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3B547B0-DE97-4AC4-A2A3-DC60B75B053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UTLIST" sheetId="3" r:id="rId1"/>
    <sheet name="INDENT" sheetId="4" r:id="rId2"/>
    <sheet name="Sheet1" sheetId="5" r:id="rId3"/>
  </sheets>
  <definedNames>
    <definedName name="_xlnm._FilterDatabase" localSheetId="0" hidden="1">CUTLIST!$A$3:$T$22</definedName>
  </definedNames>
  <calcPr calcId="191029"/>
</workbook>
</file>

<file path=xl/calcChain.xml><?xml version="1.0" encoding="utf-8"?>
<calcChain xmlns="http://schemas.openxmlformats.org/spreadsheetml/2006/main">
  <c r="J33" i="5" l="1"/>
  <c r="J30" i="5"/>
  <c r="J18" i="5"/>
  <c r="J14" i="5"/>
  <c r="J11" i="5"/>
  <c r="J10" i="5"/>
  <c r="J7" i="5"/>
  <c r="W14" i="3"/>
  <c r="W19" i="3"/>
  <c r="W20" i="3"/>
  <c r="W21" i="3"/>
  <c r="W22" i="3"/>
  <c r="J28" i="5"/>
  <c r="J27" i="5"/>
  <c r="J26" i="5"/>
  <c r="J23" i="5"/>
  <c r="J22" i="5"/>
  <c r="J21" i="5"/>
  <c r="J20" i="5"/>
  <c r="J19" i="5"/>
  <c r="J17" i="5"/>
  <c r="J16" i="5"/>
  <c r="J15" i="5"/>
  <c r="J13" i="5"/>
  <c r="J12" i="5"/>
  <c r="J9" i="5"/>
  <c r="J8" i="5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H18" i="3"/>
  <c r="G18" i="3"/>
  <c r="H17" i="3"/>
  <c r="W17" i="3" s="1"/>
  <c r="G17" i="3"/>
  <c r="H15" i="3"/>
  <c r="H16" i="3" s="1"/>
  <c r="H14" i="3"/>
  <c r="G16" i="3" s="1"/>
  <c r="W16" i="3" s="1"/>
  <c r="G14" i="3"/>
  <c r="G15" i="3" s="1"/>
  <c r="R15" i="3" s="1"/>
  <c r="S15" i="3" s="1"/>
  <c r="H13" i="3"/>
  <c r="W13" i="3" s="1"/>
  <c r="G13" i="3"/>
  <c r="R13" i="3" s="1"/>
  <c r="S13" i="3" s="1"/>
  <c r="G12" i="3"/>
  <c r="H11" i="3"/>
  <c r="H12" i="3" s="1"/>
  <c r="G11" i="3"/>
  <c r="H10" i="3"/>
  <c r="G10" i="3"/>
  <c r="R10" i="3" s="1"/>
  <c r="S10" i="3" s="1"/>
  <c r="H9" i="3"/>
  <c r="G9" i="3"/>
  <c r="H8" i="3"/>
  <c r="G8" i="3"/>
  <c r="H7" i="3"/>
  <c r="G7" i="3"/>
  <c r="W7" i="3" s="1"/>
  <c r="H6" i="3"/>
  <c r="H4" i="3"/>
  <c r="H5" i="3" s="1"/>
  <c r="G6" i="3"/>
  <c r="R6" i="3" s="1"/>
  <c r="T6" i="3" s="1"/>
  <c r="G4" i="3"/>
  <c r="G5" i="3" s="1"/>
  <c r="W8" i="3" l="1"/>
  <c r="W18" i="3"/>
  <c r="W10" i="3"/>
  <c r="W5" i="3"/>
  <c r="R9" i="3"/>
  <c r="S9" i="3" s="1"/>
  <c r="R16" i="3"/>
  <c r="W9" i="3"/>
  <c r="W12" i="3"/>
  <c r="R7" i="3"/>
  <c r="S7" i="3" s="1"/>
  <c r="R11" i="3"/>
  <c r="S11" i="3" s="1"/>
  <c r="W4" i="3"/>
  <c r="W6" i="3"/>
  <c r="R17" i="3"/>
  <c r="T17" i="3" s="1"/>
  <c r="W15" i="3"/>
  <c r="W11" i="3"/>
  <c r="R5" i="3"/>
  <c r="T5" i="3" s="1"/>
  <c r="R8" i="3"/>
  <c r="R18" i="3"/>
  <c r="T18" i="3" s="1"/>
  <c r="R12" i="3"/>
  <c r="S12" i="3" s="1"/>
  <c r="R4" i="3"/>
  <c r="T4" i="3" s="1"/>
  <c r="R14" i="3"/>
  <c r="S14" i="3" s="1"/>
  <c r="V4" i="3"/>
  <c r="T20" i="3" l="1"/>
  <c r="T21" i="3" s="1"/>
  <c r="S20" i="3"/>
  <c r="S21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E3" i="4" l="1"/>
  <c r="B7" i="4" l="1"/>
  <c r="B8" i="4" l="1"/>
  <c r="B9" i="4" s="1"/>
</calcChain>
</file>

<file path=xl/sharedStrings.xml><?xml version="1.0" encoding="utf-8"?>
<sst xmlns="http://schemas.openxmlformats.org/spreadsheetml/2006/main" count="186" uniqueCount="111">
  <si>
    <t>W</t>
  </si>
  <si>
    <t>D</t>
  </si>
  <si>
    <t>L</t>
  </si>
  <si>
    <t>Notes</t>
  </si>
  <si>
    <t>MATERIAL</t>
  </si>
  <si>
    <t>Matrials Indent</t>
  </si>
  <si>
    <t>SL.NO</t>
  </si>
  <si>
    <t>Qty</t>
  </si>
  <si>
    <t>Date</t>
  </si>
  <si>
    <t>Sl.no.</t>
  </si>
  <si>
    <t>Rft</t>
  </si>
  <si>
    <t>total woking measurements</t>
  </si>
  <si>
    <t>BOX NAME</t>
  </si>
  <si>
    <t>DESCRIPTIOON</t>
  </si>
  <si>
    <t>QTY</t>
  </si>
  <si>
    <t>Y</t>
  </si>
  <si>
    <t>EB</t>
  </si>
  <si>
    <t>L-1</t>
  </si>
  <si>
    <t>W-1</t>
  </si>
  <si>
    <t>L-2</t>
  </si>
  <si>
    <t>W-2</t>
  </si>
  <si>
    <t>0.8MM</t>
  </si>
  <si>
    <t>2*MM</t>
  </si>
  <si>
    <t xml:space="preserve"> </t>
  </si>
  <si>
    <t>CLIENT</t>
  </si>
  <si>
    <t>SHOE RACK-B1</t>
  </si>
  <si>
    <t>LHS</t>
  </si>
  <si>
    <t>RHS</t>
  </si>
  <si>
    <t>TOP</t>
  </si>
  <si>
    <t>BTM</t>
  </si>
  <si>
    <t>BACK UP</t>
  </si>
  <si>
    <t>C/V</t>
  </si>
  <si>
    <t>Fshelf</t>
  </si>
  <si>
    <t>Lshelf</t>
  </si>
  <si>
    <t>DR SIDES</t>
  </si>
  <si>
    <t>DR F/B</t>
  </si>
  <si>
    <t>DR BACK UP</t>
  </si>
  <si>
    <t>DR FACIA</t>
  </si>
  <si>
    <t>DR C/V</t>
  </si>
  <si>
    <t>SHUTTERS</t>
  </si>
  <si>
    <t>16MM PLY FAB/ES-1698</t>
  </si>
  <si>
    <t>16MM PLY FAB-BSL</t>
  </si>
  <si>
    <t>6MM PLY FAB-BSL</t>
  </si>
  <si>
    <r>
      <t xml:space="preserve">1016 </t>
    </r>
    <r>
      <rPr>
        <b/>
        <sz val="10"/>
        <color theme="1"/>
        <rFont val="Calibri"/>
        <family val="2"/>
        <scheme val="minor"/>
      </rPr>
      <t>NEW SHOE RACK</t>
    </r>
  </si>
  <si>
    <t>DZINE HOME</t>
  </si>
  <si>
    <t>G</t>
  </si>
  <si>
    <r>
      <rPr>
        <b/>
        <sz val="16"/>
        <color rgb="FF002060"/>
        <rFont val="Calibri"/>
        <family val="2"/>
        <scheme val="minor"/>
      </rPr>
      <t>DZINE HOME/</t>
    </r>
    <r>
      <rPr>
        <b/>
        <sz val="16"/>
        <color rgb="FFFF0000"/>
        <rFont val="Calibri"/>
        <family val="2"/>
        <scheme val="minor"/>
      </rPr>
      <t>1016 NEW SHOE RACK</t>
    </r>
  </si>
  <si>
    <t>16MM PLYWOOD</t>
  </si>
  <si>
    <t>6MM PLYWOOD</t>
  </si>
  <si>
    <t>ES-1698</t>
  </si>
  <si>
    <r>
      <t>Internal Laminate-</t>
    </r>
    <r>
      <rPr>
        <b/>
        <i/>
        <sz val="14"/>
        <color theme="1"/>
        <rFont val="Calibri"/>
        <family val="2"/>
        <scheme val="minor"/>
      </rPr>
      <t>FABRIC</t>
    </r>
  </si>
  <si>
    <t>EDGE BAND</t>
  </si>
  <si>
    <t>20 mtr</t>
  </si>
  <si>
    <t>25 mtr</t>
  </si>
  <si>
    <t>frames</t>
  </si>
  <si>
    <t>RECON INTERIORS</t>
  </si>
  <si>
    <t>A15#, Kaytan Nagar Road ,Balanagar,Hyderabad, Telagana,500037</t>
  </si>
  <si>
    <t>GST:-36EZXPS7924F1ZF</t>
  </si>
  <si>
    <t>Date:-06-03-2024.</t>
  </si>
  <si>
    <t>Company Name:- Dzine Home</t>
  </si>
  <si>
    <t>Job Work:-Wardrobes</t>
  </si>
  <si>
    <t>S.no</t>
  </si>
  <si>
    <t>Descrption</t>
  </si>
  <si>
    <t>Units</t>
  </si>
  <si>
    <t>Rate</t>
  </si>
  <si>
    <t>Amount</t>
  </si>
  <si>
    <t>Cold Pressing</t>
  </si>
  <si>
    <t>Lamintes</t>
  </si>
  <si>
    <t>Sft</t>
  </si>
  <si>
    <t>PVC/Acrylic</t>
  </si>
  <si>
    <t>Multi Shutter</t>
  </si>
  <si>
    <t>Cutting</t>
  </si>
  <si>
    <t>Groving</t>
  </si>
  <si>
    <t>Glass Shutter</t>
  </si>
  <si>
    <t>Upto 3 ft</t>
  </si>
  <si>
    <t>Above 3 ft</t>
  </si>
  <si>
    <t>Edge Banding</t>
  </si>
  <si>
    <t>22x0.8 ,Plain</t>
  </si>
  <si>
    <t>22x0.8 ,Grains</t>
  </si>
  <si>
    <t>22x2,Plain</t>
  </si>
  <si>
    <t>25x2 ,plain</t>
  </si>
  <si>
    <t>23x1.3,Plain</t>
  </si>
  <si>
    <t>23x1.3,Grain</t>
  </si>
  <si>
    <t>30x2, Grains</t>
  </si>
  <si>
    <t>45x2,Grains</t>
  </si>
  <si>
    <t>Multi Boaring</t>
  </si>
  <si>
    <t>Holes</t>
  </si>
  <si>
    <t>Mini Fix</t>
  </si>
  <si>
    <t>Gola Handle</t>
  </si>
  <si>
    <t>Multi Cutting  Sheets</t>
  </si>
  <si>
    <t>Raw Materals</t>
  </si>
  <si>
    <t>Plywood</t>
  </si>
  <si>
    <t>Laminates</t>
  </si>
  <si>
    <t>Internal 0.8 laminate</t>
  </si>
  <si>
    <t>Packing</t>
  </si>
  <si>
    <t>Amount in words:-</t>
  </si>
  <si>
    <t>AMOUNT</t>
  </si>
  <si>
    <t>GST(18%)</t>
  </si>
  <si>
    <t>TOTAL AMOUNT</t>
  </si>
  <si>
    <t>Reciver's Signature</t>
  </si>
  <si>
    <t>Authorised Signature</t>
  </si>
  <si>
    <t>Terms And Conditions:</t>
  </si>
  <si>
    <t>1.Work will be start After Reciving the Complete materials.</t>
  </si>
  <si>
    <t>2.Work will be start Aginst purches order only</t>
  </si>
  <si>
    <t>3.Work will be start Against your provide cutlist sizes.</t>
  </si>
  <si>
    <t>4.Work will be Start Against 50% payment along with purchse order.</t>
  </si>
  <si>
    <t>5.Balance amount at the time delivery.</t>
  </si>
  <si>
    <t>6.GST Tax Excluding</t>
  </si>
  <si>
    <t>7.Transportation Extra</t>
  </si>
  <si>
    <t>8.Delivery will be done within 7 Days from the date of reciving materials.</t>
  </si>
  <si>
    <t>Clint Name:- Shoe rack &amp; Dummys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</si>
</sst>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rgb="FF7030A0"/>
      <name val="Algerian"/>
      <family val="5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6" borderId="0" applyNumberFormat="0" applyBorder="0" applyAlignment="0" applyProtection="0"/>
    <xf numFmtId="43" fontId="17" fillId="0" borderId="0" applyFont="0" applyFill="0" applyBorder="0" applyAlignment="0" applyProtection="0"/>
  </cellStyleXfs>
  <cellXfs count="105">
    <xf numFmtId="0" fontId="0" fillId="0" borderId="0" xfId="0"/>
    <xf numFmtId="0" fontId="0" fillId="0" borderId="1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/>
    </xf>
    <xf numFmtId="3" fontId="0" fillId="0" borderId="10" xfId="0" applyNumberForma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3" xfId="1" applyFont="1" applyFill="1" applyBorder="1" applyAlignment="1">
      <alignment horizontal="center" vertical="center"/>
    </xf>
    <xf numFmtId="0" fontId="12" fillId="7" borderId="4" xfId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43" fontId="0" fillId="0" borderId="1" xfId="2" applyFont="1" applyBorder="1" applyAlignment="1">
      <alignment horizontal="center"/>
    </xf>
    <xf numFmtId="0" fontId="0" fillId="0" borderId="2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164" fontId="0" fillId="0" borderId="1" xfId="0" applyNumberForma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9" xfId="0" applyBorder="1" applyAlignment="1">
      <alignment horizontal="left"/>
    </xf>
  </cellXfs>
  <cellStyles count="3">
    <cellStyle name="Bad" xfId="1" builtinId="27"/>
    <cellStyle name="Com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1"/>
  <sheetViews>
    <sheetView zoomScale="115" zoomScaleNormal="115" workbookViewId="0">
      <selection activeCell="J16" sqref="J16"/>
    </sheetView>
  </sheetViews>
  <sheetFormatPr defaultColWidth="9.109375" defaultRowHeight="14.4" x14ac:dyDescent="0.3"/>
  <cols>
    <col min="1" max="1" width="6.88671875" style="8" bestFit="1" customWidth="1"/>
    <col min="2" max="2" width="19.44140625" style="8" bestFit="1" customWidth="1"/>
    <col min="3" max="3" width="4.109375" style="8" bestFit="1" customWidth="1"/>
    <col min="4" max="4" width="5.109375" style="8" bestFit="1" customWidth="1"/>
    <col min="5" max="5" width="4.109375" style="8" bestFit="1" customWidth="1"/>
    <col min="6" max="6" width="14.77734375" style="21" bestFit="1" customWidth="1"/>
    <col min="7" max="7" width="5.109375" style="8" customWidth="1"/>
    <col min="8" max="8" width="4.109375" style="8" bestFit="1" customWidth="1"/>
    <col min="9" max="9" width="4.6640625" style="8" bestFit="1" customWidth="1"/>
    <col min="10" max="10" width="21.5546875" style="34" bestFit="1" customWidth="1"/>
    <col min="11" max="11" width="5" style="12" bestFit="1" customWidth="1"/>
    <col min="12" max="12" width="5" style="8" bestFit="1" customWidth="1"/>
    <col min="13" max="13" width="3.6640625" style="8" bestFit="1" customWidth="1"/>
    <col min="14" max="14" width="4.77734375" style="8" bestFit="1" customWidth="1"/>
    <col min="15" max="15" width="3.6640625" style="8" bestFit="1" customWidth="1"/>
    <col min="16" max="16" width="4.77734375" style="8" bestFit="1" customWidth="1"/>
    <col min="17" max="17" width="6.44140625" style="8" bestFit="1" customWidth="1"/>
    <col min="18" max="18" width="11.33203125" style="14" customWidth="1"/>
    <col min="19" max="19" width="7.6640625" style="14" bestFit="1" customWidth="1"/>
    <col min="20" max="20" width="7" style="14" bestFit="1" customWidth="1"/>
    <col min="21" max="21" width="13.109375" style="8" bestFit="1" customWidth="1"/>
    <col min="22" max="22" width="23.88671875" style="8" bestFit="1" customWidth="1"/>
    <col min="23" max="23" width="9.109375" style="8"/>
    <col min="24" max="24" width="21.5546875" style="34" bestFit="1" customWidth="1"/>
    <col min="25" max="27" width="9.109375" style="8"/>
    <col min="28" max="28" width="21.5546875" style="34" bestFit="1" customWidth="1"/>
    <col min="29" max="258" width="9.109375" style="8"/>
    <col min="259" max="259" width="14.5546875" style="8" customWidth="1"/>
    <col min="260" max="260" width="33.21875" style="8" bestFit="1" customWidth="1"/>
    <col min="261" max="261" width="10.88671875" style="8" bestFit="1" customWidth="1"/>
    <col min="262" max="262" width="12.88671875" style="8" bestFit="1" customWidth="1"/>
    <col min="263" max="263" width="7.44140625" style="8" customWidth="1"/>
    <col min="264" max="264" width="30.21875" style="8" bestFit="1" customWidth="1"/>
    <col min="265" max="265" width="7.77734375" style="8" customWidth="1"/>
    <col min="266" max="266" width="8.109375" style="8" customWidth="1"/>
    <col min="267" max="267" width="9" style="8" customWidth="1"/>
    <col min="268" max="268" width="8.5546875" style="8" customWidth="1"/>
    <col min="269" max="269" width="8.33203125" style="8" customWidth="1"/>
    <col min="270" max="270" width="8.5546875" style="8" customWidth="1"/>
    <col min="271" max="271" width="18.6640625" style="8" customWidth="1"/>
    <col min="272" max="272" width="13.5546875" style="8" customWidth="1"/>
    <col min="273" max="273" width="11.44140625" style="8" customWidth="1"/>
    <col min="274" max="274" width="11.6640625" style="8" customWidth="1"/>
    <col min="275" max="275" width="11.5546875" style="8" customWidth="1"/>
    <col min="276" max="276" width="15" style="8" customWidth="1"/>
    <col min="277" max="514" width="9.109375" style="8"/>
    <col min="515" max="515" width="14.5546875" style="8" customWidth="1"/>
    <col min="516" max="516" width="33.21875" style="8" bestFit="1" customWidth="1"/>
    <col min="517" max="517" width="10.88671875" style="8" bestFit="1" customWidth="1"/>
    <col min="518" max="518" width="12.88671875" style="8" bestFit="1" customWidth="1"/>
    <col min="519" max="519" width="7.44140625" style="8" customWidth="1"/>
    <col min="520" max="520" width="30.21875" style="8" bestFit="1" customWidth="1"/>
    <col min="521" max="521" width="7.77734375" style="8" customWidth="1"/>
    <col min="522" max="522" width="8.109375" style="8" customWidth="1"/>
    <col min="523" max="523" width="9" style="8" customWidth="1"/>
    <col min="524" max="524" width="8.5546875" style="8" customWidth="1"/>
    <col min="525" max="525" width="8.33203125" style="8" customWidth="1"/>
    <col min="526" max="526" width="8.5546875" style="8" customWidth="1"/>
    <col min="527" max="527" width="18.6640625" style="8" customWidth="1"/>
    <col min="528" max="528" width="13.5546875" style="8" customWidth="1"/>
    <col min="529" max="529" width="11.44140625" style="8" customWidth="1"/>
    <col min="530" max="530" width="11.6640625" style="8" customWidth="1"/>
    <col min="531" max="531" width="11.5546875" style="8" customWidth="1"/>
    <col min="532" max="532" width="15" style="8" customWidth="1"/>
    <col min="533" max="770" width="9.109375" style="8"/>
    <col min="771" max="771" width="14.5546875" style="8" customWidth="1"/>
    <col min="772" max="772" width="33.21875" style="8" bestFit="1" customWidth="1"/>
    <col min="773" max="773" width="10.88671875" style="8" bestFit="1" customWidth="1"/>
    <col min="774" max="774" width="12.88671875" style="8" bestFit="1" customWidth="1"/>
    <col min="775" max="775" width="7.44140625" style="8" customWidth="1"/>
    <col min="776" max="776" width="30.21875" style="8" bestFit="1" customWidth="1"/>
    <col min="777" max="777" width="7.77734375" style="8" customWidth="1"/>
    <col min="778" max="778" width="8.109375" style="8" customWidth="1"/>
    <col min="779" max="779" width="9" style="8" customWidth="1"/>
    <col min="780" max="780" width="8.5546875" style="8" customWidth="1"/>
    <col min="781" max="781" width="8.33203125" style="8" customWidth="1"/>
    <col min="782" max="782" width="8.5546875" style="8" customWidth="1"/>
    <col min="783" max="783" width="18.6640625" style="8" customWidth="1"/>
    <col min="784" max="784" width="13.5546875" style="8" customWidth="1"/>
    <col min="785" max="785" width="11.44140625" style="8" customWidth="1"/>
    <col min="786" max="786" width="11.6640625" style="8" customWidth="1"/>
    <col min="787" max="787" width="11.5546875" style="8" customWidth="1"/>
    <col min="788" max="788" width="15" style="8" customWidth="1"/>
    <col min="789" max="1026" width="9.109375" style="8"/>
    <col min="1027" max="1027" width="14.5546875" style="8" customWidth="1"/>
    <col min="1028" max="1028" width="33.21875" style="8" bestFit="1" customWidth="1"/>
    <col min="1029" max="1029" width="10.88671875" style="8" bestFit="1" customWidth="1"/>
    <col min="1030" max="1030" width="12.88671875" style="8" bestFit="1" customWidth="1"/>
    <col min="1031" max="1031" width="7.44140625" style="8" customWidth="1"/>
    <col min="1032" max="1032" width="30.21875" style="8" bestFit="1" customWidth="1"/>
    <col min="1033" max="1033" width="7.77734375" style="8" customWidth="1"/>
    <col min="1034" max="1034" width="8.109375" style="8" customWidth="1"/>
    <col min="1035" max="1035" width="9" style="8" customWidth="1"/>
    <col min="1036" max="1036" width="8.5546875" style="8" customWidth="1"/>
    <col min="1037" max="1037" width="8.33203125" style="8" customWidth="1"/>
    <col min="1038" max="1038" width="8.5546875" style="8" customWidth="1"/>
    <col min="1039" max="1039" width="18.6640625" style="8" customWidth="1"/>
    <col min="1040" max="1040" width="13.5546875" style="8" customWidth="1"/>
    <col min="1041" max="1041" width="11.44140625" style="8" customWidth="1"/>
    <col min="1042" max="1042" width="11.6640625" style="8" customWidth="1"/>
    <col min="1043" max="1043" width="11.5546875" style="8" customWidth="1"/>
    <col min="1044" max="1044" width="15" style="8" customWidth="1"/>
    <col min="1045" max="1282" width="9.109375" style="8"/>
    <col min="1283" max="1283" width="14.5546875" style="8" customWidth="1"/>
    <col min="1284" max="1284" width="33.21875" style="8" bestFit="1" customWidth="1"/>
    <col min="1285" max="1285" width="10.88671875" style="8" bestFit="1" customWidth="1"/>
    <col min="1286" max="1286" width="12.88671875" style="8" bestFit="1" customWidth="1"/>
    <col min="1287" max="1287" width="7.44140625" style="8" customWidth="1"/>
    <col min="1288" max="1288" width="30.21875" style="8" bestFit="1" customWidth="1"/>
    <col min="1289" max="1289" width="7.77734375" style="8" customWidth="1"/>
    <col min="1290" max="1290" width="8.109375" style="8" customWidth="1"/>
    <col min="1291" max="1291" width="9" style="8" customWidth="1"/>
    <col min="1292" max="1292" width="8.5546875" style="8" customWidth="1"/>
    <col min="1293" max="1293" width="8.33203125" style="8" customWidth="1"/>
    <col min="1294" max="1294" width="8.5546875" style="8" customWidth="1"/>
    <col min="1295" max="1295" width="18.6640625" style="8" customWidth="1"/>
    <col min="1296" max="1296" width="13.5546875" style="8" customWidth="1"/>
    <col min="1297" max="1297" width="11.44140625" style="8" customWidth="1"/>
    <col min="1298" max="1298" width="11.6640625" style="8" customWidth="1"/>
    <col min="1299" max="1299" width="11.5546875" style="8" customWidth="1"/>
    <col min="1300" max="1300" width="15" style="8" customWidth="1"/>
    <col min="1301" max="1538" width="9.109375" style="8"/>
    <col min="1539" max="1539" width="14.5546875" style="8" customWidth="1"/>
    <col min="1540" max="1540" width="33.21875" style="8" bestFit="1" customWidth="1"/>
    <col min="1541" max="1541" width="10.88671875" style="8" bestFit="1" customWidth="1"/>
    <col min="1542" max="1542" width="12.88671875" style="8" bestFit="1" customWidth="1"/>
    <col min="1543" max="1543" width="7.44140625" style="8" customWidth="1"/>
    <col min="1544" max="1544" width="30.21875" style="8" bestFit="1" customWidth="1"/>
    <col min="1545" max="1545" width="7.77734375" style="8" customWidth="1"/>
    <col min="1546" max="1546" width="8.109375" style="8" customWidth="1"/>
    <col min="1547" max="1547" width="9" style="8" customWidth="1"/>
    <col min="1548" max="1548" width="8.5546875" style="8" customWidth="1"/>
    <col min="1549" max="1549" width="8.33203125" style="8" customWidth="1"/>
    <col min="1550" max="1550" width="8.5546875" style="8" customWidth="1"/>
    <col min="1551" max="1551" width="18.6640625" style="8" customWidth="1"/>
    <col min="1552" max="1552" width="13.5546875" style="8" customWidth="1"/>
    <col min="1553" max="1553" width="11.44140625" style="8" customWidth="1"/>
    <col min="1554" max="1554" width="11.6640625" style="8" customWidth="1"/>
    <col min="1555" max="1555" width="11.5546875" style="8" customWidth="1"/>
    <col min="1556" max="1556" width="15" style="8" customWidth="1"/>
    <col min="1557" max="1794" width="9.109375" style="8"/>
    <col min="1795" max="1795" width="14.5546875" style="8" customWidth="1"/>
    <col min="1796" max="1796" width="33.21875" style="8" bestFit="1" customWidth="1"/>
    <col min="1797" max="1797" width="10.88671875" style="8" bestFit="1" customWidth="1"/>
    <col min="1798" max="1798" width="12.88671875" style="8" bestFit="1" customWidth="1"/>
    <col min="1799" max="1799" width="7.44140625" style="8" customWidth="1"/>
    <col min="1800" max="1800" width="30.21875" style="8" bestFit="1" customWidth="1"/>
    <col min="1801" max="1801" width="7.77734375" style="8" customWidth="1"/>
    <col min="1802" max="1802" width="8.109375" style="8" customWidth="1"/>
    <col min="1803" max="1803" width="9" style="8" customWidth="1"/>
    <col min="1804" max="1804" width="8.5546875" style="8" customWidth="1"/>
    <col min="1805" max="1805" width="8.33203125" style="8" customWidth="1"/>
    <col min="1806" max="1806" width="8.5546875" style="8" customWidth="1"/>
    <col min="1807" max="1807" width="18.6640625" style="8" customWidth="1"/>
    <col min="1808" max="1808" width="13.5546875" style="8" customWidth="1"/>
    <col min="1809" max="1809" width="11.44140625" style="8" customWidth="1"/>
    <col min="1810" max="1810" width="11.6640625" style="8" customWidth="1"/>
    <col min="1811" max="1811" width="11.5546875" style="8" customWidth="1"/>
    <col min="1812" max="1812" width="15" style="8" customWidth="1"/>
    <col min="1813" max="2050" width="9.109375" style="8"/>
    <col min="2051" max="2051" width="14.5546875" style="8" customWidth="1"/>
    <col min="2052" max="2052" width="33.21875" style="8" bestFit="1" customWidth="1"/>
    <col min="2053" max="2053" width="10.88671875" style="8" bestFit="1" customWidth="1"/>
    <col min="2054" max="2054" width="12.88671875" style="8" bestFit="1" customWidth="1"/>
    <col min="2055" max="2055" width="7.44140625" style="8" customWidth="1"/>
    <col min="2056" max="2056" width="30.21875" style="8" bestFit="1" customWidth="1"/>
    <col min="2057" max="2057" width="7.77734375" style="8" customWidth="1"/>
    <col min="2058" max="2058" width="8.109375" style="8" customWidth="1"/>
    <col min="2059" max="2059" width="9" style="8" customWidth="1"/>
    <col min="2060" max="2060" width="8.5546875" style="8" customWidth="1"/>
    <col min="2061" max="2061" width="8.33203125" style="8" customWidth="1"/>
    <col min="2062" max="2062" width="8.5546875" style="8" customWidth="1"/>
    <col min="2063" max="2063" width="18.6640625" style="8" customWidth="1"/>
    <col min="2064" max="2064" width="13.5546875" style="8" customWidth="1"/>
    <col min="2065" max="2065" width="11.44140625" style="8" customWidth="1"/>
    <col min="2066" max="2066" width="11.6640625" style="8" customWidth="1"/>
    <col min="2067" max="2067" width="11.5546875" style="8" customWidth="1"/>
    <col min="2068" max="2068" width="15" style="8" customWidth="1"/>
    <col min="2069" max="2306" width="9.109375" style="8"/>
    <col min="2307" max="2307" width="14.5546875" style="8" customWidth="1"/>
    <col min="2308" max="2308" width="33.21875" style="8" bestFit="1" customWidth="1"/>
    <col min="2309" max="2309" width="10.88671875" style="8" bestFit="1" customWidth="1"/>
    <col min="2310" max="2310" width="12.88671875" style="8" bestFit="1" customWidth="1"/>
    <col min="2311" max="2311" width="7.44140625" style="8" customWidth="1"/>
    <col min="2312" max="2312" width="30.21875" style="8" bestFit="1" customWidth="1"/>
    <col min="2313" max="2313" width="7.77734375" style="8" customWidth="1"/>
    <col min="2314" max="2314" width="8.109375" style="8" customWidth="1"/>
    <col min="2315" max="2315" width="9" style="8" customWidth="1"/>
    <col min="2316" max="2316" width="8.5546875" style="8" customWidth="1"/>
    <col min="2317" max="2317" width="8.33203125" style="8" customWidth="1"/>
    <col min="2318" max="2318" width="8.5546875" style="8" customWidth="1"/>
    <col min="2319" max="2319" width="18.6640625" style="8" customWidth="1"/>
    <col min="2320" max="2320" width="13.5546875" style="8" customWidth="1"/>
    <col min="2321" max="2321" width="11.44140625" style="8" customWidth="1"/>
    <col min="2322" max="2322" width="11.6640625" style="8" customWidth="1"/>
    <col min="2323" max="2323" width="11.5546875" style="8" customWidth="1"/>
    <col min="2324" max="2324" width="15" style="8" customWidth="1"/>
    <col min="2325" max="2562" width="9.109375" style="8"/>
    <col min="2563" max="2563" width="14.5546875" style="8" customWidth="1"/>
    <col min="2564" max="2564" width="33.21875" style="8" bestFit="1" customWidth="1"/>
    <col min="2565" max="2565" width="10.88671875" style="8" bestFit="1" customWidth="1"/>
    <col min="2566" max="2566" width="12.88671875" style="8" bestFit="1" customWidth="1"/>
    <col min="2567" max="2567" width="7.44140625" style="8" customWidth="1"/>
    <col min="2568" max="2568" width="30.21875" style="8" bestFit="1" customWidth="1"/>
    <col min="2569" max="2569" width="7.77734375" style="8" customWidth="1"/>
    <col min="2570" max="2570" width="8.109375" style="8" customWidth="1"/>
    <col min="2571" max="2571" width="9" style="8" customWidth="1"/>
    <col min="2572" max="2572" width="8.5546875" style="8" customWidth="1"/>
    <col min="2573" max="2573" width="8.33203125" style="8" customWidth="1"/>
    <col min="2574" max="2574" width="8.5546875" style="8" customWidth="1"/>
    <col min="2575" max="2575" width="18.6640625" style="8" customWidth="1"/>
    <col min="2576" max="2576" width="13.5546875" style="8" customWidth="1"/>
    <col min="2577" max="2577" width="11.44140625" style="8" customWidth="1"/>
    <col min="2578" max="2578" width="11.6640625" style="8" customWidth="1"/>
    <col min="2579" max="2579" width="11.5546875" style="8" customWidth="1"/>
    <col min="2580" max="2580" width="15" style="8" customWidth="1"/>
    <col min="2581" max="2818" width="9.109375" style="8"/>
    <col min="2819" max="2819" width="14.5546875" style="8" customWidth="1"/>
    <col min="2820" max="2820" width="33.21875" style="8" bestFit="1" customWidth="1"/>
    <col min="2821" max="2821" width="10.88671875" style="8" bestFit="1" customWidth="1"/>
    <col min="2822" max="2822" width="12.88671875" style="8" bestFit="1" customWidth="1"/>
    <col min="2823" max="2823" width="7.44140625" style="8" customWidth="1"/>
    <col min="2824" max="2824" width="30.21875" style="8" bestFit="1" customWidth="1"/>
    <col min="2825" max="2825" width="7.77734375" style="8" customWidth="1"/>
    <col min="2826" max="2826" width="8.109375" style="8" customWidth="1"/>
    <col min="2827" max="2827" width="9" style="8" customWidth="1"/>
    <col min="2828" max="2828" width="8.5546875" style="8" customWidth="1"/>
    <col min="2829" max="2829" width="8.33203125" style="8" customWidth="1"/>
    <col min="2830" max="2830" width="8.5546875" style="8" customWidth="1"/>
    <col min="2831" max="2831" width="18.6640625" style="8" customWidth="1"/>
    <col min="2832" max="2832" width="13.5546875" style="8" customWidth="1"/>
    <col min="2833" max="2833" width="11.44140625" style="8" customWidth="1"/>
    <col min="2834" max="2834" width="11.6640625" style="8" customWidth="1"/>
    <col min="2835" max="2835" width="11.5546875" style="8" customWidth="1"/>
    <col min="2836" max="2836" width="15" style="8" customWidth="1"/>
    <col min="2837" max="3074" width="9.109375" style="8"/>
    <col min="3075" max="3075" width="14.5546875" style="8" customWidth="1"/>
    <col min="3076" max="3076" width="33.21875" style="8" bestFit="1" customWidth="1"/>
    <col min="3077" max="3077" width="10.88671875" style="8" bestFit="1" customWidth="1"/>
    <col min="3078" max="3078" width="12.88671875" style="8" bestFit="1" customWidth="1"/>
    <col min="3079" max="3079" width="7.44140625" style="8" customWidth="1"/>
    <col min="3080" max="3080" width="30.21875" style="8" bestFit="1" customWidth="1"/>
    <col min="3081" max="3081" width="7.77734375" style="8" customWidth="1"/>
    <col min="3082" max="3082" width="8.109375" style="8" customWidth="1"/>
    <col min="3083" max="3083" width="9" style="8" customWidth="1"/>
    <col min="3084" max="3084" width="8.5546875" style="8" customWidth="1"/>
    <col min="3085" max="3085" width="8.33203125" style="8" customWidth="1"/>
    <col min="3086" max="3086" width="8.5546875" style="8" customWidth="1"/>
    <col min="3087" max="3087" width="18.6640625" style="8" customWidth="1"/>
    <col min="3088" max="3088" width="13.5546875" style="8" customWidth="1"/>
    <col min="3089" max="3089" width="11.44140625" style="8" customWidth="1"/>
    <col min="3090" max="3090" width="11.6640625" style="8" customWidth="1"/>
    <col min="3091" max="3091" width="11.5546875" style="8" customWidth="1"/>
    <col min="3092" max="3092" width="15" style="8" customWidth="1"/>
    <col min="3093" max="3330" width="9.109375" style="8"/>
    <col min="3331" max="3331" width="14.5546875" style="8" customWidth="1"/>
    <col min="3332" max="3332" width="33.21875" style="8" bestFit="1" customWidth="1"/>
    <col min="3333" max="3333" width="10.88671875" style="8" bestFit="1" customWidth="1"/>
    <col min="3334" max="3334" width="12.88671875" style="8" bestFit="1" customWidth="1"/>
    <col min="3335" max="3335" width="7.44140625" style="8" customWidth="1"/>
    <col min="3336" max="3336" width="30.21875" style="8" bestFit="1" customWidth="1"/>
    <col min="3337" max="3337" width="7.77734375" style="8" customWidth="1"/>
    <col min="3338" max="3338" width="8.109375" style="8" customWidth="1"/>
    <col min="3339" max="3339" width="9" style="8" customWidth="1"/>
    <col min="3340" max="3340" width="8.5546875" style="8" customWidth="1"/>
    <col min="3341" max="3341" width="8.33203125" style="8" customWidth="1"/>
    <col min="3342" max="3342" width="8.5546875" style="8" customWidth="1"/>
    <col min="3343" max="3343" width="18.6640625" style="8" customWidth="1"/>
    <col min="3344" max="3344" width="13.5546875" style="8" customWidth="1"/>
    <col min="3345" max="3345" width="11.44140625" style="8" customWidth="1"/>
    <col min="3346" max="3346" width="11.6640625" style="8" customWidth="1"/>
    <col min="3347" max="3347" width="11.5546875" style="8" customWidth="1"/>
    <col min="3348" max="3348" width="15" style="8" customWidth="1"/>
    <col min="3349" max="3586" width="9.109375" style="8"/>
    <col min="3587" max="3587" width="14.5546875" style="8" customWidth="1"/>
    <col min="3588" max="3588" width="33.21875" style="8" bestFit="1" customWidth="1"/>
    <col min="3589" max="3589" width="10.88671875" style="8" bestFit="1" customWidth="1"/>
    <col min="3590" max="3590" width="12.88671875" style="8" bestFit="1" customWidth="1"/>
    <col min="3591" max="3591" width="7.44140625" style="8" customWidth="1"/>
    <col min="3592" max="3592" width="30.21875" style="8" bestFit="1" customWidth="1"/>
    <col min="3593" max="3593" width="7.77734375" style="8" customWidth="1"/>
    <col min="3594" max="3594" width="8.109375" style="8" customWidth="1"/>
    <col min="3595" max="3595" width="9" style="8" customWidth="1"/>
    <col min="3596" max="3596" width="8.5546875" style="8" customWidth="1"/>
    <col min="3597" max="3597" width="8.33203125" style="8" customWidth="1"/>
    <col min="3598" max="3598" width="8.5546875" style="8" customWidth="1"/>
    <col min="3599" max="3599" width="18.6640625" style="8" customWidth="1"/>
    <col min="3600" max="3600" width="13.5546875" style="8" customWidth="1"/>
    <col min="3601" max="3601" width="11.44140625" style="8" customWidth="1"/>
    <col min="3602" max="3602" width="11.6640625" style="8" customWidth="1"/>
    <col min="3603" max="3603" width="11.5546875" style="8" customWidth="1"/>
    <col min="3604" max="3604" width="15" style="8" customWidth="1"/>
    <col min="3605" max="3842" width="9.109375" style="8"/>
    <col min="3843" max="3843" width="14.5546875" style="8" customWidth="1"/>
    <col min="3844" max="3844" width="33.21875" style="8" bestFit="1" customWidth="1"/>
    <col min="3845" max="3845" width="10.88671875" style="8" bestFit="1" customWidth="1"/>
    <col min="3846" max="3846" width="12.88671875" style="8" bestFit="1" customWidth="1"/>
    <col min="3847" max="3847" width="7.44140625" style="8" customWidth="1"/>
    <col min="3848" max="3848" width="30.21875" style="8" bestFit="1" customWidth="1"/>
    <col min="3849" max="3849" width="7.77734375" style="8" customWidth="1"/>
    <col min="3850" max="3850" width="8.109375" style="8" customWidth="1"/>
    <col min="3851" max="3851" width="9" style="8" customWidth="1"/>
    <col min="3852" max="3852" width="8.5546875" style="8" customWidth="1"/>
    <col min="3853" max="3853" width="8.33203125" style="8" customWidth="1"/>
    <col min="3854" max="3854" width="8.5546875" style="8" customWidth="1"/>
    <col min="3855" max="3855" width="18.6640625" style="8" customWidth="1"/>
    <col min="3856" max="3856" width="13.5546875" style="8" customWidth="1"/>
    <col min="3857" max="3857" width="11.44140625" style="8" customWidth="1"/>
    <col min="3858" max="3858" width="11.6640625" style="8" customWidth="1"/>
    <col min="3859" max="3859" width="11.5546875" style="8" customWidth="1"/>
    <col min="3860" max="3860" width="15" style="8" customWidth="1"/>
    <col min="3861" max="4098" width="9.109375" style="8"/>
    <col min="4099" max="4099" width="14.5546875" style="8" customWidth="1"/>
    <col min="4100" max="4100" width="33.21875" style="8" bestFit="1" customWidth="1"/>
    <col min="4101" max="4101" width="10.88671875" style="8" bestFit="1" customWidth="1"/>
    <col min="4102" max="4102" width="12.88671875" style="8" bestFit="1" customWidth="1"/>
    <col min="4103" max="4103" width="7.44140625" style="8" customWidth="1"/>
    <col min="4104" max="4104" width="30.21875" style="8" bestFit="1" customWidth="1"/>
    <col min="4105" max="4105" width="7.77734375" style="8" customWidth="1"/>
    <col min="4106" max="4106" width="8.109375" style="8" customWidth="1"/>
    <col min="4107" max="4107" width="9" style="8" customWidth="1"/>
    <col min="4108" max="4108" width="8.5546875" style="8" customWidth="1"/>
    <col min="4109" max="4109" width="8.33203125" style="8" customWidth="1"/>
    <col min="4110" max="4110" width="8.5546875" style="8" customWidth="1"/>
    <col min="4111" max="4111" width="18.6640625" style="8" customWidth="1"/>
    <col min="4112" max="4112" width="13.5546875" style="8" customWidth="1"/>
    <col min="4113" max="4113" width="11.44140625" style="8" customWidth="1"/>
    <col min="4114" max="4114" width="11.6640625" style="8" customWidth="1"/>
    <col min="4115" max="4115" width="11.5546875" style="8" customWidth="1"/>
    <col min="4116" max="4116" width="15" style="8" customWidth="1"/>
    <col min="4117" max="4354" width="9.109375" style="8"/>
    <col min="4355" max="4355" width="14.5546875" style="8" customWidth="1"/>
    <col min="4356" max="4356" width="33.21875" style="8" bestFit="1" customWidth="1"/>
    <col min="4357" max="4357" width="10.88671875" style="8" bestFit="1" customWidth="1"/>
    <col min="4358" max="4358" width="12.88671875" style="8" bestFit="1" customWidth="1"/>
    <col min="4359" max="4359" width="7.44140625" style="8" customWidth="1"/>
    <col min="4360" max="4360" width="30.21875" style="8" bestFit="1" customWidth="1"/>
    <col min="4361" max="4361" width="7.77734375" style="8" customWidth="1"/>
    <col min="4362" max="4362" width="8.109375" style="8" customWidth="1"/>
    <col min="4363" max="4363" width="9" style="8" customWidth="1"/>
    <col min="4364" max="4364" width="8.5546875" style="8" customWidth="1"/>
    <col min="4365" max="4365" width="8.33203125" style="8" customWidth="1"/>
    <col min="4366" max="4366" width="8.5546875" style="8" customWidth="1"/>
    <col min="4367" max="4367" width="18.6640625" style="8" customWidth="1"/>
    <col min="4368" max="4368" width="13.5546875" style="8" customWidth="1"/>
    <col min="4369" max="4369" width="11.44140625" style="8" customWidth="1"/>
    <col min="4370" max="4370" width="11.6640625" style="8" customWidth="1"/>
    <col min="4371" max="4371" width="11.5546875" style="8" customWidth="1"/>
    <col min="4372" max="4372" width="15" style="8" customWidth="1"/>
    <col min="4373" max="4610" width="9.109375" style="8"/>
    <col min="4611" max="4611" width="14.5546875" style="8" customWidth="1"/>
    <col min="4612" max="4612" width="33.21875" style="8" bestFit="1" customWidth="1"/>
    <col min="4613" max="4613" width="10.88671875" style="8" bestFit="1" customWidth="1"/>
    <col min="4614" max="4614" width="12.88671875" style="8" bestFit="1" customWidth="1"/>
    <col min="4615" max="4615" width="7.44140625" style="8" customWidth="1"/>
    <col min="4616" max="4616" width="30.21875" style="8" bestFit="1" customWidth="1"/>
    <col min="4617" max="4617" width="7.77734375" style="8" customWidth="1"/>
    <col min="4618" max="4618" width="8.109375" style="8" customWidth="1"/>
    <col min="4619" max="4619" width="9" style="8" customWidth="1"/>
    <col min="4620" max="4620" width="8.5546875" style="8" customWidth="1"/>
    <col min="4621" max="4621" width="8.33203125" style="8" customWidth="1"/>
    <col min="4622" max="4622" width="8.5546875" style="8" customWidth="1"/>
    <col min="4623" max="4623" width="18.6640625" style="8" customWidth="1"/>
    <col min="4624" max="4624" width="13.5546875" style="8" customWidth="1"/>
    <col min="4625" max="4625" width="11.44140625" style="8" customWidth="1"/>
    <col min="4626" max="4626" width="11.6640625" style="8" customWidth="1"/>
    <col min="4627" max="4627" width="11.5546875" style="8" customWidth="1"/>
    <col min="4628" max="4628" width="15" style="8" customWidth="1"/>
    <col min="4629" max="4866" width="9.109375" style="8"/>
    <col min="4867" max="4867" width="14.5546875" style="8" customWidth="1"/>
    <col min="4868" max="4868" width="33.21875" style="8" bestFit="1" customWidth="1"/>
    <col min="4869" max="4869" width="10.88671875" style="8" bestFit="1" customWidth="1"/>
    <col min="4870" max="4870" width="12.88671875" style="8" bestFit="1" customWidth="1"/>
    <col min="4871" max="4871" width="7.44140625" style="8" customWidth="1"/>
    <col min="4872" max="4872" width="30.21875" style="8" bestFit="1" customWidth="1"/>
    <col min="4873" max="4873" width="7.77734375" style="8" customWidth="1"/>
    <col min="4874" max="4874" width="8.109375" style="8" customWidth="1"/>
    <col min="4875" max="4875" width="9" style="8" customWidth="1"/>
    <col min="4876" max="4876" width="8.5546875" style="8" customWidth="1"/>
    <col min="4877" max="4877" width="8.33203125" style="8" customWidth="1"/>
    <col min="4878" max="4878" width="8.5546875" style="8" customWidth="1"/>
    <col min="4879" max="4879" width="18.6640625" style="8" customWidth="1"/>
    <col min="4880" max="4880" width="13.5546875" style="8" customWidth="1"/>
    <col min="4881" max="4881" width="11.44140625" style="8" customWidth="1"/>
    <col min="4882" max="4882" width="11.6640625" style="8" customWidth="1"/>
    <col min="4883" max="4883" width="11.5546875" style="8" customWidth="1"/>
    <col min="4884" max="4884" width="15" style="8" customWidth="1"/>
    <col min="4885" max="5122" width="9.109375" style="8"/>
    <col min="5123" max="5123" width="14.5546875" style="8" customWidth="1"/>
    <col min="5124" max="5124" width="33.21875" style="8" bestFit="1" customWidth="1"/>
    <col min="5125" max="5125" width="10.88671875" style="8" bestFit="1" customWidth="1"/>
    <col min="5126" max="5126" width="12.88671875" style="8" bestFit="1" customWidth="1"/>
    <col min="5127" max="5127" width="7.44140625" style="8" customWidth="1"/>
    <col min="5128" max="5128" width="30.21875" style="8" bestFit="1" customWidth="1"/>
    <col min="5129" max="5129" width="7.77734375" style="8" customWidth="1"/>
    <col min="5130" max="5130" width="8.109375" style="8" customWidth="1"/>
    <col min="5131" max="5131" width="9" style="8" customWidth="1"/>
    <col min="5132" max="5132" width="8.5546875" style="8" customWidth="1"/>
    <col min="5133" max="5133" width="8.33203125" style="8" customWidth="1"/>
    <col min="5134" max="5134" width="8.5546875" style="8" customWidth="1"/>
    <col min="5135" max="5135" width="18.6640625" style="8" customWidth="1"/>
    <col min="5136" max="5136" width="13.5546875" style="8" customWidth="1"/>
    <col min="5137" max="5137" width="11.44140625" style="8" customWidth="1"/>
    <col min="5138" max="5138" width="11.6640625" style="8" customWidth="1"/>
    <col min="5139" max="5139" width="11.5546875" style="8" customWidth="1"/>
    <col min="5140" max="5140" width="15" style="8" customWidth="1"/>
    <col min="5141" max="5378" width="9.109375" style="8"/>
    <col min="5379" max="5379" width="14.5546875" style="8" customWidth="1"/>
    <col min="5380" max="5380" width="33.21875" style="8" bestFit="1" customWidth="1"/>
    <col min="5381" max="5381" width="10.88671875" style="8" bestFit="1" customWidth="1"/>
    <col min="5382" max="5382" width="12.88671875" style="8" bestFit="1" customWidth="1"/>
    <col min="5383" max="5383" width="7.44140625" style="8" customWidth="1"/>
    <col min="5384" max="5384" width="30.21875" style="8" bestFit="1" customWidth="1"/>
    <col min="5385" max="5385" width="7.77734375" style="8" customWidth="1"/>
    <col min="5386" max="5386" width="8.109375" style="8" customWidth="1"/>
    <col min="5387" max="5387" width="9" style="8" customWidth="1"/>
    <col min="5388" max="5388" width="8.5546875" style="8" customWidth="1"/>
    <col min="5389" max="5389" width="8.33203125" style="8" customWidth="1"/>
    <col min="5390" max="5390" width="8.5546875" style="8" customWidth="1"/>
    <col min="5391" max="5391" width="18.6640625" style="8" customWidth="1"/>
    <col min="5392" max="5392" width="13.5546875" style="8" customWidth="1"/>
    <col min="5393" max="5393" width="11.44140625" style="8" customWidth="1"/>
    <col min="5394" max="5394" width="11.6640625" style="8" customWidth="1"/>
    <col min="5395" max="5395" width="11.5546875" style="8" customWidth="1"/>
    <col min="5396" max="5396" width="15" style="8" customWidth="1"/>
    <col min="5397" max="5634" width="9.109375" style="8"/>
    <col min="5635" max="5635" width="14.5546875" style="8" customWidth="1"/>
    <col min="5636" max="5636" width="33.21875" style="8" bestFit="1" customWidth="1"/>
    <col min="5637" max="5637" width="10.88671875" style="8" bestFit="1" customWidth="1"/>
    <col min="5638" max="5638" width="12.88671875" style="8" bestFit="1" customWidth="1"/>
    <col min="5639" max="5639" width="7.44140625" style="8" customWidth="1"/>
    <col min="5640" max="5640" width="30.21875" style="8" bestFit="1" customWidth="1"/>
    <col min="5641" max="5641" width="7.77734375" style="8" customWidth="1"/>
    <col min="5642" max="5642" width="8.109375" style="8" customWidth="1"/>
    <col min="5643" max="5643" width="9" style="8" customWidth="1"/>
    <col min="5644" max="5644" width="8.5546875" style="8" customWidth="1"/>
    <col min="5645" max="5645" width="8.33203125" style="8" customWidth="1"/>
    <col min="5646" max="5646" width="8.5546875" style="8" customWidth="1"/>
    <col min="5647" max="5647" width="18.6640625" style="8" customWidth="1"/>
    <col min="5648" max="5648" width="13.5546875" style="8" customWidth="1"/>
    <col min="5649" max="5649" width="11.44140625" style="8" customWidth="1"/>
    <col min="5650" max="5650" width="11.6640625" style="8" customWidth="1"/>
    <col min="5651" max="5651" width="11.5546875" style="8" customWidth="1"/>
    <col min="5652" max="5652" width="15" style="8" customWidth="1"/>
    <col min="5653" max="5890" width="9.109375" style="8"/>
    <col min="5891" max="5891" width="14.5546875" style="8" customWidth="1"/>
    <col min="5892" max="5892" width="33.21875" style="8" bestFit="1" customWidth="1"/>
    <col min="5893" max="5893" width="10.88671875" style="8" bestFit="1" customWidth="1"/>
    <col min="5894" max="5894" width="12.88671875" style="8" bestFit="1" customWidth="1"/>
    <col min="5895" max="5895" width="7.44140625" style="8" customWidth="1"/>
    <col min="5896" max="5896" width="30.21875" style="8" bestFit="1" customWidth="1"/>
    <col min="5897" max="5897" width="7.77734375" style="8" customWidth="1"/>
    <col min="5898" max="5898" width="8.109375" style="8" customWidth="1"/>
    <col min="5899" max="5899" width="9" style="8" customWidth="1"/>
    <col min="5900" max="5900" width="8.5546875" style="8" customWidth="1"/>
    <col min="5901" max="5901" width="8.33203125" style="8" customWidth="1"/>
    <col min="5902" max="5902" width="8.5546875" style="8" customWidth="1"/>
    <col min="5903" max="5903" width="18.6640625" style="8" customWidth="1"/>
    <col min="5904" max="5904" width="13.5546875" style="8" customWidth="1"/>
    <col min="5905" max="5905" width="11.44140625" style="8" customWidth="1"/>
    <col min="5906" max="5906" width="11.6640625" style="8" customWidth="1"/>
    <col min="5907" max="5907" width="11.5546875" style="8" customWidth="1"/>
    <col min="5908" max="5908" width="15" style="8" customWidth="1"/>
    <col min="5909" max="6146" width="9.109375" style="8"/>
    <col min="6147" max="6147" width="14.5546875" style="8" customWidth="1"/>
    <col min="6148" max="6148" width="33.21875" style="8" bestFit="1" customWidth="1"/>
    <col min="6149" max="6149" width="10.88671875" style="8" bestFit="1" customWidth="1"/>
    <col min="6150" max="6150" width="12.88671875" style="8" bestFit="1" customWidth="1"/>
    <col min="6151" max="6151" width="7.44140625" style="8" customWidth="1"/>
    <col min="6152" max="6152" width="30.21875" style="8" bestFit="1" customWidth="1"/>
    <col min="6153" max="6153" width="7.77734375" style="8" customWidth="1"/>
    <col min="6154" max="6154" width="8.109375" style="8" customWidth="1"/>
    <col min="6155" max="6155" width="9" style="8" customWidth="1"/>
    <col min="6156" max="6156" width="8.5546875" style="8" customWidth="1"/>
    <col min="6157" max="6157" width="8.33203125" style="8" customWidth="1"/>
    <col min="6158" max="6158" width="8.5546875" style="8" customWidth="1"/>
    <col min="6159" max="6159" width="18.6640625" style="8" customWidth="1"/>
    <col min="6160" max="6160" width="13.5546875" style="8" customWidth="1"/>
    <col min="6161" max="6161" width="11.44140625" style="8" customWidth="1"/>
    <col min="6162" max="6162" width="11.6640625" style="8" customWidth="1"/>
    <col min="6163" max="6163" width="11.5546875" style="8" customWidth="1"/>
    <col min="6164" max="6164" width="15" style="8" customWidth="1"/>
    <col min="6165" max="6402" width="9.109375" style="8"/>
    <col min="6403" max="6403" width="14.5546875" style="8" customWidth="1"/>
    <col min="6404" max="6404" width="33.21875" style="8" bestFit="1" customWidth="1"/>
    <col min="6405" max="6405" width="10.88671875" style="8" bestFit="1" customWidth="1"/>
    <col min="6406" max="6406" width="12.88671875" style="8" bestFit="1" customWidth="1"/>
    <col min="6407" max="6407" width="7.44140625" style="8" customWidth="1"/>
    <col min="6408" max="6408" width="30.21875" style="8" bestFit="1" customWidth="1"/>
    <col min="6409" max="6409" width="7.77734375" style="8" customWidth="1"/>
    <col min="6410" max="6410" width="8.109375" style="8" customWidth="1"/>
    <col min="6411" max="6411" width="9" style="8" customWidth="1"/>
    <col min="6412" max="6412" width="8.5546875" style="8" customWidth="1"/>
    <col min="6413" max="6413" width="8.33203125" style="8" customWidth="1"/>
    <col min="6414" max="6414" width="8.5546875" style="8" customWidth="1"/>
    <col min="6415" max="6415" width="18.6640625" style="8" customWidth="1"/>
    <col min="6416" max="6416" width="13.5546875" style="8" customWidth="1"/>
    <col min="6417" max="6417" width="11.44140625" style="8" customWidth="1"/>
    <col min="6418" max="6418" width="11.6640625" style="8" customWidth="1"/>
    <col min="6419" max="6419" width="11.5546875" style="8" customWidth="1"/>
    <col min="6420" max="6420" width="15" style="8" customWidth="1"/>
    <col min="6421" max="6658" width="9.109375" style="8"/>
    <col min="6659" max="6659" width="14.5546875" style="8" customWidth="1"/>
    <col min="6660" max="6660" width="33.21875" style="8" bestFit="1" customWidth="1"/>
    <col min="6661" max="6661" width="10.88671875" style="8" bestFit="1" customWidth="1"/>
    <col min="6662" max="6662" width="12.88671875" style="8" bestFit="1" customWidth="1"/>
    <col min="6663" max="6663" width="7.44140625" style="8" customWidth="1"/>
    <col min="6664" max="6664" width="30.21875" style="8" bestFit="1" customWidth="1"/>
    <col min="6665" max="6665" width="7.77734375" style="8" customWidth="1"/>
    <col min="6666" max="6666" width="8.109375" style="8" customWidth="1"/>
    <col min="6667" max="6667" width="9" style="8" customWidth="1"/>
    <col min="6668" max="6668" width="8.5546875" style="8" customWidth="1"/>
    <col min="6669" max="6669" width="8.33203125" style="8" customWidth="1"/>
    <col min="6670" max="6670" width="8.5546875" style="8" customWidth="1"/>
    <col min="6671" max="6671" width="18.6640625" style="8" customWidth="1"/>
    <col min="6672" max="6672" width="13.5546875" style="8" customWidth="1"/>
    <col min="6673" max="6673" width="11.44140625" style="8" customWidth="1"/>
    <col min="6674" max="6674" width="11.6640625" style="8" customWidth="1"/>
    <col min="6675" max="6675" width="11.5546875" style="8" customWidth="1"/>
    <col min="6676" max="6676" width="15" style="8" customWidth="1"/>
    <col min="6677" max="6914" width="9.109375" style="8"/>
    <col min="6915" max="6915" width="14.5546875" style="8" customWidth="1"/>
    <col min="6916" max="6916" width="33.21875" style="8" bestFit="1" customWidth="1"/>
    <col min="6917" max="6917" width="10.88671875" style="8" bestFit="1" customWidth="1"/>
    <col min="6918" max="6918" width="12.88671875" style="8" bestFit="1" customWidth="1"/>
    <col min="6919" max="6919" width="7.44140625" style="8" customWidth="1"/>
    <col min="6920" max="6920" width="30.21875" style="8" bestFit="1" customWidth="1"/>
    <col min="6921" max="6921" width="7.77734375" style="8" customWidth="1"/>
    <col min="6922" max="6922" width="8.109375" style="8" customWidth="1"/>
    <col min="6923" max="6923" width="9" style="8" customWidth="1"/>
    <col min="6924" max="6924" width="8.5546875" style="8" customWidth="1"/>
    <col min="6925" max="6925" width="8.33203125" style="8" customWidth="1"/>
    <col min="6926" max="6926" width="8.5546875" style="8" customWidth="1"/>
    <col min="6927" max="6927" width="18.6640625" style="8" customWidth="1"/>
    <col min="6928" max="6928" width="13.5546875" style="8" customWidth="1"/>
    <col min="6929" max="6929" width="11.44140625" style="8" customWidth="1"/>
    <col min="6930" max="6930" width="11.6640625" style="8" customWidth="1"/>
    <col min="6931" max="6931" width="11.5546875" style="8" customWidth="1"/>
    <col min="6932" max="6932" width="15" style="8" customWidth="1"/>
    <col min="6933" max="7170" width="9.109375" style="8"/>
    <col min="7171" max="7171" width="14.5546875" style="8" customWidth="1"/>
    <col min="7172" max="7172" width="33.21875" style="8" bestFit="1" customWidth="1"/>
    <col min="7173" max="7173" width="10.88671875" style="8" bestFit="1" customWidth="1"/>
    <col min="7174" max="7174" width="12.88671875" style="8" bestFit="1" customWidth="1"/>
    <col min="7175" max="7175" width="7.44140625" style="8" customWidth="1"/>
    <col min="7176" max="7176" width="30.21875" style="8" bestFit="1" customWidth="1"/>
    <col min="7177" max="7177" width="7.77734375" style="8" customWidth="1"/>
    <col min="7178" max="7178" width="8.109375" style="8" customWidth="1"/>
    <col min="7179" max="7179" width="9" style="8" customWidth="1"/>
    <col min="7180" max="7180" width="8.5546875" style="8" customWidth="1"/>
    <col min="7181" max="7181" width="8.33203125" style="8" customWidth="1"/>
    <col min="7182" max="7182" width="8.5546875" style="8" customWidth="1"/>
    <col min="7183" max="7183" width="18.6640625" style="8" customWidth="1"/>
    <col min="7184" max="7184" width="13.5546875" style="8" customWidth="1"/>
    <col min="7185" max="7185" width="11.44140625" style="8" customWidth="1"/>
    <col min="7186" max="7186" width="11.6640625" style="8" customWidth="1"/>
    <col min="7187" max="7187" width="11.5546875" style="8" customWidth="1"/>
    <col min="7188" max="7188" width="15" style="8" customWidth="1"/>
    <col min="7189" max="7426" width="9.109375" style="8"/>
    <col min="7427" max="7427" width="14.5546875" style="8" customWidth="1"/>
    <col min="7428" max="7428" width="33.21875" style="8" bestFit="1" customWidth="1"/>
    <col min="7429" max="7429" width="10.88671875" style="8" bestFit="1" customWidth="1"/>
    <col min="7430" max="7430" width="12.88671875" style="8" bestFit="1" customWidth="1"/>
    <col min="7431" max="7431" width="7.44140625" style="8" customWidth="1"/>
    <col min="7432" max="7432" width="30.21875" style="8" bestFit="1" customWidth="1"/>
    <col min="7433" max="7433" width="7.77734375" style="8" customWidth="1"/>
    <col min="7434" max="7434" width="8.109375" style="8" customWidth="1"/>
    <col min="7435" max="7435" width="9" style="8" customWidth="1"/>
    <col min="7436" max="7436" width="8.5546875" style="8" customWidth="1"/>
    <col min="7437" max="7437" width="8.33203125" style="8" customWidth="1"/>
    <col min="7438" max="7438" width="8.5546875" style="8" customWidth="1"/>
    <col min="7439" max="7439" width="18.6640625" style="8" customWidth="1"/>
    <col min="7440" max="7440" width="13.5546875" style="8" customWidth="1"/>
    <col min="7441" max="7441" width="11.44140625" style="8" customWidth="1"/>
    <col min="7442" max="7442" width="11.6640625" style="8" customWidth="1"/>
    <col min="7443" max="7443" width="11.5546875" style="8" customWidth="1"/>
    <col min="7444" max="7444" width="15" style="8" customWidth="1"/>
    <col min="7445" max="7682" width="9.109375" style="8"/>
    <col min="7683" max="7683" width="14.5546875" style="8" customWidth="1"/>
    <col min="7684" max="7684" width="33.21875" style="8" bestFit="1" customWidth="1"/>
    <col min="7685" max="7685" width="10.88671875" style="8" bestFit="1" customWidth="1"/>
    <col min="7686" max="7686" width="12.88671875" style="8" bestFit="1" customWidth="1"/>
    <col min="7687" max="7687" width="7.44140625" style="8" customWidth="1"/>
    <col min="7688" max="7688" width="30.21875" style="8" bestFit="1" customWidth="1"/>
    <col min="7689" max="7689" width="7.77734375" style="8" customWidth="1"/>
    <col min="7690" max="7690" width="8.109375" style="8" customWidth="1"/>
    <col min="7691" max="7691" width="9" style="8" customWidth="1"/>
    <col min="7692" max="7692" width="8.5546875" style="8" customWidth="1"/>
    <col min="7693" max="7693" width="8.33203125" style="8" customWidth="1"/>
    <col min="7694" max="7694" width="8.5546875" style="8" customWidth="1"/>
    <col min="7695" max="7695" width="18.6640625" style="8" customWidth="1"/>
    <col min="7696" max="7696" width="13.5546875" style="8" customWidth="1"/>
    <col min="7697" max="7697" width="11.44140625" style="8" customWidth="1"/>
    <col min="7698" max="7698" width="11.6640625" style="8" customWidth="1"/>
    <col min="7699" max="7699" width="11.5546875" style="8" customWidth="1"/>
    <col min="7700" max="7700" width="15" style="8" customWidth="1"/>
    <col min="7701" max="7938" width="9.109375" style="8"/>
    <col min="7939" max="7939" width="14.5546875" style="8" customWidth="1"/>
    <col min="7940" max="7940" width="33.21875" style="8" bestFit="1" customWidth="1"/>
    <col min="7941" max="7941" width="10.88671875" style="8" bestFit="1" customWidth="1"/>
    <col min="7942" max="7942" width="12.88671875" style="8" bestFit="1" customWidth="1"/>
    <col min="7943" max="7943" width="7.44140625" style="8" customWidth="1"/>
    <col min="7944" max="7944" width="30.21875" style="8" bestFit="1" customWidth="1"/>
    <col min="7945" max="7945" width="7.77734375" style="8" customWidth="1"/>
    <col min="7946" max="7946" width="8.109375" style="8" customWidth="1"/>
    <col min="7947" max="7947" width="9" style="8" customWidth="1"/>
    <col min="7948" max="7948" width="8.5546875" style="8" customWidth="1"/>
    <col min="7949" max="7949" width="8.33203125" style="8" customWidth="1"/>
    <col min="7950" max="7950" width="8.5546875" style="8" customWidth="1"/>
    <col min="7951" max="7951" width="18.6640625" style="8" customWidth="1"/>
    <col min="7952" max="7952" width="13.5546875" style="8" customWidth="1"/>
    <col min="7953" max="7953" width="11.44140625" style="8" customWidth="1"/>
    <col min="7954" max="7954" width="11.6640625" style="8" customWidth="1"/>
    <col min="7955" max="7955" width="11.5546875" style="8" customWidth="1"/>
    <col min="7956" max="7956" width="15" style="8" customWidth="1"/>
    <col min="7957" max="8194" width="9.109375" style="8"/>
    <col min="8195" max="8195" width="14.5546875" style="8" customWidth="1"/>
    <col min="8196" max="8196" width="33.21875" style="8" bestFit="1" customWidth="1"/>
    <col min="8197" max="8197" width="10.88671875" style="8" bestFit="1" customWidth="1"/>
    <col min="8198" max="8198" width="12.88671875" style="8" bestFit="1" customWidth="1"/>
    <col min="8199" max="8199" width="7.44140625" style="8" customWidth="1"/>
    <col min="8200" max="8200" width="30.21875" style="8" bestFit="1" customWidth="1"/>
    <col min="8201" max="8201" width="7.77734375" style="8" customWidth="1"/>
    <col min="8202" max="8202" width="8.109375" style="8" customWidth="1"/>
    <col min="8203" max="8203" width="9" style="8" customWidth="1"/>
    <col min="8204" max="8204" width="8.5546875" style="8" customWidth="1"/>
    <col min="8205" max="8205" width="8.33203125" style="8" customWidth="1"/>
    <col min="8206" max="8206" width="8.5546875" style="8" customWidth="1"/>
    <col min="8207" max="8207" width="18.6640625" style="8" customWidth="1"/>
    <col min="8208" max="8208" width="13.5546875" style="8" customWidth="1"/>
    <col min="8209" max="8209" width="11.44140625" style="8" customWidth="1"/>
    <col min="8210" max="8210" width="11.6640625" style="8" customWidth="1"/>
    <col min="8211" max="8211" width="11.5546875" style="8" customWidth="1"/>
    <col min="8212" max="8212" width="15" style="8" customWidth="1"/>
    <col min="8213" max="8450" width="9.109375" style="8"/>
    <col min="8451" max="8451" width="14.5546875" style="8" customWidth="1"/>
    <col min="8452" max="8452" width="33.21875" style="8" bestFit="1" customWidth="1"/>
    <col min="8453" max="8453" width="10.88671875" style="8" bestFit="1" customWidth="1"/>
    <col min="8454" max="8454" width="12.88671875" style="8" bestFit="1" customWidth="1"/>
    <col min="8455" max="8455" width="7.44140625" style="8" customWidth="1"/>
    <col min="8456" max="8456" width="30.21875" style="8" bestFit="1" customWidth="1"/>
    <col min="8457" max="8457" width="7.77734375" style="8" customWidth="1"/>
    <col min="8458" max="8458" width="8.109375" style="8" customWidth="1"/>
    <col min="8459" max="8459" width="9" style="8" customWidth="1"/>
    <col min="8460" max="8460" width="8.5546875" style="8" customWidth="1"/>
    <col min="8461" max="8461" width="8.33203125" style="8" customWidth="1"/>
    <col min="8462" max="8462" width="8.5546875" style="8" customWidth="1"/>
    <col min="8463" max="8463" width="18.6640625" style="8" customWidth="1"/>
    <col min="8464" max="8464" width="13.5546875" style="8" customWidth="1"/>
    <col min="8465" max="8465" width="11.44140625" style="8" customWidth="1"/>
    <col min="8466" max="8466" width="11.6640625" style="8" customWidth="1"/>
    <col min="8467" max="8467" width="11.5546875" style="8" customWidth="1"/>
    <col min="8468" max="8468" width="15" style="8" customWidth="1"/>
    <col min="8469" max="8706" width="9.109375" style="8"/>
    <col min="8707" max="8707" width="14.5546875" style="8" customWidth="1"/>
    <col min="8708" max="8708" width="33.21875" style="8" bestFit="1" customWidth="1"/>
    <col min="8709" max="8709" width="10.88671875" style="8" bestFit="1" customWidth="1"/>
    <col min="8710" max="8710" width="12.88671875" style="8" bestFit="1" customWidth="1"/>
    <col min="8711" max="8711" width="7.44140625" style="8" customWidth="1"/>
    <col min="8712" max="8712" width="30.21875" style="8" bestFit="1" customWidth="1"/>
    <col min="8713" max="8713" width="7.77734375" style="8" customWidth="1"/>
    <col min="8714" max="8714" width="8.109375" style="8" customWidth="1"/>
    <col min="8715" max="8715" width="9" style="8" customWidth="1"/>
    <col min="8716" max="8716" width="8.5546875" style="8" customWidth="1"/>
    <col min="8717" max="8717" width="8.33203125" style="8" customWidth="1"/>
    <col min="8718" max="8718" width="8.5546875" style="8" customWidth="1"/>
    <col min="8719" max="8719" width="18.6640625" style="8" customWidth="1"/>
    <col min="8720" max="8720" width="13.5546875" style="8" customWidth="1"/>
    <col min="8721" max="8721" width="11.44140625" style="8" customWidth="1"/>
    <col min="8722" max="8722" width="11.6640625" style="8" customWidth="1"/>
    <col min="8723" max="8723" width="11.5546875" style="8" customWidth="1"/>
    <col min="8724" max="8724" width="15" style="8" customWidth="1"/>
    <col min="8725" max="8962" width="9.109375" style="8"/>
    <col min="8963" max="8963" width="14.5546875" style="8" customWidth="1"/>
    <col min="8964" max="8964" width="33.21875" style="8" bestFit="1" customWidth="1"/>
    <col min="8965" max="8965" width="10.88671875" style="8" bestFit="1" customWidth="1"/>
    <col min="8966" max="8966" width="12.88671875" style="8" bestFit="1" customWidth="1"/>
    <col min="8967" max="8967" width="7.44140625" style="8" customWidth="1"/>
    <col min="8968" max="8968" width="30.21875" style="8" bestFit="1" customWidth="1"/>
    <col min="8969" max="8969" width="7.77734375" style="8" customWidth="1"/>
    <col min="8970" max="8970" width="8.109375" style="8" customWidth="1"/>
    <col min="8971" max="8971" width="9" style="8" customWidth="1"/>
    <col min="8972" max="8972" width="8.5546875" style="8" customWidth="1"/>
    <col min="8973" max="8973" width="8.33203125" style="8" customWidth="1"/>
    <col min="8974" max="8974" width="8.5546875" style="8" customWidth="1"/>
    <col min="8975" max="8975" width="18.6640625" style="8" customWidth="1"/>
    <col min="8976" max="8976" width="13.5546875" style="8" customWidth="1"/>
    <col min="8977" max="8977" width="11.44140625" style="8" customWidth="1"/>
    <col min="8978" max="8978" width="11.6640625" style="8" customWidth="1"/>
    <col min="8979" max="8979" width="11.5546875" style="8" customWidth="1"/>
    <col min="8980" max="8980" width="15" style="8" customWidth="1"/>
    <col min="8981" max="9218" width="9.109375" style="8"/>
    <col min="9219" max="9219" width="14.5546875" style="8" customWidth="1"/>
    <col min="9220" max="9220" width="33.21875" style="8" bestFit="1" customWidth="1"/>
    <col min="9221" max="9221" width="10.88671875" style="8" bestFit="1" customWidth="1"/>
    <col min="9222" max="9222" width="12.88671875" style="8" bestFit="1" customWidth="1"/>
    <col min="9223" max="9223" width="7.44140625" style="8" customWidth="1"/>
    <col min="9224" max="9224" width="30.21875" style="8" bestFit="1" customWidth="1"/>
    <col min="9225" max="9225" width="7.77734375" style="8" customWidth="1"/>
    <col min="9226" max="9226" width="8.109375" style="8" customWidth="1"/>
    <col min="9227" max="9227" width="9" style="8" customWidth="1"/>
    <col min="9228" max="9228" width="8.5546875" style="8" customWidth="1"/>
    <col min="9229" max="9229" width="8.33203125" style="8" customWidth="1"/>
    <col min="9230" max="9230" width="8.5546875" style="8" customWidth="1"/>
    <col min="9231" max="9231" width="18.6640625" style="8" customWidth="1"/>
    <col min="9232" max="9232" width="13.5546875" style="8" customWidth="1"/>
    <col min="9233" max="9233" width="11.44140625" style="8" customWidth="1"/>
    <col min="9234" max="9234" width="11.6640625" style="8" customWidth="1"/>
    <col min="9235" max="9235" width="11.5546875" style="8" customWidth="1"/>
    <col min="9236" max="9236" width="15" style="8" customWidth="1"/>
    <col min="9237" max="9474" width="9.109375" style="8"/>
    <col min="9475" max="9475" width="14.5546875" style="8" customWidth="1"/>
    <col min="9476" max="9476" width="33.21875" style="8" bestFit="1" customWidth="1"/>
    <col min="9477" max="9477" width="10.88671875" style="8" bestFit="1" customWidth="1"/>
    <col min="9478" max="9478" width="12.88671875" style="8" bestFit="1" customWidth="1"/>
    <col min="9479" max="9479" width="7.44140625" style="8" customWidth="1"/>
    <col min="9480" max="9480" width="30.21875" style="8" bestFit="1" customWidth="1"/>
    <col min="9481" max="9481" width="7.77734375" style="8" customWidth="1"/>
    <col min="9482" max="9482" width="8.109375" style="8" customWidth="1"/>
    <col min="9483" max="9483" width="9" style="8" customWidth="1"/>
    <col min="9484" max="9484" width="8.5546875" style="8" customWidth="1"/>
    <col min="9485" max="9485" width="8.33203125" style="8" customWidth="1"/>
    <col min="9486" max="9486" width="8.5546875" style="8" customWidth="1"/>
    <col min="9487" max="9487" width="18.6640625" style="8" customWidth="1"/>
    <col min="9488" max="9488" width="13.5546875" style="8" customWidth="1"/>
    <col min="9489" max="9489" width="11.44140625" style="8" customWidth="1"/>
    <col min="9490" max="9490" width="11.6640625" style="8" customWidth="1"/>
    <col min="9491" max="9491" width="11.5546875" style="8" customWidth="1"/>
    <col min="9492" max="9492" width="15" style="8" customWidth="1"/>
    <col min="9493" max="9730" width="9.109375" style="8"/>
    <col min="9731" max="9731" width="14.5546875" style="8" customWidth="1"/>
    <col min="9732" max="9732" width="33.21875" style="8" bestFit="1" customWidth="1"/>
    <col min="9733" max="9733" width="10.88671875" style="8" bestFit="1" customWidth="1"/>
    <col min="9734" max="9734" width="12.88671875" style="8" bestFit="1" customWidth="1"/>
    <col min="9735" max="9735" width="7.44140625" style="8" customWidth="1"/>
    <col min="9736" max="9736" width="30.21875" style="8" bestFit="1" customWidth="1"/>
    <col min="9737" max="9737" width="7.77734375" style="8" customWidth="1"/>
    <col min="9738" max="9738" width="8.109375" style="8" customWidth="1"/>
    <col min="9739" max="9739" width="9" style="8" customWidth="1"/>
    <col min="9740" max="9740" width="8.5546875" style="8" customWidth="1"/>
    <col min="9741" max="9741" width="8.33203125" style="8" customWidth="1"/>
    <col min="9742" max="9742" width="8.5546875" style="8" customWidth="1"/>
    <col min="9743" max="9743" width="18.6640625" style="8" customWidth="1"/>
    <col min="9744" max="9744" width="13.5546875" style="8" customWidth="1"/>
    <col min="9745" max="9745" width="11.44140625" style="8" customWidth="1"/>
    <col min="9746" max="9746" width="11.6640625" style="8" customWidth="1"/>
    <col min="9747" max="9747" width="11.5546875" style="8" customWidth="1"/>
    <col min="9748" max="9748" width="15" style="8" customWidth="1"/>
    <col min="9749" max="9986" width="9.109375" style="8"/>
    <col min="9987" max="9987" width="14.5546875" style="8" customWidth="1"/>
    <col min="9988" max="9988" width="33.21875" style="8" bestFit="1" customWidth="1"/>
    <col min="9989" max="9989" width="10.88671875" style="8" bestFit="1" customWidth="1"/>
    <col min="9990" max="9990" width="12.88671875" style="8" bestFit="1" customWidth="1"/>
    <col min="9991" max="9991" width="7.44140625" style="8" customWidth="1"/>
    <col min="9992" max="9992" width="30.21875" style="8" bestFit="1" customWidth="1"/>
    <col min="9993" max="9993" width="7.77734375" style="8" customWidth="1"/>
    <col min="9994" max="9994" width="8.109375" style="8" customWidth="1"/>
    <col min="9995" max="9995" width="9" style="8" customWidth="1"/>
    <col min="9996" max="9996" width="8.5546875" style="8" customWidth="1"/>
    <col min="9997" max="9997" width="8.33203125" style="8" customWidth="1"/>
    <col min="9998" max="9998" width="8.5546875" style="8" customWidth="1"/>
    <col min="9999" max="9999" width="18.6640625" style="8" customWidth="1"/>
    <col min="10000" max="10000" width="13.5546875" style="8" customWidth="1"/>
    <col min="10001" max="10001" width="11.44140625" style="8" customWidth="1"/>
    <col min="10002" max="10002" width="11.6640625" style="8" customWidth="1"/>
    <col min="10003" max="10003" width="11.5546875" style="8" customWidth="1"/>
    <col min="10004" max="10004" width="15" style="8" customWidth="1"/>
    <col min="10005" max="10242" width="9.109375" style="8"/>
    <col min="10243" max="10243" width="14.5546875" style="8" customWidth="1"/>
    <col min="10244" max="10244" width="33.21875" style="8" bestFit="1" customWidth="1"/>
    <col min="10245" max="10245" width="10.88671875" style="8" bestFit="1" customWidth="1"/>
    <col min="10246" max="10246" width="12.88671875" style="8" bestFit="1" customWidth="1"/>
    <col min="10247" max="10247" width="7.44140625" style="8" customWidth="1"/>
    <col min="10248" max="10248" width="30.21875" style="8" bestFit="1" customWidth="1"/>
    <col min="10249" max="10249" width="7.77734375" style="8" customWidth="1"/>
    <col min="10250" max="10250" width="8.109375" style="8" customWidth="1"/>
    <col min="10251" max="10251" width="9" style="8" customWidth="1"/>
    <col min="10252" max="10252" width="8.5546875" style="8" customWidth="1"/>
    <col min="10253" max="10253" width="8.33203125" style="8" customWidth="1"/>
    <col min="10254" max="10254" width="8.5546875" style="8" customWidth="1"/>
    <col min="10255" max="10255" width="18.6640625" style="8" customWidth="1"/>
    <col min="10256" max="10256" width="13.5546875" style="8" customWidth="1"/>
    <col min="10257" max="10257" width="11.44140625" style="8" customWidth="1"/>
    <col min="10258" max="10258" width="11.6640625" style="8" customWidth="1"/>
    <col min="10259" max="10259" width="11.5546875" style="8" customWidth="1"/>
    <col min="10260" max="10260" width="15" style="8" customWidth="1"/>
    <col min="10261" max="10498" width="9.109375" style="8"/>
    <col min="10499" max="10499" width="14.5546875" style="8" customWidth="1"/>
    <col min="10500" max="10500" width="33.21875" style="8" bestFit="1" customWidth="1"/>
    <col min="10501" max="10501" width="10.88671875" style="8" bestFit="1" customWidth="1"/>
    <col min="10502" max="10502" width="12.88671875" style="8" bestFit="1" customWidth="1"/>
    <col min="10503" max="10503" width="7.44140625" style="8" customWidth="1"/>
    <col min="10504" max="10504" width="30.21875" style="8" bestFit="1" customWidth="1"/>
    <col min="10505" max="10505" width="7.77734375" style="8" customWidth="1"/>
    <col min="10506" max="10506" width="8.109375" style="8" customWidth="1"/>
    <col min="10507" max="10507" width="9" style="8" customWidth="1"/>
    <col min="10508" max="10508" width="8.5546875" style="8" customWidth="1"/>
    <col min="10509" max="10509" width="8.33203125" style="8" customWidth="1"/>
    <col min="10510" max="10510" width="8.5546875" style="8" customWidth="1"/>
    <col min="10511" max="10511" width="18.6640625" style="8" customWidth="1"/>
    <col min="10512" max="10512" width="13.5546875" style="8" customWidth="1"/>
    <col min="10513" max="10513" width="11.44140625" style="8" customWidth="1"/>
    <col min="10514" max="10514" width="11.6640625" style="8" customWidth="1"/>
    <col min="10515" max="10515" width="11.5546875" style="8" customWidth="1"/>
    <col min="10516" max="10516" width="15" style="8" customWidth="1"/>
    <col min="10517" max="10754" width="9.109375" style="8"/>
    <col min="10755" max="10755" width="14.5546875" style="8" customWidth="1"/>
    <col min="10756" max="10756" width="33.21875" style="8" bestFit="1" customWidth="1"/>
    <col min="10757" max="10757" width="10.88671875" style="8" bestFit="1" customWidth="1"/>
    <col min="10758" max="10758" width="12.88671875" style="8" bestFit="1" customWidth="1"/>
    <col min="10759" max="10759" width="7.44140625" style="8" customWidth="1"/>
    <col min="10760" max="10760" width="30.21875" style="8" bestFit="1" customWidth="1"/>
    <col min="10761" max="10761" width="7.77734375" style="8" customWidth="1"/>
    <col min="10762" max="10762" width="8.109375" style="8" customWidth="1"/>
    <col min="10763" max="10763" width="9" style="8" customWidth="1"/>
    <col min="10764" max="10764" width="8.5546875" style="8" customWidth="1"/>
    <col min="10765" max="10765" width="8.33203125" style="8" customWidth="1"/>
    <col min="10766" max="10766" width="8.5546875" style="8" customWidth="1"/>
    <col min="10767" max="10767" width="18.6640625" style="8" customWidth="1"/>
    <col min="10768" max="10768" width="13.5546875" style="8" customWidth="1"/>
    <col min="10769" max="10769" width="11.44140625" style="8" customWidth="1"/>
    <col min="10770" max="10770" width="11.6640625" style="8" customWidth="1"/>
    <col min="10771" max="10771" width="11.5546875" style="8" customWidth="1"/>
    <col min="10772" max="10772" width="15" style="8" customWidth="1"/>
    <col min="10773" max="11010" width="9.109375" style="8"/>
    <col min="11011" max="11011" width="14.5546875" style="8" customWidth="1"/>
    <col min="11012" max="11012" width="33.21875" style="8" bestFit="1" customWidth="1"/>
    <col min="11013" max="11013" width="10.88671875" style="8" bestFit="1" customWidth="1"/>
    <col min="11014" max="11014" width="12.88671875" style="8" bestFit="1" customWidth="1"/>
    <col min="11015" max="11015" width="7.44140625" style="8" customWidth="1"/>
    <col min="11016" max="11016" width="30.21875" style="8" bestFit="1" customWidth="1"/>
    <col min="11017" max="11017" width="7.77734375" style="8" customWidth="1"/>
    <col min="11018" max="11018" width="8.109375" style="8" customWidth="1"/>
    <col min="11019" max="11019" width="9" style="8" customWidth="1"/>
    <col min="11020" max="11020" width="8.5546875" style="8" customWidth="1"/>
    <col min="11021" max="11021" width="8.33203125" style="8" customWidth="1"/>
    <col min="11022" max="11022" width="8.5546875" style="8" customWidth="1"/>
    <col min="11023" max="11023" width="18.6640625" style="8" customWidth="1"/>
    <col min="11024" max="11024" width="13.5546875" style="8" customWidth="1"/>
    <col min="11025" max="11025" width="11.44140625" style="8" customWidth="1"/>
    <col min="11026" max="11026" width="11.6640625" style="8" customWidth="1"/>
    <col min="11027" max="11027" width="11.5546875" style="8" customWidth="1"/>
    <col min="11028" max="11028" width="15" style="8" customWidth="1"/>
    <col min="11029" max="11266" width="9.109375" style="8"/>
    <col min="11267" max="11267" width="14.5546875" style="8" customWidth="1"/>
    <col min="11268" max="11268" width="33.21875" style="8" bestFit="1" customWidth="1"/>
    <col min="11269" max="11269" width="10.88671875" style="8" bestFit="1" customWidth="1"/>
    <col min="11270" max="11270" width="12.88671875" style="8" bestFit="1" customWidth="1"/>
    <col min="11271" max="11271" width="7.44140625" style="8" customWidth="1"/>
    <col min="11272" max="11272" width="30.21875" style="8" bestFit="1" customWidth="1"/>
    <col min="11273" max="11273" width="7.77734375" style="8" customWidth="1"/>
    <col min="11274" max="11274" width="8.109375" style="8" customWidth="1"/>
    <col min="11275" max="11275" width="9" style="8" customWidth="1"/>
    <col min="11276" max="11276" width="8.5546875" style="8" customWidth="1"/>
    <col min="11277" max="11277" width="8.33203125" style="8" customWidth="1"/>
    <col min="11278" max="11278" width="8.5546875" style="8" customWidth="1"/>
    <col min="11279" max="11279" width="18.6640625" style="8" customWidth="1"/>
    <col min="11280" max="11280" width="13.5546875" style="8" customWidth="1"/>
    <col min="11281" max="11281" width="11.44140625" style="8" customWidth="1"/>
    <col min="11282" max="11282" width="11.6640625" style="8" customWidth="1"/>
    <col min="11283" max="11283" width="11.5546875" style="8" customWidth="1"/>
    <col min="11284" max="11284" width="15" style="8" customWidth="1"/>
    <col min="11285" max="11522" width="9.109375" style="8"/>
    <col min="11523" max="11523" width="14.5546875" style="8" customWidth="1"/>
    <col min="11524" max="11524" width="33.21875" style="8" bestFit="1" customWidth="1"/>
    <col min="11525" max="11525" width="10.88671875" style="8" bestFit="1" customWidth="1"/>
    <col min="11526" max="11526" width="12.88671875" style="8" bestFit="1" customWidth="1"/>
    <col min="11527" max="11527" width="7.44140625" style="8" customWidth="1"/>
    <col min="11528" max="11528" width="30.21875" style="8" bestFit="1" customWidth="1"/>
    <col min="11529" max="11529" width="7.77734375" style="8" customWidth="1"/>
    <col min="11530" max="11530" width="8.109375" style="8" customWidth="1"/>
    <col min="11531" max="11531" width="9" style="8" customWidth="1"/>
    <col min="11532" max="11532" width="8.5546875" style="8" customWidth="1"/>
    <col min="11533" max="11533" width="8.33203125" style="8" customWidth="1"/>
    <col min="11534" max="11534" width="8.5546875" style="8" customWidth="1"/>
    <col min="11535" max="11535" width="18.6640625" style="8" customWidth="1"/>
    <col min="11536" max="11536" width="13.5546875" style="8" customWidth="1"/>
    <col min="11537" max="11537" width="11.44140625" style="8" customWidth="1"/>
    <col min="11538" max="11538" width="11.6640625" style="8" customWidth="1"/>
    <col min="11539" max="11539" width="11.5546875" style="8" customWidth="1"/>
    <col min="11540" max="11540" width="15" style="8" customWidth="1"/>
    <col min="11541" max="11778" width="9.109375" style="8"/>
    <col min="11779" max="11779" width="14.5546875" style="8" customWidth="1"/>
    <col min="11780" max="11780" width="33.21875" style="8" bestFit="1" customWidth="1"/>
    <col min="11781" max="11781" width="10.88671875" style="8" bestFit="1" customWidth="1"/>
    <col min="11782" max="11782" width="12.88671875" style="8" bestFit="1" customWidth="1"/>
    <col min="11783" max="11783" width="7.44140625" style="8" customWidth="1"/>
    <col min="11784" max="11784" width="30.21875" style="8" bestFit="1" customWidth="1"/>
    <col min="11785" max="11785" width="7.77734375" style="8" customWidth="1"/>
    <col min="11786" max="11786" width="8.109375" style="8" customWidth="1"/>
    <col min="11787" max="11787" width="9" style="8" customWidth="1"/>
    <col min="11788" max="11788" width="8.5546875" style="8" customWidth="1"/>
    <col min="11789" max="11789" width="8.33203125" style="8" customWidth="1"/>
    <col min="11790" max="11790" width="8.5546875" style="8" customWidth="1"/>
    <col min="11791" max="11791" width="18.6640625" style="8" customWidth="1"/>
    <col min="11792" max="11792" width="13.5546875" style="8" customWidth="1"/>
    <col min="11793" max="11793" width="11.44140625" style="8" customWidth="1"/>
    <col min="11794" max="11794" width="11.6640625" style="8" customWidth="1"/>
    <col min="11795" max="11795" width="11.5546875" style="8" customWidth="1"/>
    <col min="11796" max="11796" width="15" style="8" customWidth="1"/>
    <col min="11797" max="12034" width="9.109375" style="8"/>
    <col min="12035" max="12035" width="14.5546875" style="8" customWidth="1"/>
    <col min="12036" max="12036" width="33.21875" style="8" bestFit="1" customWidth="1"/>
    <col min="12037" max="12037" width="10.88671875" style="8" bestFit="1" customWidth="1"/>
    <col min="12038" max="12038" width="12.88671875" style="8" bestFit="1" customWidth="1"/>
    <col min="12039" max="12039" width="7.44140625" style="8" customWidth="1"/>
    <col min="12040" max="12040" width="30.21875" style="8" bestFit="1" customWidth="1"/>
    <col min="12041" max="12041" width="7.77734375" style="8" customWidth="1"/>
    <col min="12042" max="12042" width="8.109375" style="8" customWidth="1"/>
    <col min="12043" max="12043" width="9" style="8" customWidth="1"/>
    <col min="12044" max="12044" width="8.5546875" style="8" customWidth="1"/>
    <col min="12045" max="12045" width="8.33203125" style="8" customWidth="1"/>
    <col min="12046" max="12046" width="8.5546875" style="8" customWidth="1"/>
    <col min="12047" max="12047" width="18.6640625" style="8" customWidth="1"/>
    <col min="12048" max="12048" width="13.5546875" style="8" customWidth="1"/>
    <col min="12049" max="12049" width="11.44140625" style="8" customWidth="1"/>
    <col min="12050" max="12050" width="11.6640625" style="8" customWidth="1"/>
    <col min="12051" max="12051" width="11.5546875" style="8" customWidth="1"/>
    <col min="12052" max="12052" width="15" style="8" customWidth="1"/>
    <col min="12053" max="12290" width="9.109375" style="8"/>
    <col min="12291" max="12291" width="14.5546875" style="8" customWidth="1"/>
    <col min="12292" max="12292" width="33.21875" style="8" bestFit="1" customWidth="1"/>
    <col min="12293" max="12293" width="10.88671875" style="8" bestFit="1" customWidth="1"/>
    <col min="12294" max="12294" width="12.88671875" style="8" bestFit="1" customWidth="1"/>
    <col min="12295" max="12295" width="7.44140625" style="8" customWidth="1"/>
    <col min="12296" max="12296" width="30.21875" style="8" bestFit="1" customWidth="1"/>
    <col min="12297" max="12297" width="7.77734375" style="8" customWidth="1"/>
    <col min="12298" max="12298" width="8.109375" style="8" customWidth="1"/>
    <col min="12299" max="12299" width="9" style="8" customWidth="1"/>
    <col min="12300" max="12300" width="8.5546875" style="8" customWidth="1"/>
    <col min="12301" max="12301" width="8.33203125" style="8" customWidth="1"/>
    <col min="12302" max="12302" width="8.5546875" style="8" customWidth="1"/>
    <col min="12303" max="12303" width="18.6640625" style="8" customWidth="1"/>
    <col min="12304" max="12304" width="13.5546875" style="8" customWidth="1"/>
    <col min="12305" max="12305" width="11.44140625" style="8" customWidth="1"/>
    <col min="12306" max="12306" width="11.6640625" style="8" customWidth="1"/>
    <col min="12307" max="12307" width="11.5546875" style="8" customWidth="1"/>
    <col min="12308" max="12308" width="15" style="8" customWidth="1"/>
    <col min="12309" max="12546" width="9.109375" style="8"/>
    <col min="12547" max="12547" width="14.5546875" style="8" customWidth="1"/>
    <col min="12548" max="12548" width="33.21875" style="8" bestFit="1" customWidth="1"/>
    <col min="12549" max="12549" width="10.88671875" style="8" bestFit="1" customWidth="1"/>
    <col min="12550" max="12550" width="12.88671875" style="8" bestFit="1" customWidth="1"/>
    <col min="12551" max="12551" width="7.44140625" style="8" customWidth="1"/>
    <col min="12552" max="12552" width="30.21875" style="8" bestFit="1" customWidth="1"/>
    <col min="12553" max="12553" width="7.77734375" style="8" customWidth="1"/>
    <col min="12554" max="12554" width="8.109375" style="8" customWidth="1"/>
    <col min="12555" max="12555" width="9" style="8" customWidth="1"/>
    <col min="12556" max="12556" width="8.5546875" style="8" customWidth="1"/>
    <col min="12557" max="12557" width="8.33203125" style="8" customWidth="1"/>
    <col min="12558" max="12558" width="8.5546875" style="8" customWidth="1"/>
    <col min="12559" max="12559" width="18.6640625" style="8" customWidth="1"/>
    <col min="12560" max="12560" width="13.5546875" style="8" customWidth="1"/>
    <col min="12561" max="12561" width="11.44140625" style="8" customWidth="1"/>
    <col min="12562" max="12562" width="11.6640625" style="8" customWidth="1"/>
    <col min="12563" max="12563" width="11.5546875" style="8" customWidth="1"/>
    <col min="12564" max="12564" width="15" style="8" customWidth="1"/>
    <col min="12565" max="12802" width="9.109375" style="8"/>
    <col min="12803" max="12803" width="14.5546875" style="8" customWidth="1"/>
    <col min="12804" max="12804" width="33.21875" style="8" bestFit="1" customWidth="1"/>
    <col min="12805" max="12805" width="10.88671875" style="8" bestFit="1" customWidth="1"/>
    <col min="12806" max="12806" width="12.88671875" style="8" bestFit="1" customWidth="1"/>
    <col min="12807" max="12807" width="7.44140625" style="8" customWidth="1"/>
    <col min="12808" max="12808" width="30.21875" style="8" bestFit="1" customWidth="1"/>
    <col min="12809" max="12809" width="7.77734375" style="8" customWidth="1"/>
    <col min="12810" max="12810" width="8.109375" style="8" customWidth="1"/>
    <col min="12811" max="12811" width="9" style="8" customWidth="1"/>
    <col min="12812" max="12812" width="8.5546875" style="8" customWidth="1"/>
    <col min="12813" max="12813" width="8.33203125" style="8" customWidth="1"/>
    <col min="12814" max="12814" width="8.5546875" style="8" customWidth="1"/>
    <col min="12815" max="12815" width="18.6640625" style="8" customWidth="1"/>
    <col min="12816" max="12816" width="13.5546875" style="8" customWidth="1"/>
    <col min="12817" max="12817" width="11.44140625" style="8" customWidth="1"/>
    <col min="12818" max="12818" width="11.6640625" style="8" customWidth="1"/>
    <col min="12819" max="12819" width="11.5546875" style="8" customWidth="1"/>
    <col min="12820" max="12820" width="15" style="8" customWidth="1"/>
    <col min="12821" max="13058" width="9.109375" style="8"/>
    <col min="13059" max="13059" width="14.5546875" style="8" customWidth="1"/>
    <col min="13060" max="13060" width="33.21875" style="8" bestFit="1" customWidth="1"/>
    <col min="13061" max="13061" width="10.88671875" style="8" bestFit="1" customWidth="1"/>
    <col min="13062" max="13062" width="12.88671875" style="8" bestFit="1" customWidth="1"/>
    <col min="13063" max="13063" width="7.44140625" style="8" customWidth="1"/>
    <col min="13064" max="13064" width="30.21875" style="8" bestFit="1" customWidth="1"/>
    <col min="13065" max="13065" width="7.77734375" style="8" customWidth="1"/>
    <col min="13066" max="13066" width="8.109375" style="8" customWidth="1"/>
    <col min="13067" max="13067" width="9" style="8" customWidth="1"/>
    <col min="13068" max="13068" width="8.5546875" style="8" customWidth="1"/>
    <col min="13069" max="13069" width="8.33203125" style="8" customWidth="1"/>
    <col min="13070" max="13070" width="8.5546875" style="8" customWidth="1"/>
    <col min="13071" max="13071" width="18.6640625" style="8" customWidth="1"/>
    <col min="13072" max="13072" width="13.5546875" style="8" customWidth="1"/>
    <col min="13073" max="13073" width="11.44140625" style="8" customWidth="1"/>
    <col min="13074" max="13074" width="11.6640625" style="8" customWidth="1"/>
    <col min="13075" max="13075" width="11.5546875" style="8" customWidth="1"/>
    <col min="13076" max="13076" width="15" style="8" customWidth="1"/>
    <col min="13077" max="13314" width="9.109375" style="8"/>
    <col min="13315" max="13315" width="14.5546875" style="8" customWidth="1"/>
    <col min="13316" max="13316" width="33.21875" style="8" bestFit="1" customWidth="1"/>
    <col min="13317" max="13317" width="10.88671875" style="8" bestFit="1" customWidth="1"/>
    <col min="13318" max="13318" width="12.88671875" style="8" bestFit="1" customWidth="1"/>
    <col min="13319" max="13319" width="7.44140625" style="8" customWidth="1"/>
    <col min="13320" max="13320" width="30.21875" style="8" bestFit="1" customWidth="1"/>
    <col min="13321" max="13321" width="7.77734375" style="8" customWidth="1"/>
    <col min="13322" max="13322" width="8.109375" style="8" customWidth="1"/>
    <col min="13323" max="13323" width="9" style="8" customWidth="1"/>
    <col min="13324" max="13324" width="8.5546875" style="8" customWidth="1"/>
    <col min="13325" max="13325" width="8.33203125" style="8" customWidth="1"/>
    <col min="13326" max="13326" width="8.5546875" style="8" customWidth="1"/>
    <col min="13327" max="13327" width="18.6640625" style="8" customWidth="1"/>
    <col min="13328" max="13328" width="13.5546875" style="8" customWidth="1"/>
    <col min="13329" max="13329" width="11.44140625" style="8" customWidth="1"/>
    <col min="13330" max="13330" width="11.6640625" style="8" customWidth="1"/>
    <col min="13331" max="13331" width="11.5546875" style="8" customWidth="1"/>
    <col min="13332" max="13332" width="15" style="8" customWidth="1"/>
    <col min="13333" max="13570" width="9.109375" style="8"/>
    <col min="13571" max="13571" width="14.5546875" style="8" customWidth="1"/>
    <col min="13572" max="13572" width="33.21875" style="8" bestFit="1" customWidth="1"/>
    <col min="13573" max="13573" width="10.88671875" style="8" bestFit="1" customWidth="1"/>
    <col min="13574" max="13574" width="12.88671875" style="8" bestFit="1" customWidth="1"/>
    <col min="13575" max="13575" width="7.44140625" style="8" customWidth="1"/>
    <col min="13576" max="13576" width="30.21875" style="8" bestFit="1" customWidth="1"/>
    <col min="13577" max="13577" width="7.77734375" style="8" customWidth="1"/>
    <col min="13578" max="13578" width="8.109375" style="8" customWidth="1"/>
    <col min="13579" max="13579" width="9" style="8" customWidth="1"/>
    <col min="13580" max="13580" width="8.5546875" style="8" customWidth="1"/>
    <col min="13581" max="13581" width="8.33203125" style="8" customWidth="1"/>
    <col min="13582" max="13582" width="8.5546875" style="8" customWidth="1"/>
    <col min="13583" max="13583" width="18.6640625" style="8" customWidth="1"/>
    <col min="13584" max="13584" width="13.5546875" style="8" customWidth="1"/>
    <col min="13585" max="13585" width="11.44140625" style="8" customWidth="1"/>
    <col min="13586" max="13586" width="11.6640625" style="8" customWidth="1"/>
    <col min="13587" max="13587" width="11.5546875" style="8" customWidth="1"/>
    <col min="13588" max="13588" width="15" style="8" customWidth="1"/>
    <col min="13589" max="13826" width="9.109375" style="8"/>
    <col min="13827" max="13827" width="14.5546875" style="8" customWidth="1"/>
    <col min="13828" max="13828" width="33.21875" style="8" bestFit="1" customWidth="1"/>
    <col min="13829" max="13829" width="10.88671875" style="8" bestFit="1" customWidth="1"/>
    <col min="13830" max="13830" width="12.88671875" style="8" bestFit="1" customWidth="1"/>
    <col min="13831" max="13831" width="7.44140625" style="8" customWidth="1"/>
    <col min="13832" max="13832" width="30.21875" style="8" bestFit="1" customWidth="1"/>
    <col min="13833" max="13833" width="7.77734375" style="8" customWidth="1"/>
    <col min="13834" max="13834" width="8.109375" style="8" customWidth="1"/>
    <col min="13835" max="13835" width="9" style="8" customWidth="1"/>
    <col min="13836" max="13836" width="8.5546875" style="8" customWidth="1"/>
    <col min="13837" max="13837" width="8.33203125" style="8" customWidth="1"/>
    <col min="13838" max="13838" width="8.5546875" style="8" customWidth="1"/>
    <col min="13839" max="13839" width="18.6640625" style="8" customWidth="1"/>
    <col min="13840" max="13840" width="13.5546875" style="8" customWidth="1"/>
    <col min="13841" max="13841" width="11.44140625" style="8" customWidth="1"/>
    <col min="13842" max="13842" width="11.6640625" style="8" customWidth="1"/>
    <col min="13843" max="13843" width="11.5546875" style="8" customWidth="1"/>
    <col min="13844" max="13844" width="15" style="8" customWidth="1"/>
    <col min="13845" max="14082" width="9.109375" style="8"/>
    <col min="14083" max="14083" width="14.5546875" style="8" customWidth="1"/>
    <col min="14084" max="14084" width="33.21875" style="8" bestFit="1" customWidth="1"/>
    <col min="14085" max="14085" width="10.88671875" style="8" bestFit="1" customWidth="1"/>
    <col min="14086" max="14086" width="12.88671875" style="8" bestFit="1" customWidth="1"/>
    <col min="14087" max="14087" width="7.44140625" style="8" customWidth="1"/>
    <col min="14088" max="14088" width="30.21875" style="8" bestFit="1" customWidth="1"/>
    <col min="14089" max="14089" width="7.77734375" style="8" customWidth="1"/>
    <col min="14090" max="14090" width="8.109375" style="8" customWidth="1"/>
    <col min="14091" max="14091" width="9" style="8" customWidth="1"/>
    <col min="14092" max="14092" width="8.5546875" style="8" customWidth="1"/>
    <col min="14093" max="14093" width="8.33203125" style="8" customWidth="1"/>
    <col min="14094" max="14094" width="8.5546875" style="8" customWidth="1"/>
    <col min="14095" max="14095" width="18.6640625" style="8" customWidth="1"/>
    <col min="14096" max="14096" width="13.5546875" style="8" customWidth="1"/>
    <col min="14097" max="14097" width="11.44140625" style="8" customWidth="1"/>
    <col min="14098" max="14098" width="11.6640625" style="8" customWidth="1"/>
    <col min="14099" max="14099" width="11.5546875" style="8" customWidth="1"/>
    <col min="14100" max="14100" width="15" style="8" customWidth="1"/>
    <col min="14101" max="14338" width="9.109375" style="8"/>
    <col min="14339" max="14339" width="14.5546875" style="8" customWidth="1"/>
    <col min="14340" max="14340" width="33.21875" style="8" bestFit="1" customWidth="1"/>
    <col min="14341" max="14341" width="10.88671875" style="8" bestFit="1" customWidth="1"/>
    <col min="14342" max="14342" width="12.88671875" style="8" bestFit="1" customWidth="1"/>
    <col min="14343" max="14343" width="7.44140625" style="8" customWidth="1"/>
    <col min="14344" max="14344" width="30.21875" style="8" bestFit="1" customWidth="1"/>
    <col min="14345" max="14345" width="7.77734375" style="8" customWidth="1"/>
    <col min="14346" max="14346" width="8.109375" style="8" customWidth="1"/>
    <col min="14347" max="14347" width="9" style="8" customWidth="1"/>
    <col min="14348" max="14348" width="8.5546875" style="8" customWidth="1"/>
    <col min="14349" max="14349" width="8.33203125" style="8" customWidth="1"/>
    <col min="14350" max="14350" width="8.5546875" style="8" customWidth="1"/>
    <col min="14351" max="14351" width="18.6640625" style="8" customWidth="1"/>
    <col min="14352" max="14352" width="13.5546875" style="8" customWidth="1"/>
    <col min="14353" max="14353" width="11.44140625" style="8" customWidth="1"/>
    <col min="14354" max="14354" width="11.6640625" style="8" customWidth="1"/>
    <col min="14355" max="14355" width="11.5546875" style="8" customWidth="1"/>
    <col min="14356" max="14356" width="15" style="8" customWidth="1"/>
    <col min="14357" max="14594" width="9.109375" style="8"/>
    <col min="14595" max="14595" width="14.5546875" style="8" customWidth="1"/>
    <col min="14596" max="14596" width="33.21875" style="8" bestFit="1" customWidth="1"/>
    <col min="14597" max="14597" width="10.88671875" style="8" bestFit="1" customWidth="1"/>
    <col min="14598" max="14598" width="12.88671875" style="8" bestFit="1" customWidth="1"/>
    <col min="14599" max="14599" width="7.44140625" style="8" customWidth="1"/>
    <col min="14600" max="14600" width="30.21875" style="8" bestFit="1" customWidth="1"/>
    <col min="14601" max="14601" width="7.77734375" style="8" customWidth="1"/>
    <col min="14602" max="14602" width="8.109375" style="8" customWidth="1"/>
    <col min="14603" max="14603" width="9" style="8" customWidth="1"/>
    <col min="14604" max="14604" width="8.5546875" style="8" customWidth="1"/>
    <col min="14605" max="14605" width="8.33203125" style="8" customWidth="1"/>
    <col min="14606" max="14606" width="8.5546875" style="8" customWidth="1"/>
    <col min="14607" max="14607" width="18.6640625" style="8" customWidth="1"/>
    <col min="14608" max="14608" width="13.5546875" style="8" customWidth="1"/>
    <col min="14609" max="14609" width="11.44140625" style="8" customWidth="1"/>
    <col min="14610" max="14610" width="11.6640625" style="8" customWidth="1"/>
    <col min="14611" max="14611" width="11.5546875" style="8" customWidth="1"/>
    <col min="14612" max="14612" width="15" style="8" customWidth="1"/>
    <col min="14613" max="14850" width="9.109375" style="8"/>
    <col min="14851" max="14851" width="14.5546875" style="8" customWidth="1"/>
    <col min="14852" max="14852" width="33.21875" style="8" bestFit="1" customWidth="1"/>
    <col min="14853" max="14853" width="10.88671875" style="8" bestFit="1" customWidth="1"/>
    <col min="14854" max="14854" width="12.88671875" style="8" bestFit="1" customWidth="1"/>
    <col min="14855" max="14855" width="7.44140625" style="8" customWidth="1"/>
    <col min="14856" max="14856" width="30.21875" style="8" bestFit="1" customWidth="1"/>
    <col min="14857" max="14857" width="7.77734375" style="8" customWidth="1"/>
    <col min="14858" max="14858" width="8.109375" style="8" customWidth="1"/>
    <col min="14859" max="14859" width="9" style="8" customWidth="1"/>
    <col min="14860" max="14860" width="8.5546875" style="8" customWidth="1"/>
    <col min="14861" max="14861" width="8.33203125" style="8" customWidth="1"/>
    <col min="14862" max="14862" width="8.5546875" style="8" customWidth="1"/>
    <col min="14863" max="14863" width="18.6640625" style="8" customWidth="1"/>
    <col min="14864" max="14864" width="13.5546875" style="8" customWidth="1"/>
    <col min="14865" max="14865" width="11.44140625" style="8" customWidth="1"/>
    <col min="14866" max="14866" width="11.6640625" style="8" customWidth="1"/>
    <col min="14867" max="14867" width="11.5546875" style="8" customWidth="1"/>
    <col min="14868" max="14868" width="15" style="8" customWidth="1"/>
    <col min="14869" max="15106" width="9.109375" style="8"/>
    <col min="15107" max="15107" width="14.5546875" style="8" customWidth="1"/>
    <col min="15108" max="15108" width="33.21875" style="8" bestFit="1" customWidth="1"/>
    <col min="15109" max="15109" width="10.88671875" style="8" bestFit="1" customWidth="1"/>
    <col min="15110" max="15110" width="12.88671875" style="8" bestFit="1" customWidth="1"/>
    <col min="15111" max="15111" width="7.44140625" style="8" customWidth="1"/>
    <col min="15112" max="15112" width="30.21875" style="8" bestFit="1" customWidth="1"/>
    <col min="15113" max="15113" width="7.77734375" style="8" customWidth="1"/>
    <col min="15114" max="15114" width="8.109375" style="8" customWidth="1"/>
    <col min="15115" max="15115" width="9" style="8" customWidth="1"/>
    <col min="15116" max="15116" width="8.5546875" style="8" customWidth="1"/>
    <col min="15117" max="15117" width="8.33203125" style="8" customWidth="1"/>
    <col min="15118" max="15118" width="8.5546875" style="8" customWidth="1"/>
    <col min="15119" max="15119" width="18.6640625" style="8" customWidth="1"/>
    <col min="15120" max="15120" width="13.5546875" style="8" customWidth="1"/>
    <col min="15121" max="15121" width="11.44140625" style="8" customWidth="1"/>
    <col min="15122" max="15122" width="11.6640625" style="8" customWidth="1"/>
    <col min="15123" max="15123" width="11.5546875" style="8" customWidth="1"/>
    <col min="15124" max="15124" width="15" style="8" customWidth="1"/>
    <col min="15125" max="15362" width="9.109375" style="8"/>
    <col min="15363" max="15363" width="14.5546875" style="8" customWidth="1"/>
    <col min="15364" max="15364" width="33.21875" style="8" bestFit="1" customWidth="1"/>
    <col min="15365" max="15365" width="10.88671875" style="8" bestFit="1" customWidth="1"/>
    <col min="15366" max="15366" width="12.88671875" style="8" bestFit="1" customWidth="1"/>
    <col min="15367" max="15367" width="7.44140625" style="8" customWidth="1"/>
    <col min="15368" max="15368" width="30.21875" style="8" bestFit="1" customWidth="1"/>
    <col min="15369" max="15369" width="7.77734375" style="8" customWidth="1"/>
    <col min="15370" max="15370" width="8.109375" style="8" customWidth="1"/>
    <col min="15371" max="15371" width="9" style="8" customWidth="1"/>
    <col min="15372" max="15372" width="8.5546875" style="8" customWidth="1"/>
    <col min="15373" max="15373" width="8.33203125" style="8" customWidth="1"/>
    <col min="15374" max="15374" width="8.5546875" style="8" customWidth="1"/>
    <col min="15375" max="15375" width="18.6640625" style="8" customWidth="1"/>
    <col min="15376" max="15376" width="13.5546875" style="8" customWidth="1"/>
    <col min="15377" max="15377" width="11.44140625" style="8" customWidth="1"/>
    <col min="15378" max="15378" width="11.6640625" style="8" customWidth="1"/>
    <col min="15379" max="15379" width="11.5546875" style="8" customWidth="1"/>
    <col min="15380" max="15380" width="15" style="8" customWidth="1"/>
    <col min="15381" max="15618" width="9.109375" style="8"/>
    <col min="15619" max="15619" width="14.5546875" style="8" customWidth="1"/>
    <col min="15620" max="15620" width="33.21875" style="8" bestFit="1" customWidth="1"/>
    <col min="15621" max="15621" width="10.88671875" style="8" bestFit="1" customWidth="1"/>
    <col min="15622" max="15622" width="12.88671875" style="8" bestFit="1" customWidth="1"/>
    <col min="15623" max="15623" width="7.44140625" style="8" customWidth="1"/>
    <col min="15624" max="15624" width="30.21875" style="8" bestFit="1" customWidth="1"/>
    <col min="15625" max="15625" width="7.77734375" style="8" customWidth="1"/>
    <col min="15626" max="15626" width="8.109375" style="8" customWidth="1"/>
    <col min="15627" max="15627" width="9" style="8" customWidth="1"/>
    <col min="15628" max="15628" width="8.5546875" style="8" customWidth="1"/>
    <col min="15629" max="15629" width="8.33203125" style="8" customWidth="1"/>
    <col min="15630" max="15630" width="8.5546875" style="8" customWidth="1"/>
    <col min="15631" max="15631" width="18.6640625" style="8" customWidth="1"/>
    <col min="15632" max="15632" width="13.5546875" style="8" customWidth="1"/>
    <col min="15633" max="15633" width="11.44140625" style="8" customWidth="1"/>
    <col min="15634" max="15634" width="11.6640625" style="8" customWidth="1"/>
    <col min="15635" max="15635" width="11.5546875" style="8" customWidth="1"/>
    <col min="15636" max="15636" width="15" style="8" customWidth="1"/>
    <col min="15637" max="15874" width="9.109375" style="8"/>
    <col min="15875" max="15875" width="14.5546875" style="8" customWidth="1"/>
    <col min="15876" max="15876" width="33.21875" style="8" bestFit="1" customWidth="1"/>
    <col min="15877" max="15877" width="10.88671875" style="8" bestFit="1" customWidth="1"/>
    <col min="15878" max="15878" width="12.88671875" style="8" bestFit="1" customWidth="1"/>
    <col min="15879" max="15879" width="7.44140625" style="8" customWidth="1"/>
    <col min="15880" max="15880" width="30.21875" style="8" bestFit="1" customWidth="1"/>
    <col min="15881" max="15881" width="7.77734375" style="8" customWidth="1"/>
    <col min="15882" max="15882" width="8.109375" style="8" customWidth="1"/>
    <col min="15883" max="15883" width="9" style="8" customWidth="1"/>
    <col min="15884" max="15884" width="8.5546875" style="8" customWidth="1"/>
    <col min="15885" max="15885" width="8.33203125" style="8" customWidth="1"/>
    <col min="15886" max="15886" width="8.5546875" style="8" customWidth="1"/>
    <col min="15887" max="15887" width="18.6640625" style="8" customWidth="1"/>
    <col min="15888" max="15888" width="13.5546875" style="8" customWidth="1"/>
    <col min="15889" max="15889" width="11.44140625" style="8" customWidth="1"/>
    <col min="15890" max="15890" width="11.6640625" style="8" customWidth="1"/>
    <col min="15891" max="15891" width="11.5546875" style="8" customWidth="1"/>
    <col min="15892" max="15892" width="15" style="8" customWidth="1"/>
    <col min="15893" max="16130" width="9.109375" style="8"/>
    <col min="16131" max="16131" width="14.5546875" style="8" customWidth="1"/>
    <col min="16132" max="16132" width="33.21875" style="8" bestFit="1" customWidth="1"/>
    <col min="16133" max="16133" width="10.88671875" style="8" bestFit="1" customWidth="1"/>
    <col min="16134" max="16134" width="12.88671875" style="8" bestFit="1" customWidth="1"/>
    <col min="16135" max="16135" width="7.44140625" style="8" customWidth="1"/>
    <col min="16136" max="16136" width="30.21875" style="8" bestFit="1" customWidth="1"/>
    <col min="16137" max="16137" width="7.77734375" style="8" customWidth="1"/>
    <col min="16138" max="16138" width="8.109375" style="8" customWidth="1"/>
    <col min="16139" max="16139" width="9" style="8" customWidth="1"/>
    <col min="16140" max="16140" width="8.5546875" style="8" customWidth="1"/>
    <col min="16141" max="16141" width="8.33203125" style="8" customWidth="1"/>
    <col min="16142" max="16142" width="8.5546875" style="8" customWidth="1"/>
    <col min="16143" max="16143" width="18.6640625" style="8" customWidth="1"/>
    <col min="16144" max="16144" width="13.5546875" style="8" customWidth="1"/>
    <col min="16145" max="16145" width="11.44140625" style="8" customWidth="1"/>
    <col min="16146" max="16146" width="11.6640625" style="8" customWidth="1"/>
    <col min="16147" max="16147" width="11.5546875" style="8" customWidth="1"/>
    <col min="16148" max="16148" width="15" style="8" customWidth="1"/>
    <col min="16149" max="16384" width="9.109375" style="8"/>
  </cols>
  <sheetData>
    <row r="1" spans="1:28" ht="15.6" x14ac:dyDescent="0.3">
      <c r="A1" s="3" t="s">
        <v>24</v>
      </c>
      <c r="B1" s="23" t="s">
        <v>43</v>
      </c>
      <c r="C1" s="5"/>
      <c r="D1" s="5"/>
      <c r="E1" s="5"/>
      <c r="F1" s="20"/>
      <c r="G1" s="45" t="s">
        <v>44</v>
      </c>
      <c r="H1" s="46"/>
      <c r="I1" s="47"/>
      <c r="J1" s="33"/>
      <c r="K1" s="6"/>
      <c r="L1" s="5"/>
      <c r="M1" s="5"/>
      <c r="N1" s="5"/>
      <c r="O1" s="5"/>
      <c r="P1" s="5"/>
      <c r="Q1" s="5"/>
      <c r="R1" s="7"/>
      <c r="S1" s="7"/>
      <c r="T1" s="7"/>
      <c r="X1" s="33"/>
      <c r="AB1" s="33"/>
    </row>
    <row r="2" spans="1:28" ht="15.6" x14ac:dyDescent="0.3">
      <c r="A2" s="4" t="s">
        <v>8</v>
      </c>
      <c r="B2" s="22">
        <v>45343</v>
      </c>
      <c r="C2" s="5"/>
      <c r="D2" s="5"/>
      <c r="E2" s="5"/>
      <c r="F2" s="20"/>
      <c r="G2" s="5"/>
      <c r="H2" s="5"/>
      <c r="I2" s="5"/>
      <c r="J2" s="18"/>
      <c r="K2" s="6"/>
      <c r="L2" s="5"/>
      <c r="M2" s="5"/>
      <c r="N2" s="5"/>
      <c r="O2" s="5"/>
      <c r="P2" s="5"/>
      <c r="Q2" s="5"/>
      <c r="R2" s="7"/>
      <c r="S2" s="7"/>
      <c r="T2" s="7"/>
      <c r="X2" s="10" t="s">
        <v>4</v>
      </c>
      <c r="AB2" s="10" t="s">
        <v>4</v>
      </c>
    </row>
    <row r="3" spans="1:28" ht="15.6" x14ac:dyDescent="0.3">
      <c r="A3" s="9" t="s">
        <v>9</v>
      </c>
      <c r="B3" s="9" t="s">
        <v>12</v>
      </c>
      <c r="C3" s="9" t="s">
        <v>2</v>
      </c>
      <c r="D3" s="9" t="s">
        <v>0</v>
      </c>
      <c r="E3" s="9" t="s">
        <v>1</v>
      </c>
      <c r="F3" s="9" t="s">
        <v>13</v>
      </c>
      <c r="G3" s="9" t="s">
        <v>2</v>
      </c>
      <c r="H3" s="9" t="s">
        <v>0</v>
      </c>
      <c r="I3" s="9" t="s">
        <v>14</v>
      </c>
      <c r="J3" s="10" t="s">
        <v>4</v>
      </c>
      <c r="K3" s="10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3</v>
      </c>
      <c r="R3" s="11" t="s">
        <v>10</v>
      </c>
      <c r="S3" s="11" t="s">
        <v>21</v>
      </c>
      <c r="T3" s="11" t="s">
        <v>22</v>
      </c>
      <c r="X3" s="31" t="s">
        <v>40</v>
      </c>
      <c r="Y3" s="8">
        <v>2420</v>
      </c>
      <c r="Z3" s="8">
        <v>1210</v>
      </c>
      <c r="AA3" s="8">
        <v>100</v>
      </c>
      <c r="AB3" s="31" t="s">
        <v>40</v>
      </c>
    </row>
    <row r="4" spans="1:28" x14ac:dyDescent="0.3">
      <c r="A4" s="5">
        <v>1</v>
      </c>
      <c r="B4" s="24" t="s">
        <v>25</v>
      </c>
      <c r="C4" s="24">
        <v>900</v>
      </c>
      <c r="D4" s="24">
        <v>1000</v>
      </c>
      <c r="E4" s="24">
        <v>320</v>
      </c>
      <c r="F4" s="18" t="s">
        <v>26</v>
      </c>
      <c r="G4" s="18">
        <f>C4-18</f>
        <v>882</v>
      </c>
      <c r="H4" s="1">
        <f>E4</f>
        <v>320</v>
      </c>
      <c r="I4" s="1">
        <v>1</v>
      </c>
      <c r="J4" s="31" t="s">
        <v>40</v>
      </c>
      <c r="K4" s="1"/>
      <c r="L4" s="1"/>
      <c r="M4" s="1">
        <v>2</v>
      </c>
      <c r="N4" s="1">
        <v>2</v>
      </c>
      <c r="O4" s="1">
        <v>2</v>
      </c>
      <c r="P4" s="1">
        <v>2</v>
      </c>
      <c r="Q4" s="5" t="s">
        <v>45</v>
      </c>
      <c r="R4" s="7">
        <f>(G4+H4)*2*I4/300</f>
        <v>8.0133333333333336</v>
      </c>
      <c r="S4" s="7"/>
      <c r="T4" s="7">
        <f>R4</f>
        <v>8.0133333333333336</v>
      </c>
      <c r="U4" s="8" t="s">
        <v>25</v>
      </c>
      <c r="V4" s="8" t="str">
        <f t="shared" ref="V4:V18" si="0">U4&amp;"-"&amp;F4</f>
        <v>SHOE RACK-B1-LHS</v>
      </c>
      <c r="W4" s="8">
        <f>(G4+H4)*2*I4/300</f>
        <v>8.0133333333333336</v>
      </c>
      <c r="X4" s="18" t="s">
        <v>41</v>
      </c>
      <c r="Y4" s="8">
        <v>2420</v>
      </c>
      <c r="Z4" s="8">
        <v>1210</v>
      </c>
      <c r="AA4" s="8">
        <v>100</v>
      </c>
      <c r="AB4" s="18" t="s">
        <v>41</v>
      </c>
    </row>
    <row r="5" spans="1:28" x14ac:dyDescent="0.3">
      <c r="A5" s="5">
        <f>A4+1</f>
        <v>2</v>
      </c>
      <c r="B5" s="1"/>
      <c r="C5" s="1"/>
      <c r="D5" s="1"/>
      <c r="E5" s="1"/>
      <c r="F5" s="18" t="s">
        <v>27</v>
      </c>
      <c r="G5" s="18">
        <f>G4</f>
        <v>882</v>
      </c>
      <c r="H5" s="1">
        <f>H4</f>
        <v>320</v>
      </c>
      <c r="I5" s="1">
        <v>1</v>
      </c>
      <c r="J5" s="31" t="s">
        <v>40</v>
      </c>
      <c r="K5" s="1"/>
      <c r="L5" s="1"/>
      <c r="M5" s="1">
        <v>2</v>
      </c>
      <c r="N5" s="1">
        <v>2</v>
      </c>
      <c r="O5" s="1">
        <v>2</v>
      </c>
      <c r="P5" s="1">
        <v>2</v>
      </c>
      <c r="Q5" s="5" t="s">
        <v>45</v>
      </c>
      <c r="R5" s="7">
        <f t="shared" ref="R5:R18" si="1">(G5+H5)*2*I5/300</f>
        <v>8.0133333333333336</v>
      </c>
      <c r="S5" s="7"/>
      <c r="T5" s="7">
        <f>R5</f>
        <v>8.0133333333333336</v>
      </c>
      <c r="U5" s="8" t="s">
        <v>25</v>
      </c>
      <c r="V5" s="8" t="str">
        <f t="shared" si="0"/>
        <v>SHOE RACK-B1-RHS</v>
      </c>
      <c r="W5" s="8">
        <f t="shared" ref="W5:W22" si="2">(G5+H5)*2*I5/300</f>
        <v>8.0133333333333336</v>
      </c>
      <c r="X5" s="18" t="s">
        <v>42</v>
      </c>
      <c r="Y5" s="8">
        <v>2420</v>
      </c>
      <c r="Z5" s="8">
        <v>1210</v>
      </c>
      <c r="AA5" s="8">
        <v>100</v>
      </c>
      <c r="AB5" s="18" t="s">
        <v>42</v>
      </c>
    </row>
    <row r="6" spans="1:28" x14ac:dyDescent="0.3">
      <c r="A6" s="5">
        <f t="shared" ref="A6:A18" si="3">A5+1</f>
        <v>3</v>
      </c>
      <c r="B6" s="1"/>
      <c r="C6" s="1"/>
      <c r="D6" s="1"/>
      <c r="E6" s="1"/>
      <c r="F6" s="31" t="s">
        <v>28</v>
      </c>
      <c r="G6" s="31">
        <f>D4</f>
        <v>1000</v>
      </c>
      <c r="H6" s="32">
        <f>E4+20</f>
        <v>340</v>
      </c>
      <c r="I6" s="1">
        <v>1</v>
      </c>
      <c r="J6" s="31" t="s">
        <v>40</v>
      </c>
      <c r="K6" s="1"/>
      <c r="L6" s="1"/>
      <c r="M6" s="1">
        <v>2</v>
      </c>
      <c r="N6" s="1">
        <v>2</v>
      </c>
      <c r="O6" s="1">
        <v>2</v>
      </c>
      <c r="P6" s="1">
        <v>2</v>
      </c>
      <c r="Q6" s="5" t="s">
        <v>45</v>
      </c>
      <c r="R6" s="7">
        <f t="shared" si="1"/>
        <v>8.9333333333333336</v>
      </c>
      <c r="S6" s="7"/>
      <c r="T6" s="7">
        <f>R6</f>
        <v>8.9333333333333336</v>
      </c>
      <c r="U6" s="8" t="s">
        <v>25</v>
      </c>
      <c r="V6" s="8" t="str">
        <f t="shared" si="0"/>
        <v>SHOE RACK-B1-TOP</v>
      </c>
      <c r="W6" s="8">
        <f t="shared" si="2"/>
        <v>8.9333333333333336</v>
      </c>
      <c r="X6"/>
      <c r="AB6"/>
    </row>
    <row r="7" spans="1:28" x14ac:dyDescent="0.3">
      <c r="A7" s="5">
        <f t="shared" si="3"/>
        <v>4</v>
      </c>
      <c r="B7" s="1"/>
      <c r="C7" s="1" t="s">
        <v>23</v>
      </c>
      <c r="D7" s="1"/>
      <c r="E7" s="1"/>
      <c r="F7" s="18" t="s">
        <v>29</v>
      </c>
      <c r="G7" s="18">
        <f>D4-36</f>
        <v>964</v>
      </c>
      <c r="H7" s="1">
        <f>E4</f>
        <v>320</v>
      </c>
      <c r="I7" s="1">
        <v>1</v>
      </c>
      <c r="J7" s="18" t="s">
        <v>41</v>
      </c>
      <c r="K7" s="1" t="s">
        <v>15</v>
      </c>
      <c r="L7" s="1"/>
      <c r="M7" s="1">
        <v>1</v>
      </c>
      <c r="N7" s="1">
        <v>1</v>
      </c>
      <c r="O7" s="1">
        <v>1</v>
      </c>
      <c r="P7" s="1">
        <v>1</v>
      </c>
      <c r="Q7" s="5"/>
      <c r="R7" s="7">
        <f t="shared" si="1"/>
        <v>8.56</v>
      </c>
      <c r="S7" s="7">
        <f>R7</f>
        <v>8.56</v>
      </c>
      <c r="T7" s="7"/>
      <c r="U7" s="8" t="s">
        <v>25</v>
      </c>
      <c r="V7" s="8" t="str">
        <f t="shared" si="0"/>
        <v>SHOE RACK-B1-BTM</v>
      </c>
      <c r="W7" s="8">
        <f t="shared" si="2"/>
        <v>8.56</v>
      </c>
      <c r="X7"/>
      <c r="AB7"/>
    </row>
    <row r="8" spans="1:28" x14ac:dyDescent="0.3">
      <c r="A8" s="5">
        <f t="shared" si="3"/>
        <v>5</v>
      </c>
      <c r="B8" s="1"/>
      <c r="C8" s="1"/>
      <c r="D8" s="1"/>
      <c r="E8" s="1"/>
      <c r="F8" s="18" t="s">
        <v>30</v>
      </c>
      <c r="G8" s="18">
        <f>C4-36+16</f>
        <v>880</v>
      </c>
      <c r="H8" s="1">
        <f>D4-36+16</f>
        <v>980</v>
      </c>
      <c r="I8" s="1">
        <v>1</v>
      </c>
      <c r="J8" s="18" t="s">
        <v>42</v>
      </c>
      <c r="K8" s="1" t="s">
        <v>15</v>
      </c>
      <c r="L8" s="1"/>
      <c r="M8" s="1"/>
      <c r="N8" s="1"/>
      <c r="O8" s="1"/>
      <c r="P8" s="1"/>
      <c r="Q8" s="5"/>
      <c r="R8" s="7">
        <f t="shared" si="1"/>
        <v>12.4</v>
      </c>
      <c r="S8" s="7"/>
      <c r="T8" s="7"/>
      <c r="U8" s="8" t="s">
        <v>25</v>
      </c>
      <c r="V8" s="8" t="str">
        <f t="shared" si="0"/>
        <v>SHOE RACK-B1-BACK UP</v>
      </c>
      <c r="W8" s="8">
        <f t="shared" si="2"/>
        <v>12.4</v>
      </c>
      <c r="X8"/>
      <c r="AB8"/>
    </row>
    <row r="9" spans="1:28" x14ac:dyDescent="0.3">
      <c r="A9" s="5">
        <f t="shared" si="3"/>
        <v>6</v>
      </c>
      <c r="B9" s="1"/>
      <c r="C9" s="1"/>
      <c r="D9" s="1"/>
      <c r="E9" s="1"/>
      <c r="F9" s="18" t="s">
        <v>32</v>
      </c>
      <c r="G9" s="18">
        <f>D4-36</f>
        <v>964</v>
      </c>
      <c r="H9" s="1">
        <f>E4-20</f>
        <v>300</v>
      </c>
      <c r="I9" s="1">
        <v>1</v>
      </c>
      <c r="J9" s="18" t="s">
        <v>41</v>
      </c>
      <c r="K9" s="1" t="s">
        <v>15</v>
      </c>
      <c r="L9" s="1"/>
      <c r="M9" s="1">
        <v>1</v>
      </c>
      <c r="N9" s="1">
        <v>1</v>
      </c>
      <c r="O9" s="1">
        <v>1</v>
      </c>
      <c r="P9" s="1">
        <v>1</v>
      </c>
      <c r="Q9" s="5"/>
      <c r="R9" s="7">
        <f t="shared" si="1"/>
        <v>8.4266666666666659</v>
      </c>
      <c r="S9" s="7">
        <f>R9</f>
        <v>8.4266666666666659</v>
      </c>
      <c r="T9" s="7"/>
      <c r="U9" s="8" t="s">
        <v>25</v>
      </c>
      <c r="V9" s="8" t="str">
        <f t="shared" si="0"/>
        <v>SHOE RACK-B1-Fshelf</v>
      </c>
      <c r="W9" s="8">
        <f t="shared" si="2"/>
        <v>8.4266666666666659</v>
      </c>
      <c r="X9"/>
      <c r="AB9"/>
    </row>
    <row r="10" spans="1:28" x14ac:dyDescent="0.3">
      <c r="A10" s="5">
        <f t="shared" si="3"/>
        <v>7</v>
      </c>
      <c r="B10" s="1"/>
      <c r="C10" s="1"/>
      <c r="D10" s="1"/>
      <c r="E10" s="1"/>
      <c r="F10" s="18" t="s">
        <v>31</v>
      </c>
      <c r="G10" s="35">
        <f>C4-200-20-18-9</f>
        <v>653</v>
      </c>
      <c r="H10" s="1">
        <f>E4-20</f>
        <v>300</v>
      </c>
      <c r="I10" s="1">
        <v>1</v>
      </c>
      <c r="J10" s="18" t="s">
        <v>41</v>
      </c>
      <c r="K10" s="1" t="s">
        <v>15</v>
      </c>
      <c r="L10" s="1"/>
      <c r="M10" s="1">
        <v>1</v>
      </c>
      <c r="N10" s="1">
        <v>1</v>
      </c>
      <c r="O10" s="1">
        <v>1</v>
      </c>
      <c r="P10" s="1">
        <v>1</v>
      </c>
      <c r="Q10" s="5"/>
      <c r="R10" s="7">
        <f t="shared" si="1"/>
        <v>6.3533333333333335</v>
      </c>
      <c r="S10" s="7">
        <f t="shared" ref="S10:S15" si="4">R10</f>
        <v>6.3533333333333335</v>
      </c>
      <c r="T10" s="7"/>
      <c r="U10" s="8" t="s">
        <v>25</v>
      </c>
      <c r="V10" s="8" t="str">
        <f t="shared" si="0"/>
        <v>SHOE RACK-B1-C/V</v>
      </c>
      <c r="W10" s="8">
        <f t="shared" si="2"/>
        <v>6.3533333333333335</v>
      </c>
      <c r="X10"/>
      <c r="AB10"/>
    </row>
    <row r="11" spans="1:28" x14ac:dyDescent="0.3">
      <c r="A11" s="5">
        <f t="shared" si="3"/>
        <v>8</v>
      </c>
      <c r="B11" s="1"/>
      <c r="C11" s="1"/>
      <c r="D11" s="1"/>
      <c r="E11" s="1"/>
      <c r="F11" s="18" t="s">
        <v>33</v>
      </c>
      <c r="G11" s="1">
        <f>D4/3-18-9-1</f>
        <v>305.33333333333331</v>
      </c>
      <c r="H11" s="1">
        <f>E4-25</f>
        <v>295</v>
      </c>
      <c r="I11" s="1">
        <v>1</v>
      </c>
      <c r="J11" s="18" t="s">
        <v>41</v>
      </c>
      <c r="K11" s="1" t="s">
        <v>15</v>
      </c>
      <c r="L11" s="1"/>
      <c r="M11" s="1">
        <v>1</v>
      </c>
      <c r="N11" s="1">
        <v>1</v>
      </c>
      <c r="O11" s="1">
        <v>1</v>
      </c>
      <c r="P11" s="1">
        <v>1</v>
      </c>
      <c r="Q11" s="5"/>
      <c r="R11" s="7">
        <f t="shared" si="1"/>
        <v>4.0022222222222217</v>
      </c>
      <c r="S11" s="7">
        <f t="shared" si="4"/>
        <v>4.0022222222222217</v>
      </c>
      <c r="T11" s="7"/>
      <c r="U11" s="8" t="s">
        <v>25</v>
      </c>
      <c r="V11" s="8" t="str">
        <f t="shared" si="0"/>
        <v>SHOE RACK-B1-Lshelf</v>
      </c>
      <c r="W11" s="8">
        <f t="shared" si="2"/>
        <v>4.0022222222222217</v>
      </c>
      <c r="X11"/>
      <c r="AB11"/>
    </row>
    <row r="12" spans="1:28" x14ac:dyDescent="0.3">
      <c r="A12" s="5">
        <f t="shared" si="3"/>
        <v>9</v>
      </c>
      <c r="B12" s="1"/>
      <c r="C12" s="1"/>
      <c r="D12" s="1"/>
      <c r="E12" s="1"/>
      <c r="F12" s="18" t="s">
        <v>33</v>
      </c>
      <c r="G12" s="1">
        <f>D4-334-18-9-1</f>
        <v>638</v>
      </c>
      <c r="H12" s="1">
        <f>H11</f>
        <v>295</v>
      </c>
      <c r="I12" s="1">
        <v>1</v>
      </c>
      <c r="J12" s="18" t="s">
        <v>41</v>
      </c>
      <c r="K12" s="1" t="s">
        <v>15</v>
      </c>
      <c r="L12" s="1"/>
      <c r="M12" s="1">
        <v>1</v>
      </c>
      <c r="N12" s="1">
        <v>1</v>
      </c>
      <c r="O12" s="1">
        <v>1</v>
      </c>
      <c r="P12" s="1">
        <v>1</v>
      </c>
      <c r="Q12" s="5"/>
      <c r="R12" s="7">
        <f t="shared" si="1"/>
        <v>6.22</v>
      </c>
      <c r="S12" s="7">
        <f t="shared" si="4"/>
        <v>6.22</v>
      </c>
      <c r="T12" s="7"/>
      <c r="U12" s="8" t="s">
        <v>25</v>
      </c>
      <c r="V12" s="8" t="str">
        <f t="shared" si="0"/>
        <v>SHOE RACK-B1-Lshelf</v>
      </c>
      <c r="W12" s="8">
        <f t="shared" si="2"/>
        <v>6.22</v>
      </c>
      <c r="X12"/>
      <c r="AB12"/>
    </row>
    <row r="13" spans="1:28" x14ac:dyDescent="0.3">
      <c r="A13" s="5">
        <f t="shared" si="3"/>
        <v>10</v>
      </c>
      <c r="B13" s="1"/>
      <c r="C13" s="1"/>
      <c r="D13" s="1"/>
      <c r="E13" s="1"/>
      <c r="F13" s="18" t="s">
        <v>38</v>
      </c>
      <c r="G13" s="35">
        <f>200-9</f>
        <v>191</v>
      </c>
      <c r="H13" s="1">
        <f>E4-20</f>
        <v>300</v>
      </c>
      <c r="I13" s="1">
        <v>1</v>
      </c>
      <c r="J13" s="18" t="s">
        <v>41</v>
      </c>
      <c r="K13" s="1" t="s">
        <v>15</v>
      </c>
      <c r="L13" s="1"/>
      <c r="M13" s="1">
        <v>1</v>
      </c>
      <c r="N13" s="1">
        <v>1</v>
      </c>
      <c r="O13" s="1">
        <v>1</v>
      </c>
      <c r="P13" s="1">
        <v>1</v>
      </c>
      <c r="Q13" s="5"/>
      <c r="R13" s="7">
        <f t="shared" si="1"/>
        <v>3.2733333333333334</v>
      </c>
      <c r="S13" s="7">
        <f t="shared" si="4"/>
        <v>3.2733333333333334</v>
      </c>
      <c r="T13" s="7"/>
      <c r="U13" s="8" t="s">
        <v>25</v>
      </c>
      <c r="V13" s="8" t="str">
        <f t="shared" si="0"/>
        <v>SHOE RACK-B1-DR C/V</v>
      </c>
      <c r="W13" s="8">
        <f t="shared" si="2"/>
        <v>3.2733333333333334</v>
      </c>
      <c r="X13"/>
      <c r="AB13"/>
    </row>
    <row r="14" spans="1:28" x14ac:dyDescent="0.3">
      <c r="A14" s="5">
        <f t="shared" si="3"/>
        <v>11</v>
      </c>
      <c r="B14" s="1"/>
      <c r="C14" s="1"/>
      <c r="D14" s="1"/>
      <c r="E14" s="1"/>
      <c r="F14" s="18" t="s">
        <v>34</v>
      </c>
      <c r="G14" s="1">
        <f>150</f>
        <v>150</v>
      </c>
      <c r="H14" s="1">
        <f>250</f>
        <v>250</v>
      </c>
      <c r="I14" s="1">
        <v>4</v>
      </c>
      <c r="J14" s="18" t="s">
        <v>41</v>
      </c>
      <c r="K14" s="1" t="s">
        <v>15</v>
      </c>
      <c r="L14" s="1"/>
      <c r="M14" s="1">
        <v>1</v>
      </c>
      <c r="N14" s="1">
        <v>1</v>
      </c>
      <c r="O14" s="1">
        <v>1</v>
      </c>
      <c r="P14" s="1">
        <v>1</v>
      </c>
      <c r="Q14" s="5"/>
      <c r="R14" s="7">
        <f t="shared" si="1"/>
        <v>10.666666666666666</v>
      </c>
      <c r="S14" s="7">
        <f t="shared" si="4"/>
        <v>10.666666666666666</v>
      </c>
      <c r="T14" s="7"/>
      <c r="U14" s="8" t="s">
        <v>25</v>
      </c>
      <c r="V14" s="8" t="str">
        <f t="shared" si="0"/>
        <v>SHOE RACK-B1-DR SIDES</v>
      </c>
      <c r="W14" s="8">
        <f t="shared" si="2"/>
        <v>10.666666666666666</v>
      </c>
      <c r="X14"/>
      <c r="AB14"/>
    </row>
    <row r="15" spans="1:28" x14ac:dyDescent="0.3">
      <c r="A15" s="5">
        <f t="shared" si="3"/>
        <v>12</v>
      </c>
      <c r="B15" s="1"/>
      <c r="C15" s="1"/>
      <c r="D15" s="1"/>
      <c r="E15" s="1"/>
      <c r="F15" s="18" t="s">
        <v>35</v>
      </c>
      <c r="G15" s="1">
        <f>G14</f>
        <v>150</v>
      </c>
      <c r="H15" s="1">
        <f>D4/2-18-9-28-36</f>
        <v>409</v>
      </c>
      <c r="I15" s="1">
        <v>4</v>
      </c>
      <c r="J15" s="18" t="s">
        <v>41</v>
      </c>
      <c r="K15" s="1" t="s">
        <v>15</v>
      </c>
      <c r="L15" s="1"/>
      <c r="M15" s="1">
        <v>1</v>
      </c>
      <c r="N15" s="1">
        <v>1</v>
      </c>
      <c r="O15" s="1">
        <v>1</v>
      </c>
      <c r="P15" s="1">
        <v>1</v>
      </c>
      <c r="Q15" s="5"/>
      <c r="R15" s="7">
        <f t="shared" si="1"/>
        <v>14.906666666666666</v>
      </c>
      <c r="S15" s="7">
        <f t="shared" si="4"/>
        <v>14.906666666666666</v>
      </c>
      <c r="T15" s="7"/>
      <c r="U15" s="8" t="s">
        <v>25</v>
      </c>
      <c r="V15" s="8" t="str">
        <f t="shared" si="0"/>
        <v>SHOE RACK-B1-DR F/B</v>
      </c>
      <c r="W15" s="8">
        <f t="shared" si="2"/>
        <v>14.906666666666666</v>
      </c>
      <c r="X15"/>
      <c r="AB15"/>
    </row>
    <row r="16" spans="1:28" x14ac:dyDescent="0.3">
      <c r="A16" s="5">
        <f t="shared" si="3"/>
        <v>13</v>
      </c>
      <c r="B16" s="1"/>
      <c r="C16" s="1"/>
      <c r="D16" s="1"/>
      <c r="E16" s="1"/>
      <c r="F16" s="18" t="s">
        <v>36</v>
      </c>
      <c r="G16" s="1">
        <f>H14-36+16</f>
        <v>230</v>
      </c>
      <c r="H16" s="1">
        <f>H15+16</f>
        <v>425</v>
      </c>
      <c r="I16" s="1">
        <v>2</v>
      </c>
      <c r="J16" s="18" t="s">
        <v>42</v>
      </c>
      <c r="K16" s="1" t="s">
        <v>15</v>
      </c>
      <c r="L16" s="1"/>
      <c r="M16" s="1"/>
      <c r="N16" s="1"/>
      <c r="O16" s="1"/>
      <c r="P16" s="1"/>
      <c r="Q16" s="5"/>
      <c r="R16" s="7">
        <f t="shared" si="1"/>
        <v>8.7333333333333325</v>
      </c>
      <c r="S16" s="7"/>
      <c r="T16" s="7"/>
      <c r="U16" s="8" t="s">
        <v>25</v>
      </c>
      <c r="V16" s="8" t="str">
        <f t="shared" si="0"/>
        <v>SHOE RACK-B1-DR BACK UP</v>
      </c>
      <c r="W16" s="8">
        <f t="shared" si="2"/>
        <v>8.7333333333333325</v>
      </c>
      <c r="X16"/>
      <c r="AB16"/>
    </row>
    <row r="17" spans="1:28" x14ac:dyDescent="0.3">
      <c r="A17" s="5">
        <f t="shared" si="3"/>
        <v>14</v>
      </c>
      <c r="B17" s="1"/>
      <c r="C17" s="1"/>
      <c r="D17" s="1"/>
      <c r="E17" s="1"/>
      <c r="F17" s="18" t="s">
        <v>37</v>
      </c>
      <c r="G17" s="32">
        <f>200-2</f>
        <v>198</v>
      </c>
      <c r="H17" s="1">
        <f>D4/2-2</f>
        <v>498</v>
      </c>
      <c r="I17" s="1">
        <v>2</v>
      </c>
      <c r="J17" s="31" t="s">
        <v>40</v>
      </c>
      <c r="K17" s="1"/>
      <c r="L17" s="1"/>
      <c r="M17" s="1">
        <v>2</v>
      </c>
      <c r="N17" s="1">
        <v>2</v>
      </c>
      <c r="O17" s="1">
        <v>2</v>
      </c>
      <c r="P17" s="1">
        <v>2</v>
      </c>
      <c r="Q17" s="5" t="s">
        <v>45</v>
      </c>
      <c r="R17" s="7">
        <f t="shared" si="1"/>
        <v>9.2799999999999994</v>
      </c>
      <c r="S17" s="7"/>
      <c r="T17" s="7">
        <f t="shared" ref="T17:T18" si="5">R17</f>
        <v>9.2799999999999994</v>
      </c>
      <c r="U17" s="8" t="s">
        <v>25</v>
      </c>
      <c r="V17" s="8" t="str">
        <f t="shared" si="0"/>
        <v>SHOE RACK-B1-DR FACIA</v>
      </c>
      <c r="W17" s="8">
        <f t="shared" si="2"/>
        <v>9.2799999999999994</v>
      </c>
      <c r="X17"/>
      <c r="AB17"/>
    </row>
    <row r="18" spans="1:28" x14ac:dyDescent="0.3">
      <c r="A18" s="5">
        <f t="shared" si="3"/>
        <v>15</v>
      </c>
      <c r="B18" s="1"/>
      <c r="C18" s="1"/>
      <c r="D18" s="1"/>
      <c r="E18" s="1"/>
      <c r="F18" s="18" t="s">
        <v>39</v>
      </c>
      <c r="G18" s="32">
        <f>C4-20-200-2</f>
        <v>678</v>
      </c>
      <c r="H18" s="1">
        <f>D4/3-2-0.333333333333</f>
        <v>331.00000000000034</v>
      </c>
      <c r="I18" s="1">
        <v>3</v>
      </c>
      <c r="J18" s="31" t="s">
        <v>40</v>
      </c>
      <c r="K18" s="1"/>
      <c r="L18" s="1"/>
      <c r="M18" s="1">
        <v>2</v>
      </c>
      <c r="N18" s="1">
        <v>2</v>
      </c>
      <c r="O18" s="1">
        <v>2</v>
      </c>
      <c r="P18" s="1">
        <v>2</v>
      </c>
      <c r="Q18" s="5" t="s">
        <v>45</v>
      </c>
      <c r="R18" s="7">
        <f t="shared" si="1"/>
        <v>20.180000000000007</v>
      </c>
      <c r="S18" s="7"/>
      <c r="T18" s="7">
        <f t="shared" si="5"/>
        <v>20.180000000000007</v>
      </c>
      <c r="U18" s="8" t="s">
        <v>25</v>
      </c>
      <c r="V18" s="8" t="str">
        <f t="shared" si="0"/>
        <v>SHOE RACK-B1-SHUTTERS</v>
      </c>
      <c r="W18" s="8">
        <f t="shared" si="2"/>
        <v>20.180000000000007</v>
      </c>
      <c r="X18"/>
      <c r="AB18"/>
    </row>
    <row r="19" spans="1:28" x14ac:dyDescent="0.3">
      <c r="A19" s="60"/>
      <c r="B19" s="61"/>
      <c r="C19" s="61"/>
      <c r="D19" s="61"/>
      <c r="E19" s="61"/>
      <c r="F19" s="62" t="s">
        <v>54</v>
      </c>
      <c r="G19" s="63">
        <v>2400</v>
      </c>
      <c r="H19" s="61">
        <v>100</v>
      </c>
      <c r="I19" s="61">
        <v>36</v>
      </c>
      <c r="J19" s="18" t="s">
        <v>41</v>
      </c>
      <c r="K19" s="61"/>
      <c r="L19" s="61"/>
      <c r="M19" s="61"/>
      <c r="N19" s="61"/>
      <c r="O19" s="61"/>
      <c r="P19" s="61"/>
      <c r="Q19" s="64"/>
      <c r="R19" s="36"/>
      <c r="S19" s="36"/>
      <c r="T19" s="36"/>
      <c r="W19" s="8">
        <f t="shared" si="2"/>
        <v>600</v>
      </c>
      <c r="X19"/>
      <c r="AB19"/>
    </row>
    <row r="20" spans="1:28" ht="38.4" customHeight="1" x14ac:dyDescent="0.3">
      <c r="A20" s="42" t="s">
        <v>11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4"/>
      <c r="R20" s="19"/>
      <c r="S20" s="36">
        <f>SUM(S4:S18)</f>
        <v>62.408888888888882</v>
      </c>
      <c r="T20" s="36">
        <f>SUM(T4:T18)</f>
        <v>54.420000000000009</v>
      </c>
      <c r="W20" s="8">
        <f t="shared" si="2"/>
        <v>0</v>
      </c>
      <c r="X20"/>
      <c r="AB20"/>
    </row>
    <row r="21" spans="1:28" x14ac:dyDescent="0.3">
      <c r="J21" s="8"/>
      <c r="R21" s="13"/>
      <c r="S21" s="13">
        <f>S20/3</f>
        <v>20.802962962962962</v>
      </c>
      <c r="T21" s="13">
        <f>T20/3</f>
        <v>18.140000000000004</v>
      </c>
      <c r="W21" s="8">
        <f t="shared" si="2"/>
        <v>0</v>
      </c>
      <c r="X21"/>
      <c r="AB21"/>
    </row>
    <row r="22" spans="1:28" x14ac:dyDescent="0.3">
      <c r="J22" s="8"/>
      <c r="W22" s="8">
        <f t="shared" si="2"/>
        <v>0</v>
      </c>
      <c r="X22"/>
      <c r="AB22"/>
    </row>
    <row r="23" spans="1:28" x14ac:dyDescent="0.3">
      <c r="J23" s="8"/>
      <c r="X23"/>
      <c r="AB23"/>
    </row>
    <row r="24" spans="1:28" x14ac:dyDescent="0.3">
      <c r="J24" s="8"/>
      <c r="X24"/>
      <c r="AB24"/>
    </row>
    <row r="25" spans="1:28" x14ac:dyDescent="0.3">
      <c r="X25"/>
      <c r="AB25"/>
    </row>
    <row r="26" spans="1:28" x14ac:dyDescent="0.3">
      <c r="X26"/>
      <c r="AB26"/>
    </row>
    <row r="27" spans="1:28" x14ac:dyDescent="0.3">
      <c r="X27"/>
      <c r="AB27"/>
    </row>
    <row r="28" spans="1:28" x14ac:dyDescent="0.3">
      <c r="X28"/>
      <c r="AB28"/>
    </row>
    <row r="29" spans="1:28" x14ac:dyDescent="0.3">
      <c r="X29"/>
      <c r="AB29"/>
    </row>
    <row r="30" spans="1:28" x14ac:dyDescent="0.3">
      <c r="X30"/>
      <c r="AB30"/>
    </row>
    <row r="31" spans="1:28" x14ac:dyDescent="0.3">
      <c r="X31"/>
      <c r="AB31"/>
    </row>
    <row r="32" spans="1:28" x14ac:dyDescent="0.3">
      <c r="X32"/>
      <c r="AB32"/>
    </row>
    <row r="33" spans="6:28" x14ac:dyDescent="0.3">
      <c r="J33" s="21"/>
      <c r="K33" s="8"/>
      <c r="R33" s="8"/>
      <c r="S33" s="8"/>
      <c r="T33" s="8"/>
      <c r="X33"/>
      <c r="AB33"/>
    </row>
    <row r="34" spans="6:28" x14ac:dyDescent="0.3">
      <c r="F34" s="8"/>
      <c r="J34" s="21"/>
      <c r="K34" s="8"/>
      <c r="R34" s="8"/>
      <c r="S34" s="8"/>
      <c r="T34" s="8"/>
      <c r="X34"/>
      <c r="AB34"/>
    </row>
    <row r="35" spans="6:28" x14ac:dyDescent="0.3">
      <c r="F35" s="8"/>
      <c r="J35" s="21"/>
      <c r="K35" s="8"/>
      <c r="R35" s="8"/>
      <c r="S35" s="8"/>
      <c r="T35" s="8"/>
      <c r="X35"/>
      <c r="AB35"/>
    </row>
    <row r="36" spans="6:28" x14ac:dyDescent="0.3">
      <c r="F36" s="8"/>
      <c r="J36" s="21"/>
      <c r="K36" s="8"/>
      <c r="R36" s="8"/>
      <c r="S36" s="8"/>
      <c r="T36" s="8"/>
      <c r="X36"/>
      <c r="AB36"/>
    </row>
    <row r="37" spans="6:28" x14ac:dyDescent="0.3">
      <c r="F37" s="8"/>
      <c r="J37" s="21"/>
      <c r="K37" s="8"/>
      <c r="R37" s="8"/>
      <c r="S37" s="8"/>
      <c r="T37" s="8"/>
      <c r="X37"/>
      <c r="AB37"/>
    </row>
    <row r="38" spans="6:28" x14ac:dyDescent="0.3">
      <c r="F38" s="8"/>
      <c r="J38" s="21"/>
      <c r="K38" s="8"/>
      <c r="R38" s="8"/>
      <c r="S38" s="8"/>
      <c r="T38" s="8"/>
      <c r="X38"/>
      <c r="AB38"/>
    </row>
    <row r="39" spans="6:28" x14ac:dyDescent="0.3">
      <c r="F39" s="8"/>
      <c r="J39" s="21"/>
      <c r="K39" s="8"/>
      <c r="R39" s="8"/>
      <c r="S39" s="8"/>
      <c r="T39" s="8"/>
      <c r="X39"/>
      <c r="AB39"/>
    </row>
    <row r="40" spans="6:28" x14ac:dyDescent="0.3">
      <c r="F40" s="8"/>
      <c r="J40" s="21"/>
      <c r="K40" s="8"/>
      <c r="R40" s="8"/>
      <c r="S40" s="8"/>
      <c r="T40" s="8"/>
      <c r="X40"/>
      <c r="AB40"/>
    </row>
    <row r="41" spans="6:28" x14ac:dyDescent="0.3">
      <c r="F41" s="8"/>
      <c r="J41" s="21"/>
      <c r="K41" s="8"/>
      <c r="R41" s="8"/>
      <c r="S41" s="8"/>
      <c r="T41" s="8"/>
      <c r="X41"/>
      <c r="AB41"/>
    </row>
    <row r="42" spans="6:28" x14ac:dyDescent="0.3">
      <c r="F42" s="8"/>
      <c r="J42" s="21"/>
      <c r="K42" s="8"/>
      <c r="R42" s="8"/>
      <c r="S42" s="8"/>
      <c r="T42" s="8"/>
      <c r="X42"/>
      <c r="AB42"/>
    </row>
    <row r="43" spans="6:28" x14ac:dyDescent="0.3">
      <c r="F43" s="8"/>
      <c r="J43" s="21"/>
      <c r="K43" s="8"/>
      <c r="R43" s="8"/>
      <c r="S43" s="8"/>
      <c r="T43" s="8"/>
      <c r="X43"/>
      <c r="AB43"/>
    </row>
    <row r="44" spans="6:28" x14ac:dyDescent="0.3">
      <c r="F44" s="8"/>
      <c r="J44" s="21"/>
      <c r="K44" s="8"/>
      <c r="R44" s="8"/>
      <c r="S44" s="8"/>
      <c r="T44" s="8"/>
      <c r="X44"/>
      <c r="AB44"/>
    </row>
    <row r="45" spans="6:28" x14ac:dyDescent="0.3">
      <c r="F45" s="8"/>
      <c r="J45" s="21"/>
      <c r="K45" s="8"/>
      <c r="R45" s="8"/>
      <c r="S45" s="8"/>
      <c r="T45" s="8"/>
      <c r="X45"/>
      <c r="AB45"/>
    </row>
    <row r="46" spans="6:28" x14ac:dyDescent="0.3">
      <c r="F46" s="8"/>
      <c r="J46" s="21"/>
      <c r="K46" s="8"/>
      <c r="R46" s="8"/>
      <c r="S46" s="8"/>
      <c r="T46" s="8"/>
      <c r="X46"/>
      <c r="AB46"/>
    </row>
    <row r="47" spans="6:28" x14ac:dyDescent="0.3">
      <c r="F47" s="8"/>
      <c r="J47" s="21"/>
      <c r="K47" s="8"/>
      <c r="R47" s="8"/>
      <c r="S47" s="8"/>
      <c r="T47" s="8"/>
      <c r="X47"/>
      <c r="AB47"/>
    </row>
    <row r="48" spans="6:28" x14ac:dyDescent="0.3">
      <c r="F48" s="8"/>
      <c r="J48" s="21"/>
      <c r="K48" s="8"/>
      <c r="R48" s="8"/>
      <c r="S48" s="8"/>
      <c r="T48" s="8"/>
      <c r="X48"/>
      <c r="AB48"/>
    </row>
    <row r="49" spans="6:28" x14ac:dyDescent="0.3">
      <c r="F49" s="8"/>
      <c r="J49" s="21"/>
      <c r="K49" s="8"/>
      <c r="R49" s="8"/>
      <c r="S49" s="8"/>
      <c r="T49" s="8"/>
      <c r="X49"/>
      <c r="AB49"/>
    </row>
    <row r="50" spans="6:28" x14ac:dyDescent="0.3">
      <c r="F50" s="8"/>
      <c r="J50" s="21"/>
      <c r="K50" s="8"/>
      <c r="R50" s="8"/>
      <c r="S50" s="8"/>
      <c r="T50" s="8"/>
      <c r="X50"/>
      <c r="AB50"/>
    </row>
    <row r="51" spans="6:28" x14ac:dyDescent="0.3">
      <c r="F51" s="8"/>
      <c r="J51" s="21"/>
      <c r="K51" s="8"/>
      <c r="R51" s="8"/>
      <c r="S51" s="8"/>
      <c r="T51" s="8"/>
      <c r="X51"/>
      <c r="AB51"/>
    </row>
    <row r="52" spans="6:28" x14ac:dyDescent="0.3">
      <c r="F52" s="8"/>
      <c r="J52" s="21"/>
      <c r="K52" s="8"/>
      <c r="R52" s="8"/>
      <c r="S52" s="8"/>
      <c r="T52" s="8"/>
      <c r="X52"/>
      <c r="AB52"/>
    </row>
    <row r="53" spans="6:28" x14ac:dyDescent="0.3">
      <c r="F53" s="8"/>
      <c r="J53" s="21"/>
      <c r="K53" s="8"/>
      <c r="R53" s="8"/>
      <c r="S53" s="8"/>
      <c r="T53" s="8"/>
      <c r="X53"/>
      <c r="AB53"/>
    </row>
    <row r="54" spans="6:28" x14ac:dyDescent="0.3">
      <c r="F54" s="8"/>
      <c r="J54" s="21"/>
      <c r="K54" s="8"/>
      <c r="R54" s="8"/>
      <c r="S54" s="8"/>
      <c r="T54" s="8"/>
      <c r="X54"/>
      <c r="AB54"/>
    </row>
    <row r="55" spans="6:28" x14ac:dyDescent="0.3">
      <c r="F55" s="8"/>
      <c r="J55" s="21"/>
      <c r="K55" s="8"/>
      <c r="R55" s="8"/>
      <c r="S55" s="8"/>
      <c r="T55" s="8"/>
      <c r="X55"/>
      <c r="AB55"/>
    </row>
    <row r="56" spans="6:28" x14ac:dyDescent="0.3">
      <c r="F56" s="8"/>
      <c r="J56" s="21"/>
      <c r="K56" s="8"/>
      <c r="R56" s="8"/>
      <c r="S56" s="8"/>
      <c r="T56" s="8"/>
      <c r="X56"/>
      <c r="AB56"/>
    </row>
    <row r="57" spans="6:28" x14ac:dyDescent="0.3">
      <c r="F57" s="8"/>
      <c r="J57" s="21"/>
      <c r="K57" s="8"/>
      <c r="R57" s="8"/>
      <c r="S57" s="8"/>
      <c r="T57" s="8"/>
      <c r="X57"/>
      <c r="AB57"/>
    </row>
    <row r="58" spans="6:28" x14ac:dyDescent="0.3">
      <c r="F58" s="8"/>
      <c r="J58" s="21"/>
      <c r="K58" s="8"/>
      <c r="R58" s="8"/>
      <c r="S58" s="8"/>
      <c r="T58" s="8"/>
      <c r="X58"/>
      <c r="AB58"/>
    </row>
    <row r="59" spans="6:28" x14ac:dyDescent="0.3">
      <c r="F59" s="8"/>
      <c r="J59" s="21"/>
      <c r="K59" s="8"/>
      <c r="R59" s="8"/>
      <c r="S59" s="8"/>
      <c r="T59" s="8"/>
      <c r="X59"/>
      <c r="AB59"/>
    </row>
    <row r="60" spans="6:28" x14ac:dyDescent="0.3">
      <c r="F60" s="8"/>
      <c r="J60" s="21"/>
      <c r="K60" s="8"/>
      <c r="R60" s="8"/>
      <c r="S60" s="8"/>
      <c r="T60" s="8"/>
      <c r="X60"/>
      <c r="AB60"/>
    </row>
    <row r="61" spans="6:28" x14ac:dyDescent="0.3">
      <c r="F61" s="8"/>
      <c r="J61" s="21"/>
      <c r="K61" s="8"/>
      <c r="R61" s="8"/>
      <c r="S61" s="8"/>
      <c r="T61" s="8"/>
      <c r="X61"/>
      <c r="AB61"/>
    </row>
    <row r="62" spans="6:28" x14ac:dyDescent="0.3">
      <c r="F62" s="8"/>
      <c r="J62" s="21"/>
      <c r="K62" s="8"/>
      <c r="R62" s="8"/>
      <c r="S62" s="8"/>
      <c r="T62" s="8"/>
      <c r="X62"/>
      <c r="AB62"/>
    </row>
    <row r="63" spans="6:28" x14ac:dyDescent="0.3">
      <c r="F63" s="8"/>
      <c r="J63" s="21"/>
      <c r="K63" s="8"/>
      <c r="R63" s="8"/>
      <c r="S63" s="8"/>
      <c r="T63" s="8"/>
      <c r="X63"/>
      <c r="AB63"/>
    </row>
    <row r="64" spans="6:28" x14ac:dyDescent="0.3">
      <c r="F64" s="8"/>
      <c r="J64" s="21"/>
      <c r="K64" s="8"/>
      <c r="R64" s="8"/>
      <c r="S64" s="8"/>
      <c r="T64" s="8"/>
      <c r="X64"/>
      <c r="AB64"/>
    </row>
    <row r="65" spans="6:28" x14ac:dyDescent="0.3">
      <c r="F65" s="8"/>
      <c r="J65" s="21"/>
      <c r="K65" s="8"/>
      <c r="R65" s="8"/>
      <c r="S65" s="8"/>
      <c r="T65" s="8"/>
      <c r="X65"/>
      <c r="AB65"/>
    </row>
    <row r="66" spans="6:28" x14ac:dyDescent="0.3">
      <c r="F66" s="8"/>
      <c r="J66" s="21"/>
      <c r="K66" s="8"/>
      <c r="R66" s="8"/>
      <c r="S66" s="8"/>
      <c r="T66" s="8"/>
      <c r="X66"/>
      <c r="AB66"/>
    </row>
    <row r="67" spans="6:28" x14ac:dyDescent="0.3">
      <c r="F67" s="8"/>
      <c r="J67" s="21"/>
      <c r="K67" s="8"/>
      <c r="R67" s="8"/>
      <c r="S67" s="8"/>
      <c r="T67" s="8"/>
      <c r="X67"/>
      <c r="AB67"/>
    </row>
    <row r="68" spans="6:28" x14ac:dyDescent="0.3">
      <c r="F68" s="8"/>
      <c r="J68" s="21"/>
      <c r="K68" s="8"/>
      <c r="R68" s="8"/>
      <c r="S68" s="8"/>
      <c r="T68" s="8"/>
      <c r="X68"/>
      <c r="AB68"/>
    </row>
    <row r="69" spans="6:28" x14ac:dyDescent="0.3">
      <c r="F69" s="8"/>
      <c r="J69" s="21"/>
      <c r="K69" s="8"/>
      <c r="R69" s="8"/>
      <c r="S69" s="8"/>
      <c r="T69" s="8"/>
      <c r="X69"/>
      <c r="AB69"/>
    </row>
    <row r="70" spans="6:28" x14ac:dyDescent="0.3">
      <c r="F70" s="8"/>
      <c r="J70" s="21"/>
      <c r="K70" s="8"/>
      <c r="R70" s="8"/>
      <c r="S70" s="8"/>
      <c r="T70" s="8"/>
      <c r="X70"/>
      <c r="AB70"/>
    </row>
    <row r="71" spans="6:28" x14ac:dyDescent="0.3">
      <c r="F71" s="8"/>
      <c r="J71" s="21"/>
      <c r="K71" s="8"/>
      <c r="R71" s="8"/>
      <c r="S71" s="8"/>
      <c r="T71" s="8"/>
      <c r="X71"/>
      <c r="AB71"/>
    </row>
    <row r="72" spans="6:28" x14ac:dyDescent="0.3">
      <c r="F72" s="8"/>
      <c r="J72" s="21"/>
      <c r="K72" s="8"/>
      <c r="R72" s="8"/>
      <c r="S72" s="8"/>
      <c r="T72" s="8"/>
      <c r="X72"/>
      <c r="AB72"/>
    </row>
    <row r="73" spans="6:28" x14ac:dyDescent="0.3">
      <c r="F73" s="8"/>
      <c r="J73" s="21"/>
      <c r="K73" s="8"/>
      <c r="R73" s="8"/>
      <c r="S73" s="8"/>
      <c r="T73" s="8"/>
      <c r="X73"/>
      <c r="AB73"/>
    </row>
    <row r="74" spans="6:28" x14ac:dyDescent="0.3">
      <c r="F74" s="8"/>
      <c r="J74" s="21"/>
      <c r="K74" s="8"/>
      <c r="R74" s="8"/>
      <c r="S74" s="8"/>
      <c r="T74" s="8"/>
      <c r="X74"/>
      <c r="AB74"/>
    </row>
    <row r="75" spans="6:28" x14ac:dyDescent="0.3">
      <c r="F75" s="8"/>
      <c r="J75" s="21"/>
      <c r="K75" s="8"/>
      <c r="R75" s="8"/>
      <c r="S75" s="8"/>
      <c r="T75" s="8"/>
      <c r="X75"/>
      <c r="AB75"/>
    </row>
    <row r="76" spans="6:28" x14ac:dyDescent="0.3">
      <c r="F76" s="8"/>
      <c r="J76" s="21"/>
      <c r="K76" s="8"/>
      <c r="R76" s="8"/>
      <c r="S76" s="8"/>
      <c r="T76" s="8"/>
      <c r="X76"/>
      <c r="AB76"/>
    </row>
    <row r="77" spans="6:28" x14ac:dyDescent="0.3">
      <c r="F77" s="8"/>
      <c r="J77" s="21"/>
      <c r="K77" s="8"/>
      <c r="R77" s="8"/>
      <c r="S77" s="8"/>
      <c r="T77" s="8"/>
      <c r="X77"/>
      <c r="AB77"/>
    </row>
    <row r="78" spans="6:28" x14ac:dyDescent="0.3">
      <c r="F78" s="8"/>
      <c r="J78" s="21"/>
      <c r="K78" s="8"/>
      <c r="R78" s="8"/>
      <c r="S78" s="8"/>
      <c r="T78" s="8"/>
      <c r="X78"/>
      <c r="AB78"/>
    </row>
    <row r="79" spans="6:28" x14ac:dyDescent="0.3">
      <c r="F79" s="8"/>
      <c r="J79" s="21"/>
      <c r="K79" s="8"/>
      <c r="R79" s="8"/>
      <c r="S79" s="8"/>
      <c r="T79" s="8"/>
      <c r="X79"/>
      <c r="AB79"/>
    </row>
    <row r="80" spans="6:28" x14ac:dyDescent="0.3">
      <c r="F80" s="8"/>
      <c r="J80" s="21"/>
      <c r="K80" s="8"/>
      <c r="R80" s="8"/>
      <c r="S80" s="8"/>
      <c r="T80" s="8"/>
      <c r="X80"/>
      <c r="AB80"/>
    </row>
    <row r="81" spans="6:28" x14ac:dyDescent="0.3">
      <c r="F81" s="8"/>
      <c r="J81" s="21"/>
      <c r="K81" s="8"/>
      <c r="R81" s="8"/>
      <c r="S81" s="8"/>
      <c r="T81" s="8"/>
      <c r="X81"/>
      <c r="AB81"/>
    </row>
    <row r="82" spans="6:28" x14ac:dyDescent="0.3">
      <c r="F82" s="8"/>
      <c r="J82" s="21"/>
      <c r="K82" s="8"/>
      <c r="R82" s="8"/>
      <c r="S82" s="8"/>
      <c r="T82" s="8"/>
      <c r="X82"/>
      <c r="AB82"/>
    </row>
    <row r="83" spans="6:28" x14ac:dyDescent="0.3">
      <c r="F83" s="8"/>
      <c r="J83" s="21"/>
      <c r="K83" s="8"/>
      <c r="R83" s="8"/>
      <c r="S83" s="8"/>
      <c r="T83" s="8"/>
      <c r="X83"/>
      <c r="AB83"/>
    </row>
    <row r="84" spans="6:28" x14ac:dyDescent="0.3">
      <c r="F84" s="8"/>
      <c r="J84" s="21"/>
      <c r="K84" s="8"/>
      <c r="R84" s="8"/>
      <c r="S84" s="8"/>
      <c r="T84" s="8"/>
      <c r="X84"/>
      <c r="AB84"/>
    </row>
    <row r="85" spans="6:28" x14ac:dyDescent="0.3">
      <c r="F85" s="8"/>
      <c r="J85" s="21"/>
      <c r="K85" s="8"/>
      <c r="R85" s="8"/>
      <c r="S85" s="8"/>
      <c r="T85" s="8"/>
      <c r="X85"/>
      <c r="AB85"/>
    </row>
    <row r="86" spans="6:28" x14ac:dyDescent="0.3">
      <c r="F86" s="8"/>
      <c r="J86" s="21"/>
      <c r="K86" s="8"/>
      <c r="R86" s="8"/>
      <c r="S86" s="8"/>
      <c r="T86" s="8"/>
      <c r="X86"/>
      <c r="AB86"/>
    </row>
    <row r="87" spans="6:28" x14ac:dyDescent="0.3">
      <c r="F87" s="8"/>
      <c r="J87" s="21"/>
      <c r="K87" s="8"/>
      <c r="R87" s="8"/>
      <c r="S87" s="8"/>
      <c r="T87" s="8"/>
      <c r="X87"/>
      <c r="AB87"/>
    </row>
    <row r="88" spans="6:28" x14ac:dyDescent="0.3">
      <c r="F88" s="8"/>
      <c r="J88" s="21"/>
      <c r="K88" s="8"/>
      <c r="R88" s="8"/>
      <c r="S88" s="8"/>
      <c r="T88" s="8"/>
      <c r="X88"/>
      <c r="AB88"/>
    </row>
    <row r="89" spans="6:28" x14ac:dyDescent="0.3">
      <c r="F89" s="8"/>
      <c r="J89" s="21"/>
      <c r="K89" s="8"/>
      <c r="R89" s="8"/>
      <c r="S89" s="8"/>
      <c r="T89" s="8"/>
      <c r="X89"/>
      <c r="AB89"/>
    </row>
    <row r="90" spans="6:28" x14ac:dyDescent="0.3">
      <c r="F90" s="8"/>
      <c r="J90" s="21"/>
      <c r="K90" s="8"/>
      <c r="R90" s="8"/>
      <c r="S90" s="8"/>
      <c r="T90" s="8"/>
      <c r="X90"/>
      <c r="AB90"/>
    </row>
    <row r="91" spans="6:28" x14ac:dyDescent="0.3">
      <c r="F91" s="8"/>
      <c r="J91" s="21"/>
      <c r="K91" s="8"/>
      <c r="R91" s="8"/>
      <c r="S91" s="8"/>
      <c r="T91" s="8"/>
      <c r="X91"/>
      <c r="AB91"/>
    </row>
    <row r="92" spans="6:28" x14ac:dyDescent="0.3">
      <c r="F92" s="8"/>
      <c r="J92" s="21"/>
      <c r="K92" s="8"/>
      <c r="R92" s="8"/>
      <c r="S92" s="8"/>
      <c r="T92" s="8"/>
      <c r="X92"/>
      <c r="AB92"/>
    </row>
    <row r="93" spans="6:28" x14ac:dyDescent="0.3">
      <c r="F93" s="8"/>
      <c r="J93" s="21"/>
      <c r="K93" s="8"/>
      <c r="R93" s="8"/>
      <c r="S93" s="8"/>
      <c r="T93" s="8"/>
      <c r="X93"/>
      <c r="AB93"/>
    </row>
    <row r="94" spans="6:28" x14ac:dyDescent="0.3">
      <c r="F94" s="8"/>
      <c r="J94" s="21"/>
      <c r="K94" s="8"/>
      <c r="R94" s="8"/>
      <c r="S94" s="8"/>
      <c r="T94" s="8"/>
      <c r="X94"/>
      <c r="AB94"/>
    </row>
    <row r="95" spans="6:28" x14ac:dyDescent="0.3">
      <c r="F95" s="8"/>
      <c r="J95" s="21"/>
      <c r="K95" s="8"/>
      <c r="R95" s="8"/>
      <c r="S95" s="8"/>
      <c r="T95" s="8"/>
      <c r="X95"/>
      <c r="AB95"/>
    </row>
    <row r="96" spans="6:28" x14ac:dyDescent="0.3">
      <c r="F96" s="8"/>
      <c r="J96" s="21"/>
      <c r="K96" s="8"/>
      <c r="R96" s="8"/>
      <c r="S96" s="8"/>
      <c r="T96" s="8"/>
      <c r="X96"/>
      <c r="AB96"/>
    </row>
    <row r="97" spans="6:28" x14ac:dyDescent="0.3">
      <c r="F97" s="8"/>
      <c r="J97" s="21"/>
      <c r="K97" s="8"/>
      <c r="R97" s="8"/>
      <c r="S97" s="8"/>
      <c r="T97" s="8"/>
      <c r="X97"/>
      <c r="AB97"/>
    </row>
    <row r="98" spans="6:28" x14ac:dyDescent="0.3">
      <c r="F98" s="8"/>
      <c r="J98" s="21"/>
      <c r="K98" s="8"/>
      <c r="R98" s="8"/>
      <c r="S98" s="8"/>
      <c r="T98" s="8"/>
      <c r="X98"/>
      <c r="AB98"/>
    </row>
    <row r="99" spans="6:28" x14ac:dyDescent="0.3">
      <c r="F99" s="8"/>
      <c r="J99" s="21"/>
      <c r="K99" s="8"/>
      <c r="R99" s="8"/>
      <c r="S99" s="8"/>
      <c r="T99" s="8"/>
      <c r="X99"/>
      <c r="AB99"/>
    </row>
    <row r="100" spans="6:28" x14ac:dyDescent="0.3">
      <c r="F100" s="8"/>
      <c r="J100" s="21"/>
      <c r="K100" s="8"/>
      <c r="R100" s="8"/>
      <c r="S100" s="8"/>
      <c r="T100" s="8"/>
      <c r="X100"/>
      <c r="AB100"/>
    </row>
    <row r="101" spans="6:28" x14ac:dyDescent="0.3">
      <c r="F101" s="8"/>
      <c r="J101" s="21"/>
      <c r="K101" s="8"/>
      <c r="R101" s="8"/>
      <c r="S101" s="8"/>
      <c r="T101" s="8"/>
      <c r="X101"/>
      <c r="AB101"/>
    </row>
    <row r="102" spans="6:28" x14ac:dyDescent="0.3">
      <c r="F102" s="8"/>
      <c r="J102" s="21"/>
      <c r="K102" s="8"/>
      <c r="R102" s="8"/>
      <c r="S102" s="8"/>
      <c r="T102" s="8"/>
      <c r="X102"/>
      <c r="AB102"/>
    </row>
    <row r="103" spans="6:28" x14ac:dyDescent="0.3">
      <c r="F103" s="8"/>
      <c r="J103" s="21"/>
      <c r="K103" s="8"/>
      <c r="R103" s="8"/>
      <c r="S103" s="8"/>
      <c r="T103" s="8"/>
      <c r="X103"/>
      <c r="AB103"/>
    </row>
    <row r="104" spans="6:28" x14ac:dyDescent="0.3">
      <c r="F104" s="8"/>
      <c r="J104" s="21"/>
      <c r="K104" s="8"/>
      <c r="R104" s="8"/>
      <c r="S104" s="8"/>
      <c r="T104" s="8"/>
      <c r="X104"/>
      <c r="AB104"/>
    </row>
    <row r="105" spans="6:28" x14ac:dyDescent="0.3">
      <c r="F105" s="8"/>
      <c r="J105" s="21"/>
      <c r="K105" s="8"/>
      <c r="R105" s="8"/>
      <c r="S105" s="8"/>
      <c r="T105" s="8"/>
      <c r="X105"/>
      <c r="AB105"/>
    </row>
    <row r="106" spans="6:28" x14ac:dyDescent="0.3">
      <c r="F106" s="8"/>
      <c r="J106" s="21"/>
      <c r="K106" s="8"/>
      <c r="R106" s="8"/>
      <c r="S106" s="8"/>
      <c r="T106" s="8"/>
      <c r="X106"/>
      <c r="AB106"/>
    </row>
    <row r="107" spans="6:28" x14ac:dyDescent="0.3">
      <c r="F107" s="8"/>
      <c r="J107" s="21"/>
      <c r="K107" s="8"/>
      <c r="R107" s="8"/>
      <c r="S107" s="8"/>
      <c r="T107" s="8"/>
      <c r="X107"/>
      <c r="AB107"/>
    </row>
    <row r="108" spans="6:28" x14ac:dyDescent="0.3">
      <c r="F108" s="8"/>
      <c r="J108" s="21"/>
      <c r="K108" s="8"/>
      <c r="R108" s="8"/>
      <c r="S108" s="8"/>
      <c r="T108" s="8"/>
      <c r="X108"/>
      <c r="AB108"/>
    </row>
    <row r="109" spans="6:28" x14ac:dyDescent="0.3">
      <c r="F109" s="8"/>
      <c r="J109" s="21"/>
      <c r="K109" s="8"/>
      <c r="R109" s="8"/>
      <c r="S109" s="8"/>
      <c r="T109" s="8"/>
      <c r="X109"/>
      <c r="AB109"/>
    </row>
    <row r="110" spans="6:28" x14ac:dyDescent="0.3">
      <c r="F110" s="8"/>
      <c r="J110" s="21"/>
      <c r="K110" s="8"/>
      <c r="R110" s="8"/>
      <c r="S110" s="8"/>
      <c r="T110" s="8"/>
      <c r="X110"/>
      <c r="AB110"/>
    </row>
    <row r="111" spans="6:28" x14ac:dyDescent="0.3">
      <c r="F111" s="8"/>
      <c r="J111" s="21"/>
      <c r="K111" s="8"/>
      <c r="R111" s="8"/>
      <c r="S111" s="8"/>
      <c r="T111" s="8"/>
      <c r="X111"/>
      <c r="AB111"/>
    </row>
    <row r="112" spans="6:28" x14ac:dyDescent="0.3">
      <c r="F112" s="8"/>
      <c r="J112" s="21"/>
      <c r="K112" s="8"/>
      <c r="R112" s="8"/>
      <c r="S112" s="8"/>
      <c r="T112" s="8"/>
      <c r="X112"/>
      <c r="AB112"/>
    </row>
    <row r="113" spans="6:28" x14ac:dyDescent="0.3">
      <c r="F113" s="8"/>
      <c r="J113" s="21"/>
      <c r="K113" s="8"/>
      <c r="R113" s="8"/>
      <c r="S113" s="8"/>
      <c r="T113" s="8"/>
      <c r="X113"/>
      <c r="AB113"/>
    </row>
    <row r="114" spans="6:28" x14ac:dyDescent="0.3">
      <c r="F114" s="8"/>
      <c r="J114" s="21"/>
      <c r="K114" s="8"/>
      <c r="R114" s="8"/>
      <c r="S114" s="8"/>
      <c r="T114" s="8"/>
      <c r="X114"/>
      <c r="AB114"/>
    </row>
    <row r="115" spans="6:28" x14ac:dyDescent="0.3">
      <c r="F115" s="8"/>
      <c r="J115" s="21"/>
      <c r="K115" s="8"/>
      <c r="R115" s="8"/>
      <c r="S115" s="8"/>
      <c r="T115" s="8"/>
      <c r="X115"/>
      <c r="AB115"/>
    </row>
    <row r="116" spans="6:28" x14ac:dyDescent="0.3">
      <c r="F116" s="8"/>
      <c r="J116" s="21"/>
      <c r="K116" s="8"/>
      <c r="R116" s="8"/>
      <c r="S116" s="8"/>
      <c r="T116" s="8"/>
      <c r="X116"/>
      <c r="AB116"/>
    </row>
    <row r="117" spans="6:28" x14ac:dyDescent="0.3">
      <c r="F117" s="8"/>
      <c r="J117" s="21"/>
      <c r="K117" s="8"/>
      <c r="R117" s="8"/>
      <c r="S117" s="8"/>
      <c r="T117" s="8"/>
      <c r="X117"/>
      <c r="AB117"/>
    </row>
    <row r="118" spans="6:28" x14ac:dyDescent="0.3">
      <c r="F118" s="8"/>
      <c r="J118" s="21"/>
      <c r="K118" s="8"/>
      <c r="R118" s="8"/>
      <c r="S118" s="8"/>
      <c r="T118" s="8"/>
      <c r="X118"/>
      <c r="AB118"/>
    </row>
    <row r="119" spans="6:28" x14ac:dyDescent="0.3">
      <c r="F119" s="8"/>
      <c r="J119" s="21"/>
      <c r="K119" s="8"/>
      <c r="R119" s="8"/>
      <c r="S119" s="8"/>
      <c r="T119" s="8"/>
      <c r="X119"/>
      <c r="AB119"/>
    </row>
    <row r="120" spans="6:28" x14ac:dyDescent="0.3">
      <c r="F120" s="8"/>
      <c r="J120" s="21"/>
      <c r="K120" s="8"/>
      <c r="R120" s="8"/>
      <c r="S120" s="8"/>
      <c r="T120" s="8"/>
      <c r="X120"/>
      <c r="AB120"/>
    </row>
    <row r="121" spans="6:28" x14ac:dyDescent="0.3">
      <c r="F121" s="8"/>
      <c r="J121" s="21"/>
      <c r="K121" s="8"/>
      <c r="R121" s="8"/>
      <c r="S121" s="8"/>
      <c r="T121" s="8"/>
      <c r="X121"/>
      <c r="AB121"/>
    </row>
    <row r="122" spans="6:28" x14ac:dyDescent="0.3">
      <c r="F122" s="8"/>
      <c r="J122" s="21"/>
      <c r="K122" s="8"/>
      <c r="R122" s="8"/>
      <c r="S122" s="8"/>
      <c r="T122" s="8"/>
      <c r="X122"/>
      <c r="AB122"/>
    </row>
    <row r="123" spans="6:28" x14ac:dyDescent="0.3">
      <c r="F123" s="8"/>
      <c r="J123" s="21"/>
      <c r="K123" s="8"/>
      <c r="R123" s="8"/>
      <c r="S123" s="8"/>
      <c r="T123" s="8"/>
      <c r="X123"/>
      <c r="AB123"/>
    </row>
    <row r="124" spans="6:28" x14ac:dyDescent="0.3">
      <c r="F124" s="8"/>
      <c r="J124" s="21"/>
      <c r="K124" s="8"/>
      <c r="R124" s="8"/>
      <c r="S124" s="8"/>
      <c r="T124" s="8"/>
      <c r="X124"/>
      <c r="AB124"/>
    </row>
    <row r="125" spans="6:28" x14ac:dyDescent="0.3">
      <c r="F125" s="8"/>
      <c r="J125" s="21"/>
      <c r="K125" s="8"/>
      <c r="R125" s="8"/>
      <c r="S125" s="8"/>
      <c r="T125" s="8"/>
      <c r="X125"/>
      <c r="AB125"/>
    </row>
    <row r="126" spans="6:28" x14ac:dyDescent="0.3">
      <c r="F126" s="8"/>
      <c r="J126" s="21"/>
      <c r="K126" s="8"/>
      <c r="R126" s="8"/>
      <c r="S126" s="8"/>
      <c r="T126" s="8"/>
      <c r="X126"/>
      <c r="AB126"/>
    </row>
    <row r="127" spans="6:28" x14ac:dyDescent="0.3">
      <c r="F127" s="8"/>
      <c r="J127" s="21"/>
      <c r="K127" s="8"/>
      <c r="R127" s="8"/>
      <c r="S127" s="8"/>
      <c r="T127" s="8"/>
      <c r="X127"/>
      <c r="AB127"/>
    </row>
    <row r="128" spans="6:28" x14ac:dyDescent="0.3">
      <c r="F128" s="8"/>
      <c r="J128" s="21"/>
      <c r="K128" s="8"/>
      <c r="R128" s="8"/>
      <c r="S128" s="8"/>
      <c r="T128" s="8"/>
      <c r="X128"/>
      <c r="AB128"/>
    </row>
    <row r="129" spans="6:28" x14ac:dyDescent="0.3">
      <c r="F129" s="8"/>
      <c r="J129" s="21"/>
      <c r="K129" s="8"/>
      <c r="R129" s="8"/>
      <c r="S129" s="8"/>
      <c r="T129" s="8"/>
      <c r="X129"/>
      <c r="AB129"/>
    </row>
    <row r="130" spans="6:28" x14ac:dyDescent="0.3">
      <c r="F130" s="8"/>
      <c r="J130" s="21"/>
      <c r="K130" s="8"/>
      <c r="R130" s="8"/>
      <c r="S130" s="8"/>
      <c r="T130" s="8"/>
      <c r="X130"/>
      <c r="AB130"/>
    </row>
    <row r="131" spans="6:28" x14ac:dyDescent="0.3">
      <c r="F131" s="8"/>
      <c r="J131" s="21"/>
      <c r="K131" s="8"/>
      <c r="R131" s="8"/>
      <c r="S131" s="8"/>
      <c r="T131" s="8"/>
      <c r="X131"/>
      <c r="AB131"/>
    </row>
    <row r="132" spans="6:28" x14ac:dyDescent="0.3">
      <c r="F132" s="8"/>
      <c r="J132" s="21"/>
      <c r="K132" s="8"/>
      <c r="R132" s="8"/>
      <c r="S132" s="8"/>
      <c r="T132" s="8"/>
      <c r="X132"/>
      <c r="AB132"/>
    </row>
    <row r="133" spans="6:28" x14ac:dyDescent="0.3">
      <c r="F133" s="8"/>
      <c r="J133" s="21"/>
      <c r="K133" s="8"/>
      <c r="R133" s="8"/>
      <c r="S133" s="8"/>
      <c r="T133" s="8"/>
      <c r="X133"/>
      <c r="AB133"/>
    </row>
    <row r="134" spans="6:28" x14ac:dyDescent="0.3">
      <c r="F134" s="8"/>
      <c r="J134" s="21"/>
      <c r="K134" s="8"/>
      <c r="R134" s="8"/>
      <c r="S134" s="8"/>
      <c r="T134" s="8"/>
      <c r="X134"/>
      <c r="AB134"/>
    </row>
    <row r="135" spans="6:28" x14ac:dyDescent="0.3">
      <c r="F135" s="8"/>
      <c r="J135" s="21"/>
      <c r="K135" s="8"/>
      <c r="R135" s="8"/>
      <c r="S135" s="8"/>
      <c r="T135" s="8"/>
      <c r="X135"/>
      <c r="AB135"/>
    </row>
    <row r="136" spans="6:28" x14ac:dyDescent="0.3">
      <c r="F136" s="8"/>
      <c r="J136" s="21"/>
      <c r="K136" s="8"/>
      <c r="R136" s="8"/>
      <c r="S136" s="8"/>
      <c r="T136" s="8"/>
      <c r="X136"/>
      <c r="AB136"/>
    </row>
    <row r="137" spans="6:28" x14ac:dyDescent="0.3">
      <c r="F137" s="8"/>
      <c r="J137" s="21"/>
      <c r="K137" s="8"/>
      <c r="R137" s="8"/>
      <c r="S137" s="8"/>
      <c r="T137" s="8"/>
      <c r="X137"/>
      <c r="AB137"/>
    </row>
    <row r="138" spans="6:28" x14ac:dyDescent="0.3">
      <c r="F138" s="8"/>
      <c r="J138" s="21"/>
      <c r="K138" s="8"/>
      <c r="R138" s="8"/>
      <c r="S138" s="8"/>
      <c r="T138" s="8"/>
      <c r="X138"/>
      <c r="AB138"/>
    </row>
    <row r="139" spans="6:28" x14ac:dyDescent="0.3">
      <c r="F139" s="8"/>
      <c r="J139" s="21"/>
      <c r="K139" s="8"/>
      <c r="R139" s="8"/>
      <c r="S139" s="8"/>
      <c r="T139" s="8"/>
      <c r="X139"/>
      <c r="AB139"/>
    </row>
    <row r="140" spans="6:28" x14ac:dyDescent="0.3">
      <c r="F140" s="8"/>
      <c r="J140" s="21"/>
      <c r="K140" s="8"/>
      <c r="R140" s="8"/>
      <c r="S140" s="8"/>
      <c r="T140" s="8"/>
      <c r="X140"/>
      <c r="AB140"/>
    </row>
    <row r="141" spans="6:28" x14ac:dyDescent="0.3">
      <c r="F141" s="8"/>
      <c r="J141" s="21"/>
      <c r="K141" s="8"/>
      <c r="R141" s="8"/>
      <c r="S141" s="8"/>
      <c r="T141" s="8"/>
      <c r="X141"/>
      <c r="AB141"/>
    </row>
    <row r="142" spans="6:28" x14ac:dyDescent="0.3">
      <c r="F142" s="8"/>
      <c r="J142" s="21"/>
      <c r="K142" s="8"/>
      <c r="R142" s="8"/>
      <c r="S142" s="8"/>
      <c r="T142" s="8"/>
      <c r="X142"/>
      <c r="AB142"/>
    </row>
    <row r="143" spans="6:28" x14ac:dyDescent="0.3">
      <c r="F143" s="8"/>
      <c r="J143" s="21"/>
      <c r="K143" s="8"/>
      <c r="R143" s="8"/>
      <c r="S143" s="8"/>
      <c r="T143" s="8"/>
      <c r="X143"/>
      <c r="AB143"/>
    </row>
    <row r="144" spans="6:28" x14ac:dyDescent="0.3">
      <c r="F144" s="8"/>
      <c r="J144" s="21"/>
      <c r="K144" s="8"/>
      <c r="R144" s="8"/>
      <c r="S144" s="8"/>
      <c r="T144" s="8"/>
      <c r="X144"/>
      <c r="AB144"/>
    </row>
    <row r="145" spans="6:28" x14ac:dyDescent="0.3">
      <c r="F145" s="8"/>
      <c r="J145" s="21"/>
      <c r="K145" s="8"/>
      <c r="R145" s="8"/>
      <c r="S145" s="8"/>
      <c r="T145" s="8"/>
      <c r="X145"/>
      <c r="AB145"/>
    </row>
    <row r="146" spans="6:28" x14ac:dyDescent="0.3">
      <c r="F146" s="8"/>
      <c r="J146" s="21"/>
      <c r="K146" s="8"/>
      <c r="R146" s="8"/>
      <c r="S146" s="8"/>
      <c r="T146" s="8"/>
      <c r="X146"/>
      <c r="AB146"/>
    </row>
    <row r="147" spans="6:28" x14ac:dyDescent="0.3">
      <c r="F147" s="8"/>
      <c r="J147" s="21"/>
      <c r="K147" s="8"/>
      <c r="R147" s="8"/>
      <c r="S147" s="8"/>
      <c r="T147" s="8"/>
      <c r="X147"/>
      <c r="AB147"/>
    </row>
    <row r="148" spans="6:28" x14ac:dyDescent="0.3">
      <c r="F148" s="8"/>
      <c r="J148" s="21"/>
      <c r="K148" s="8"/>
      <c r="R148" s="8"/>
      <c r="S148" s="8"/>
      <c r="T148" s="8"/>
      <c r="X148"/>
      <c r="AB148"/>
    </row>
    <row r="149" spans="6:28" x14ac:dyDescent="0.3">
      <c r="F149" s="8"/>
      <c r="J149" s="21"/>
      <c r="K149" s="8"/>
      <c r="R149" s="8"/>
      <c r="S149" s="8"/>
      <c r="T149" s="8"/>
      <c r="X149"/>
      <c r="AB149"/>
    </row>
    <row r="150" spans="6:28" x14ac:dyDescent="0.3">
      <c r="F150" s="8"/>
      <c r="J150" s="21"/>
      <c r="K150" s="8"/>
      <c r="R150" s="8"/>
      <c r="S150" s="8"/>
      <c r="T150" s="8"/>
      <c r="X150"/>
      <c r="AB150"/>
    </row>
    <row r="151" spans="6:28" x14ac:dyDescent="0.3">
      <c r="F151" s="8"/>
      <c r="J151" s="21"/>
      <c r="K151" s="8"/>
      <c r="R151" s="8"/>
      <c r="S151" s="8"/>
      <c r="T151" s="8"/>
      <c r="X151"/>
      <c r="AB151"/>
    </row>
    <row r="152" spans="6:28" x14ac:dyDescent="0.3">
      <c r="F152" s="8"/>
      <c r="J152" s="21"/>
      <c r="K152" s="8"/>
      <c r="R152" s="8"/>
      <c r="S152" s="8"/>
      <c r="T152" s="8"/>
      <c r="X152"/>
      <c r="AB152"/>
    </row>
    <row r="153" spans="6:28" x14ac:dyDescent="0.3">
      <c r="F153" s="8"/>
      <c r="J153" s="21"/>
      <c r="K153" s="8"/>
      <c r="R153" s="8"/>
      <c r="S153" s="8"/>
      <c r="T153" s="8"/>
      <c r="X153"/>
      <c r="AB153"/>
    </row>
    <row r="154" spans="6:28" x14ac:dyDescent="0.3">
      <c r="F154" s="8"/>
      <c r="J154" s="21"/>
      <c r="K154" s="8"/>
      <c r="R154" s="8"/>
      <c r="S154" s="8"/>
      <c r="T154" s="8"/>
      <c r="X154"/>
      <c r="AB154"/>
    </row>
    <row r="155" spans="6:28" x14ac:dyDescent="0.3">
      <c r="F155" s="8"/>
      <c r="J155" s="21"/>
      <c r="K155" s="8"/>
      <c r="R155" s="8"/>
      <c r="S155" s="8"/>
      <c r="T155" s="8"/>
      <c r="X155"/>
      <c r="AB155"/>
    </row>
    <row r="156" spans="6:28" x14ac:dyDescent="0.3">
      <c r="F156" s="8"/>
      <c r="J156" s="21"/>
      <c r="K156" s="8"/>
      <c r="R156" s="8"/>
      <c r="S156" s="8"/>
      <c r="T156" s="8"/>
      <c r="X156"/>
      <c r="AB156"/>
    </row>
    <row r="157" spans="6:28" x14ac:dyDescent="0.3">
      <c r="F157" s="8"/>
      <c r="J157" s="21"/>
      <c r="K157" s="8"/>
      <c r="R157" s="8"/>
      <c r="S157" s="8"/>
      <c r="T157" s="8"/>
      <c r="X157"/>
      <c r="AB157"/>
    </row>
    <row r="158" spans="6:28" x14ac:dyDescent="0.3">
      <c r="F158" s="8"/>
      <c r="J158" s="21"/>
      <c r="K158" s="8"/>
      <c r="R158" s="8"/>
      <c r="S158" s="8"/>
      <c r="T158" s="8"/>
      <c r="X158"/>
      <c r="AB158"/>
    </row>
    <row r="159" spans="6:28" x14ac:dyDescent="0.3">
      <c r="F159" s="8"/>
      <c r="J159" s="21"/>
      <c r="K159" s="8"/>
      <c r="R159" s="8"/>
      <c r="S159" s="8"/>
      <c r="T159" s="8"/>
      <c r="X159"/>
      <c r="AB159"/>
    </row>
    <row r="160" spans="6:28" x14ac:dyDescent="0.3">
      <c r="F160" s="8"/>
      <c r="J160" s="21"/>
      <c r="K160" s="8"/>
      <c r="R160" s="8"/>
      <c r="S160" s="8"/>
      <c r="T160" s="8"/>
      <c r="X160"/>
      <c r="AB160"/>
    </row>
    <row r="161" spans="6:28" x14ac:dyDescent="0.3">
      <c r="F161" s="8"/>
      <c r="J161" s="21"/>
      <c r="K161" s="8"/>
      <c r="R161" s="8"/>
      <c r="S161" s="8"/>
      <c r="T161" s="8"/>
      <c r="X161"/>
      <c r="AB161"/>
    </row>
    <row r="162" spans="6:28" x14ac:dyDescent="0.3">
      <c r="F162" s="8"/>
      <c r="J162" s="21"/>
      <c r="K162" s="8"/>
      <c r="R162" s="8"/>
      <c r="S162" s="8"/>
      <c r="T162" s="8"/>
      <c r="X162"/>
      <c r="AB162"/>
    </row>
    <row r="163" spans="6:28" x14ac:dyDescent="0.3">
      <c r="F163" s="8"/>
      <c r="J163" s="21"/>
      <c r="K163" s="8"/>
      <c r="R163" s="8"/>
      <c r="S163" s="8"/>
      <c r="T163" s="8"/>
      <c r="X163"/>
      <c r="AB163"/>
    </row>
    <row r="164" spans="6:28" x14ac:dyDescent="0.3">
      <c r="F164" s="8"/>
      <c r="J164" s="21"/>
      <c r="K164" s="8"/>
      <c r="R164" s="8"/>
      <c r="S164" s="8"/>
      <c r="T164" s="8"/>
      <c r="X164"/>
      <c r="AB164"/>
    </row>
    <row r="165" spans="6:28" x14ac:dyDescent="0.3">
      <c r="F165" s="8"/>
      <c r="J165" s="21"/>
      <c r="K165" s="8"/>
      <c r="R165" s="8"/>
      <c r="S165" s="8"/>
      <c r="T165" s="8"/>
      <c r="X165"/>
      <c r="AB165"/>
    </row>
    <row r="166" spans="6:28" x14ac:dyDescent="0.3">
      <c r="F166" s="8"/>
      <c r="J166" s="21"/>
      <c r="K166" s="8"/>
      <c r="R166" s="8"/>
      <c r="S166" s="8"/>
      <c r="T166" s="8"/>
      <c r="X166"/>
      <c r="AB166"/>
    </row>
    <row r="167" spans="6:28" x14ac:dyDescent="0.3">
      <c r="F167" s="8"/>
      <c r="J167" s="21"/>
      <c r="K167" s="8"/>
      <c r="R167" s="8"/>
      <c r="S167" s="8"/>
      <c r="T167" s="8"/>
      <c r="X167"/>
      <c r="AB167"/>
    </row>
    <row r="168" spans="6:28" x14ac:dyDescent="0.3">
      <c r="F168" s="8"/>
      <c r="J168" s="21"/>
      <c r="K168" s="8"/>
      <c r="R168" s="8"/>
      <c r="S168" s="8"/>
      <c r="T168" s="8"/>
      <c r="X168"/>
      <c r="AB168"/>
    </row>
    <row r="169" spans="6:28" x14ac:dyDescent="0.3">
      <c r="F169" s="8"/>
      <c r="J169" s="21"/>
      <c r="K169" s="8"/>
      <c r="R169" s="8"/>
      <c r="S169" s="8"/>
      <c r="T169" s="8"/>
      <c r="X169"/>
      <c r="AB169"/>
    </row>
    <row r="170" spans="6:28" x14ac:dyDescent="0.3">
      <c r="F170" s="8"/>
      <c r="J170" s="21"/>
      <c r="K170" s="8"/>
      <c r="R170" s="8"/>
      <c r="S170" s="8"/>
      <c r="T170" s="8"/>
      <c r="X170"/>
      <c r="AB170"/>
    </row>
    <row r="171" spans="6:28" x14ac:dyDescent="0.3">
      <c r="F171" s="8"/>
      <c r="J171" s="21"/>
      <c r="K171" s="8"/>
      <c r="R171" s="8"/>
      <c r="S171" s="8"/>
      <c r="T171" s="8"/>
      <c r="X171"/>
      <c r="AB171"/>
    </row>
    <row r="172" spans="6:28" x14ac:dyDescent="0.3">
      <c r="F172" s="8"/>
      <c r="J172" s="21"/>
      <c r="K172" s="8"/>
      <c r="R172" s="8"/>
      <c r="S172" s="8"/>
      <c r="T172" s="8"/>
      <c r="X172"/>
      <c r="AB172"/>
    </row>
    <row r="173" spans="6:28" x14ac:dyDescent="0.3">
      <c r="F173" s="8"/>
      <c r="J173" s="21"/>
      <c r="K173" s="8"/>
      <c r="R173" s="8"/>
      <c r="S173" s="8"/>
      <c r="T173" s="8"/>
      <c r="X173"/>
      <c r="AB173"/>
    </row>
    <row r="174" spans="6:28" x14ac:dyDescent="0.3">
      <c r="F174" s="8"/>
      <c r="J174" s="21"/>
      <c r="K174" s="8"/>
      <c r="R174" s="8"/>
      <c r="S174" s="8"/>
      <c r="T174" s="8"/>
      <c r="X174"/>
      <c r="AB174"/>
    </row>
    <row r="175" spans="6:28" x14ac:dyDescent="0.3">
      <c r="F175" s="8"/>
      <c r="J175" s="21"/>
      <c r="K175" s="8"/>
      <c r="R175" s="8"/>
      <c r="S175" s="8"/>
      <c r="T175" s="8"/>
      <c r="X175"/>
      <c r="AB175"/>
    </row>
    <row r="176" spans="6:28" x14ac:dyDescent="0.3">
      <c r="F176" s="8"/>
      <c r="J176" s="21"/>
      <c r="K176" s="8"/>
      <c r="R176" s="8"/>
      <c r="S176" s="8"/>
      <c r="T176" s="8"/>
      <c r="X176"/>
      <c r="AB176"/>
    </row>
    <row r="177" spans="6:28" x14ac:dyDescent="0.3">
      <c r="F177" s="8"/>
      <c r="J177" s="21"/>
      <c r="K177" s="8"/>
      <c r="R177" s="8"/>
      <c r="S177" s="8"/>
      <c r="T177" s="8"/>
      <c r="X177"/>
      <c r="AB177"/>
    </row>
    <row r="178" spans="6:28" x14ac:dyDescent="0.3">
      <c r="F178" s="8"/>
      <c r="J178" s="21"/>
      <c r="K178" s="8"/>
      <c r="R178" s="8"/>
      <c r="S178" s="8"/>
      <c r="T178" s="8"/>
      <c r="X178"/>
      <c r="AB178"/>
    </row>
    <row r="179" spans="6:28" x14ac:dyDescent="0.3">
      <c r="F179" s="8"/>
      <c r="J179" s="21"/>
      <c r="K179" s="8"/>
      <c r="R179" s="8"/>
      <c r="S179" s="8"/>
      <c r="T179" s="8"/>
      <c r="X179"/>
      <c r="AB179"/>
    </row>
    <row r="180" spans="6:28" x14ac:dyDescent="0.3">
      <c r="F180" s="8"/>
      <c r="J180" s="21"/>
      <c r="K180" s="8"/>
      <c r="R180" s="8"/>
      <c r="S180" s="8"/>
      <c r="T180" s="8"/>
      <c r="X180"/>
      <c r="AB180"/>
    </row>
    <row r="181" spans="6:28" x14ac:dyDescent="0.3">
      <c r="F181" s="8"/>
      <c r="J181" s="21"/>
      <c r="K181" s="8"/>
      <c r="R181" s="8"/>
      <c r="S181" s="8"/>
      <c r="T181" s="8"/>
      <c r="X181"/>
      <c r="AB181"/>
    </row>
    <row r="182" spans="6:28" x14ac:dyDescent="0.3">
      <c r="F182" s="8"/>
      <c r="J182" s="21"/>
      <c r="K182" s="8"/>
      <c r="R182" s="8"/>
      <c r="S182" s="8"/>
      <c r="T182" s="8"/>
      <c r="X182"/>
      <c r="AB182"/>
    </row>
    <row r="183" spans="6:28" x14ac:dyDescent="0.3">
      <c r="F183" s="8"/>
      <c r="J183" s="21"/>
      <c r="K183" s="8"/>
      <c r="R183" s="8"/>
      <c r="S183" s="8"/>
      <c r="T183" s="8"/>
      <c r="X183"/>
      <c r="AB183"/>
    </row>
    <row r="184" spans="6:28" x14ac:dyDescent="0.3">
      <c r="F184" s="8"/>
      <c r="J184" s="21"/>
      <c r="K184" s="8"/>
      <c r="R184" s="8"/>
      <c r="S184" s="8"/>
      <c r="T184" s="8"/>
      <c r="X184"/>
      <c r="AB184"/>
    </row>
    <row r="185" spans="6:28" x14ac:dyDescent="0.3">
      <c r="F185" s="8"/>
      <c r="J185" s="21"/>
      <c r="K185" s="8"/>
      <c r="R185" s="8"/>
      <c r="S185" s="8"/>
      <c r="T185" s="8"/>
      <c r="X185"/>
      <c r="AB185"/>
    </row>
    <row r="186" spans="6:28" x14ac:dyDescent="0.3">
      <c r="F186" s="8"/>
      <c r="J186" s="21"/>
      <c r="K186" s="8"/>
      <c r="R186" s="8"/>
      <c r="S186" s="8"/>
      <c r="T186" s="8"/>
      <c r="X186"/>
      <c r="AB186"/>
    </row>
    <row r="187" spans="6:28" x14ac:dyDescent="0.3">
      <c r="F187" s="8"/>
      <c r="J187" s="21"/>
      <c r="K187" s="8"/>
      <c r="R187" s="8"/>
      <c r="S187" s="8"/>
      <c r="T187" s="8"/>
      <c r="X187"/>
      <c r="AB187"/>
    </row>
    <row r="188" spans="6:28" x14ac:dyDescent="0.3">
      <c r="F188" s="8"/>
      <c r="J188" s="21"/>
      <c r="K188" s="8"/>
      <c r="R188" s="8"/>
      <c r="S188" s="8"/>
      <c r="T188" s="8"/>
      <c r="X188"/>
      <c r="AB188"/>
    </row>
    <row r="189" spans="6:28" x14ac:dyDescent="0.3">
      <c r="F189" s="8"/>
      <c r="J189" s="21"/>
      <c r="K189" s="8"/>
      <c r="R189" s="8"/>
      <c r="S189" s="8"/>
      <c r="T189" s="8"/>
      <c r="X189"/>
      <c r="AB189"/>
    </row>
    <row r="190" spans="6:28" x14ac:dyDescent="0.3">
      <c r="F190" s="8"/>
      <c r="J190" s="21"/>
      <c r="K190" s="8"/>
      <c r="R190" s="8"/>
      <c r="S190" s="8"/>
      <c r="T190" s="8"/>
      <c r="X190"/>
      <c r="AB190"/>
    </row>
    <row r="191" spans="6:28" x14ac:dyDescent="0.3">
      <c r="F191" s="8"/>
      <c r="J191" s="21"/>
      <c r="K191" s="8"/>
      <c r="R191" s="8"/>
      <c r="S191" s="8"/>
      <c r="T191" s="8"/>
      <c r="X191"/>
      <c r="AB191"/>
    </row>
    <row r="192" spans="6:28" x14ac:dyDescent="0.3">
      <c r="F192" s="8"/>
      <c r="J192" s="21"/>
      <c r="K192" s="8"/>
      <c r="R192" s="8"/>
      <c r="S192" s="8"/>
      <c r="T192" s="8"/>
      <c r="X192"/>
      <c r="AB192"/>
    </row>
    <row r="193" spans="6:28" x14ac:dyDescent="0.3">
      <c r="F193" s="8"/>
      <c r="J193" s="21"/>
      <c r="K193" s="8"/>
      <c r="R193" s="8"/>
      <c r="S193" s="8"/>
      <c r="T193" s="8"/>
      <c r="X193"/>
      <c r="AB193"/>
    </row>
    <row r="194" spans="6:28" x14ac:dyDescent="0.3">
      <c r="F194" s="8"/>
      <c r="J194" s="21"/>
      <c r="K194" s="8"/>
      <c r="R194" s="8"/>
      <c r="S194" s="8"/>
      <c r="T194" s="8"/>
      <c r="X194"/>
      <c r="AB194"/>
    </row>
    <row r="195" spans="6:28" x14ac:dyDescent="0.3">
      <c r="F195" s="8"/>
      <c r="J195" s="21"/>
      <c r="K195" s="8"/>
      <c r="R195" s="8"/>
      <c r="S195" s="8"/>
      <c r="T195" s="8"/>
      <c r="X195"/>
      <c r="AB195"/>
    </row>
    <row r="196" spans="6:28" x14ac:dyDescent="0.3">
      <c r="F196" s="8"/>
      <c r="J196" s="21"/>
      <c r="K196" s="8"/>
      <c r="R196" s="8"/>
      <c r="S196" s="8"/>
      <c r="T196" s="8"/>
      <c r="X196"/>
      <c r="AB196"/>
    </row>
    <row r="197" spans="6:28" x14ac:dyDescent="0.3">
      <c r="F197" s="8"/>
      <c r="J197" s="21"/>
      <c r="K197" s="8"/>
      <c r="R197" s="8"/>
      <c r="S197" s="8"/>
      <c r="T197" s="8"/>
      <c r="X197"/>
      <c r="AB197"/>
    </row>
    <row r="198" spans="6:28" x14ac:dyDescent="0.3">
      <c r="F198" s="8"/>
      <c r="J198" s="21"/>
      <c r="K198" s="8"/>
      <c r="R198" s="8"/>
      <c r="S198" s="8"/>
      <c r="T198" s="8"/>
      <c r="X198"/>
      <c r="AB198"/>
    </row>
    <row r="199" spans="6:28" x14ac:dyDescent="0.3">
      <c r="F199" s="8"/>
      <c r="J199" s="21"/>
      <c r="K199" s="8"/>
      <c r="R199" s="8"/>
      <c r="S199" s="8"/>
      <c r="T199" s="8"/>
      <c r="X199"/>
      <c r="AB199"/>
    </row>
    <row r="200" spans="6:28" x14ac:dyDescent="0.3">
      <c r="F200" s="8"/>
      <c r="J200" s="21"/>
      <c r="K200" s="8"/>
      <c r="R200" s="8"/>
      <c r="S200" s="8"/>
      <c r="T200" s="8"/>
      <c r="X200"/>
      <c r="AB200"/>
    </row>
    <row r="201" spans="6:28" x14ac:dyDescent="0.3">
      <c r="F201" s="8"/>
      <c r="J201" s="21"/>
      <c r="K201" s="8"/>
      <c r="R201" s="8"/>
      <c r="S201" s="8"/>
      <c r="T201" s="8"/>
      <c r="X201"/>
      <c r="AB201"/>
    </row>
    <row r="202" spans="6:28" x14ac:dyDescent="0.3">
      <c r="F202" s="8"/>
      <c r="J202" s="21"/>
      <c r="K202" s="8"/>
      <c r="R202" s="8"/>
      <c r="S202" s="8"/>
      <c r="T202" s="8"/>
      <c r="X202"/>
      <c r="AB202"/>
    </row>
    <row r="203" spans="6:28" x14ac:dyDescent="0.3">
      <c r="F203" s="8"/>
      <c r="J203" s="21"/>
      <c r="K203" s="8"/>
      <c r="R203" s="8"/>
      <c r="S203" s="8"/>
      <c r="T203" s="8"/>
      <c r="X203"/>
      <c r="AB203"/>
    </row>
    <row r="204" spans="6:28" x14ac:dyDescent="0.3">
      <c r="F204" s="8"/>
      <c r="J204" s="21"/>
      <c r="K204" s="8"/>
      <c r="R204" s="8"/>
      <c r="S204" s="8"/>
      <c r="T204" s="8"/>
      <c r="X204"/>
      <c r="AB204"/>
    </row>
    <row r="205" spans="6:28" x14ac:dyDescent="0.3">
      <c r="F205" s="8"/>
      <c r="J205" s="21"/>
      <c r="K205" s="8"/>
      <c r="R205" s="8"/>
      <c r="S205" s="8"/>
      <c r="T205" s="8"/>
      <c r="X205"/>
      <c r="AB205"/>
    </row>
    <row r="206" spans="6:28" x14ac:dyDescent="0.3">
      <c r="F206" s="8"/>
      <c r="J206" s="21"/>
      <c r="K206" s="8"/>
      <c r="R206" s="8"/>
      <c r="S206" s="8"/>
      <c r="T206" s="8"/>
      <c r="X206"/>
      <c r="AB206"/>
    </row>
    <row r="207" spans="6:28" x14ac:dyDescent="0.3">
      <c r="F207" s="8"/>
      <c r="J207" s="21"/>
      <c r="K207" s="8"/>
      <c r="R207" s="8"/>
      <c r="S207" s="8"/>
      <c r="T207" s="8"/>
      <c r="X207"/>
      <c r="AB207"/>
    </row>
    <row r="208" spans="6:28" x14ac:dyDescent="0.3">
      <c r="F208" s="8"/>
      <c r="J208" s="21"/>
      <c r="K208" s="8"/>
      <c r="R208" s="8"/>
      <c r="S208" s="8"/>
      <c r="T208" s="8"/>
      <c r="X208"/>
      <c r="AB208"/>
    </row>
    <row r="209" spans="6:28" x14ac:dyDescent="0.3">
      <c r="F209" s="8"/>
      <c r="J209" s="21"/>
      <c r="K209" s="8"/>
      <c r="R209" s="8"/>
      <c r="S209" s="8"/>
      <c r="T209" s="8"/>
      <c r="X209"/>
      <c r="AB209"/>
    </row>
    <row r="210" spans="6:28" x14ac:dyDescent="0.3">
      <c r="F210" s="8"/>
      <c r="J210" s="21"/>
      <c r="K210" s="8"/>
      <c r="R210" s="8"/>
      <c r="S210" s="8"/>
      <c r="T210" s="8"/>
      <c r="X210"/>
      <c r="AB210"/>
    </row>
    <row r="211" spans="6:28" x14ac:dyDescent="0.3">
      <c r="F211" s="8"/>
      <c r="J211" s="21"/>
      <c r="K211" s="8"/>
      <c r="R211" s="8"/>
      <c r="S211" s="8"/>
      <c r="T211" s="8"/>
      <c r="X211"/>
      <c r="AB211"/>
    </row>
    <row r="212" spans="6:28" x14ac:dyDescent="0.3">
      <c r="F212" s="8"/>
      <c r="J212" s="21"/>
      <c r="K212" s="8"/>
      <c r="R212" s="8"/>
      <c r="S212" s="8"/>
      <c r="T212" s="8"/>
      <c r="X212"/>
      <c r="AB212"/>
    </row>
    <row r="213" spans="6:28" x14ac:dyDescent="0.3">
      <c r="F213" s="8"/>
      <c r="J213" s="21"/>
      <c r="K213" s="8"/>
      <c r="R213" s="8"/>
      <c r="S213" s="8"/>
      <c r="T213" s="8"/>
      <c r="X213"/>
      <c r="AB213"/>
    </row>
    <row r="214" spans="6:28" x14ac:dyDescent="0.3">
      <c r="F214" s="8"/>
      <c r="J214" s="21"/>
      <c r="K214" s="8"/>
      <c r="R214" s="8"/>
      <c r="S214" s="8"/>
      <c r="T214" s="8"/>
      <c r="X214"/>
      <c r="AB214"/>
    </row>
    <row r="215" spans="6:28" x14ac:dyDescent="0.3">
      <c r="F215" s="8"/>
      <c r="J215" s="21"/>
      <c r="K215" s="8"/>
      <c r="R215" s="8"/>
      <c r="S215" s="8"/>
      <c r="T215" s="8"/>
      <c r="X215"/>
      <c r="AB215"/>
    </row>
    <row r="216" spans="6:28" x14ac:dyDescent="0.3">
      <c r="F216" s="8"/>
      <c r="J216" s="21"/>
      <c r="K216" s="8"/>
      <c r="R216" s="8"/>
      <c r="S216" s="8"/>
      <c r="T216" s="8"/>
      <c r="X216"/>
      <c r="AB216"/>
    </row>
    <row r="217" spans="6:28" x14ac:dyDescent="0.3">
      <c r="F217" s="8"/>
      <c r="J217" s="21"/>
      <c r="K217" s="8"/>
      <c r="R217" s="8"/>
      <c r="S217" s="8"/>
      <c r="T217" s="8"/>
      <c r="X217"/>
      <c r="AB217"/>
    </row>
    <row r="218" spans="6:28" x14ac:dyDescent="0.3">
      <c r="F218" s="8"/>
      <c r="J218" s="21"/>
      <c r="K218" s="8"/>
      <c r="R218" s="8"/>
      <c r="S218" s="8"/>
      <c r="T218" s="8"/>
      <c r="X218"/>
      <c r="AB218"/>
    </row>
    <row r="219" spans="6:28" x14ac:dyDescent="0.3">
      <c r="F219" s="8"/>
      <c r="J219" s="21"/>
      <c r="K219" s="8"/>
      <c r="R219" s="8"/>
      <c r="S219" s="8"/>
      <c r="T219" s="8"/>
      <c r="X219"/>
      <c r="AB219"/>
    </row>
    <row r="220" spans="6:28" x14ac:dyDescent="0.3">
      <c r="F220" s="8"/>
      <c r="J220" s="21"/>
      <c r="K220" s="8"/>
      <c r="R220" s="8"/>
      <c r="S220" s="8"/>
      <c r="T220" s="8"/>
      <c r="X220"/>
      <c r="AB220"/>
    </row>
    <row r="221" spans="6:28" x14ac:dyDescent="0.3">
      <c r="F221" s="8"/>
      <c r="J221" s="21"/>
      <c r="K221" s="8"/>
      <c r="R221" s="8"/>
      <c r="S221" s="8"/>
      <c r="T221" s="8"/>
      <c r="X221"/>
      <c r="AB221"/>
    </row>
    <row r="222" spans="6:28" x14ac:dyDescent="0.3">
      <c r="F222" s="8"/>
      <c r="J222" s="21"/>
      <c r="K222" s="8"/>
      <c r="R222" s="8"/>
      <c r="S222" s="8"/>
      <c r="T222" s="8"/>
      <c r="X222"/>
      <c r="AB222"/>
    </row>
    <row r="223" spans="6:28" x14ac:dyDescent="0.3">
      <c r="F223" s="8"/>
      <c r="J223" s="21"/>
      <c r="K223" s="8"/>
      <c r="R223" s="8"/>
      <c r="S223" s="8"/>
      <c r="T223" s="8"/>
      <c r="X223"/>
      <c r="AB223"/>
    </row>
    <row r="224" spans="6:28" x14ac:dyDescent="0.3">
      <c r="F224" s="8"/>
      <c r="J224" s="21"/>
      <c r="K224" s="8"/>
      <c r="R224" s="8"/>
      <c r="S224" s="8"/>
      <c r="T224" s="8"/>
      <c r="X224"/>
      <c r="AB224"/>
    </row>
    <row r="225" spans="6:28" x14ac:dyDescent="0.3">
      <c r="F225" s="8"/>
      <c r="J225" s="21"/>
      <c r="K225" s="8"/>
      <c r="R225" s="8"/>
      <c r="S225" s="8"/>
      <c r="T225" s="8"/>
      <c r="X225"/>
      <c r="AB225"/>
    </row>
    <row r="226" spans="6:28" x14ac:dyDescent="0.3">
      <c r="F226" s="8"/>
      <c r="J226" s="21"/>
      <c r="K226" s="8"/>
      <c r="R226" s="8"/>
      <c r="S226" s="8"/>
      <c r="T226" s="8"/>
      <c r="X226"/>
      <c r="AB226"/>
    </row>
    <row r="227" spans="6:28" x14ac:dyDescent="0.3">
      <c r="F227" s="8"/>
      <c r="J227" s="21"/>
      <c r="K227" s="8"/>
      <c r="R227" s="8"/>
      <c r="S227" s="8"/>
      <c r="T227" s="8"/>
      <c r="X227"/>
      <c r="AB227"/>
    </row>
    <row r="228" spans="6:28" x14ac:dyDescent="0.3">
      <c r="F228" s="8"/>
      <c r="J228" s="21"/>
      <c r="K228" s="8"/>
      <c r="R228" s="8"/>
      <c r="S228" s="8"/>
      <c r="T228" s="8"/>
      <c r="X228"/>
      <c r="AB228"/>
    </row>
    <row r="229" spans="6:28" x14ac:dyDescent="0.3">
      <c r="F229" s="8"/>
      <c r="J229" s="21"/>
      <c r="K229" s="8"/>
      <c r="R229" s="8"/>
      <c r="S229" s="8"/>
      <c r="T229" s="8"/>
      <c r="X229"/>
      <c r="AB229"/>
    </row>
    <row r="230" spans="6:28" x14ac:dyDescent="0.3">
      <c r="F230" s="8"/>
      <c r="J230" s="21"/>
      <c r="K230" s="8"/>
      <c r="R230" s="8"/>
      <c r="S230" s="8"/>
      <c r="T230" s="8"/>
      <c r="X230"/>
      <c r="AB230"/>
    </row>
    <row r="231" spans="6:28" x14ac:dyDescent="0.3">
      <c r="F231" s="8"/>
      <c r="J231" s="21"/>
      <c r="K231" s="8"/>
      <c r="R231" s="8"/>
      <c r="S231" s="8"/>
      <c r="T231" s="8"/>
      <c r="X231"/>
      <c r="AB231"/>
    </row>
    <row r="232" spans="6:28" x14ac:dyDescent="0.3">
      <c r="F232" s="8"/>
      <c r="J232" s="21"/>
      <c r="K232" s="8"/>
      <c r="R232" s="8"/>
      <c r="S232" s="8"/>
      <c r="T232" s="8"/>
      <c r="X232"/>
      <c r="AB232"/>
    </row>
    <row r="233" spans="6:28" x14ac:dyDescent="0.3">
      <c r="F233" s="8"/>
      <c r="J233" s="21"/>
      <c r="K233" s="8"/>
      <c r="R233" s="8"/>
      <c r="S233" s="8"/>
      <c r="T233" s="8"/>
      <c r="X233"/>
      <c r="AB233"/>
    </row>
    <row r="234" spans="6:28" x14ac:dyDescent="0.3">
      <c r="F234" s="8"/>
      <c r="J234" s="21"/>
      <c r="K234" s="8"/>
      <c r="R234" s="8"/>
      <c r="S234" s="8"/>
      <c r="T234" s="8"/>
      <c r="X234"/>
      <c r="AB234"/>
    </row>
    <row r="235" spans="6:28" x14ac:dyDescent="0.3">
      <c r="F235" s="8"/>
      <c r="J235" s="21"/>
      <c r="K235" s="8"/>
      <c r="R235" s="8"/>
      <c r="S235" s="8"/>
      <c r="T235" s="8"/>
      <c r="X235"/>
      <c r="AB235"/>
    </row>
    <row r="236" spans="6:28" x14ac:dyDescent="0.3">
      <c r="F236" s="8"/>
      <c r="J236" s="21"/>
      <c r="K236" s="8"/>
      <c r="R236" s="8"/>
      <c r="S236" s="8"/>
      <c r="T236" s="8"/>
      <c r="X236"/>
      <c r="AB236"/>
    </row>
    <row r="237" spans="6:28" x14ac:dyDescent="0.3">
      <c r="F237" s="8"/>
      <c r="J237" s="21"/>
      <c r="K237" s="8"/>
      <c r="R237" s="8"/>
      <c r="S237" s="8"/>
      <c r="T237" s="8"/>
      <c r="X237"/>
      <c r="AB237"/>
    </row>
    <row r="238" spans="6:28" x14ac:dyDescent="0.3">
      <c r="F238" s="8"/>
      <c r="J238" s="21"/>
      <c r="K238" s="8"/>
      <c r="R238" s="8"/>
      <c r="S238" s="8"/>
      <c r="T238" s="8"/>
      <c r="X238"/>
      <c r="AB238"/>
    </row>
    <row r="239" spans="6:28" x14ac:dyDescent="0.3">
      <c r="F239" s="8"/>
      <c r="J239" s="21"/>
      <c r="K239" s="8"/>
      <c r="R239" s="8"/>
      <c r="S239" s="8"/>
      <c r="T239" s="8"/>
      <c r="X239"/>
      <c r="AB239"/>
    </row>
    <row r="240" spans="6:28" x14ac:dyDescent="0.3">
      <c r="F240" s="8"/>
      <c r="J240" s="21"/>
      <c r="K240" s="8"/>
      <c r="R240" s="8"/>
      <c r="S240" s="8"/>
      <c r="T240" s="8"/>
      <c r="X240"/>
      <c r="AB240"/>
    </row>
    <row r="241" spans="6:28" x14ac:dyDescent="0.3">
      <c r="F241" s="8"/>
      <c r="J241" s="21"/>
      <c r="K241" s="8"/>
      <c r="R241" s="8"/>
      <c r="S241" s="8"/>
      <c r="T241" s="8"/>
      <c r="X241"/>
      <c r="AB241"/>
    </row>
    <row r="242" spans="6:28" x14ac:dyDescent="0.3">
      <c r="F242" s="8"/>
      <c r="J242" s="21"/>
      <c r="K242" s="8"/>
      <c r="R242" s="8"/>
      <c r="S242" s="8"/>
      <c r="T242" s="8"/>
      <c r="X242"/>
      <c r="AB242"/>
    </row>
    <row r="243" spans="6:28" x14ac:dyDescent="0.3">
      <c r="F243" s="8"/>
      <c r="J243" s="21"/>
      <c r="K243" s="8"/>
      <c r="R243" s="8"/>
      <c r="S243" s="8"/>
      <c r="T243" s="8"/>
      <c r="X243"/>
      <c r="AB243"/>
    </row>
    <row r="244" spans="6:28" x14ac:dyDescent="0.3">
      <c r="F244" s="8"/>
      <c r="J244" s="21"/>
      <c r="K244" s="8"/>
      <c r="R244" s="8"/>
      <c r="S244" s="8"/>
      <c r="T244" s="8"/>
      <c r="X244"/>
      <c r="AB244"/>
    </row>
    <row r="245" spans="6:28" x14ac:dyDescent="0.3">
      <c r="F245" s="8"/>
      <c r="J245" s="21"/>
      <c r="K245" s="8"/>
      <c r="R245" s="8"/>
      <c r="S245" s="8"/>
      <c r="T245" s="8"/>
      <c r="X245"/>
      <c r="AB245"/>
    </row>
    <row r="246" spans="6:28" x14ac:dyDescent="0.3">
      <c r="F246" s="8"/>
      <c r="J246" s="21"/>
      <c r="K246" s="8"/>
      <c r="R246" s="8"/>
      <c r="S246" s="8"/>
      <c r="T246" s="8"/>
      <c r="X246"/>
      <c r="AB246"/>
    </row>
    <row r="247" spans="6:28" x14ac:dyDescent="0.3">
      <c r="F247" s="8"/>
      <c r="J247" s="21"/>
      <c r="K247" s="8"/>
      <c r="R247" s="8"/>
      <c r="S247" s="8"/>
      <c r="T247" s="8"/>
      <c r="X247"/>
      <c r="AB247"/>
    </row>
    <row r="248" spans="6:28" x14ac:dyDescent="0.3">
      <c r="F248" s="8"/>
      <c r="J248" s="21"/>
      <c r="K248" s="8"/>
      <c r="R248" s="8"/>
      <c r="S248" s="8"/>
      <c r="T248" s="8"/>
      <c r="X248"/>
      <c r="AB248"/>
    </row>
    <row r="249" spans="6:28" x14ac:dyDescent="0.3">
      <c r="F249" s="8"/>
      <c r="J249" s="21"/>
      <c r="K249" s="8"/>
      <c r="R249" s="8"/>
      <c r="S249" s="8"/>
      <c r="T249" s="8"/>
      <c r="X249"/>
      <c r="AB249"/>
    </row>
    <row r="250" spans="6:28" x14ac:dyDescent="0.3">
      <c r="F250" s="8"/>
      <c r="J250" s="21"/>
      <c r="K250" s="8"/>
      <c r="R250" s="8"/>
      <c r="S250" s="8"/>
      <c r="T250" s="8"/>
      <c r="X250"/>
      <c r="AB250"/>
    </row>
    <row r="251" spans="6:28" x14ac:dyDescent="0.3">
      <c r="F251" s="8"/>
      <c r="J251" s="21"/>
      <c r="K251" s="8"/>
      <c r="R251" s="8"/>
      <c r="S251" s="8"/>
      <c r="T251" s="8"/>
      <c r="X251"/>
      <c r="AB251"/>
    </row>
    <row r="252" spans="6:28" x14ac:dyDescent="0.3">
      <c r="F252" s="8"/>
      <c r="J252" s="21"/>
      <c r="K252" s="8"/>
      <c r="R252" s="8"/>
      <c r="S252" s="8"/>
      <c r="T252" s="8"/>
      <c r="X252"/>
      <c r="AB252"/>
    </row>
    <row r="253" spans="6:28" x14ac:dyDescent="0.3">
      <c r="F253" s="8"/>
      <c r="J253" s="21"/>
      <c r="K253" s="8"/>
      <c r="R253" s="8"/>
      <c r="S253" s="8"/>
      <c r="T253" s="8"/>
      <c r="X253"/>
      <c r="AB253"/>
    </row>
    <row r="254" spans="6:28" x14ac:dyDescent="0.3">
      <c r="F254" s="8"/>
      <c r="J254" s="21"/>
      <c r="K254" s="8"/>
      <c r="R254" s="8"/>
      <c r="S254" s="8"/>
      <c r="T254" s="8"/>
      <c r="X254"/>
      <c r="AB254"/>
    </row>
    <row r="255" spans="6:28" x14ac:dyDescent="0.3">
      <c r="F255" s="8"/>
      <c r="J255" s="21"/>
      <c r="K255" s="8"/>
      <c r="R255" s="8"/>
      <c r="S255" s="8"/>
      <c r="T255" s="8"/>
      <c r="X255"/>
      <c r="AB255"/>
    </row>
    <row r="256" spans="6:28" x14ac:dyDescent="0.3">
      <c r="F256" s="8"/>
      <c r="J256" s="21"/>
      <c r="K256" s="8"/>
      <c r="R256" s="8"/>
      <c r="S256" s="8"/>
      <c r="T256" s="8"/>
      <c r="X256"/>
      <c r="AB256"/>
    </row>
    <row r="257" spans="6:28" x14ac:dyDescent="0.3">
      <c r="F257" s="8"/>
      <c r="J257" s="21"/>
      <c r="K257" s="8"/>
      <c r="R257" s="8"/>
      <c r="S257" s="8"/>
      <c r="T257" s="8"/>
      <c r="X257"/>
      <c r="AB257"/>
    </row>
    <row r="258" spans="6:28" x14ac:dyDescent="0.3">
      <c r="F258" s="8"/>
      <c r="J258" s="21"/>
      <c r="K258" s="8"/>
      <c r="R258" s="8"/>
      <c r="S258" s="8"/>
      <c r="T258" s="8"/>
      <c r="X258"/>
      <c r="AB258"/>
    </row>
    <row r="259" spans="6:28" x14ac:dyDescent="0.3">
      <c r="F259" s="8"/>
      <c r="J259" s="21"/>
      <c r="K259" s="8"/>
      <c r="R259" s="8"/>
      <c r="S259" s="8"/>
      <c r="T259" s="8"/>
      <c r="X259"/>
      <c r="AB259"/>
    </row>
    <row r="260" spans="6:28" x14ac:dyDescent="0.3">
      <c r="F260" s="8"/>
      <c r="J260" s="21"/>
      <c r="K260" s="8"/>
      <c r="R260" s="8"/>
      <c r="S260" s="8"/>
      <c r="T260" s="8"/>
      <c r="X260"/>
      <c r="AB260"/>
    </row>
    <row r="261" spans="6:28" x14ac:dyDescent="0.3">
      <c r="F261" s="8"/>
      <c r="J261" s="21"/>
      <c r="K261" s="8"/>
      <c r="R261" s="8"/>
      <c r="S261" s="8"/>
      <c r="T261" s="8"/>
      <c r="X261"/>
      <c r="AB261"/>
    </row>
    <row r="262" spans="6:28" x14ac:dyDescent="0.3">
      <c r="F262" s="8"/>
      <c r="J262" s="21"/>
      <c r="K262" s="8"/>
      <c r="R262" s="8"/>
      <c r="S262" s="8"/>
      <c r="T262" s="8"/>
      <c r="X262"/>
      <c r="AB262"/>
    </row>
    <row r="263" spans="6:28" x14ac:dyDescent="0.3">
      <c r="F263" s="8"/>
      <c r="J263" s="21"/>
      <c r="K263" s="8"/>
      <c r="R263" s="8"/>
      <c r="S263" s="8"/>
      <c r="T263" s="8"/>
      <c r="X263"/>
      <c r="AB263"/>
    </row>
    <row r="264" spans="6:28" x14ac:dyDescent="0.3">
      <c r="F264" s="8"/>
      <c r="J264" s="21"/>
      <c r="K264" s="8"/>
      <c r="R264" s="8"/>
      <c r="S264" s="8"/>
      <c r="T264" s="8"/>
      <c r="X264"/>
      <c r="AB264"/>
    </row>
    <row r="265" spans="6:28" x14ac:dyDescent="0.3">
      <c r="F265" s="8"/>
      <c r="J265" s="21"/>
      <c r="K265" s="8"/>
      <c r="R265" s="8"/>
      <c r="S265" s="8"/>
      <c r="T265" s="8"/>
      <c r="X265"/>
      <c r="AB265"/>
    </row>
    <row r="266" spans="6:28" x14ac:dyDescent="0.3">
      <c r="F266" s="8"/>
      <c r="J266" s="21"/>
      <c r="K266" s="8"/>
      <c r="R266" s="8"/>
      <c r="S266" s="8"/>
      <c r="T266" s="8"/>
      <c r="X266"/>
      <c r="AB266"/>
    </row>
    <row r="267" spans="6:28" x14ac:dyDescent="0.3">
      <c r="F267" s="8"/>
      <c r="J267" s="21"/>
      <c r="K267" s="8"/>
      <c r="R267" s="8"/>
      <c r="S267" s="8"/>
      <c r="T267" s="8"/>
      <c r="X267"/>
      <c r="AB267"/>
    </row>
    <row r="268" spans="6:28" x14ac:dyDescent="0.3">
      <c r="F268" s="8"/>
      <c r="J268" s="21"/>
      <c r="K268" s="8"/>
      <c r="R268" s="8"/>
      <c r="S268" s="8"/>
      <c r="T268" s="8"/>
      <c r="X268"/>
      <c r="AB268"/>
    </row>
    <row r="269" spans="6:28" x14ac:dyDescent="0.3">
      <c r="F269" s="8"/>
      <c r="J269" s="21"/>
      <c r="K269" s="8"/>
      <c r="R269" s="8"/>
      <c r="S269" s="8"/>
      <c r="T269" s="8"/>
      <c r="X269"/>
      <c r="AB269"/>
    </row>
    <row r="270" spans="6:28" x14ac:dyDescent="0.3">
      <c r="F270" s="8"/>
      <c r="J270" s="21"/>
      <c r="K270" s="8"/>
      <c r="R270" s="8"/>
      <c r="S270" s="8"/>
      <c r="T270" s="8"/>
      <c r="X270"/>
      <c r="AB270"/>
    </row>
    <row r="271" spans="6:28" x14ac:dyDescent="0.3">
      <c r="F271" s="8"/>
      <c r="J271" s="21"/>
      <c r="K271" s="8"/>
      <c r="R271" s="8"/>
      <c r="S271" s="8"/>
      <c r="T271" s="8"/>
      <c r="X271"/>
      <c r="AB271"/>
    </row>
    <row r="272" spans="6:28" x14ac:dyDescent="0.3">
      <c r="F272" s="8"/>
      <c r="J272" s="21"/>
      <c r="K272" s="8"/>
      <c r="R272" s="8"/>
      <c r="S272" s="8"/>
      <c r="T272" s="8"/>
      <c r="X272"/>
      <c r="AB272"/>
    </row>
    <row r="273" spans="6:28" x14ac:dyDescent="0.3">
      <c r="F273" s="8"/>
      <c r="J273" s="21"/>
      <c r="K273" s="8"/>
      <c r="R273" s="8"/>
      <c r="S273" s="8"/>
      <c r="T273" s="8"/>
      <c r="X273"/>
      <c r="AB273"/>
    </row>
    <row r="274" spans="6:28" x14ac:dyDescent="0.3">
      <c r="F274" s="8"/>
      <c r="J274" s="21"/>
      <c r="K274" s="8"/>
      <c r="R274" s="8"/>
      <c r="S274" s="8"/>
      <c r="T274" s="8"/>
      <c r="X274"/>
      <c r="AB274"/>
    </row>
    <row r="275" spans="6:28" x14ac:dyDescent="0.3">
      <c r="F275" s="8"/>
      <c r="J275" s="21"/>
      <c r="K275" s="8"/>
      <c r="R275" s="8"/>
      <c r="S275" s="8"/>
      <c r="T275" s="8"/>
      <c r="X275"/>
      <c r="AB275"/>
    </row>
    <row r="276" spans="6:28" x14ac:dyDescent="0.3">
      <c r="F276" s="8"/>
      <c r="J276" s="21"/>
      <c r="K276" s="8"/>
      <c r="R276" s="8"/>
      <c r="S276" s="8"/>
      <c r="T276" s="8"/>
      <c r="X276"/>
      <c r="AB276"/>
    </row>
    <row r="277" spans="6:28" x14ac:dyDescent="0.3">
      <c r="F277" s="8"/>
      <c r="J277" s="21"/>
      <c r="K277" s="8"/>
      <c r="R277" s="8"/>
      <c r="S277" s="8"/>
      <c r="T277" s="8"/>
      <c r="X277"/>
      <c r="AB277"/>
    </row>
    <row r="278" spans="6:28" x14ac:dyDescent="0.3">
      <c r="F278" s="8"/>
      <c r="J278" s="21"/>
      <c r="K278" s="8"/>
      <c r="R278" s="8"/>
      <c r="S278" s="8"/>
      <c r="T278" s="8"/>
      <c r="X278"/>
      <c r="AB278"/>
    </row>
    <row r="279" spans="6:28" x14ac:dyDescent="0.3">
      <c r="F279" s="8"/>
      <c r="J279" s="21"/>
      <c r="K279" s="8"/>
      <c r="R279" s="8"/>
      <c r="S279" s="8"/>
      <c r="T279" s="8"/>
      <c r="X279"/>
      <c r="AB279"/>
    </row>
    <row r="280" spans="6:28" x14ac:dyDescent="0.3">
      <c r="F280" s="8"/>
      <c r="J280" s="21"/>
      <c r="K280" s="8"/>
      <c r="R280" s="8"/>
      <c r="S280" s="8"/>
      <c r="T280" s="8"/>
      <c r="X280"/>
      <c r="AB280"/>
    </row>
    <row r="281" spans="6:28" x14ac:dyDescent="0.3">
      <c r="F281" s="8"/>
      <c r="J281" s="21"/>
      <c r="K281" s="8"/>
      <c r="R281" s="8"/>
      <c r="S281" s="8"/>
      <c r="T281" s="8"/>
      <c r="X281"/>
      <c r="AB281"/>
    </row>
    <row r="282" spans="6:28" x14ac:dyDescent="0.3">
      <c r="F282" s="8"/>
      <c r="J282" s="21"/>
      <c r="K282" s="8"/>
      <c r="R282" s="8"/>
      <c r="S282" s="8"/>
      <c r="T282" s="8"/>
      <c r="X282"/>
      <c r="AB282"/>
    </row>
    <row r="283" spans="6:28" x14ac:dyDescent="0.3">
      <c r="F283" s="8"/>
      <c r="J283" s="21"/>
      <c r="K283" s="8"/>
      <c r="R283" s="8"/>
      <c r="S283" s="8"/>
      <c r="T283" s="8"/>
      <c r="X283"/>
      <c r="AB283"/>
    </row>
    <row r="284" spans="6:28" x14ac:dyDescent="0.3">
      <c r="F284" s="8"/>
      <c r="J284" s="21"/>
      <c r="K284" s="8"/>
      <c r="R284" s="8"/>
      <c r="S284" s="8"/>
      <c r="T284" s="8"/>
      <c r="X284"/>
      <c r="AB284"/>
    </row>
    <row r="285" spans="6:28" x14ac:dyDescent="0.3">
      <c r="F285" s="8"/>
      <c r="J285" s="21"/>
      <c r="K285" s="8"/>
      <c r="R285" s="8"/>
      <c r="S285" s="8"/>
      <c r="T285" s="8"/>
      <c r="X285"/>
      <c r="AB285"/>
    </row>
    <row r="286" spans="6:28" x14ac:dyDescent="0.3">
      <c r="F286" s="8"/>
      <c r="J286" s="21"/>
      <c r="K286" s="8"/>
      <c r="R286" s="8"/>
      <c r="S286" s="8"/>
      <c r="T286" s="8"/>
      <c r="X286"/>
      <c r="AB286"/>
    </row>
    <row r="287" spans="6:28" x14ac:dyDescent="0.3">
      <c r="F287" s="8"/>
      <c r="J287" s="21"/>
      <c r="K287" s="8"/>
      <c r="R287" s="8"/>
      <c r="S287" s="8"/>
      <c r="T287" s="8"/>
      <c r="X287"/>
      <c r="AB287"/>
    </row>
    <row r="288" spans="6:28" x14ac:dyDescent="0.3">
      <c r="F288" s="8"/>
      <c r="J288" s="21"/>
      <c r="K288" s="8"/>
      <c r="R288" s="8"/>
      <c r="S288" s="8"/>
      <c r="T288" s="8"/>
      <c r="X288"/>
      <c r="AB288"/>
    </row>
    <row r="289" spans="6:28" x14ac:dyDescent="0.3">
      <c r="F289" s="8"/>
      <c r="J289" s="21"/>
      <c r="K289" s="8"/>
      <c r="R289" s="8"/>
      <c r="S289" s="8"/>
      <c r="T289" s="8"/>
      <c r="X289"/>
      <c r="AB289"/>
    </row>
    <row r="290" spans="6:28" x14ac:dyDescent="0.3">
      <c r="F290" s="8"/>
      <c r="J290" s="21"/>
      <c r="K290" s="8"/>
      <c r="R290" s="8"/>
      <c r="S290" s="8"/>
      <c r="T290" s="8"/>
      <c r="X290"/>
      <c r="AB290"/>
    </row>
    <row r="291" spans="6:28" x14ac:dyDescent="0.3">
      <c r="F291" s="8"/>
      <c r="J291" s="21"/>
      <c r="K291" s="8"/>
      <c r="R291" s="8"/>
      <c r="S291" s="8"/>
      <c r="T291" s="8"/>
      <c r="X291"/>
      <c r="AB291"/>
    </row>
    <row r="292" spans="6:28" x14ac:dyDescent="0.3">
      <c r="F292" s="8"/>
      <c r="J292" s="21"/>
      <c r="K292" s="8"/>
      <c r="R292" s="8"/>
      <c r="S292" s="8"/>
      <c r="T292" s="8"/>
      <c r="X292"/>
      <c r="AB292"/>
    </row>
    <row r="293" spans="6:28" x14ac:dyDescent="0.3">
      <c r="F293" s="8"/>
      <c r="J293" s="21"/>
      <c r="K293" s="8"/>
      <c r="R293" s="8"/>
      <c r="S293" s="8"/>
      <c r="T293" s="8"/>
      <c r="X293"/>
      <c r="AB293"/>
    </row>
    <row r="294" spans="6:28" x14ac:dyDescent="0.3">
      <c r="F294" s="8"/>
      <c r="J294" s="21"/>
      <c r="K294" s="8"/>
      <c r="R294" s="8"/>
      <c r="S294" s="8"/>
      <c r="T294" s="8"/>
      <c r="X294"/>
      <c r="AB294"/>
    </row>
    <row r="295" spans="6:28" x14ac:dyDescent="0.3">
      <c r="F295" s="8"/>
      <c r="J295" s="21"/>
      <c r="K295" s="8"/>
      <c r="R295" s="8"/>
      <c r="S295" s="8"/>
      <c r="T295" s="8"/>
      <c r="X295"/>
      <c r="AB295"/>
    </row>
    <row r="296" spans="6:28" x14ac:dyDescent="0.3">
      <c r="F296" s="8"/>
      <c r="J296" s="21"/>
      <c r="K296" s="8"/>
      <c r="R296" s="8"/>
      <c r="S296" s="8"/>
      <c r="T296" s="8"/>
      <c r="X296"/>
      <c r="AB296"/>
    </row>
    <row r="297" spans="6:28" x14ac:dyDescent="0.3">
      <c r="F297" s="8"/>
      <c r="J297" s="21"/>
      <c r="K297" s="8"/>
      <c r="R297" s="8"/>
      <c r="S297" s="8"/>
      <c r="T297" s="8"/>
      <c r="X297"/>
      <c r="AB297"/>
    </row>
    <row r="298" spans="6:28" x14ac:dyDescent="0.3">
      <c r="F298" s="8"/>
      <c r="J298" s="21"/>
      <c r="K298" s="8"/>
      <c r="R298" s="8"/>
      <c r="S298" s="8"/>
      <c r="T298" s="8"/>
      <c r="X298"/>
      <c r="AB298"/>
    </row>
    <row r="299" spans="6:28" x14ac:dyDescent="0.3">
      <c r="F299" s="8"/>
      <c r="J299" s="21"/>
      <c r="K299" s="8"/>
      <c r="R299" s="8"/>
      <c r="S299" s="8"/>
      <c r="T299" s="8"/>
      <c r="X299"/>
      <c r="AB299"/>
    </row>
    <row r="300" spans="6:28" x14ac:dyDescent="0.3">
      <c r="F300" s="8"/>
      <c r="J300" s="21"/>
      <c r="K300" s="8"/>
      <c r="R300" s="8"/>
      <c r="S300" s="8"/>
      <c r="T300" s="8"/>
      <c r="X300"/>
      <c r="AB300"/>
    </row>
    <row r="301" spans="6:28" x14ac:dyDescent="0.3">
      <c r="F301" s="8"/>
      <c r="J301" s="21"/>
      <c r="K301" s="8"/>
      <c r="R301" s="8"/>
      <c r="S301" s="8"/>
      <c r="T301" s="8"/>
      <c r="X301"/>
      <c r="AB301"/>
    </row>
    <row r="302" spans="6:28" x14ac:dyDescent="0.3">
      <c r="F302" s="8"/>
      <c r="J302" s="21"/>
      <c r="K302" s="8"/>
      <c r="R302" s="8"/>
      <c r="S302" s="8"/>
      <c r="T302" s="8"/>
      <c r="X302"/>
      <c r="AB302"/>
    </row>
    <row r="303" spans="6:28" x14ac:dyDescent="0.3">
      <c r="F303" s="8"/>
      <c r="J303" s="21"/>
      <c r="K303" s="8"/>
      <c r="R303" s="8"/>
      <c r="S303" s="8"/>
      <c r="T303" s="8"/>
      <c r="X303"/>
      <c r="AB303"/>
    </row>
    <row r="304" spans="6:28" x14ac:dyDescent="0.3">
      <c r="F304" s="8"/>
      <c r="J304" s="21"/>
      <c r="K304" s="8"/>
      <c r="R304" s="8"/>
      <c r="S304" s="8"/>
      <c r="T304" s="8"/>
      <c r="X304"/>
      <c r="AB304"/>
    </row>
    <row r="305" spans="6:28" x14ac:dyDescent="0.3">
      <c r="F305" s="8"/>
      <c r="J305" s="21"/>
      <c r="K305" s="8"/>
      <c r="R305" s="8"/>
      <c r="S305" s="8"/>
      <c r="T305" s="8"/>
      <c r="X305"/>
      <c r="AB305"/>
    </row>
    <row r="306" spans="6:28" x14ac:dyDescent="0.3">
      <c r="F306" s="8"/>
      <c r="J306" s="21"/>
      <c r="K306" s="8"/>
      <c r="R306" s="8"/>
      <c r="S306" s="8"/>
      <c r="T306" s="8"/>
      <c r="X306"/>
      <c r="AB306"/>
    </row>
    <row r="307" spans="6:28" x14ac:dyDescent="0.3">
      <c r="F307" s="8"/>
      <c r="J307" s="21"/>
      <c r="K307" s="8"/>
      <c r="R307" s="8"/>
      <c r="S307" s="8"/>
      <c r="T307" s="8"/>
      <c r="X307"/>
      <c r="AB307"/>
    </row>
    <row r="308" spans="6:28" x14ac:dyDescent="0.3">
      <c r="F308" s="8"/>
      <c r="J308" s="21"/>
      <c r="K308" s="8"/>
      <c r="R308" s="8"/>
      <c r="S308" s="8"/>
      <c r="T308" s="8"/>
      <c r="X308"/>
      <c r="AB308"/>
    </row>
    <row r="309" spans="6:28" x14ac:dyDescent="0.3">
      <c r="F309" s="8"/>
      <c r="J309" s="21"/>
      <c r="K309" s="8"/>
      <c r="R309" s="8"/>
      <c r="S309" s="8"/>
      <c r="T309" s="8"/>
      <c r="X309"/>
      <c r="AB309"/>
    </row>
    <row r="310" spans="6:28" x14ac:dyDescent="0.3">
      <c r="F310" s="8"/>
      <c r="J310" s="21"/>
      <c r="K310" s="8"/>
      <c r="R310" s="8"/>
      <c r="S310" s="8"/>
      <c r="T310" s="8"/>
      <c r="X310"/>
      <c r="AB310"/>
    </row>
    <row r="311" spans="6:28" x14ac:dyDescent="0.3">
      <c r="F311" s="8"/>
      <c r="J311" s="21"/>
      <c r="K311" s="8"/>
      <c r="R311" s="8"/>
      <c r="S311" s="8"/>
      <c r="T311" s="8"/>
      <c r="X311"/>
      <c r="AB311"/>
    </row>
    <row r="312" spans="6:28" x14ac:dyDescent="0.3">
      <c r="F312" s="8"/>
      <c r="J312" s="21"/>
      <c r="K312" s="8"/>
      <c r="R312" s="8"/>
      <c r="S312" s="8"/>
      <c r="T312" s="8"/>
      <c r="X312"/>
      <c r="AB312"/>
    </row>
    <row r="313" spans="6:28" x14ac:dyDescent="0.3">
      <c r="F313" s="8"/>
      <c r="J313" s="21"/>
      <c r="K313" s="8"/>
      <c r="R313" s="8"/>
      <c r="S313" s="8"/>
      <c r="T313" s="8"/>
      <c r="X313"/>
      <c r="AB313"/>
    </row>
    <row r="314" spans="6:28" x14ac:dyDescent="0.3">
      <c r="F314" s="8"/>
      <c r="J314" s="21"/>
      <c r="K314" s="8"/>
      <c r="R314" s="8"/>
      <c r="S314" s="8"/>
      <c r="T314" s="8"/>
      <c r="X314"/>
      <c r="AB314"/>
    </row>
    <row r="315" spans="6:28" x14ac:dyDescent="0.3">
      <c r="F315" s="8"/>
      <c r="J315" s="21"/>
      <c r="K315" s="8"/>
      <c r="R315" s="8"/>
      <c r="S315" s="8"/>
      <c r="T315" s="8"/>
      <c r="X315"/>
      <c r="AB315"/>
    </row>
    <row r="316" spans="6:28" x14ac:dyDescent="0.3">
      <c r="F316" s="8"/>
      <c r="J316" s="21"/>
      <c r="K316" s="8"/>
      <c r="R316" s="8"/>
      <c r="S316" s="8"/>
      <c r="T316" s="8"/>
      <c r="X316"/>
      <c r="AB316"/>
    </row>
    <row r="317" spans="6:28" x14ac:dyDescent="0.3">
      <c r="F317" s="8"/>
      <c r="J317" s="21"/>
      <c r="K317" s="8"/>
      <c r="R317" s="8"/>
      <c r="S317" s="8"/>
      <c r="T317" s="8"/>
      <c r="X317"/>
      <c r="AB317"/>
    </row>
    <row r="318" spans="6:28" x14ac:dyDescent="0.3">
      <c r="F318" s="8"/>
      <c r="J318" s="21"/>
      <c r="K318" s="8"/>
      <c r="R318" s="8"/>
      <c r="S318" s="8"/>
      <c r="T318" s="8"/>
      <c r="X318"/>
      <c r="AB318"/>
    </row>
    <row r="319" spans="6:28" x14ac:dyDescent="0.3">
      <c r="F319" s="8"/>
      <c r="J319" s="21"/>
      <c r="K319" s="8"/>
      <c r="R319" s="8"/>
      <c r="S319" s="8"/>
      <c r="T319" s="8"/>
      <c r="X319"/>
      <c r="AB319"/>
    </row>
    <row r="320" spans="6:28" x14ac:dyDescent="0.3">
      <c r="F320" s="8"/>
      <c r="J320" s="21"/>
      <c r="K320" s="8"/>
      <c r="R320" s="8"/>
      <c r="S320" s="8"/>
      <c r="T320" s="8"/>
      <c r="X320"/>
      <c r="AB320"/>
    </row>
    <row r="321" spans="6:28" x14ac:dyDescent="0.3">
      <c r="F321" s="8"/>
      <c r="J321" s="21"/>
      <c r="K321" s="8"/>
      <c r="R321" s="8"/>
      <c r="S321" s="8"/>
      <c r="T321" s="8"/>
      <c r="X321"/>
      <c r="AB321"/>
    </row>
    <row r="322" spans="6:28" x14ac:dyDescent="0.3">
      <c r="F322" s="8"/>
      <c r="J322" s="21"/>
      <c r="K322" s="8"/>
      <c r="R322" s="8"/>
      <c r="S322" s="8"/>
      <c r="T322" s="8"/>
      <c r="X322"/>
      <c r="AB322"/>
    </row>
    <row r="323" spans="6:28" x14ac:dyDescent="0.3">
      <c r="F323" s="8"/>
      <c r="J323" s="21"/>
      <c r="K323" s="8"/>
      <c r="R323" s="8"/>
      <c r="S323" s="8"/>
      <c r="T323" s="8"/>
      <c r="X323"/>
      <c r="AB323"/>
    </row>
    <row r="324" spans="6:28" x14ac:dyDescent="0.3">
      <c r="F324" s="8"/>
      <c r="J324" s="21"/>
      <c r="K324" s="8"/>
      <c r="R324" s="8"/>
      <c r="S324" s="8"/>
      <c r="T324" s="8"/>
      <c r="X324"/>
      <c r="AB324"/>
    </row>
    <row r="325" spans="6:28" x14ac:dyDescent="0.3">
      <c r="F325" s="8"/>
      <c r="J325" s="21"/>
      <c r="K325" s="8"/>
      <c r="R325" s="8"/>
      <c r="S325" s="8"/>
      <c r="T325" s="8"/>
      <c r="X325"/>
      <c r="AB325"/>
    </row>
    <row r="326" spans="6:28" x14ac:dyDescent="0.3">
      <c r="F326" s="8"/>
      <c r="J326" s="21"/>
      <c r="K326" s="8"/>
      <c r="R326" s="8"/>
      <c r="S326" s="8"/>
      <c r="T326" s="8"/>
      <c r="X326"/>
      <c r="AB326"/>
    </row>
    <row r="327" spans="6:28" x14ac:dyDescent="0.3">
      <c r="F327" s="8"/>
      <c r="J327" s="21"/>
      <c r="K327" s="8"/>
      <c r="R327" s="8"/>
      <c r="S327" s="8"/>
      <c r="T327" s="8"/>
      <c r="X327"/>
      <c r="AB327"/>
    </row>
    <row r="328" spans="6:28" x14ac:dyDescent="0.3">
      <c r="F328" s="8"/>
      <c r="J328" s="21"/>
      <c r="K328" s="8"/>
      <c r="R328" s="8"/>
      <c r="S328" s="8"/>
      <c r="T328" s="8"/>
      <c r="X328"/>
      <c r="AB328"/>
    </row>
    <row r="329" spans="6:28" x14ac:dyDescent="0.3">
      <c r="F329" s="8"/>
      <c r="J329" s="21"/>
      <c r="K329" s="8"/>
      <c r="R329" s="8"/>
      <c r="S329" s="8"/>
      <c r="T329" s="8"/>
      <c r="X329"/>
      <c r="AB329"/>
    </row>
    <row r="330" spans="6:28" x14ac:dyDescent="0.3">
      <c r="F330" s="8"/>
      <c r="J330" s="21"/>
      <c r="K330" s="8"/>
      <c r="R330" s="8"/>
      <c r="S330" s="8"/>
      <c r="T330" s="8"/>
      <c r="X330"/>
      <c r="AB330"/>
    </row>
    <row r="331" spans="6:28" x14ac:dyDescent="0.3">
      <c r="F331" s="8"/>
      <c r="J331" s="21"/>
      <c r="K331" s="8"/>
      <c r="R331" s="8"/>
      <c r="S331" s="8"/>
      <c r="T331" s="8"/>
      <c r="X331"/>
      <c r="AB331"/>
    </row>
    <row r="332" spans="6:28" x14ac:dyDescent="0.3">
      <c r="F332" s="8"/>
      <c r="J332" s="21"/>
      <c r="K332" s="8"/>
      <c r="R332" s="8"/>
      <c r="S332" s="8"/>
      <c r="T332" s="8"/>
      <c r="X332"/>
      <c r="AB332"/>
    </row>
    <row r="333" spans="6:28" x14ac:dyDescent="0.3">
      <c r="F333" s="8"/>
      <c r="J333" s="21"/>
      <c r="K333" s="8"/>
      <c r="R333" s="8"/>
      <c r="S333" s="8"/>
      <c r="T333" s="8"/>
      <c r="X333"/>
      <c r="AB333"/>
    </row>
    <row r="334" spans="6:28" x14ac:dyDescent="0.3">
      <c r="F334" s="8"/>
      <c r="J334" s="21"/>
      <c r="K334" s="8"/>
      <c r="R334" s="8"/>
      <c r="S334" s="8"/>
      <c r="T334" s="8"/>
      <c r="X334"/>
      <c r="AB334"/>
    </row>
    <row r="335" spans="6:28" x14ac:dyDescent="0.3">
      <c r="F335" s="8"/>
      <c r="J335" s="21"/>
      <c r="K335" s="8"/>
      <c r="R335" s="8"/>
      <c r="S335" s="8"/>
      <c r="T335" s="8"/>
      <c r="X335"/>
      <c r="AB335"/>
    </row>
    <row r="336" spans="6:28" x14ac:dyDescent="0.3">
      <c r="F336" s="8"/>
      <c r="J336" s="21"/>
      <c r="K336" s="8"/>
      <c r="R336" s="8"/>
      <c r="S336" s="8"/>
      <c r="T336" s="8"/>
      <c r="X336"/>
      <c r="AB336"/>
    </row>
    <row r="337" spans="6:28" x14ac:dyDescent="0.3">
      <c r="F337" s="8"/>
      <c r="J337" s="21"/>
      <c r="K337" s="8"/>
      <c r="R337" s="8"/>
      <c r="S337" s="8"/>
      <c r="T337" s="8"/>
      <c r="X337"/>
      <c r="AB337"/>
    </row>
    <row r="338" spans="6:28" x14ac:dyDescent="0.3">
      <c r="F338" s="8"/>
      <c r="J338" s="21"/>
      <c r="K338" s="8"/>
      <c r="R338" s="8"/>
      <c r="S338" s="8"/>
      <c r="T338" s="8"/>
      <c r="X338"/>
      <c r="AB338"/>
    </row>
    <row r="339" spans="6:28" x14ac:dyDescent="0.3">
      <c r="F339" s="8"/>
      <c r="J339" s="21"/>
      <c r="K339" s="8"/>
      <c r="R339" s="8"/>
      <c r="S339" s="8"/>
      <c r="T339" s="8"/>
      <c r="X339"/>
      <c r="AB339"/>
    </row>
    <row r="340" spans="6:28" x14ac:dyDescent="0.3">
      <c r="F340" s="8"/>
      <c r="J340" s="21"/>
      <c r="K340" s="8"/>
      <c r="R340" s="8"/>
      <c r="S340" s="8"/>
      <c r="T340" s="8"/>
      <c r="X340"/>
      <c r="AB340"/>
    </row>
    <row r="341" spans="6:28" x14ac:dyDescent="0.3">
      <c r="F341" s="8"/>
      <c r="J341" s="21"/>
      <c r="K341" s="8"/>
      <c r="R341" s="8"/>
      <c r="S341" s="8"/>
      <c r="T341" s="8"/>
      <c r="X341"/>
      <c r="AB341"/>
    </row>
    <row r="342" spans="6:28" x14ac:dyDescent="0.3">
      <c r="F342" s="8"/>
      <c r="J342" s="21"/>
      <c r="K342" s="8"/>
      <c r="R342" s="8"/>
      <c r="S342" s="8"/>
      <c r="T342" s="8"/>
      <c r="X342"/>
      <c r="AB342"/>
    </row>
    <row r="343" spans="6:28" x14ac:dyDescent="0.3">
      <c r="F343" s="8"/>
      <c r="J343" s="21"/>
      <c r="K343" s="8"/>
      <c r="R343" s="8"/>
      <c r="S343" s="8"/>
      <c r="T343" s="8"/>
      <c r="X343"/>
      <c r="AB343"/>
    </row>
    <row r="344" spans="6:28" x14ac:dyDescent="0.3">
      <c r="F344" s="8"/>
      <c r="J344" s="21"/>
      <c r="K344" s="8"/>
      <c r="R344" s="8"/>
      <c r="S344" s="8"/>
      <c r="T344" s="8"/>
      <c r="X344"/>
      <c r="AB344"/>
    </row>
    <row r="345" spans="6:28" x14ac:dyDescent="0.3">
      <c r="F345" s="8"/>
      <c r="J345" s="21"/>
      <c r="K345" s="8"/>
      <c r="R345" s="8"/>
      <c r="S345" s="8"/>
      <c r="T345" s="8"/>
      <c r="X345"/>
      <c r="AB345"/>
    </row>
    <row r="346" spans="6:28" x14ac:dyDescent="0.3">
      <c r="F346" s="8"/>
      <c r="J346" s="21"/>
      <c r="K346" s="8"/>
      <c r="R346" s="8"/>
      <c r="S346" s="8"/>
      <c r="T346" s="8"/>
      <c r="X346"/>
      <c r="AB346"/>
    </row>
    <row r="347" spans="6:28" x14ac:dyDescent="0.3">
      <c r="F347" s="8"/>
      <c r="J347" s="21"/>
      <c r="K347" s="8"/>
      <c r="R347" s="8"/>
      <c r="S347" s="8"/>
      <c r="T347" s="8"/>
      <c r="X347"/>
      <c r="AB347"/>
    </row>
    <row r="348" spans="6:28" x14ac:dyDescent="0.3">
      <c r="F348" s="8"/>
      <c r="J348" s="21"/>
      <c r="K348" s="8"/>
      <c r="R348" s="8"/>
      <c r="S348" s="8"/>
      <c r="T348" s="8"/>
      <c r="X348"/>
      <c r="AB348"/>
    </row>
    <row r="349" spans="6:28" x14ac:dyDescent="0.3">
      <c r="F349" s="8"/>
      <c r="J349" s="21"/>
      <c r="K349" s="8"/>
      <c r="R349" s="8"/>
      <c r="S349" s="8"/>
      <c r="T349" s="8"/>
      <c r="X349"/>
      <c r="AB349"/>
    </row>
    <row r="350" spans="6:28" x14ac:dyDescent="0.3">
      <c r="F350" s="8"/>
      <c r="J350" s="21"/>
      <c r="K350" s="8"/>
      <c r="R350" s="8"/>
      <c r="S350" s="8"/>
      <c r="T350" s="8"/>
      <c r="X350"/>
      <c r="AB350"/>
    </row>
    <row r="351" spans="6:28" x14ac:dyDescent="0.3">
      <c r="F351" s="8"/>
      <c r="J351" s="21"/>
      <c r="K351" s="8"/>
      <c r="R351" s="8"/>
      <c r="S351" s="8"/>
      <c r="T351" s="8"/>
      <c r="X351"/>
      <c r="AB351"/>
    </row>
    <row r="352" spans="6:28" x14ac:dyDescent="0.3">
      <c r="F352" s="8"/>
      <c r="J352" s="21"/>
      <c r="K352" s="8"/>
      <c r="R352" s="8"/>
      <c r="S352" s="8"/>
      <c r="T352" s="8"/>
      <c r="X352"/>
      <c r="AB352"/>
    </row>
    <row r="353" spans="6:28" x14ac:dyDescent="0.3">
      <c r="F353" s="8"/>
      <c r="J353" s="21"/>
      <c r="K353" s="8"/>
      <c r="R353" s="8"/>
      <c r="S353" s="8"/>
      <c r="T353" s="8"/>
      <c r="X353"/>
      <c r="AB353"/>
    </row>
    <row r="354" spans="6:28" x14ac:dyDescent="0.3">
      <c r="F354" s="8"/>
      <c r="J354" s="21"/>
      <c r="K354" s="8"/>
      <c r="R354" s="8"/>
      <c r="S354" s="8"/>
      <c r="T354" s="8"/>
      <c r="X354"/>
      <c r="AB354"/>
    </row>
    <row r="355" spans="6:28" x14ac:dyDescent="0.3">
      <c r="F355" s="8"/>
      <c r="J355" s="21"/>
      <c r="K355" s="8"/>
      <c r="R355" s="8"/>
      <c r="S355" s="8"/>
      <c r="T355" s="8"/>
      <c r="X355"/>
      <c r="AB355"/>
    </row>
    <row r="356" spans="6:28" x14ac:dyDescent="0.3">
      <c r="F356" s="8"/>
      <c r="J356" s="21"/>
      <c r="K356" s="8"/>
      <c r="R356" s="8"/>
      <c r="S356" s="8"/>
      <c r="T356" s="8"/>
      <c r="X356"/>
      <c r="AB356"/>
    </row>
    <row r="357" spans="6:28" x14ac:dyDescent="0.3">
      <c r="F357" s="8"/>
      <c r="J357" s="21"/>
      <c r="K357" s="8"/>
      <c r="R357" s="8"/>
      <c r="S357" s="8"/>
      <c r="T357" s="8"/>
      <c r="X357"/>
      <c r="AB357"/>
    </row>
    <row r="358" spans="6:28" x14ac:dyDescent="0.3">
      <c r="F358" s="8"/>
      <c r="J358" s="21"/>
      <c r="K358" s="8"/>
      <c r="R358" s="8"/>
      <c r="S358" s="8"/>
      <c r="T358" s="8"/>
      <c r="X358"/>
      <c r="AB358"/>
    </row>
    <row r="359" spans="6:28" x14ac:dyDescent="0.3">
      <c r="F359" s="8"/>
      <c r="J359" s="21"/>
      <c r="K359" s="8"/>
      <c r="R359" s="8"/>
      <c r="S359" s="8"/>
      <c r="T359" s="8"/>
      <c r="X359"/>
      <c r="AB359"/>
    </row>
    <row r="360" spans="6:28" x14ac:dyDescent="0.3">
      <c r="F360" s="8"/>
      <c r="J360" s="21"/>
      <c r="K360" s="8"/>
      <c r="R360" s="8"/>
      <c r="S360" s="8"/>
      <c r="T360" s="8"/>
      <c r="X360"/>
      <c r="AB360"/>
    </row>
    <row r="361" spans="6:28" x14ac:dyDescent="0.3">
      <c r="F361" s="8"/>
      <c r="J361" s="21"/>
      <c r="K361" s="8"/>
      <c r="R361" s="8"/>
      <c r="S361" s="8"/>
      <c r="T361" s="8"/>
      <c r="X361"/>
      <c r="AB361"/>
    </row>
    <row r="362" spans="6:28" x14ac:dyDescent="0.3">
      <c r="F362" s="8"/>
      <c r="J362" s="21"/>
      <c r="K362" s="8"/>
      <c r="R362" s="8"/>
      <c r="S362" s="8"/>
      <c r="T362" s="8"/>
      <c r="X362"/>
      <c r="AB362"/>
    </row>
    <row r="363" spans="6:28" x14ac:dyDescent="0.3">
      <c r="F363" s="8"/>
      <c r="J363" s="21"/>
      <c r="K363" s="8"/>
      <c r="R363" s="8"/>
      <c r="S363" s="8"/>
      <c r="T363" s="8"/>
      <c r="X363"/>
      <c r="AB363"/>
    </row>
    <row r="364" spans="6:28" x14ac:dyDescent="0.3">
      <c r="F364" s="8"/>
      <c r="J364" s="21"/>
      <c r="K364" s="8"/>
      <c r="R364" s="8"/>
      <c r="S364" s="8"/>
      <c r="T364" s="8"/>
      <c r="X364"/>
      <c r="AB364"/>
    </row>
    <row r="365" spans="6:28" x14ac:dyDescent="0.3">
      <c r="F365" s="8"/>
      <c r="J365" s="21"/>
      <c r="K365" s="8"/>
      <c r="R365" s="8"/>
      <c r="S365" s="8"/>
      <c r="T365" s="8"/>
      <c r="X365"/>
      <c r="AB365"/>
    </row>
    <row r="366" spans="6:28" x14ac:dyDescent="0.3">
      <c r="F366" s="8"/>
      <c r="J366" s="21"/>
      <c r="K366" s="8"/>
      <c r="R366" s="8"/>
      <c r="S366" s="8"/>
      <c r="T366" s="8"/>
      <c r="X366"/>
      <c r="AB366"/>
    </row>
    <row r="367" spans="6:28" x14ac:dyDescent="0.3">
      <c r="F367" s="8"/>
      <c r="J367" s="21"/>
      <c r="K367" s="8"/>
      <c r="R367" s="8"/>
      <c r="S367" s="8"/>
      <c r="T367" s="8"/>
      <c r="X367"/>
      <c r="AB367"/>
    </row>
    <row r="368" spans="6:28" x14ac:dyDescent="0.3">
      <c r="F368" s="8"/>
      <c r="J368" s="21"/>
      <c r="K368" s="8"/>
      <c r="R368" s="8"/>
      <c r="S368" s="8"/>
      <c r="T368" s="8"/>
      <c r="X368"/>
      <c r="AB368"/>
    </row>
    <row r="369" spans="6:28" x14ac:dyDescent="0.3">
      <c r="F369" s="8"/>
      <c r="J369" s="21"/>
      <c r="K369" s="8"/>
      <c r="R369" s="8"/>
      <c r="S369" s="8"/>
      <c r="T369" s="8"/>
      <c r="X369"/>
      <c r="AB369"/>
    </row>
    <row r="370" spans="6:28" x14ac:dyDescent="0.3">
      <c r="F370" s="8"/>
      <c r="J370" s="21"/>
      <c r="K370" s="8"/>
      <c r="R370" s="8"/>
      <c r="S370" s="8"/>
      <c r="T370" s="8"/>
      <c r="X370"/>
      <c r="AB370"/>
    </row>
    <row r="371" spans="6:28" x14ac:dyDescent="0.3">
      <c r="F371" s="8"/>
      <c r="J371" s="21"/>
      <c r="K371" s="8"/>
      <c r="R371" s="8"/>
      <c r="S371" s="8"/>
      <c r="T371" s="8"/>
      <c r="X371"/>
      <c r="AB371"/>
    </row>
  </sheetData>
  <autoFilter ref="A3:T22" xr:uid="{00000000-0001-0000-0000-000000000000}"/>
  <mergeCells count="2">
    <mergeCell ref="A20:Q20"/>
    <mergeCell ref="G1:I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2"/>
  <sheetViews>
    <sheetView tabSelected="1" workbookViewId="0">
      <selection activeCell="J14" sqref="J14"/>
    </sheetView>
  </sheetViews>
  <sheetFormatPr defaultRowHeight="14.4" x14ac:dyDescent="0.3"/>
  <cols>
    <col min="1" max="1" width="3.44140625" customWidth="1"/>
    <col min="2" max="2" width="7.44140625" bestFit="1" customWidth="1"/>
    <col min="3" max="3" width="28.5546875" bestFit="1" customWidth="1"/>
    <col min="4" max="4" width="10" customWidth="1"/>
    <col min="5" max="5" width="9.21875" customWidth="1"/>
    <col min="6" max="6" width="11.33203125" customWidth="1"/>
    <col min="7" max="7" width="3.21875" customWidth="1"/>
  </cols>
  <sheetData>
    <row r="1" spans="2:8" ht="15" thickBot="1" x14ac:dyDescent="0.35"/>
    <row r="2" spans="2:8" ht="21.6" thickBot="1" x14ac:dyDescent="0.45">
      <c r="B2" s="50" t="s">
        <v>46</v>
      </c>
      <c r="C2" s="51"/>
      <c r="D2" s="51"/>
      <c r="E2" s="51"/>
      <c r="F2" s="52"/>
    </row>
    <row r="3" spans="2:8" ht="21.6" thickBot="1" x14ac:dyDescent="0.45">
      <c r="B3" s="53" t="s">
        <v>5</v>
      </c>
      <c r="C3" s="54"/>
      <c r="D3" s="55"/>
      <c r="E3" s="56">
        <f>CUTLIST!B2</f>
        <v>45343</v>
      </c>
      <c r="F3" s="57"/>
    </row>
    <row r="4" spans="2:8" ht="18.600000000000001" thickBot="1" x14ac:dyDescent="0.35">
      <c r="B4" s="48" t="s">
        <v>6</v>
      </c>
      <c r="C4" s="48" t="s">
        <v>4</v>
      </c>
      <c r="D4" s="58" t="s">
        <v>51</v>
      </c>
      <c r="E4" s="59"/>
      <c r="F4" s="48" t="s">
        <v>7</v>
      </c>
    </row>
    <row r="5" spans="2:8" ht="18.600000000000001" thickBot="1" x14ac:dyDescent="0.35">
      <c r="B5" s="49"/>
      <c r="C5" s="49"/>
      <c r="D5" s="37" t="s">
        <v>21</v>
      </c>
      <c r="E5" s="37" t="s">
        <v>22</v>
      </c>
      <c r="F5" s="49"/>
    </row>
    <row r="6" spans="2:8" ht="18" x14ac:dyDescent="0.35">
      <c r="B6" s="29">
        <v>1</v>
      </c>
      <c r="C6" s="28" t="s">
        <v>47</v>
      </c>
      <c r="D6" s="38"/>
      <c r="E6" s="38"/>
      <c r="F6" s="30">
        <v>2</v>
      </c>
      <c r="H6">
        <v>3</v>
      </c>
    </row>
    <row r="7" spans="2:8" ht="18" x14ac:dyDescent="0.35">
      <c r="B7" s="2">
        <f>B6+1</f>
        <v>2</v>
      </c>
      <c r="C7" s="28" t="s">
        <v>48</v>
      </c>
      <c r="D7" s="38"/>
      <c r="E7" s="38"/>
      <c r="F7" s="15">
        <v>1</v>
      </c>
    </row>
    <row r="8" spans="2:8" ht="18" x14ac:dyDescent="0.35">
      <c r="B8" s="2">
        <f>B7+1</f>
        <v>3</v>
      </c>
      <c r="C8" s="26" t="s">
        <v>49</v>
      </c>
      <c r="D8" s="39"/>
      <c r="E8" s="39" t="s">
        <v>52</v>
      </c>
      <c r="F8" s="27">
        <v>1</v>
      </c>
    </row>
    <row r="9" spans="2:8" ht="18.600000000000001" thickBot="1" x14ac:dyDescent="0.4">
      <c r="B9" s="16">
        <f>B8+1</f>
        <v>4</v>
      </c>
      <c r="C9" s="25" t="s">
        <v>50</v>
      </c>
      <c r="D9" s="40" t="s">
        <v>53</v>
      </c>
      <c r="E9" s="40"/>
      <c r="F9" s="17">
        <v>4</v>
      </c>
      <c r="H9">
        <v>6</v>
      </c>
    </row>
    <row r="12" spans="2:8" x14ac:dyDescent="0.3">
      <c r="E12" s="41"/>
    </row>
  </sheetData>
  <mergeCells count="7">
    <mergeCell ref="F4:F5"/>
    <mergeCell ref="B4:B5"/>
    <mergeCell ref="C4:C5"/>
    <mergeCell ref="B2:F2"/>
    <mergeCell ref="B3:D3"/>
    <mergeCell ref="E3:F3"/>
    <mergeCell ref="D4:E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948B-1A37-442F-AFDA-EA3C449E22FB}">
  <dimension ref="B1:J43"/>
  <sheetViews>
    <sheetView topLeftCell="A17" workbookViewId="0">
      <selection sqref="A1:K44"/>
    </sheetView>
  </sheetViews>
  <sheetFormatPr defaultRowHeight="14.4" x14ac:dyDescent="0.3"/>
  <cols>
    <col min="10" max="10" width="16.109375" bestFit="1" customWidth="1"/>
  </cols>
  <sheetData>
    <row r="1" spans="2:10" ht="21" x14ac:dyDescent="0.4">
      <c r="B1" s="65" t="s">
        <v>55</v>
      </c>
      <c r="C1" s="65"/>
      <c r="D1" s="65"/>
      <c r="E1" s="65"/>
      <c r="F1" s="65"/>
      <c r="G1" s="65"/>
      <c r="H1" s="65"/>
      <c r="I1" s="65"/>
      <c r="J1" s="65"/>
    </row>
    <row r="2" spans="2:10" ht="18" x14ac:dyDescent="0.35">
      <c r="B2" s="66" t="s">
        <v>56</v>
      </c>
      <c r="C2" s="66"/>
      <c r="D2" s="66"/>
      <c r="E2" s="66"/>
      <c r="F2" s="66"/>
      <c r="G2" s="66"/>
      <c r="H2" s="66"/>
      <c r="I2" s="66"/>
      <c r="J2" s="66"/>
    </row>
    <row r="3" spans="2:10" x14ac:dyDescent="0.3">
      <c r="B3" s="67" t="s">
        <v>57</v>
      </c>
      <c r="C3" s="68"/>
      <c r="D3" s="68"/>
      <c r="E3" s="68"/>
      <c r="F3" s="68"/>
      <c r="G3" s="69"/>
      <c r="H3" s="69"/>
      <c r="I3" s="70"/>
      <c r="J3" s="71" t="s">
        <v>58</v>
      </c>
    </row>
    <row r="4" spans="2:10" x14ac:dyDescent="0.3">
      <c r="B4" s="72" t="s">
        <v>59</v>
      </c>
      <c r="C4" s="72"/>
      <c r="D4" s="72"/>
      <c r="E4" s="72"/>
      <c r="F4" s="72"/>
      <c r="G4" s="73"/>
      <c r="H4" s="73"/>
      <c r="I4" s="73"/>
      <c r="J4" s="73"/>
    </row>
    <row r="5" spans="2:10" x14ac:dyDescent="0.3">
      <c r="B5" s="72" t="s">
        <v>110</v>
      </c>
      <c r="C5" s="72"/>
      <c r="D5" s="72"/>
      <c r="E5" s="72"/>
      <c r="F5" s="72"/>
      <c r="G5" s="72" t="s">
        <v>60</v>
      </c>
      <c r="H5" s="72"/>
      <c r="I5" s="72"/>
      <c r="J5" s="72"/>
    </row>
    <row r="6" spans="2:10" x14ac:dyDescent="0.3">
      <c r="B6" s="32" t="s">
        <v>61</v>
      </c>
      <c r="C6" s="74" t="s">
        <v>62</v>
      </c>
      <c r="D6" s="74"/>
      <c r="E6" s="74"/>
      <c r="F6" s="74"/>
      <c r="G6" s="32" t="s">
        <v>7</v>
      </c>
      <c r="H6" s="32" t="s">
        <v>63</v>
      </c>
      <c r="I6" s="32" t="s">
        <v>64</v>
      </c>
      <c r="J6" s="32" t="s">
        <v>65</v>
      </c>
    </row>
    <row r="7" spans="2:10" x14ac:dyDescent="0.3">
      <c r="B7" s="75">
        <v>1</v>
      </c>
      <c r="C7" s="75" t="s">
        <v>66</v>
      </c>
      <c r="D7" s="75"/>
      <c r="E7" s="73" t="s">
        <v>67</v>
      </c>
      <c r="F7" s="73"/>
      <c r="G7" s="1">
        <v>6</v>
      </c>
      <c r="H7" s="1" t="s">
        <v>68</v>
      </c>
      <c r="I7" s="1">
        <v>450</v>
      </c>
      <c r="J7" s="1">
        <f>G7*I7</f>
        <v>2700</v>
      </c>
    </row>
    <row r="8" spans="2:10" x14ac:dyDescent="0.3">
      <c r="B8" s="75"/>
      <c r="C8" s="75"/>
      <c r="D8" s="75"/>
      <c r="E8" s="73" t="s">
        <v>69</v>
      </c>
      <c r="F8" s="73"/>
      <c r="G8" s="1"/>
      <c r="H8" s="1" t="s">
        <v>68</v>
      </c>
      <c r="I8" s="1"/>
      <c r="J8" s="1">
        <f>G8*I8</f>
        <v>0</v>
      </c>
    </row>
    <row r="9" spans="2:10" x14ac:dyDescent="0.3">
      <c r="B9" s="75"/>
      <c r="C9" s="75"/>
      <c r="D9" s="75"/>
      <c r="E9" s="73" t="s">
        <v>70</v>
      </c>
      <c r="F9" s="73"/>
      <c r="G9" s="1"/>
      <c r="H9" s="1" t="s">
        <v>68</v>
      </c>
      <c r="I9" s="1"/>
      <c r="J9" s="1">
        <f>G9*I9</f>
        <v>0</v>
      </c>
    </row>
    <row r="10" spans="2:10" x14ac:dyDescent="0.3">
      <c r="B10" s="1">
        <v>2</v>
      </c>
      <c r="C10" s="73" t="s">
        <v>71</v>
      </c>
      <c r="D10" s="73"/>
      <c r="E10" s="73"/>
      <c r="F10" s="73"/>
      <c r="G10" s="1">
        <v>800</v>
      </c>
      <c r="H10" s="1" t="s">
        <v>10</v>
      </c>
      <c r="I10" s="1">
        <v>3</v>
      </c>
      <c r="J10" s="1">
        <f>G10*I10</f>
        <v>2400</v>
      </c>
    </row>
    <row r="11" spans="2:10" x14ac:dyDescent="0.3">
      <c r="B11" s="1">
        <v>3</v>
      </c>
      <c r="C11" s="73" t="s">
        <v>72</v>
      </c>
      <c r="D11" s="73"/>
      <c r="E11" s="73"/>
      <c r="F11" s="73"/>
      <c r="G11" s="1">
        <v>25</v>
      </c>
      <c r="H11" s="1" t="s">
        <v>10</v>
      </c>
      <c r="I11" s="1">
        <v>10</v>
      </c>
      <c r="J11" s="1">
        <f>G11*I11</f>
        <v>250</v>
      </c>
    </row>
    <row r="12" spans="2:10" x14ac:dyDescent="0.3">
      <c r="B12" s="76">
        <v>4</v>
      </c>
      <c r="C12" s="75" t="s">
        <v>73</v>
      </c>
      <c r="D12" s="75"/>
      <c r="E12" s="73" t="s">
        <v>74</v>
      </c>
      <c r="F12" s="73"/>
      <c r="G12" s="1"/>
      <c r="H12" s="1" t="s">
        <v>68</v>
      </c>
      <c r="I12" s="1"/>
      <c r="J12" s="1">
        <f t="shared" ref="J12:J27" si="0">G12*I12</f>
        <v>0</v>
      </c>
    </row>
    <row r="13" spans="2:10" x14ac:dyDescent="0.3">
      <c r="B13" s="77"/>
      <c r="C13" s="75"/>
      <c r="D13" s="75"/>
      <c r="E13" s="73" t="s">
        <v>75</v>
      </c>
      <c r="F13" s="73"/>
      <c r="G13" s="1"/>
      <c r="H13" s="1" t="s">
        <v>68</v>
      </c>
      <c r="I13" s="1"/>
      <c r="J13" s="1">
        <f>G13*I13</f>
        <v>0</v>
      </c>
    </row>
    <row r="14" spans="2:10" x14ac:dyDescent="0.3">
      <c r="B14" s="75">
        <v>5</v>
      </c>
      <c r="C14" s="75" t="s">
        <v>76</v>
      </c>
      <c r="D14" s="75"/>
      <c r="E14" s="73" t="s">
        <v>77</v>
      </c>
      <c r="F14" s="73"/>
      <c r="G14" s="1">
        <v>700</v>
      </c>
      <c r="H14" s="1" t="s">
        <v>10</v>
      </c>
      <c r="I14" s="1">
        <v>13</v>
      </c>
      <c r="J14" s="1">
        <f>G14*I14</f>
        <v>9100</v>
      </c>
    </row>
    <row r="15" spans="2:10" x14ac:dyDescent="0.3">
      <c r="B15" s="75"/>
      <c r="C15" s="75"/>
      <c r="D15" s="75"/>
      <c r="E15" s="73" t="s">
        <v>78</v>
      </c>
      <c r="F15" s="73"/>
      <c r="G15" s="1"/>
      <c r="H15" s="1" t="s">
        <v>10</v>
      </c>
      <c r="I15" s="1"/>
      <c r="J15" s="1">
        <f t="shared" si="0"/>
        <v>0</v>
      </c>
    </row>
    <row r="16" spans="2:10" x14ac:dyDescent="0.3">
      <c r="B16" s="75"/>
      <c r="C16" s="75"/>
      <c r="D16" s="75"/>
      <c r="E16" s="73" t="s">
        <v>79</v>
      </c>
      <c r="F16" s="73"/>
      <c r="G16" s="1"/>
      <c r="H16" s="1" t="s">
        <v>10</v>
      </c>
      <c r="I16" s="1"/>
      <c r="J16" s="1">
        <f t="shared" si="0"/>
        <v>0</v>
      </c>
    </row>
    <row r="17" spans="2:10" x14ac:dyDescent="0.3">
      <c r="B17" s="75"/>
      <c r="C17" s="75"/>
      <c r="D17" s="75"/>
      <c r="E17" s="73" t="s">
        <v>80</v>
      </c>
      <c r="F17" s="73"/>
      <c r="G17" s="1"/>
      <c r="H17" s="1" t="s">
        <v>10</v>
      </c>
      <c r="I17" s="1"/>
      <c r="J17" s="1">
        <f t="shared" si="0"/>
        <v>0</v>
      </c>
    </row>
    <row r="18" spans="2:10" x14ac:dyDescent="0.3">
      <c r="B18" s="75"/>
      <c r="C18" s="75"/>
      <c r="D18" s="75"/>
      <c r="E18" s="73" t="s">
        <v>81</v>
      </c>
      <c r="F18" s="73"/>
      <c r="G18" s="1">
        <v>60</v>
      </c>
      <c r="H18" s="1" t="s">
        <v>10</v>
      </c>
      <c r="I18" s="1">
        <v>27</v>
      </c>
      <c r="J18" s="1">
        <f>G18*I18</f>
        <v>1620</v>
      </c>
    </row>
    <row r="19" spans="2:10" x14ac:dyDescent="0.3">
      <c r="B19" s="75"/>
      <c r="C19" s="75"/>
      <c r="D19" s="75"/>
      <c r="E19" s="73" t="s">
        <v>82</v>
      </c>
      <c r="F19" s="73"/>
      <c r="G19" s="1"/>
      <c r="H19" s="1" t="s">
        <v>10</v>
      </c>
      <c r="I19" s="1"/>
      <c r="J19" s="1">
        <f t="shared" si="0"/>
        <v>0</v>
      </c>
    </row>
    <row r="20" spans="2:10" x14ac:dyDescent="0.3">
      <c r="B20" s="75"/>
      <c r="C20" s="75"/>
      <c r="D20" s="75"/>
      <c r="E20" s="73" t="s">
        <v>83</v>
      </c>
      <c r="F20" s="73"/>
      <c r="G20" s="1"/>
      <c r="H20" s="1" t="s">
        <v>10</v>
      </c>
      <c r="I20" s="1"/>
      <c r="J20" s="1">
        <f>G20*I20</f>
        <v>0</v>
      </c>
    </row>
    <row r="21" spans="2:10" x14ac:dyDescent="0.3">
      <c r="B21" s="75"/>
      <c r="C21" s="75"/>
      <c r="D21" s="75"/>
      <c r="E21" s="73" t="s">
        <v>84</v>
      </c>
      <c r="F21" s="73"/>
      <c r="G21" s="1"/>
      <c r="H21" s="1" t="s">
        <v>10</v>
      </c>
      <c r="I21" s="1"/>
      <c r="J21" s="1">
        <f t="shared" si="0"/>
        <v>0</v>
      </c>
    </row>
    <row r="22" spans="2:10" x14ac:dyDescent="0.3">
      <c r="B22" s="76">
        <v>6</v>
      </c>
      <c r="C22" s="73" t="s">
        <v>85</v>
      </c>
      <c r="D22" s="73"/>
      <c r="E22" s="73" t="s">
        <v>86</v>
      </c>
      <c r="F22" s="73"/>
      <c r="G22" s="1">
        <v>100</v>
      </c>
      <c r="H22" s="1"/>
      <c r="I22" s="1">
        <v>5</v>
      </c>
      <c r="J22" s="1">
        <f>G22*I22</f>
        <v>500</v>
      </c>
    </row>
    <row r="23" spans="2:10" x14ac:dyDescent="0.3">
      <c r="B23" s="77"/>
      <c r="C23" s="73"/>
      <c r="D23" s="73"/>
      <c r="E23" s="73" t="s">
        <v>87</v>
      </c>
      <c r="F23" s="73"/>
      <c r="G23" s="1">
        <v>20</v>
      </c>
      <c r="H23" s="1"/>
      <c r="I23" s="1">
        <v>15</v>
      </c>
      <c r="J23" s="1">
        <f>G23*I23</f>
        <v>300</v>
      </c>
    </row>
    <row r="24" spans="2:10" x14ac:dyDescent="0.3">
      <c r="B24" s="1">
        <v>7</v>
      </c>
      <c r="C24" s="73" t="s">
        <v>88</v>
      </c>
      <c r="D24" s="73"/>
      <c r="E24" s="73"/>
      <c r="F24" s="73"/>
      <c r="G24" s="1"/>
      <c r="H24" s="1"/>
      <c r="I24" s="1"/>
      <c r="J24" s="1"/>
    </row>
    <row r="25" spans="2:10" x14ac:dyDescent="0.3">
      <c r="B25" s="1">
        <v>8</v>
      </c>
      <c r="C25" s="73" t="s">
        <v>89</v>
      </c>
      <c r="D25" s="73"/>
      <c r="E25" s="73"/>
      <c r="F25" s="73"/>
      <c r="G25" s="1"/>
      <c r="H25" s="1"/>
      <c r="I25" s="1"/>
      <c r="J25" s="1"/>
    </row>
    <row r="26" spans="2:10" x14ac:dyDescent="0.3">
      <c r="B26" s="76">
        <v>9</v>
      </c>
      <c r="C26" s="78" t="s">
        <v>90</v>
      </c>
      <c r="D26" s="79"/>
      <c r="E26" s="73" t="s">
        <v>91</v>
      </c>
      <c r="F26" s="73"/>
      <c r="G26" s="1"/>
      <c r="H26" s="1" t="s">
        <v>68</v>
      </c>
      <c r="I26" s="1"/>
      <c r="J26" s="1">
        <f t="shared" si="0"/>
        <v>0</v>
      </c>
    </row>
    <row r="27" spans="2:10" x14ac:dyDescent="0.3">
      <c r="B27" s="80"/>
      <c r="C27" s="81"/>
      <c r="D27" s="82"/>
      <c r="E27" s="73" t="s">
        <v>92</v>
      </c>
      <c r="F27" s="73"/>
      <c r="G27" s="1"/>
      <c r="H27" s="1" t="s">
        <v>68</v>
      </c>
      <c r="I27" s="1"/>
      <c r="J27" s="1">
        <f t="shared" si="0"/>
        <v>0</v>
      </c>
    </row>
    <row r="28" spans="2:10" x14ac:dyDescent="0.3">
      <c r="B28" s="77"/>
      <c r="C28" s="83"/>
      <c r="D28" s="84"/>
      <c r="E28" s="73" t="s">
        <v>93</v>
      </c>
      <c r="F28" s="73"/>
      <c r="G28" s="1"/>
      <c r="H28" s="1" t="s">
        <v>68</v>
      </c>
      <c r="I28" s="1"/>
      <c r="J28" s="1">
        <f>G28*I28</f>
        <v>0</v>
      </c>
    </row>
    <row r="29" spans="2:10" x14ac:dyDescent="0.3">
      <c r="B29" s="1">
        <v>10</v>
      </c>
      <c r="C29" s="73" t="s">
        <v>94</v>
      </c>
      <c r="D29" s="73"/>
      <c r="E29" s="73"/>
      <c r="F29" s="73"/>
      <c r="G29" s="1"/>
      <c r="H29" s="1"/>
      <c r="I29" s="1"/>
      <c r="J29" s="1">
        <v>1200</v>
      </c>
    </row>
    <row r="30" spans="2:10" x14ac:dyDescent="0.3">
      <c r="B30" s="85" t="s">
        <v>95</v>
      </c>
      <c r="C30" s="86"/>
      <c r="D30" s="86"/>
      <c r="E30" s="86"/>
      <c r="F30" s="87"/>
      <c r="G30" s="74" t="s">
        <v>96</v>
      </c>
      <c r="H30" s="74"/>
      <c r="I30" s="74"/>
      <c r="J30" s="88">
        <f>SUM(J7:J29)</f>
        <v>18070</v>
      </c>
    </row>
    <row r="31" spans="2:10" x14ac:dyDescent="0.3">
      <c r="B31" s="89"/>
      <c r="C31" s="90"/>
      <c r="D31" s="90"/>
      <c r="E31" s="90"/>
      <c r="F31" s="91"/>
      <c r="G31" s="74" t="s">
        <v>97</v>
      </c>
      <c r="H31" s="74"/>
      <c r="I31" s="74"/>
      <c r="J31" s="88"/>
    </row>
    <row r="32" spans="2:10" x14ac:dyDescent="0.3">
      <c r="B32" s="89"/>
      <c r="C32" s="90"/>
      <c r="D32" s="90"/>
      <c r="E32" s="90"/>
      <c r="F32" s="91"/>
      <c r="G32" s="74" t="s">
        <v>97</v>
      </c>
      <c r="H32" s="74"/>
      <c r="I32" s="74"/>
      <c r="J32" s="88"/>
    </row>
    <row r="33" spans="2:10" x14ac:dyDescent="0.3">
      <c r="B33" s="92"/>
      <c r="C33" s="93"/>
      <c r="D33" s="93"/>
      <c r="E33" s="93"/>
      <c r="F33" s="94"/>
      <c r="G33" s="74" t="s">
        <v>98</v>
      </c>
      <c r="H33" s="74"/>
      <c r="I33" s="74"/>
      <c r="J33" s="95">
        <f>(J30+J31)+J32</f>
        <v>18070</v>
      </c>
    </row>
    <row r="34" spans="2:10" x14ac:dyDescent="0.3">
      <c r="B34" s="74" t="s">
        <v>99</v>
      </c>
      <c r="C34" s="74"/>
      <c r="D34" s="74"/>
      <c r="E34" s="74"/>
      <c r="F34" s="74"/>
      <c r="G34" s="74" t="s">
        <v>100</v>
      </c>
      <c r="H34" s="74"/>
      <c r="I34" s="74"/>
      <c r="J34" s="74"/>
    </row>
    <row r="35" spans="2:10" x14ac:dyDescent="0.3">
      <c r="B35" s="96" t="s">
        <v>101</v>
      </c>
      <c r="C35" s="97"/>
      <c r="D35" s="97"/>
      <c r="E35" s="97"/>
      <c r="F35" s="97"/>
      <c r="G35" s="97"/>
      <c r="H35" s="97"/>
      <c r="I35" s="97"/>
      <c r="J35" s="98"/>
    </row>
    <row r="36" spans="2:10" x14ac:dyDescent="0.3">
      <c r="B36" s="99" t="s">
        <v>102</v>
      </c>
      <c r="C36" s="100"/>
      <c r="D36" s="100"/>
      <c r="E36" s="100"/>
      <c r="F36" s="100"/>
      <c r="G36" s="100"/>
      <c r="H36" s="100"/>
      <c r="I36" s="100"/>
      <c r="J36" s="101"/>
    </row>
    <row r="37" spans="2:10" x14ac:dyDescent="0.3">
      <c r="B37" s="99" t="s">
        <v>103</v>
      </c>
      <c r="C37" s="100"/>
      <c r="D37" s="100"/>
      <c r="E37" s="100"/>
      <c r="F37" s="100"/>
      <c r="G37" s="100"/>
      <c r="H37" s="100"/>
      <c r="I37" s="100"/>
      <c r="J37" s="101"/>
    </row>
    <row r="38" spans="2:10" x14ac:dyDescent="0.3">
      <c r="B38" s="99" t="s">
        <v>104</v>
      </c>
      <c r="C38" s="100"/>
      <c r="D38" s="100"/>
      <c r="E38" s="100"/>
      <c r="F38" s="100"/>
      <c r="G38" s="100"/>
      <c r="H38" s="100"/>
      <c r="I38" s="100"/>
      <c r="J38" s="101"/>
    </row>
    <row r="39" spans="2:10" x14ac:dyDescent="0.3">
      <c r="B39" s="99" t="s">
        <v>105</v>
      </c>
      <c r="C39" s="100"/>
      <c r="D39" s="100"/>
      <c r="E39" s="100"/>
      <c r="F39" s="100"/>
      <c r="G39" s="100"/>
      <c r="H39" s="100"/>
      <c r="I39" s="100"/>
      <c r="J39" s="101"/>
    </row>
    <row r="40" spans="2:10" x14ac:dyDescent="0.3">
      <c r="B40" s="99" t="s">
        <v>106</v>
      </c>
      <c r="C40" s="100"/>
      <c r="D40" s="100"/>
      <c r="E40" s="100"/>
      <c r="F40" s="100"/>
      <c r="G40" s="100"/>
      <c r="H40" s="100"/>
      <c r="I40" s="100"/>
      <c r="J40" s="101"/>
    </row>
    <row r="41" spans="2:10" x14ac:dyDescent="0.3">
      <c r="B41" s="99" t="s">
        <v>107</v>
      </c>
      <c r="C41" s="100"/>
      <c r="D41" s="100"/>
      <c r="E41" s="100"/>
      <c r="F41" s="100"/>
      <c r="G41" s="100"/>
      <c r="H41" s="100"/>
      <c r="I41" s="100"/>
      <c r="J41" s="101"/>
    </row>
    <row r="42" spans="2:10" x14ac:dyDescent="0.3">
      <c r="B42" s="99" t="s">
        <v>108</v>
      </c>
      <c r="C42" s="100"/>
      <c r="D42" s="100"/>
      <c r="E42" s="100"/>
      <c r="F42" s="100"/>
      <c r="G42" s="100"/>
      <c r="H42" s="100"/>
      <c r="I42" s="100"/>
      <c r="J42" s="101"/>
    </row>
    <row r="43" spans="2:10" x14ac:dyDescent="0.3">
      <c r="B43" s="102" t="s">
        <v>109</v>
      </c>
      <c r="C43" s="103"/>
      <c r="D43" s="103"/>
      <c r="E43" s="103"/>
      <c r="F43" s="103"/>
      <c r="G43" s="103"/>
      <c r="H43" s="103"/>
      <c r="I43" s="103"/>
      <c r="J43" s="104"/>
    </row>
  </sheetData>
  <mergeCells count="63">
    <mergeCell ref="B39:J39"/>
    <mergeCell ref="B40:J40"/>
    <mergeCell ref="B41:J41"/>
    <mergeCell ref="B42:J42"/>
    <mergeCell ref="B43:J43"/>
    <mergeCell ref="B34:F34"/>
    <mergeCell ref="G34:J34"/>
    <mergeCell ref="B35:J35"/>
    <mergeCell ref="B36:J36"/>
    <mergeCell ref="B37:J37"/>
    <mergeCell ref="B38:J38"/>
    <mergeCell ref="C29:D29"/>
    <mergeCell ref="E29:F29"/>
    <mergeCell ref="B30:F33"/>
    <mergeCell ref="G30:I30"/>
    <mergeCell ref="G31:I31"/>
    <mergeCell ref="G32:I32"/>
    <mergeCell ref="G33:I33"/>
    <mergeCell ref="C25:D25"/>
    <mergeCell ref="E25:F25"/>
    <mergeCell ref="B26:B28"/>
    <mergeCell ref="C26:D28"/>
    <mergeCell ref="E26:F26"/>
    <mergeCell ref="E27:F27"/>
    <mergeCell ref="E28:F28"/>
    <mergeCell ref="B22:B23"/>
    <mergeCell ref="C22:D23"/>
    <mergeCell ref="E22:F22"/>
    <mergeCell ref="E23:F23"/>
    <mergeCell ref="C24:D24"/>
    <mergeCell ref="E24:F24"/>
    <mergeCell ref="B14:B21"/>
    <mergeCell ref="C14:D21"/>
    <mergeCell ref="E14:F14"/>
    <mergeCell ref="E15:F15"/>
    <mergeCell ref="E16:F16"/>
    <mergeCell ref="E17:F17"/>
    <mergeCell ref="E18:F18"/>
    <mergeCell ref="E19:F19"/>
    <mergeCell ref="E20:F20"/>
    <mergeCell ref="E21:F21"/>
    <mergeCell ref="C10:D10"/>
    <mergeCell ref="E10:F10"/>
    <mergeCell ref="C11:D11"/>
    <mergeCell ref="E11:F11"/>
    <mergeCell ref="B12:B13"/>
    <mergeCell ref="C12:D13"/>
    <mergeCell ref="E12:F12"/>
    <mergeCell ref="E13:F13"/>
    <mergeCell ref="B5:F5"/>
    <mergeCell ref="G5:J5"/>
    <mergeCell ref="C6:F6"/>
    <mergeCell ref="B7:B9"/>
    <mergeCell ref="C7:D9"/>
    <mergeCell ref="E7:F7"/>
    <mergeCell ref="E8:F8"/>
    <mergeCell ref="E9:F9"/>
    <mergeCell ref="B1:J1"/>
    <mergeCell ref="B2:J2"/>
    <mergeCell ref="B3:F3"/>
    <mergeCell ref="G3:I3"/>
    <mergeCell ref="B4:F4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CUTLIST</vt:lpstr>
      <vt:lpstr>INDENT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MAHALAXMI</dc:creator>
  <cp:lastModifiedBy>tukaram shinde</cp:lastModifiedBy>
  <cp:lastPrinted>2024-02-22T10:28:52Z</cp:lastPrinted>
  <dcterms:created xsi:type="dcterms:W3CDTF">2017-06-02T06:23:10Z</dcterms:created>
  <dcterms:modified xsi:type="dcterms:W3CDTF">2024-03-06T12:33:00Z</dcterms:modified>
</cp:coreProperties>
</file>