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istrator\Desktop\krish_course\Excel\Retail_sales_analysis\"/>
    </mc:Choice>
  </mc:AlternateContent>
  <xr:revisionPtr revIDLastSave="0" documentId="13_ncr:1_{83C67A8B-190C-4AB2-B5E8-C0AA74ABA8B8}" xr6:coauthVersionLast="47" xr6:coauthVersionMax="47" xr10:uidLastSave="{00000000-0000-0000-0000-000000000000}"/>
  <bookViews>
    <workbookView xWindow="-108" yWindow="-108" windowWidth="23256" windowHeight="12576" activeTab="7" xr2:uid="{00000000-000D-0000-FFFF-FFFF00000000}"/>
  </bookViews>
  <sheets>
    <sheet name="QUESTIONS" sheetId="2" r:id="rId1"/>
    <sheet name="RetailSales" sheetId="1" r:id="rId2"/>
    <sheet name="Pivot_1" sheetId="4" r:id="rId3"/>
    <sheet name="Dashboards_1" sheetId="5" r:id="rId4"/>
    <sheet name="Pivot_2" sheetId="7" r:id="rId5"/>
    <sheet name="Dashboards_2" sheetId="8" r:id="rId6"/>
    <sheet name="Pivot_3" sheetId="9" r:id="rId7"/>
    <sheet name="Dashboards_3" sheetId="10" r:id="rId8"/>
  </sheets>
  <definedNames>
    <definedName name="_xlchart.v5.0" hidden="1">Pivot_1!$D$33</definedName>
    <definedName name="_xlchart.v5.1" hidden="1">Pivot_1!$D$34:$D$49</definedName>
    <definedName name="_xlchart.v5.2" hidden="1">Pivot_1!$E$33</definedName>
    <definedName name="_xlchart.v5.3" hidden="1">Pivot_1!$E$34:$E$49</definedName>
    <definedName name="_xlchart.v5.4" hidden="1">Pivot_1!$D$33</definedName>
    <definedName name="_xlchart.v5.5" hidden="1">Pivot_1!$D$34:$D$49</definedName>
    <definedName name="_xlchart.v5.6" hidden="1">Pivot_1!$E$33</definedName>
    <definedName name="_xlchart.v5.7" hidden="1">Pivot_1!$E$34:$E$49</definedName>
    <definedName name="_xlcn.WorksheetConnection_retail_sales_dataset.xlsxTable11" hidden="1">Table1[]</definedName>
    <definedName name="Slicer_Category">#N/A</definedName>
    <definedName name="Slicer_Category1">#N/A</definedName>
    <definedName name="Slicer_Category2">#N/A</definedName>
    <definedName name="Slicer_Customer_Type">#N/A</definedName>
    <definedName name="Slicer_Region">#N/A</definedName>
    <definedName name="Slicer_Region1">#N/A</definedName>
    <definedName name="Slicer_Salesperson">#N/A</definedName>
    <definedName name="Slicer_Salesperson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pivotCache cacheId="13"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D35" i="4"/>
  <c r="D36" i="4"/>
  <c r="D37" i="4"/>
  <c r="D38" i="4"/>
  <c r="D39" i="4"/>
  <c r="D40" i="4"/>
  <c r="D41" i="4"/>
  <c r="D42" i="4"/>
  <c r="D43" i="4"/>
  <c r="D44" i="4"/>
  <c r="D45" i="4"/>
  <c r="D46" i="4"/>
  <c r="D47" i="4"/>
  <c r="D48" i="4"/>
  <c r="D49" i="4"/>
  <c r="D34" i="4"/>
  <c r="N23" i="1"/>
  <c r="N39" i="1"/>
  <c r="M3" i="1"/>
  <c r="O3" i="1" s="1"/>
  <c r="M4" i="1"/>
  <c r="O4" i="1" s="1"/>
  <c r="M5" i="1"/>
  <c r="O5" i="1" s="1"/>
  <c r="M6" i="1"/>
  <c r="O6" i="1" s="1"/>
  <c r="M7" i="1"/>
  <c r="O7" i="1" s="1"/>
  <c r="M8" i="1"/>
  <c r="O8" i="1" s="1"/>
  <c r="M9" i="1"/>
  <c r="O9" i="1" s="1"/>
  <c r="M10" i="1"/>
  <c r="O10" i="1" s="1"/>
  <c r="M11" i="1"/>
  <c r="O11" i="1" s="1"/>
  <c r="M12" i="1"/>
  <c r="O12" i="1" s="1"/>
  <c r="M13" i="1"/>
  <c r="O13" i="1" s="1"/>
  <c r="M14" i="1"/>
  <c r="O14" i="1" s="1"/>
  <c r="M15" i="1"/>
  <c r="O15" i="1" s="1"/>
  <c r="M16" i="1"/>
  <c r="O16" i="1" s="1"/>
  <c r="M17" i="1"/>
  <c r="O17" i="1" s="1"/>
  <c r="M18" i="1"/>
  <c r="O18" i="1" s="1"/>
  <c r="M19" i="1"/>
  <c r="O19" i="1" s="1"/>
  <c r="M20" i="1"/>
  <c r="O20" i="1" s="1"/>
  <c r="M21" i="1"/>
  <c r="O21" i="1" s="1"/>
  <c r="M22" i="1"/>
  <c r="O22" i="1" s="1"/>
  <c r="M23" i="1"/>
  <c r="O23" i="1" s="1"/>
  <c r="M24" i="1"/>
  <c r="O24" i="1" s="1"/>
  <c r="M25" i="1"/>
  <c r="O25" i="1" s="1"/>
  <c r="M26" i="1"/>
  <c r="O26" i="1" s="1"/>
  <c r="M27" i="1"/>
  <c r="O27" i="1" s="1"/>
  <c r="M28" i="1"/>
  <c r="O28" i="1" s="1"/>
  <c r="M29" i="1"/>
  <c r="O29" i="1" s="1"/>
  <c r="M30" i="1"/>
  <c r="O30" i="1" s="1"/>
  <c r="M31" i="1"/>
  <c r="O31" i="1" s="1"/>
  <c r="M32" i="1"/>
  <c r="O32" i="1" s="1"/>
  <c r="M33" i="1"/>
  <c r="O33" i="1" s="1"/>
  <c r="M34" i="1"/>
  <c r="O34" i="1" s="1"/>
  <c r="M35" i="1"/>
  <c r="O35" i="1" s="1"/>
  <c r="M36" i="1"/>
  <c r="O36" i="1" s="1"/>
  <c r="M37" i="1"/>
  <c r="O37" i="1" s="1"/>
  <c r="M38" i="1"/>
  <c r="O38" i="1" s="1"/>
  <c r="M39" i="1"/>
  <c r="O39" i="1" s="1"/>
  <c r="M40" i="1"/>
  <c r="O40" i="1" s="1"/>
  <c r="M41" i="1"/>
  <c r="O41" i="1" s="1"/>
  <c r="M42" i="1"/>
  <c r="O42" i="1" s="1"/>
  <c r="M43" i="1"/>
  <c r="O43" i="1" s="1"/>
  <c r="M44" i="1"/>
  <c r="O44" i="1" s="1"/>
  <c r="M45" i="1"/>
  <c r="O45" i="1" s="1"/>
  <c r="M46" i="1"/>
  <c r="O46" i="1" s="1"/>
  <c r="M47" i="1"/>
  <c r="O47" i="1" s="1"/>
  <c r="M48" i="1"/>
  <c r="O48" i="1" s="1"/>
  <c r="M49" i="1"/>
  <c r="O49" i="1" s="1"/>
  <c r="M50" i="1"/>
  <c r="O50" i="1" s="1"/>
  <c r="M51" i="1"/>
  <c r="O51" i="1" s="1"/>
  <c r="M52" i="1"/>
  <c r="O52" i="1" s="1"/>
  <c r="M53" i="1"/>
  <c r="O53" i="1" s="1"/>
  <c r="M54" i="1"/>
  <c r="O54" i="1" s="1"/>
  <c r="M55" i="1"/>
  <c r="O55" i="1" s="1"/>
  <c r="M56" i="1"/>
  <c r="O56" i="1" s="1"/>
  <c r="M57" i="1"/>
  <c r="O57" i="1" s="1"/>
  <c r="M58" i="1"/>
  <c r="O58" i="1" s="1"/>
  <c r="M59" i="1"/>
  <c r="O59" i="1" s="1"/>
  <c r="M60" i="1"/>
  <c r="O60" i="1" s="1"/>
  <c r="M61" i="1"/>
  <c r="O61" i="1" s="1"/>
  <c r="M62" i="1"/>
  <c r="O62" i="1" s="1"/>
  <c r="M63" i="1"/>
  <c r="O63" i="1" s="1"/>
  <c r="M64" i="1"/>
  <c r="O64" i="1" s="1"/>
  <c r="M65" i="1"/>
  <c r="O65" i="1" s="1"/>
  <c r="M66" i="1"/>
  <c r="O66" i="1" s="1"/>
  <c r="M67" i="1"/>
  <c r="O67" i="1" s="1"/>
  <c r="M68" i="1"/>
  <c r="O68" i="1" s="1"/>
  <c r="M69" i="1"/>
  <c r="O69" i="1" s="1"/>
  <c r="M70" i="1"/>
  <c r="O70" i="1" s="1"/>
  <c r="M71" i="1"/>
  <c r="O71" i="1" s="1"/>
  <c r="M72" i="1"/>
  <c r="O72" i="1" s="1"/>
  <c r="M73" i="1"/>
  <c r="O73" i="1" s="1"/>
  <c r="M74" i="1"/>
  <c r="O74" i="1" s="1"/>
  <c r="M75" i="1"/>
  <c r="O75" i="1" s="1"/>
  <c r="M76" i="1"/>
  <c r="O76" i="1" s="1"/>
  <c r="M77" i="1"/>
  <c r="O77" i="1" s="1"/>
  <c r="M78" i="1"/>
  <c r="O78" i="1" s="1"/>
  <c r="M79" i="1"/>
  <c r="O79" i="1" s="1"/>
  <c r="M80" i="1"/>
  <c r="O80" i="1" s="1"/>
  <c r="M81" i="1"/>
  <c r="O81" i="1" s="1"/>
  <c r="M82" i="1"/>
  <c r="O82" i="1" s="1"/>
  <c r="M83" i="1"/>
  <c r="O83" i="1" s="1"/>
  <c r="M84" i="1"/>
  <c r="O84" i="1" s="1"/>
  <c r="M85" i="1"/>
  <c r="O85" i="1" s="1"/>
  <c r="M86" i="1"/>
  <c r="O86" i="1" s="1"/>
  <c r="M87" i="1"/>
  <c r="O87" i="1" s="1"/>
  <c r="M88" i="1"/>
  <c r="O88" i="1" s="1"/>
  <c r="M89" i="1"/>
  <c r="O89" i="1" s="1"/>
  <c r="M90" i="1"/>
  <c r="O90" i="1" s="1"/>
  <c r="M91" i="1"/>
  <c r="O91" i="1" s="1"/>
  <c r="M92" i="1"/>
  <c r="O92" i="1" s="1"/>
  <c r="M93" i="1"/>
  <c r="O93" i="1" s="1"/>
  <c r="M94" i="1"/>
  <c r="O94" i="1" s="1"/>
  <c r="M95" i="1"/>
  <c r="O95" i="1" s="1"/>
  <c r="M96" i="1"/>
  <c r="O96" i="1" s="1"/>
  <c r="M97" i="1"/>
  <c r="O97" i="1" s="1"/>
  <c r="M98" i="1"/>
  <c r="O98" i="1" s="1"/>
  <c r="M99" i="1"/>
  <c r="O99" i="1" s="1"/>
  <c r="M100" i="1"/>
  <c r="O100" i="1" s="1"/>
  <c r="M101" i="1"/>
  <c r="O101" i="1" s="1"/>
  <c r="M102" i="1"/>
  <c r="O102" i="1" s="1"/>
  <c r="M103" i="1"/>
  <c r="O103" i="1" s="1"/>
  <c r="M104" i="1"/>
  <c r="O104" i="1" s="1"/>
  <c r="M105" i="1"/>
  <c r="O105" i="1" s="1"/>
  <c r="M106" i="1"/>
  <c r="O106" i="1" s="1"/>
  <c r="M107" i="1"/>
  <c r="O107" i="1" s="1"/>
  <c r="M108" i="1"/>
  <c r="O108" i="1" s="1"/>
  <c r="M109" i="1"/>
  <c r="O109" i="1" s="1"/>
  <c r="M110" i="1"/>
  <c r="O110" i="1" s="1"/>
  <c r="M111" i="1"/>
  <c r="O111" i="1" s="1"/>
  <c r="M112" i="1"/>
  <c r="O112" i="1" s="1"/>
  <c r="M113" i="1"/>
  <c r="O113" i="1" s="1"/>
  <c r="M114" i="1"/>
  <c r="O114" i="1" s="1"/>
  <c r="M115" i="1"/>
  <c r="O115" i="1" s="1"/>
  <c r="M116" i="1"/>
  <c r="O116" i="1" s="1"/>
  <c r="M117" i="1"/>
  <c r="O117" i="1" s="1"/>
  <c r="M118" i="1"/>
  <c r="O118" i="1" s="1"/>
  <c r="M119" i="1"/>
  <c r="O119" i="1" s="1"/>
  <c r="M120" i="1"/>
  <c r="O120" i="1" s="1"/>
  <c r="M121" i="1"/>
  <c r="O121" i="1" s="1"/>
  <c r="M122" i="1"/>
  <c r="O122" i="1" s="1"/>
  <c r="M123" i="1"/>
  <c r="O123" i="1" s="1"/>
  <c r="M124" i="1"/>
  <c r="O124" i="1" s="1"/>
  <c r="M125" i="1"/>
  <c r="O125" i="1" s="1"/>
  <c r="M126" i="1"/>
  <c r="O126" i="1" s="1"/>
  <c r="M127" i="1"/>
  <c r="O127" i="1" s="1"/>
  <c r="M128" i="1"/>
  <c r="O128" i="1" s="1"/>
  <c r="M129" i="1"/>
  <c r="O129" i="1" s="1"/>
  <c r="M130" i="1"/>
  <c r="O130" i="1" s="1"/>
  <c r="M131" i="1"/>
  <c r="O131" i="1" s="1"/>
  <c r="M132" i="1"/>
  <c r="O132" i="1" s="1"/>
  <c r="M133" i="1"/>
  <c r="O133" i="1" s="1"/>
  <c r="M134" i="1"/>
  <c r="O134" i="1" s="1"/>
  <c r="M135" i="1"/>
  <c r="O135" i="1" s="1"/>
  <c r="M136" i="1"/>
  <c r="O136" i="1" s="1"/>
  <c r="M137" i="1"/>
  <c r="O137" i="1" s="1"/>
  <c r="M138" i="1"/>
  <c r="O138" i="1" s="1"/>
  <c r="M139" i="1"/>
  <c r="O139" i="1" s="1"/>
  <c r="M140" i="1"/>
  <c r="O140" i="1" s="1"/>
  <c r="M141" i="1"/>
  <c r="O141" i="1" s="1"/>
  <c r="M142" i="1"/>
  <c r="O142" i="1" s="1"/>
  <c r="M143" i="1"/>
  <c r="O143" i="1" s="1"/>
  <c r="M144" i="1"/>
  <c r="O144" i="1" s="1"/>
  <c r="M145" i="1"/>
  <c r="O145" i="1" s="1"/>
  <c r="M146" i="1"/>
  <c r="O146" i="1" s="1"/>
  <c r="M147" i="1"/>
  <c r="O147" i="1" s="1"/>
  <c r="M148" i="1"/>
  <c r="O148" i="1" s="1"/>
  <c r="M149" i="1"/>
  <c r="O149" i="1" s="1"/>
  <c r="M150" i="1"/>
  <c r="O150" i="1" s="1"/>
  <c r="M151" i="1"/>
  <c r="O151" i="1" s="1"/>
  <c r="M152" i="1"/>
  <c r="O152" i="1" s="1"/>
  <c r="M153" i="1"/>
  <c r="O153" i="1" s="1"/>
  <c r="M154" i="1"/>
  <c r="O154" i="1" s="1"/>
  <c r="M155" i="1"/>
  <c r="O155" i="1" s="1"/>
  <c r="M156" i="1"/>
  <c r="O156" i="1" s="1"/>
  <c r="M157" i="1"/>
  <c r="O157" i="1" s="1"/>
  <c r="M158" i="1"/>
  <c r="O158" i="1" s="1"/>
  <c r="M159" i="1"/>
  <c r="O159" i="1" s="1"/>
  <c r="M160" i="1"/>
  <c r="O160" i="1" s="1"/>
  <c r="M161" i="1"/>
  <c r="O161" i="1" s="1"/>
  <c r="M162" i="1"/>
  <c r="O162" i="1" s="1"/>
  <c r="M163" i="1"/>
  <c r="O163" i="1" s="1"/>
  <c r="M164" i="1"/>
  <c r="O164" i="1" s="1"/>
  <c r="M165" i="1"/>
  <c r="O165" i="1" s="1"/>
  <c r="M166" i="1"/>
  <c r="O166" i="1" s="1"/>
  <c r="M167" i="1"/>
  <c r="O167" i="1" s="1"/>
  <c r="M168" i="1"/>
  <c r="O168" i="1" s="1"/>
  <c r="M169" i="1"/>
  <c r="O169" i="1" s="1"/>
  <c r="M170" i="1"/>
  <c r="O170" i="1" s="1"/>
  <c r="M171" i="1"/>
  <c r="O171" i="1" s="1"/>
  <c r="M172" i="1"/>
  <c r="O172" i="1" s="1"/>
  <c r="M173" i="1"/>
  <c r="O173" i="1" s="1"/>
  <c r="M174" i="1"/>
  <c r="O174" i="1" s="1"/>
  <c r="M175" i="1"/>
  <c r="O175" i="1" s="1"/>
  <c r="M176" i="1"/>
  <c r="O176" i="1" s="1"/>
  <c r="M177" i="1"/>
  <c r="O177" i="1" s="1"/>
  <c r="M178" i="1"/>
  <c r="O178" i="1" s="1"/>
  <c r="M179" i="1"/>
  <c r="O179" i="1" s="1"/>
  <c r="M180" i="1"/>
  <c r="O180" i="1" s="1"/>
  <c r="M181" i="1"/>
  <c r="O181" i="1" s="1"/>
  <c r="M182" i="1"/>
  <c r="O182" i="1" s="1"/>
  <c r="M183" i="1"/>
  <c r="O183" i="1" s="1"/>
  <c r="M184" i="1"/>
  <c r="O184" i="1" s="1"/>
  <c r="M185" i="1"/>
  <c r="O185" i="1" s="1"/>
  <c r="M186" i="1"/>
  <c r="O186" i="1" s="1"/>
  <c r="M187" i="1"/>
  <c r="O187" i="1" s="1"/>
  <c r="M188" i="1"/>
  <c r="O188" i="1" s="1"/>
  <c r="M189" i="1"/>
  <c r="O189" i="1" s="1"/>
  <c r="M190" i="1"/>
  <c r="O190" i="1" s="1"/>
  <c r="M191" i="1"/>
  <c r="O191" i="1" s="1"/>
  <c r="M192" i="1"/>
  <c r="O192" i="1" s="1"/>
  <c r="M193" i="1"/>
  <c r="O193" i="1" s="1"/>
  <c r="M194" i="1"/>
  <c r="O194" i="1" s="1"/>
  <c r="M195" i="1"/>
  <c r="O195" i="1" s="1"/>
  <c r="M196" i="1"/>
  <c r="O196" i="1" s="1"/>
  <c r="M197" i="1"/>
  <c r="O197" i="1" s="1"/>
  <c r="M198" i="1"/>
  <c r="O198" i="1" s="1"/>
  <c r="M199" i="1"/>
  <c r="O199" i="1" s="1"/>
  <c r="M200" i="1"/>
  <c r="O200" i="1" s="1"/>
  <c r="M201" i="1"/>
  <c r="O201" i="1" s="1"/>
  <c r="M2" i="1"/>
  <c r="N2" i="1" s="1"/>
  <c r="B6" i="9"/>
  <c r="A6" i="9"/>
  <c r="C6" i="9"/>
  <c r="D6" i="9"/>
  <c r="K9" i="7"/>
  <c r="E43" i="4"/>
  <c r="E40" i="4"/>
  <c r="E37" i="4"/>
  <c r="E38" i="4"/>
  <c r="E47" i="4"/>
  <c r="E44" i="4"/>
  <c r="E41" i="4"/>
  <c r="E34" i="4"/>
  <c r="E35" i="4"/>
  <c r="E46" i="4"/>
  <c r="E48" i="4"/>
  <c r="E45" i="4"/>
  <c r="N9" i="7"/>
  <c r="E39" i="4"/>
  <c r="E36" i="4"/>
  <c r="E42" i="4"/>
  <c r="E49" i="4"/>
  <c r="N7" i="1" l="1"/>
  <c r="N199" i="1"/>
  <c r="N183" i="1"/>
  <c r="N167" i="1"/>
  <c r="N151" i="1"/>
  <c r="N135" i="1"/>
  <c r="N119" i="1"/>
  <c r="N103" i="1"/>
  <c r="N87" i="1"/>
  <c r="N71" i="1"/>
  <c r="N55" i="1"/>
  <c r="N195" i="1"/>
  <c r="N179" i="1"/>
  <c r="N163" i="1"/>
  <c r="N147" i="1"/>
  <c r="N131" i="1"/>
  <c r="N115" i="1"/>
  <c r="N99" i="1"/>
  <c r="N83" i="1"/>
  <c r="N67" i="1"/>
  <c r="N51" i="1"/>
  <c r="N35" i="1"/>
  <c r="N19" i="1"/>
  <c r="N6" i="1"/>
  <c r="N191" i="1"/>
  <c r="N175" i="1"/>
  <c r="N159" i="1"/>
  <c r="N143" i="1"/>
  <c r="N127" i="1"/>
  <c r="N111" i="1"/>
  <c r="N95" i="1"/>
  <c r="N79" i="1"/>
  <c r="N63" i="1"/>
  <c r="N47" i="1"/>
  <c r="N31" i="1"/>
  <c r="N15" i="1"/>
  <c r="N3" i="1"/>
  <c r="N187" i="1"/>
  <c r="N171" i="1"/>
  <c r="N155" i="1"/>
  <c r="N139" i="1"/>
  <c r="N123" i="1"/>
  <c r="N107" i="1"/>
  <c r="N91" i="1"/>
  <c r="N75" i="1"/>
  <c r="N59" i="1"/>
  <c r="N43" i="1"/>
  <c r="N27" i="1"/>
  <c r="N11" i="1"/>
  <c r="N198" i="1"/>
  <c r="N190" i="1"/>
  <c r="N182" i="1"/>
  <c r="N174" i="1"/>
  <c r="N166" i="1"/>
  <c r="N162" i="1"/>
  <c r="N154" i="1"/>
  <c r="N146" i="1"/>
  <c r="N138" i="1"/>
  <c r="N130" i="1"/>
  <c r="N122" i="1"/>
  <c r="N114" i="1"/>
  <c r="N106" i="1"/>
  <c r="N102" i="1"/>
  <c r="N94" i="1"/>
  <c r="N86" i="1"/>
  <c r="N78" i="1"/>
  <c r="N70" i="1"/>
  <c r="N62" i="1"/>
  <c r="N54" i="1"/>
  <c r="N46" i="1"/>
  <c r="N34" i="1"/>
  <c r="N26" i="1"/>
  <c r="N18" i="1"/>
  <c r="N10"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O2" i="1"/>
  <c r="N194" i="1"/>
  <c r="N186" i="1"/>
  <c r="N178" i="1"/>
  <c r="N170" i="1"/>
  <c r="N158" i="1"/>
  <c r="N150" i="1"/>
  <c r="N142" i="1"/>
  <c r="N134" i="1"/>
  <c r="N126" i="1"/>
  <c r="N118" i="1"/>
  <c r="N110" i="1"/>
  <c r="N98" i="1"/>
  <c r="N90" i="1"/>
  <c r="N82" i="1"/>
  <c r="N74" i="1"/>
  <c r="N66" i="1"/>
  <c r="N58" i="1"/>
  <c r="N50" i="1"/>
  <c r="N42" i="1"/>
  <c r="N38" i="1"/>
  <c r="N30" i="1"/>
  <c r="N22" i="1"/>
  <c r="N1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72AAE2-BFFD-4F2B-918C-0547C149F3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58DE31-CFCE-4308-BDA2-B55C5DEA9760}" name="WorksheetConnection_retail_sales_dataset.xlsx!Table1" type="102" refreshedVersion="8" minRefreshableVersion="5">
    <extLst>
      <ext xmlns:x15="http://schemas.microsoft.com/office/spreadsheetml/2010/11/main" uri="{DE250136-89BD-433C-8126-D09CA5730AF9}">
        <x15:connection id="Table1" autoDelete="1">
          <x15:rangePr sourceName="_xlcn.WorksheetConnection_retail_sales_dataset.xlsxTable11"/>
        </x15:connection>
      </ext>
    </extLst>
  </connection>
</connections>
</file>

<file path=xl/sharedStrings.xml><?xml version="1.0" encoding="utf-8"?>
<sst xmlns="http://schemas.openxmlformats.org/spreadsheetml/2006/main" count="1761" uniqueCount="305">
  <si>
    <t>OrderID</t>
  </si>
  <si>
    <t>Date</t>
  </si>
  <si>
    <t>Region</t>
  </si>
  <si>
    <t>State</t>
  </si>
  <si>
    <t>Category</t>
  </si>
  <si>
    <t>Sub-Category</t>
  </si>
  <si>
    <t>Product</t>
  </si>
  <si>
    <t>Quantity</t>
  </si>
  <si>
    <t>Unit Price</t>
  </si>
  <si>
    <t>Customer Type</t>
  </si>
  <si>
    <t>Salesperson</t>
  </si>
  <si>
    <t>2023-04-09</t>
  </si>
  <si>
    <t>East</t>
  </si>
  <si>
    <t>Bihar</t>
  </si>
  <si>
    <t>Electronics</t>
  </si>
  <si>
    <t>Monitor</t>
  </si>
  <si>
    <t>LG UltraWide</t>
  </si>
  <si>
    <t>B2C</t>
  </si>
  <si>
    <t>John</t>
  </si>
  <si>
    <t>2023-06-02</t>
  </si>
  <si>
    <t>North</t>
  </si>
  <si>
    <t>Delhi</t>
  </si>
  <si>
    <t>Furniture</t>
  </si>
  <si>
    <t>Chair</t>
  </si>
  <si>
    <t>Ergo Chair</t>
  </si>
  <si>
    <t>Amit</t>
  </si>
  <si>
    <t>2023-12-05</t>
  </si>
  <si>
    <t>South</t>
  </si>
  <si>
    <t>Tamil Nadu</t>
  </si>
  <si>
    <t>Grocery</t>
  </si>
  <si>
    <t>Milk</t>
  </si>
  <si>
    <t>Toned Milk</t>
  </si>
  <si>
    <t>B2B</t>
  </si>
  <si>
    <t>Ramesh</t>
  </si>
  <si>
    <t>2023-08-06</t>
  </si>
  <si>
    <t>Kerala</t>
  </si>
  <si>
    <t>Shelf</t>
  </si>
  <si>
    <t>Wall Shelf</t>
  </si>
  <si>
    <t>Priya</t>
  </si>
  <si>
    <t>2023-08-22</t>
  </si>
  <si>
    <t>Clothing</t>
  </si>
  <si>
    <t>T-Shirt</t>
  </si>
  <si>
    <t>Cotton Tee</t>
  </si>
  <si>
    <t>Aisha</t>
  </si>
  <si>
    <t>2023-08-01</t>
  </si>
  <si>
    <t>Telangana</t>
  </si>
  <si>
    <t>Jacket</t>
  </si>
  <si>
    <t>Leather Jacket</t>
  </si>
  <si>
    <t>2023-07-13</t>
  </si>
  <si>
    <t>Laptop</t>
  </si>
  <si>
    <t>Acer Aspire 5</t>
  </si>
  <si>
    <t>2023-12-27</t>
  </si>
  <si>
    <t>Dell 24-inch</t>
  </si>
  <si>
    <t>2023-06-10</t>
  </si>
  <si>
    <t>Rice</t>
  </si>
  <si>
    <t>Brown Rice</t>
  </si>
  <si>
    <t>2023-01-07</t>
  </si>
  <si>
    <t>Karnataka</t>
  </si>
  <si>
    <t>2023-02-19</t>
  </si>
  <si>
    <t>Haryana</t>
  </si>
  <si>
    <t>Snacks</t>
  </si>
  <si>
    <t>Nachos</t>
  </si>
  <si>
    <t>Vikram</t>
  </si>
  <si>
    <t>2023-12-10</t>
  </si>
  <si>
    <t>2023-06-09</t>
  </si>
  <si>
    <t>Oil</t>
  </si>
  <si>
    <t>Mustard Oil</t>
  </si>
  <si>
    <t>2023-04-22</t>
  </si>
  <si>
    <t>West</t>
  </si>
  <si>
    <t>Goa</t>
  </si>
  <si>
    <t>2023-07-19</t>
  </si>
  <si>
    <t>Rajasthan</t>
  </si>
  <si>
    <t>Sneha</t>
  </si>
  <si>
    <t>2023-07-09</t>
  </si>
  <si>
    <t>Gujarat</t>
  </si>
  <si>
    <t>Shirt</t>
  </si>
  <si>
    <t>Linen Shirt</t>
  </si>
  <si>
    <t>2023-07-26</t>
  </si>
  <si>
    <t>2023-09-22</t>
  </si>
  <si>
    <t>Punjab</t>
  </si>
  <si>
    <t>2023-09-30</t>
  </si>
  <si>
    <t>West Bengal</t>
  </si>
  <si>
    <t>Metal Shelf</t>
  </si>
  <si>
    <t>2023-04-07</t>
  </si>
  <si>
    <t>Headphones</t>
  </si>
  <si>
    <t>JBL Tune</t>
  </si>
  <si>
    <t>2023-03-16</t>
  </si>
  <si>
    <t>Full Cream Milk</t>
  </si>
  <si>
    <t>2023-08-16</t>
  </si>
  <si>
    <t>Graphic Tee</t>
  </si>
  <si>
    <t>2023-02-11</t>
  </si>
  <si>
    <t>2023-08-25</t>
  </si>
  <si>
    <t>Assam</t>
  </si>
  <si>
    <t>Office Chair Pro</t>
  </si>
  <si>
    <t>2023-05-17</t>
  </si>
  <si>
    <t>2023-12-23</t>
  </si>
  <si>
    <t>2023-11-10</t>
  </si>
  <si>
    <t>Wooden Chair</t>
  </si>
  <si>
    <t>2023-04-12</t>
  </si>
  <si>
    <t>Mobile</t>
  </si>
  <si>
    <t>iPhone 13</t>
  </si>
  <si>
    <t>2023-09-07</t>
  </si>
  <si>
    <t>Nisha</t>
  </si>
  <si>
    <t>2023-03-14</t>
  </si>
  <si>
    <t>2023-05-12</t>
  </si>
  <si>
    <t>Casual Shirt</t>
  </si>
  <si>
    <t>2023-05-13</t>
  </si>
  <si>
    <t>2023-07-24</t>
  </si>
  <si>
    <t>Cow Milk</t>
  </si>
  <si>
    <t>2023-01-02</t>
  </si>
  <si>
    <t>Maharashtra</t>
  </si>
  <si>
    <t>Basmati Rice</t>
  </si>
  <si>
    <t>2023-02-14</t>
  </si>
  <si>
    <t>UP</t>
  </si>
  <si>
    <t>Jeans</t>
  </si>
  <si>
    <t>Slim Fit</t>
  </si>
  <si>
    <t>2023-05-28</t>
  </si>
  <si>
    <t>Sony WH-1000XM4</t>
  </si>
  <si>
    <t>2023-05-06</t>
  </si>
  <si>
    <t>HP Pavilion</t>
  </si>
  <si>
    <t>2023-07-30</t>
  </si>
  <si>
    <t>2023-05-15</t>
  </si>
  <si>
    <t>Formal Shirt</t>
  </si>
  <si>
    <t>2023-07-10</t>
  </si>
  <si>
    <t>2023-02-17</t>
  </si>
  <si>
    <t>Dell Inspiron</t>
  </si>
  <si>
    <t>Samsung Curved</t>
  </si>
  <si>
    <t>2023-07-03</t>
  </si>
  <si>
    <t>Windcheater</t>
  </si>
  <si>
    <t>2023-03-11</t>
  </si>
  <si>
    <t>Table</t>
  </si>
  <si>
    <t>Dining Table</t>
  </si>
  <si>
    <t>2023-05-03</t>
  </si>
  <si>
    <t>2023-03-26</t>
  </si>
  <si>
    <t>Hooded Jacket</t>
  </si>
  <si>
    <t>2023-12-04</t>
  </si>
  <si>
    <t>2023-01-26</t>
  </si>
  <si>
    <t>2023-08-24</t>
  </si>
  <si>
    <t>2023-06-23</t>
  </si>
  <si>
    <t>2023-02-12</t>
  </si>
  <si>
    <t>Odisha</t>
  </si>
  <si>
    <t>Sunflower Oil</t>
  </si>
  <si>
    <t>2023-04-10</t>
  </si>
  <si>
    <t>2023-07-28</t>
  </si>
  <si>
    <t>2023-10-05</t>
  </si>
  <si>
    <t>2023-01-15</t>
  </si>
  <si>
    <t>2023-06-19</t>
  </si>
  <si>
    <t>Samsung S21</t>
  </si>
  <si>
    <t>2023-11-23</t>
  </si>
  <si>
    <t>Sona Masoori</t>
  </si>
  <si>
    <t>Boat Rockerz</t>
  </si>
  <si>
    <t>2023-09-23</t>
  </si>
  <si>
    <t>Chips</t>
  </si>
  <si>
    <t>2023-12-18</t>
  </si>
  <si>
    <t>Sofa</t>
  </si>
  <si>
    <t>3-Seater Sofa</t>
  </si>
  <si>
    <t>2023-08-08</t>
  </si>
  <si>
    <t>2023-07-05</t>
  </si>
  <si>
    <t>2023-05-18</t>
  </si>
  <si>
    <t>2023-06-07</t>
  </si>
  <si>
    <t>2023-06-05</t>
  </si>
  <si>
    <t>2023-05-26</t>
  </si>
  <si>
    <t>Biscuits</t>
  </si>
  <si>
    <t>2023-10-20</t>
  </si>
  <si>
    <t>2023-11-05</t>
  </si>
  <si>
    <t>2023-08-11</t>
  </si>
  <si>
    <t>Sports Tee</t>
  </si>
  <si>
    <t>2023-04-30</t>
  </si>
  <si>
    <t>2023-05-30</t>
  </si>
  <si>
    <t>2023-12-12</t>
  </si>
  <si>
    <t>2023-06-27</t>
  </si>
  <si>
    <t>Office Table</t>
  </si>
  <si>
    <t>2023-01-05</t>
  </si>
  <si>
    <t>Regular Fit</t>
  </si>
  <si>
    <t>2023-07-08</t>
  </si>
  <si>
    <t>2023-01-28</t>
  </si>
  <si>
    <t>2023-01-30</t>
  </si>
  <si>
    <t>2023-06-15</t>
  </si>
  <si>
    <t>2023-10-24</t>
  </si>
  <si>
    <t>Stretch Fit</t>
  </si>
  <si>
    <t>2023-10-30</t>
  </si>
  <si>
    <t>2023-12-31</t>
  </si>
  <si>
    <t>2023-08-05</t>
  </si>
  <si>
    <t>2023-12-19</t>
  </si>
  <si>
    <t>2023-07-01</t>
  </si>
  <si>
    <t>2023-03-28</t>
  </si>
  <si>
    <t>2023-10-01</t>
  </si>
  <si>
    <t>2023-02-05</t>
  </si>
  <si>
    <t>2023-09-11</t>
  </si>
  <si>
    <t>2023-01-31</t>
  </si>
  <si>
    <t>2023-06-26</t>
  </si>
  <si>
    <t>2023-11-26</t>
  </si>
  <si>
    <t>Fabric Sofa</t>
  </si>
  <si>
    <t>2023-02-01</t>
  </si>
  <si>
    <t>2023-10-29</t>
  </si>
  <si>
    <t>2023-12-29</t>
  </si>
  <si>
    <t>2023-03-10</t>
  </si>
  <si>
    <t>2023-12-22</t>
  </si>
  <si>
    <t>Olive Oil</t>
  </si>
  <si>
    <t>2023-01-14</t>
  </si>
  <si>
    <t>2023-02-04</t>
  </si>
  <si>
    <t>2023-01-09</t>
  </si>
  <si>
    <t>2023-08-30</t>
  </si>
  <si>
    <t>2023-01-24</t>
  </si>
  <si>
    <t>2023-07-17</t>
  </si>
  <si>
    <t>2023-12-09</t>
  </si>
  <si>
    <t>2023-09-27</t>
  </si>
  <si>
    <t>2023-09-05</t>
  </si>
  <si>
    <t>2023-12-28</t>
  </si>
  <si>
    <t>2023-07-06</t>
  </si>
  <si>
    <t>2023-06-22</t>
  </si>
  <si>
    <t>2023-02-16</t>
  </si>
  <si>
    <t>2023-06-14</t>
  </si>
  <si>
    <t>2023-10-12</t>
  </si>
  <si>
    <t>2023-09-16</t>
  </si>
  <si>
    <t>2023-09-14</t>
  </si>
  <si>
    <t>2023-05-20</t>
  </si>
  <si>
    <t>2023-10-19</t>
  </si>
  <si>
    <t>Redmi Note 12</t>
  </si>
  <si>
    <t>2023-09-09</t>
  </si>
  <si>
    <t>Wooden Shelf</t>
  </si>
  <si>
    <t>2023-03-03</t>
  </si>
  <si>
    <t>Coffee Table</t>
  </si>
  <si>
    <t>2023-10-26</t>
  </si>
  <si>
    <t>2024-01-01</t>
  </si>
  <si>
    <t>2023-01-29</t>
  </si>
  <si>
    <t>2023-02-09</t>
  </si>
  <si>
    <t>2023-06-18</t>
  </si>
  <si>
    <t>2023-11-30</t>
  </si>
  <si>
    <t>2023-04-06</t>
  </si>
  <si>
    <t>2023-01-12</t>
  </si>
  <si>
    <t>2023-06-25</t>
  </si>
  <si>
    <t>2023-06-04</t>
  </si>
  <si>
    <t>2023-07-31</t>
  </si>
  <si>
    <t>2023-11-29</t>
  </si>
  <si>
    <t>2023-05-27</t>
  </si>
  <si>
    <t>2023-01-25</t>
  </si>
  <si>
    <t>2023-03-08</t>
  </si>
  <si>
    <t>2023-11-13</t>
  </si>
  <si>
    <t>2023-01-01</t>
  </si>
  <si>
    <t>2023-10-11</t>
  </si>
  <si>
    <t>2023-07-16</t>
  </si>
  <si>
    <t>2023-03-13</t>
  </si>
  <si>
    <t>2023-09-20</t>
  </si>
  <si>
    <t>2023-09-17</t>
  </si>
  <si>
    <t>2023-01-03</t>
  </si>
  <si>
    <t>2023-10-03</t>
  </si>
  <si>
    <t>2023-12-15</t>
  </si>
  <si>
    <t>2023-03-23</t>
  </si>
  <si>
    <t>2023-05-04</t>
  </si>
  <si>
    <t>2023-09-19</t>
  </si>
  <si>
    <t>2023-05-19</t>
  </si>
  <si>
    <t>2023-03-01</t>
  </si>
  <si>
    <t>2023-12-14</t>
  </si>
  <si>
    <t>2023-02-08</t>
  </si>
  <si>
    <t>2023-07-04</t>
  </si>
  <si>
    <t>2023-06-12</t>
  </si>
  <si>
    <t>2023-10-09</t>
  </si>
  <si>
    <t>2023-11-06</t>
  </si>
  <si>
    <t>2023-08-31</t>
  </si>
  <si>
    <t>2023-05-29</t>
  </si>
  <si>
    <t>2023-08-20</t>
  </si>
  <si>
    <t>Total Sales</t>
  </si>
  <si>
    <r>
      <t>Goal:</t>
    </r>
    <r>
      <rPr>
        <sz val="11"/>
        <color theme="1"/>
        <rFont val="Calibri"/>
        <family val="2"/>
        <scheme val="minor"/>
      </rPr>
      <t xml:space="preserve"> Build a dashboard summarizing sales across Regions, States, and Categories.</t>
    </r>
  </si>
  <si>
    <t>Tasks:</t>
  </si>
  <si>
    <r>
      <t xml:space="preserve">Create a </t>
    </r>
    <r>
      <rPr>
        <b/>
        <sz val="11"/>
        <color theme="1"/>
        <rFont val="Calibri"/>
        <family val="2"/>
        <scheme val="minor"/>
      </rPr>
      <t>Pivot Table</t>
    </r>
    <r>
      <rPr>
        <sz val="11"/>
        <color theme="1"/>
        <rFont val="Calibri"/>
        <family val="2"/>
        <scheme val="minor"/>
      </rPr>
      <t>: Region → Sales, Quantity</t>
    </r>
  </si>
  <si>
    <r>
      <t xml:space="preserve">Add </t>
    </r>
    <r>
      <rPr>
        <b/>
        <sz val="11"/>
        <color theme="1"/>
        <rFont val="Calibri"/>
        <family val="2"/>
        <scheme val="minor"/>
      </rPr>
      <t>Slicers</t>
    </r>
    <r>
      <rPr>
        <sz val="11"/>
        <color theme="1"/>
        <rFont val="Calibri"/>
        <family val="2"/>
        <scheme val="minor"/>
      </rPr>
      <t>: Category, Customer Type, Salesperson</t>
    </r>
  </si>
  <si>
    <r>
      <t xml:space="preserve">Add a </t>
    </r>
    <r>
      <rPr>
        <b/>
        <sz val="11"/>
        <color theme="1"/>
        <rFont val="Calibri"/>
        <family val="2"/>
        <scheme val="minor"/>
      </rPr>
      <t>Map Chart</t>
    </r>
    <r>
      <rPr>
        <sz val="11"/>
        <color theme="1"/>
        <rFont val="Calibri"/>
        <family val="2"/>
        <scheme val="minor"/>
      </rPr>
      <t xml:space="preserve"> or State-wise bar chart</t>
    </r>
  </si>
  <si>
    <t>Display top 5 highest-sales states</t>
  </si>
  <si>
    <t>Show discount % vs sales correlation (scatter chart)</t>
  </si>
  <si>
    <t>Pivot Table: Salesperson → Sum(Sales), Avg Discount, Total Orders</t>
  </si>
  <si>
    <t>Add conditional formatting to highlight top 10% performers</t>
  </si>
  <si>
    <t>Use bar chart to show sales by salesperson</t>
  </si>
  <si>
    <t>Create KPI card (using shapes):</t>
  </si>
  <si>
    <t>Highest Salesperson</t>
  </si>
  <si>
    <t>Total Orders</t>
  </si>
  <si>
    <t>Avg Order Value</t>
  </si>
  <si>
    <r>
      <t>Concepts:</t>
    </r>
    <r>
      <rPr>
        <sz val="11"/>
        <color theme="1"/>
        <rFont val="Calibri"/>
        <family val="2"/>
        <scheme val="minor"/>
      </rPr>
      <t xml:space="preserve"> Pivot Charts, KPIs, Ranking, Conditional formatting.</t>
    </r>
  </si>
  <si>
    <r>
      <t>Goal:</t>
    </r>
    <r>
      <rPr>
        <sz val="11"/>
        <color theme="1"/>
        <rFont val="Calibri"/>
        <family val="2"/>
        <scheme val="minor"/>
      </rPr>
      <t xml:space="preserve"> Create a fully interactive dashboard.</t>
    </r>
  </si>
  <si>
    <t>Must include:</t>
  </si>
  <si>
    <t>Timeline for Date</t>
  </si>
  <si>
    <t>Slicers for Category, Region, Salesperson</t>
  </si>
  <si>
    <t>KPIs:</t>
  </si>
  <si>
    <t>Total Quantity</t>
  </si>
  <si>
    <t>Charts:</t>
  </si>
  <si>
    <t>Sales Trend</t>
  </si>
  <si>
    <t>Sales by Category</t>
  </si>
  <si>
    <t>Sales by Region</t>
  </si>
  <si>
    <r>
      <t>Concepts:</t>
    </r>
    <r>
      <rPr>
        <sz val="11"/>
        <color theme="1"/>
        <rFont val="Calibri"/>
        <family val="2"/>
        <scheme val="minor"/>
      </rPr>
      <t xml:space="preserve"> Dashboard design, interactivity, data modeling.</t>
    </r>
  </si>
  <si>
    <r>
      <t>Goal:</t>
    </r>
    <r>
      <rPr>
        <sz val="11"/>
        <color theme="1"/>
        <rFont val="Calibri"/>
        <family val="2"/>
        <scheme val="minor"/>
      </rPr>
      <t xml:space="preserve"> create an interactive dashboard to analyse the sales person performance</t>
    </r>
  </si>
  <si>
    <t>Row Labels</t>
  </si>
  <si>
    <t>Grand Total</t>
  </si>
  <si>
    <t>Net Sales</t>
  </si>
  <si>
    <t>Discount Amt</t>
  </si>
  <si>
    <t>Discount (%)</t>
  </si>
  <si>
    <t>Sum of Total Sales</t>
  </si>
  <si>
    <t>Count of OrderID</t>
  </si>
  <si>
    <t>Sales</t>
  </si>
  <si>
    <t>Sum of Net Sales</t>
  </si>
  <si>
    <t>Sum of Quantity</t>
  </si>
  <si>
    <t>Sum of Discount (%)</t>
  </si>
  <si>
    <t>Average of Discount (%)</t>
  </si>
  <si>
    <t>Average of Net Sales</t>
  </si>
  <si>
    <t>Average of Net Sales2</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</si>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</sst>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gt;=1000000]\ \₹\ 0.00,,&quot;M&quot;;[&gt;=1000]\ \₹\ 0.00,&quot;K&quot;;0.00"/>
    <numFmt numFmtId="166" formatCode="[&gt;=1000000]\ \₹\ 0.00,,&quot;M&quot;;[&gt;=100000]\ \₹\ 0.00,&quot;K&quot;;0.00"/>
    <numFmt numFmtId="167" formatCode="&quot;₹&quot;0.00,&quot;K&quot;"/>
  </numFmts>
  <fonts count="5">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8">
    <xf numFmtId="0" fontId="0" fillId="0" borderId="0" xfId="0"/>
    <xf numFmtId="0" fontId="3" fillId="0" borderId="0" xfId="0" applyFont="1"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1" fillId="0" borderId="0" xfId="0" applyNumberFormat="1" applyFont="1" applyAlignment="1">
      <alignment horizontal="center" vertical="center"/>
    </xf>
    <xf numFmtId="164" fontId="0" fillId="0" borderId="0" xfId="0" applyNumberFormat="1"/>
    <xf numFmtId="0" fontId="1" fillId="2" borderId="1" xfId="0" applyFont="1" applyFill="1" applyBorder="1"/>
    <xf numFmtId="0" fontId="0" fillId="0" borderId="0" xfId="0" applyBorder="1"/>
    <xf numFmtId="167" fontId="0" fillId="0" borderId="0" xfId="0" applyNumberFormat="1"/>
    <xf numFmtId="165" fontId="0" fillId="0" borderId="0" xfId="0" applyNumberFormat="1"/>
    <xf numFmtId="2" fontId="0" fillId="0" borderId="0" xfId="0" applyNumberFormat="1"/>
    <xf numFmtId="0" fontId="0" fillId="0" borderId="0" xfId="0" pivotButton="1" applyBorder="1"/>
    <xf numFmtId="0" fontId="0" fillId="0" borderId="0" xfId="0" applyBorder="1" applyAlignment="1">
      <alignment horizontal="left"/>
    </xf>
    <xf numFmtId="0" fontId="0" fillId="0" borderId="0" xfId="0" applyNumberFormat="1" applyBorder="1"/>
    <xf numFmtId="0" fontId="1" fillId="0" borderId="0" xfId="0" applyFont="1" applyBorder="1"/>
    <xf numFmtId="166" fontId="0" fillId="0" borderId="0" xfId="0" applyNumberFormat="1" applyBorder="1"/>
    <xf numFmtId="165" fontId="0" fillId="0" borderId="0" xfId="0" applyNumberFormat="1" applyBorder="1"/>
  </cellXfs>
  <cellStyles count="1">
    <cellStyle name="Normal" xfId="0" builtinId="0"/>
  </cellStyles>
  <dxfs count="37">
    <dxf>
      <font>
        <color rgb="FF006100"/>
      </font>
      <fill>
        <patternFill>
          <bgColor rgb="FFC6EFCE"/>
        </patternFill>
      </fill>
    </dxf>
    <dxf>
      <numFmt numFmtId="165" formatCode="[&gt;=1000000]\ \₹\ 0.00,,&quot;M&quot;;[&gt;=1000]\ \₹\ 0.00,&quot;K&quot;;0.00"/>
    </dxf>
    <dxf>
      <numFmt numFmtId="165" formatCode="[&gt;=1000000]\ \₹\ 0.00,,&quot;M&quot;;[&gt;=1000]\ \₹\ 0.00,&quot;K&quot;;0.00"/>
    </dxf>
    <dxf>
      <numFmt numFmtId="0" formatCode="General"/>
    </dxf>
    <dxf>
      <numFmt numFmtId="0" formatCode="General"/>
    </dxf>
    <dxf>
      <numFmt numFmtId="165" formatCode="[&gt;=1000000]\ \₹\ 0.00,,&quot;M&quot;;[&gt;=1000]\ \₹\ 0.00,&quot;K&quot;;0.00"/>
    </dxf>
    <dxf>
      <numFmt numFmtId="165" formatCode="[&gt;=1000000]\ \₹\ 0.00,,&quot;M&quot;;[&gt;=1000]\ \₹\ 0.00,&quot;K&quot;;0.00"/>
    </dxf>
    <dxf>
      <numFmt numFmtId="165" formatCode="[&gt;=1000000]\ \₹\ 0.00,,&quot;M&quot;;[&gt;=1000]\ \₹\ 0.00,&quot;K&quot;;0.00"/>
    </dxf>
    <dxf>
      <numFmt numFmtId="2" formatCode="0.00"/>
    </dxf>
    <dxf>
      <numFmt numFmtId="165" formatCode="[&gt;=1000000]\ \₹\ 0.00,,&quot;M&quot;;[&gt;=1000]\ \₹\ 0.00,&quot;K&quot;;0.00"/>
    </dxf>
    <dxf>
      <numFmt numFmtId="165" formatCode="[&gt;=1000000]\ \₹\ 0.00,,&quot;M&quot;;[&gt;=1000]\ \₹\ 0.00,&quot;K&quot;;0.00"/>
    </dxf>
    <dxf>
      <numFmt numFmtId="165" formatCode="[&gt;=1000000]\ \₹\ 0.00,,&quot;M&quot;;[&gt;=1000]\ \₹\ 0.00,&quot;K&quot;;0.00"/>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6" formatCode="[&gt;=1000000]\ \₹\ 0.00,,&quot;M&quot;;[&gt;=100000]\ \₹\ 0.00,&quot;K&quot;;0.00"/>
    </dxf>
    <dxf>
      <border>
        <left style="thin">
          <color indexed="64"/>
        </left>
        <right style="thin">
          <color indexed="64"/>
        </right>
        <bottom style="thin">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0" formatCode="General"/>
    </dxf>
    <dxf>
      <numFmt numFmtId="164" formatCode="[$-F800]dddd\,\ mmmm\ dd\,\ yyyy"/>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z val="14"/>
        <color rgb="FF1F3A5F"/>
        <name val="Calibri"/>
        <family val="2"/>
        <scheme val="minor"/>
      </font>
      <fill>
        <patternFill>
          <fgColor theme="3" tint="-0.24994659260841701"/>
          <bgColor theme="3" tint="0.79995117038483843"/>
        </patternFill>
      </fill>
    </dxf>
    <dxf>
      <font>
        <b/>
        <i val="0"/>
        <sz val="14"/>
        <color theme="0"/>
        <name val="Cambria"/>
        <family val="1"/>
        <scheme val="major"/>
      </font>
      <fill>
        <patternFill>
          <bgColor theme="3"/>
        </patternFill>
      </fill>
    </dxf>
  </dxfs>
  <tableStyles count="1" defaultTableStyle="TableStyleMedium9" defaultPivotStyle="PivotStyleLight16">
    <tableStyle name="Slicer Style 1" pivot="0" table="0" count="4" xr9:uid="{3F19F94B-1DA4-43CC-B4D6-E694DB95129A}">
      <tableStyleElement type="wholeTable" dxfId="36"/>
      <tableStyleElement type="headerRow" dxfId="35"/>
    </tableStyle>
  </tableStyles>
  <extLst>
    <ext xmlns:x14="http://schemas.microsoft.com/office/spreadsheetml/2009/9/main" uri="{46F421CA-312F-682f-3DD2-61675219B42D}">
      <x14:dxfs count="2">
        <dxf>
          <font>
            <b val="0"/>
            <i val="0"/>
            <sz val="10"/>
            <name val="Calibri"/>
            <family val="2"/>
            <scheme val="minor"/>
          </font>
        </dxf>
        <dxf>
          <font>
            <b/>
            <i val="0"/>
            <sz val="11"/>
            <name val="Calibri"/>
            <family val="2"/>
            <scheme val="minor"/>
          </font>
          <fill>
            <patternFill>
              <fgColor theme="3" tint="0.39994506668294322"/>
              <bgColor theme="3"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4.xml"/><Relationship Id="rId39" Type="http://schemas.openxmlformats.org/officeDocument/2006/relationships/customXml" Target="../customXml/item3.xml"/><Relationship Id="rId21" Type="http://schemas.openxmlformats.org/officeDocument/2006/relationships/pivotCacheDefinition" Target="pivotCache/pivotCacheDefinition13.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2.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theme" Target="theme/theme1.xml"/><Relationship Id="rId44"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powerPivotData" Target="model/item.data"/><Relationship Id="rId43" Type="http://schemas.openxmlformats.org/officeDocument/2006/relationships/customXml" Target="../customXml/item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3.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2.xml"/><Relationship Id="rId41"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[Krish_retail_sales_dataset_Batch9.xlsx]Pivot_1!PivotTable7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Pivot_1!$B$58</c:f>
              <c:strCache>
                <c:ptCount val="1"/>
                <c:pt idx="0">
                  <c:v>Total</c:v>
                </c:pt>
              </c:strCache>
            </c:strRef>
          </c:tx>
          <c:spPr>
            <a:solidFill>
              <a:schemeClr val="accent1"/>
            </a:solidFill>
            <a:ln>
              <a:noFill/>
            </a:ln>
            <a:effectLst/>
          </c:spPr>
          <c:invertIfNegative val="0"/>
          <c:cat>
            <c:strRef>
              <c:f>Pivot_1!$A$59:$A$64</c:f>
              <c:strCache>
                <c:ptCount val="5"/>
                <c:pt idx="0">
                  <c:v>Haryana</c:v>
                </c:pt>
                <c:pt idx="1">
                  <c:v>Maharashtra</c:v>
                </c:pt>
                <c:pt idx="2">
                  <c:v>Rajasthan</c:v>
                </c:pt>
                <c:pt idx="3">
                  <c:v>Kerala</c:v>
                </c:pt>
                <c:pt idx="4">
                  <c:v>Delhi</c:v>
                </c:pt>
              </c:strCache>
            </c:strRef>
          </c:cat>
          <c:val>
            <c:numRef>
              <c:f>Pivot_1!$B$59:$B$64</c:f>
              <c:numCache>
                <c:formatCode>General</c:formatCode>
                <c:ptCount val="5"/>
                <c:pt idx="0">
                  <c:v>2819574</c:v>
                </c:pt>
                <c:pt idx="1">
                  <c:v>2291328</c:v>
                </c:pt>
                <c:pt idx="2">
                  <c:v>2251972</c:v>
                </c:pt>
                <c:pt idx="3">
                  <c:v>2092289</c:v>
                </c:pt>
                <c:pt idx="4">
                  <c:v>1862053</c:v>
                </c:pt>
              </c:numCache>
            </c:numRef>
          </c:val>
          <c:extLst>
            <c:ext xmlns:c16="http://schemas.microsoft.com/office/drawing/2014/chart" uri="{C3380CC4-5D6E-409C-BE32-E72D297353CC}">
              <c16:uniqueId val="{00000000-889E-46FC-9987-EF6BC194291E}"/>
            </c:ext>
          </c:extLst>
        </c:ser>
        <c:dLbls>
          <c:showLegendKey val="0"/>
          <c:showVal val="0"/>
          <c:showCatName val="0"/>
          <c:showSerName val="0"/>
          <c:showPercent val="0"/>
          <c:showBubbleSize val="0"/>
        </c:dLbls>
        <c:gapWidth val="219"/>
        <c:overlap val="-27"/>
        <c:axId val="1187714767"/>
        <c:axId val="1187710447"/>
      </c:barChart>
      <c:catAx>
        <c:axId val="118771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10447"/>
        <c:crosses val="autoZero"/>
        <c:auto val="1"/>
        <c:lblAlgn val="ctr"/>
        <c:lblOffset val="100"/>
        <c:noMultiLvlLbl val="0"/>
      </c:catAx>
      <c:valAx>
        <c:axId val="11877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14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Discount % VS Sales Correlation </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Pivot_1!$F$82</c:f>
              <c:strCache>
                <c:ptCount val="1"/>
                <c:pt idx="0">
                  <c:v>Sum of Discount (%)</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Pivot_1!$F$83:$F$282</c:f>
              <c:numCache>
                <c:formatCode>General</c:formatCode>
                <c:ptCount val="200"/>
                <c:pt idx="0">
                  <c:v>7.0000000000000007E-2</c:v>
                </c:pt>
                <c:pt idx="1">
                  <c:v>0.04</c:v>
                </c:pt>
                <c:pt idx="2">
                  <c:v>0.1</c:v>
                </c:pt>
                <c:pt idx="3">
                  <c:v>0.03</c:v>
                </c:pt>
                <c:pt idx="4">
                  <c:v>0.18</c:v>
                </c:pt>
                <c:pt idx="5">
                  <c:v>0.2</c:v>
                </c:pt>
                <c:pt idx="6">
                  <c:v>0</c:v>
                </c:pt>
                <c:pt idx="7">
                  <c:v>0.11</c:v>
                </c:pt>
                <c:pt idx="8">
                  <c:v>0.04</c:v>
                </c:pt>
                <c:pt idx="9">
                  <c:v>0.11</c:v>
                </c:pt>
                <c:pt idx="10">
                  <c:v>0.02</c:v>
                </c:pt>
                <c:pt idx="11">
                  <c:v>0.18</c:v>
                </c:pt>
                <c:pt idx="12">
                  <c:v>0.11</c:v>
                </c:pt>
                <c:pt idx="13">
                  <c:v>0.03</c:v>
                </c:pt>
                <c:pt idx="14">
                  <c:v>0.02</c:v>
                </c:pt>
                <c:pt idx="15">
                  <c:v>0.12</c:v>
                </c:pt>
                <c:pt idx="16">
                  <c:v>0.12</c:v>
                </c:pt>
                <c:pt idx="17">
                  <c:v>0.04</c:v>
                </c:pt>
                <c:pt idx="18">
                  <c:v>0.16</c:v>
                </c:pt>
                <c:pt idx="19">
                  <c:v>0.19</c:v>
                </c:pt>
                <c:pt idx="20">
                  <c:v>7.0000000000000007E-2</c:v>
                </c:pt>
                <c:pt idx="21">
                  <c:v>0.12</c:v>
                </c:pt>
                <c:pt idx="22">
                  <c:v>0.04</c:v>
                </c:pt>
                <c:pt idx="23">
                  <c:v>7.0000000000000007E-2</c:v>
                </c:pt>
                <c:pt idx="24">
                  <c:v>0.06</c:v>
                </c:pt>
                <c:pt idx="25">
                  <c:v>0.14000000000000001</c:v>
                </c:pt>
                <c:pt idx="26">
                  <c:v>0.13</c:v>
                </c:pt>
                <c:pt idx="27">
                  <c:v>0.2</c:v>
                </c:pt>
                <c:pt idx="28">
                  <c:v>0.05</c:v>
                </c:pt>
                <c:pt idx="29">
                  <c:v>0.09</c:v>
                </c:pt>
                <c:pt idx="30">
                  <c:v>0.05</c:v>
                </c:pt>
                <c:pt idx="31">
                  <c:v>0.15</c:v>
                </c:pt>
                <c:pt idx="32">
                  <c:v>0.14000000000000001</c:v>
                </c:pt>
                <c:pt idx="33">
                  <c:v>0.03</c:v>
                </c:pt>
                <c:pt idx="34">
                  <c:v>0.04</c:v>
                </c:pt>
                <c:pt idx="35">
                  <c:v>0.19</c:v>
                </c:pt>
                <c:pt idx="36">
                  <c:v>0.16</c:v>
                </c:pt>
                <c:pt idx="37">
                  <c:v>0.1</c:v>
                </c:pt>
                <c:pt idx="38">
                  <c:v>0.01</c:v>
                </c:pt>
                <c:pt idx="39">
                  <c:v>0.05</c:v>
                </c:pt>
                <c:pt idx="40">
                  <c:v>0.08</c:v>
                </c:pt>
                <c:pt idx="41">
                  <c:v>7.0000000000000007E-2</c:v>
                </c:pt>
                <c:pt idx="42">
                  <c:v>0</c:v>
                </c:pt>
                <c:pt idx="43">
                  <c:v>0.12</c:v>
                </c:pt>
                <c:pt idx="44">
                  <c:v>0.13</c:v>
                </c:pt>
                <c:pt idx="45">
                  <c:v>0.19</c:v>
                </c:pt>
                <c:pt idx="46">
                  <c:v>0.06</c:v>
                </c:pt>
                <c:pt idx="47">
                  <c:v>0.1</c:v>
                </c:pt>
                <c:pt idx="48">
                  <c:v>0.11</c:v>
                </c:pt>
                <c:pt idx="49">
                  <c:v>0</c:v>
                </c:pt>
                <c:pt idx="50">
                  <c:v>0.08</c:v>
                </c:pt>
                <c:pt idx="51">
                  <c:v>0.16</c:v>
                </c:pt>
                <c:pt idx="52">
                  <c:v>0.02</c:v>
                </c:pt>
                <c:pt idx="53">
                  <c:v>0.13</c:v>
                </c:pt>
                <c:pt idx="54">
                  <c:v>0.15</c:v>
                </c:pt>
                <c:pt idx="55">
                  <c:v>0.17</c:v>
                </c:pt>
                <c:pt idx="56">
                  <c:v>0.01</c:v>
                </c:pt>
                <c:pt idx="57">
                  <c:v>0.19</c:v>
                </c:pt>
                <c:pt idx="58">
                  <c:v>0.03</c:v>
                </c:pt>
                <c:pt idx="59">
                  <c:v>0.02</c:v>
                </c:pt>
                <c:pt idx="60">
                  <c:v>0.05</c:v>
                </c:pt>
                <c:pt idx="61">
                  <c:v>0.14000000000000001</c:v>
                </c:pt>
                <c:pt idx="62">
                  <c:v>0.11</c:v>
                </c:pt>
                <c:pt idx="63">
                  <c:v>0</c:v>
                </c:pt>
                <c:pt idx="64">
                  <c:v>7.0000000000000007E-2</c:v>
                </c:pt>
                <c:pt idx="65">
                  <c:v>0.08</c:v>
                </c:pt>
                <c:pt idx="66">
                  <c:v>0.2</c:v>
                </c:pt>
                <c:pt idx="67">
                  <c:v>0.17</c:v>
                </c:pt>
                <c:pt idx="68">
                  <c:v>0.02</c:v>
                </c:pt>
                <c:pt idx="69">
                  <c:v>0.13</c:v>
                </c:pt>
                <c:pt idx="70">
                  <c:v>0.11</c:v>
                </c:pt>
                <c:pt idx="71">
                  <c:v>0.12</c:v>
                </c:pt>
                <c:pt idx="72">
                  <c:v>0.06</c:v>
                </c:pt>
                <c:pt idx="73">
                  <c:v>0.11</c:v>
                </c:pt>
                <c:pt idx="74">
                  <c:v>0.12</c:v>
                </c:pt>
                <c:pt idx="75">
                  <c:v>0.14000000000000001</c:v>
                </c:pt>
                <c:pt idx="76">
                  <c:v>0.08</c:v>
                </c:pt>
                <c:pt idx="77">
                  <c:v>0.14000000000000001</c:v>
                </c:pt>
                <c:pt idx="78">
                  <c:v>0.1</c:v>
                </c:pt>
                <c:pt idx="79">
                  <c:v>0.16</c:v>
                </c:pt>
                <c:pt idx="80">
                  <c:v>0.11</c:v>
                </c:pt>
                <c:pt idx="81">
                  <c:v>0.02</c:v>
                </c:pt>
                <c:pt idx="82">
                  <c:v>0.03</c:v>
                </c:pt>
                <c:pt idx="83">
                  <c:v>0.15</c:v>
                </c:pt>
                <c:pt idx="84">
                  <c:v>0.06</c:v>
                </c:pt>
                <c:pt idx="85">
                  <c:v>0.12</c:v>
                </c:pt>
                <c:pt idx="86">
                  <c:v>7.0000000000000007E-2</c:v>
                </c:pt>
                <c:pt idx="87">
                  <c:v>0.17</c:v>
                </c:pt>
                <c:pt idx="88">
                  <c:v>0.13</c:v>
                </c:pt>
                <c:pt idx="89">
                  <c:v>0.01</c:v>
                </c:pt>
                <c:pt idx="90">
                  <c:v>0.12</c:v>
                </c:pt>
                <c:pt idx="91">
                  <c:v>0.2</c:v>
                </c:pt>
                <c:pt idx="92">
                  <c:v>0.19</c:v>
                </c:pt>
                <c:pt idx="93">
                  <c:v>0.09</c:v>
                </c:pt>
                <c:pt idx="94">
                  <c:v>0.13</c:v>
                </c:pt>
                <c:pt idx="95">
                  <c:v>0.06</c:v>
                </c:pt>
                <c:pt idx="96">
                  <c:v>0.12</c:v>
                </c:pt>
                <c:pt idx="97">
                  <c:v>0.1</c:v>
                </c:pt>
                <c:pt idx="98">
                  <c:v>0.01</c:v>
                </c:pt>
                <c:pt idx="99">
                  <c:v>7.0000000000000007E-2</c:v>
                </c:pt>
                <c:pt idx="100">
                  <c:v>0.05</c:v>
                </c:pt>
                <c:pt idx="101">
                  <c:v>0.02</c:v>
                </c:pt>
                <c:pt idx="102">
                  <c:v>0.11</c:v>
                </c:pt>
                <c:pt idx="103">
                  <c:v>0.03</c:v>
                </c:pt>
                <c:pt idx="104">
                  <c:v>0.19</c:v>
                </c:pt>
                <c:pt idx="105">
                  <c:v>0.18</c:v>
                </c:pt>
                <c:pt idx="106">
                  <c:v>0.17</c:v>
                </c:pt>
                <c:pt idx="107">
                  <c:v>0.04</c:v>
                </c:pt>
                <c:pt idx="108">
                  <c:v>0.03</c:v>
                </c:pt>
                <c:pt idx="109">
                  <c:v>0.05</c:v>
                </c:pt>
                <c:pt idx="110">
                  <c:v>0.01</c:v>
                </c:pt>
                <c:pt idx="111">
                  <c:v>0.03</c:v>
                </c:pt>
                <c:pt idx="112">
                  <c:v>0.08</c:v>
                </c:pt>
                <c:pt idx="113">
                  <c:v>0.15</c:v>
                </c:pt>
                <c:pt idx="114">
                  <c:v>0.13</c:v>
                </c:pt>
                <c:pt idx="115">
                  <c:v>0.04</c:v>
                </c:pt>
                <c:pt idx="116">
                  <c:v>0.08</c:v>
                </c:pt>
                <c:pt idx="117">
                  <c:v>0.1</c:v>
                </c:pt>
                <c:pt idx="118">
                  <c:v>0.11</c:v>
                </c:pt>
                <c:pt idx="119">
                  <c:v>0.05</c:v>
                </c:pt>
                <c:pt idx="120">
                  <c:v>0.15</c:v>
                </c:pt>
                <c:pt idx="121">
                  <c:v>0.06</c:v>
                </c:pt>
                <c:pt idx="122">
                  <c:v>0.01</c:v>
                </c:pt>
                <c:pt idx="123">
                  <c:v>0.14000000000000001</c:v>
                </c:pt>
                <c:pt idx="124">
                  <c:v>0.1</c:v>
                </c:pt>
                <c:pt idx="125">
                  <c:v>0.18</c:v>
                </c:pt>
                <c:pt idx="126">
                  <c:v>0.09</c:v>
                </c:pt>
                <c:pt idx="127">
                  <c:v>0.03</c:v>
                </c:pt>
                <c:pt idx="128">
                  <c:v>0.05</c:v>
                </c:pt>
                <c:pt idx="129">
                  <c:v>0.08</c:v>
                </c:pt>
                <c:pt idx="130">
                  <c:v>0.02</c:v>
                </c:pt>
                <c:pt idx="131">
                  <c:v>0.2</c:v>
                </c:pt>
                <c:pt idx="132">
                  <c:v>0.13</c:v>
                </c:pt>
                <c:pt idx="133">
                  <c:v>0.04</c:v>
                </c:pt>
                <c:pt idx="134">
                  <c:v>0.16</c:v>
                </c:pt>
                <c:pt idx="135">
                  <c:v>0.14000000000000001</c:v>
                </c:pt>
                <c:pt idx="136">
                  <c:v>0.13</c:v>
                </c:pt>
                <c:pt idx="137">
                  <c:v>0.14000000000000001</c:v>
                </c:pt>
                <c:pt idx="138">
                  <c:v>0.16</c:v>
                </c:pt>
                <c:pt idx="139">
                  <c:v>0.06</c:v>
                </c:pt>
                <c:pt idx="140">
                  <c:v>0.14000000000000001</c:v>
                </c:pt>
                <c:pt idx="141">
                  <c:v>0.16</c:v>
                </c:pt>
                <c:pt idx="142">
                  <c:v>0.09</c:v>
                </c:pt>
                <c:pt idx="143">
                  <c:v>0.15</c:v>
                </c:pt>
                <c:pt idx="144">
                  <c:v>0.2</c:v>
                </c:pt>
                <c:pt idx="145">
                  <c:v>0.03</c:v>
                </c:pt>
                <c:pt idx="146">
                  <c:v>0.13</c:v>
                </c:pt>
                <c:pt idx="147">
                  <c:v>0.04</c:v>
                </c:pt>
                <c:pt idx="148">
                  <c:v>0.19</c:v>
                </c:pt>
                <c:pt idx="149">
                  <c:v>0.04</c:v>
                </c:pt>
                <c:pt idx="150">
                  <c:v>0.11</c:v>
                </c:pt>
                <c:pt idx="151">
                  <c:v>0.1</c:v>
                </c:pt>
                <c:pt idx="152">
                  <c:v>0.1</c:v>
                </c:pt>
                <c:pt idx="153">
                  <c:v>0.02</c:v>
                </c:pt>
                <c:pt idx="154">
                  <c:v>0.18</c:v>
                </c:pt>
                <c:pt idx="155">
                  <c:v>0.04</c:v>
                </c:pt>
                <c:pt idx="156">
                  <c:v>0.2</c:v>
                </c:pt>
                <c:pt idx="157">
                  <c:v>0.12</c:v>
                </c:pt>
                <c:pt idx="158">
                  <c:v>0.19</c:v>
                </c:pt>
                <c:pt idx="159">
                  <c:v>0.15</c:v>
                </c:pt>
                <c:pt idx="160">
                  <c:v>0.01</c:v>
                </c:pt>
                <c:pt idx="161">
                  <c:v>0.18</c:v>
                </c:pt>
                <c:pt idx="162">
                  <c:v>0.09</c:v>
                </c:pt>
                <c:pt idx="163">
                  <c:v>0.04</c:v>
                </c:pt>
                <c:pt idx="164">
                  <c:v>0.2</c:v>
                </c:pt>
                <c:pt idx="165">
                  <c:v>0.14000000000000001</c:v>
                </c:pt>
                <c:pt idx="166">
                  <c:v>0.03</c:v>
                </c:pt>
                <c:pt idx="167">
                  <c:v>0.11</c:v>
                </c:pt>
                <c:pt idx="168">
                  <c:v>0.18</c:v>
                </c:pt>
                <c:pt idx="169">
                  <c:v>0.18</c:v>
                </c:pt>
                <c:pt idx="170">
                  <c:v>0.12</c:v>
                </c:pt>
                <c:pt idx="171">
                  <c:v>0.08</c:v>
                </c:pt>
                <c:pt idx="172">
                  <c:v>0.04</c:v>
                </c:pt>
                <c:pt idx="173">
                  <c:v>0.16</c:v>
                </c:pt>
                <c:pt idx="174">
                  <c:v>0.02</c:v>
                </c:pt>
                <c:pt idx="175">
                  <c:v>0.02</c:v>
                </c:pt>
                <c:pt idx="176">
                  <c:v>7.0000000000000007E-2</c:v>
                </c:pt>
                <c:pt idx="177">
                  <c:v>0.09</c:v>
                </c:pt>
                <c:pt idx="178">
                  <c:v>0.12</c:v>
                </c:pt>
                <c:pt idx="179">
                  <c:v>0.09</c:v>
                </c:pt>
                <c:pt idx="180">
                  <c:v>0.06</c:v>
                </c:pt>
                <c:pt idx="181">
                  <c:v>0.17</c:v>
                </c:pt>
                <c:pt idx="182">
                  <c:v>0.11</c:v>
                </c:pt>
                <c:pt idx="183">
                  <c:v>0</c:v>
                </c:pt>
                <c:pt idx="184">
                  <c:v>0.08</c:v>
                </c:pt>
                <c:pt idx="185">
                  <c:v>0.01</c:v>
                </c:pt>
                <c:pt idx="186">
                  <c:v>0.04</c:v>
                </c:pt>
                <c:pt idx="187">
                  <c:v>7.0000000000000007E-2</c:v>
                </c:pt>
                <c:pt idx="188">
                  <c:v>0</c:v>
                </c:pt>
                <c:pt idx="189">
                  <c:v>0.15</c:v>
                </c:pt>
                <c:pt idx="190">
                  <c:v>0.06</c:v>
                </c:pt>
                <c:pt idx="191">
                  <c:v>0.05</c:v>
                </c:pt>
                <c:pt idx="192">
                  <c:v>0.18</c:v>
                </c:pt>
                <c:pt idx="193">
                  <c:v>0.11</c:v>
                </c:pt>
                <c:pt idx="194">
                  <c:v>0.15</c:v>
                </c:pt>
                <c:pt idx="195">
                  <c:v>0.05</c:v>
                </c:pt>
                <c:pt idx="196">
                  <c:v>0.19</c:v>
                </c:pt>
                <c:pt idx="197">
                  <c:v>0.04</c:v>
                </c:pt>
                <c:pt idx="198">
                  <c:v>0.17</c:v>
                </c:pt>
                <c:pt idx="199">
                  <c:v>7.0000000000000007E-2</c:v>
                </c:pt>
              </c:numCache>
            </c:numRef>
          </c:xVal>
          <c:yVal>
            <c:numRef>
              <c:f>Pivot_1!$E$83:$E$282</c:f>
              <c:numCache>
                <c:formatCode>"₹"0.00,"K"</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0-B1BF-4E15-8C82-3B9F1291BDA6}"/>
            </c:ext>
          </c:extLst>
        </c:ser>
        <c:dLbls>
          <c:showLegendKey val="0"/>
          <c:showVal val="0"/>
          <c:showCatName val="0"/>
          <c:showSerName val="0"/>
          <c:showPercent val="0"/>
          <c:showBubbleSize val="0"/>
        </c:dLbls>
        <c:axId val="492998912"/>
        <c:axId val="492999392"/>
      </c:scatterChart>
      <c:valAx>
        <c:axId val="49299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99392"/>
        <c:crosses val="autoZero"/>
        <c:crossBetween val="midCat"/>
      </c:valAx>
      <c:valAx>
        <c:axId val="49299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989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Pivot_1!$B$33</c:f>
              <c:strCache>
                <c:ptCount val="1"/>
                <c:pt idx="0">
                  <c:v>Total</c:v>
                </c:pt>
              </c:strCache>
            </c:strRef>
          </c:tx>
          <c:spPr>
            <a:solidFill>
              <a:schemeClr val="accent1"/>
            </a:solidFill>
            <a:ln>
              <a:noFill/>
            </a:ln>
            <a:effectLst/>
          </c:spPr>
          <c:invertIfNegative val="0"/>
          <c:cat>
            <c:strRef>
              <c:f>Pivot_1!$A$34:$A$50</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UP</c:v>
                </c:pt>
                <c:pt idx="15">
                  <c:v>West Bengal</c:v>
                </c:pt>
              </c:strCache>
            </c:strRef>
          </c:cat>
          <c:val>
            <c:numRef>
              <c:f>Pivot_1!$B$34:$B$50</c:f>
              <c:numCache>
                <c:formatCode>[&gt;=1000000]\ \₹\ 0.00,,"M";[&gt;=100000]\ \₹\ 0.00,"K";0.00</c:formatCode>
                <c:ptCount val="16"/>
                <c:pt idx="0">
                  <c:v>618062</c:v>
                </c:pt>
                <c:pt idx="1">
                  <c:v>1115563</c:v>
                </c:pt>
                <c:pt idx="2">
                  <c:v>1862053</c:v>
                </c:pt>
                <c:pt idx="3">
                  <c:v>1576029</c:v>
                </c:pt>
                <c:pt idx="4">
                  <c:v>1386395</c:v>
                </c:pt>
                <c:pt idx="5">
                  <c:v>2819574</c:v>
                </c:pt>
                <c:pt idx="6">
                  <c:v>1763135</c:v>
                </c:pt>
                <c:pt idx="7">
                  <c:v>2092289</c:v>
                </c:pt>
                <c:pt idx="8">
                  <c:v>2291328</c:v>
                </c:pt>
                <c:pt idx="9">
                  <c:v>1217584</c:v>
                </c:pt>
                <c:pt idx="10">
                  <c:v>1280247</c:v>
                </c:pt>
                <c:pt idx="11">
                  <c:v>2251972</c:v>
                </c:pt>
                <c:pt idx="12">
                  <c:v>1668370</c:v>
                </c:pt>
                <c:pt idx="13">
                  <c:v>1333607</c:v>
                </c:pt>
                <c:pt idx="14">
                  <c:v>1428939</c:v>
                </c:pt>
                <c:pt idx="15">
                  <c:v>1833667</c:v>
                </c:pt>
              </c:numCache>
            </c:numRef>
          </c:val>
          <c:extLst>
            <c:ext xmlns:c16="http://schemas.microsoft.com/office/drawing/2014/chart" uri="{C3380CC4-5D6E-409C-BE32-E72D297353CC}">
              <c16:uniqueId val="{00000000-A76B-4E6B-A018-5E2D8F0D1517}"/>
            </c:ext>
          </c:extLst>
        </c:ser>
        <c:dLbls>
          <c:showLegendKey val="0"/>
          <c:showVal val="0"/>
          <c:showCatName val="0"/>
          <c:showSerName val="0"/>
          <c:showPercent val="0"/>
          <c:showBubbleSize val="0"/>
        </c:dLbls>
        <c:gapWidth val="219"/>
        <c:overlap val="-27"/>
        <c:axId val="2039509200"/>
        <c:axId val="2039511600"/>
      </c:barChart>
      <c:catAx>
        <c:axId val="20395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11600"/>
        <c:crosses val="autoZero"/>
        <c:auto val="1"/>
        <c:lblAlgn val="ctr"/>
        <c:lblOffset val="100"/>
        <c:noMultiLvlLbl val="0"/>
      </c:catAx>
      <c:valAx>
        <c:axId val="203951160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quot;M&quot;;[&gt;=100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Pivot_1!$F$82</c:f>
              <c:strCache>
                <c:ptCount val="1"/>
                <c:pt idx="0">
                  <c:v>Sum of Discount (%)</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Pivot_1!$F$83:$F$282</c:f>
              <c:numCache>
                <c:formatCode>General</c:formatCode>
                <c:ptCount val="200"/>
                <c:pt idx="0">
                  <c:v>7.0000000000000007E-2</c:v>
                </c:pt>
                <c:pt idx="1">
                  <c:v>0.04</c:v>
                </c:pt>
                <c:pt idx="2">
                  <c:v>0.1</c:v>
                </c:pt>
                <c:pt idx="3">
                  <c:v>0.03</c:v>
                </c:pt>
                <c:pt idx="4">
                  <c:v>0.18</c:v>
                </c:pt>
                <c:pt idx="5">
                  <c:v>0.2</c:v>
                </c:pt>
                <c:pt idx="6">
                  <c:v>0</c:v>
                </c:pt>
                <c:pt idx="7">
                  <c:v>0.11</c:v>
                </c:pt>
                <c:pt idx="8">
                  <c:v>0.04</c:v>
                </c:pt>
                <c:pt idx="9">
                  <c:v>0.11</c:v>
                </c:pt>
                <c:pt idx="10">
                  <c:v>0.02</c:v>
                </c:pt>
                <c:pt idx="11">
                  <c:v>0.18</c:v>
                </c:pt>
                <c:pt idx="12">
                  <c:v>0.11</c:v>
                </c:pt>
                <c:pt idx="13">
                  <c:v>0.03</c:v>
                </c:pt>
                <c:pt idx="14">
                  <c:v>0.02</c:v>
                </c:pt>
                <c:pt idx="15">
                  <c:v>0.12</c:v>
                </c:pt>
                <c:pt idx="16">
                  <c:v>0.12</c:v>
                </c:pt>
                <c:pt idx="17">
                  <c:v>0.04</c:v>
                </c:pt>
                <c:pt idx="18">
                  <c:v>0.16</c:v>
                </c:pt>
                <c:pt idx="19">
                  <c:v>0.19</c:v>
                </c:pt>
                <c:pt idx="20">
                  <c:v>7.0000000000000007E-2</c:v>
                </c:pt>
                <c:pt idx="21">
                  <c:v>0.12</c:v>
                </c:pt>
                <c:pt idx="22">
                  <c:v>0.04</c:v>
                </c:pt>
                <c:pt idx="23">
                  <c:v>7.0000000000000007E-2</c:v>
                </c:pt>
                <c:pt idx="24">
                  <c:v>0.06</c:v>
                </c:pt>
                <c:pt idx="25">
                  <c:v>0.14000000000000001</c:v>
                </c:pt>
                <c:pt idx="26">
                  <c:v>0.13</c:v>
                </c:pt>
                <c:pt idx="27">
                  <c:v>0.2</c:v>
                </c:pt>
                <c:pt idx="28">
                  <c:v>0.05</c:v>
                </c:pt>
                <c:pt idx="29">
                  <c:v>0.09</c:v>
                </c:pt>
                <c:pt idx="30">
                  <c:v>0.05</c:v>
                </c:pt>
                <c:pt idx="31">
                  <c:v>0.15</c:v>
                </c:pt>
                <c:pt idx="32">
                  <c:v>0.14000000000000001</c:v>
                </c:pt>
                <c:pt idx="33">
                  <c:v>0.03</c:v>
                </c:pt>
                <c:pt idx="34">
                  <c:v>0.04</c:v>
                </c:pt>
                <c:pt idx="35">
                  <c:v>0.19</c:v>
                </c:pt>
                <c:pt idx="36">
                  <c:v>0.16</c:v>
                </c:pt>
                <c:pt idx="37">
                  <c:v>0.1</c:v>
                </c:pt>
                <c:pt idx="38">
                  <c:v>0.01</c:v>
                </c:pt>
                <c:pt idx="39">
                  <c:v>0.05</c:v>
                </c:pt>
                <c:pt idx="40">
                  <c:v>0.08</c:v>
                </c:pt>
                <c:pt idx="41">
                  <c:v>7.0000000000000007E-2</c:v>
                </c:pt>
                <c:pt idx="42">
                  <c:v>0</c:v>
                </c:pt>
                <c:pt idx="43">
                  <c:v>0.12</c:v>
                </c:pt>
                <c:pt idx="44">
                  <c:v>0.13</c:v>
                </c:pt>
                <c:pt idx="45">
                  <c:v>0.19</c:v>
                </c:pt>
                <c:pt idx="46">
                  <c:v>0.06</c:v>
                </c:pt>
                <c:pt idx="47">
                  <c:v>0.1</c:v>
                </c:pt>
                <c:pt idx="48">
                  <c:v>0.11</c:v>
                </c:pt>
                <c:pt idx="49">
                  <c:v>0</c:v>
                </c:pt>
                <c:pt idx="50">
                  <c:v>0.08</c:v>
                </c:pt>
                <c:pt idx="51">
                  <c:v>0.16</c:v>
                </c:pt>
                <c:pt idx="52">
                  <c:v>0.02</c:v>
                </c:pt>
                <c:pt idx="53">
                  <c:v>0.13</c:v>
                </c:pt>
                <c:pt idx="54">
                  <c:v>0.15</c:v>
                </c:pt>
                <c:pt idx="55">
                  <c:v>0.17</c:v>
                </c:pt>
                <c:pt idx="56">
                  <c:v>0.01</c:v>
                </c:pt>
                <c:pt idx="57">
                  <c:v>0.19</c:v>
                </c:pt>
                <c:pt idx="58">
                  <c:v>0.03</c:v>
                </c:pt>
                <c:pt idx="59">
                  <c:v>0.02</c:v>
                </c:pt>
                <c:pt idx="60">
                  <c:v>0.05</c:v>
                </c:pt>
                <c:pt idx="61">
                  <c:v>0.14000000000000001</c:v>
                </c:pt>
                <c:pt idx="62">
                  <c:v>0.11</c:v>
                </c:pt>
                <c:pt idx="63">
                  <c:v>0</c:v>
                </c:pt>
                <c:pt idx="64">
                  <c:v>7.0000000000000007E-2</c:v>
                </c:pt>
                <c:pt idx="65">
                  <c:v>0.08</c:v>
                </c:pt>
                <c:pt idx="66">
                  <c:v>0.2</c:v>
                </c:pt>
                <c:pt idx="67">
                  <c:v>0.17</c:v>
                </c:pt>
                <c:pt idx="68">
                  <c:v>0.02</c:v>
                </c:pt>
                <c:pt idx="69">
                  <c:v>0.13</c:v>
                </c:pt>
                <c:pt idx="70">
                  <c:v>0.11</c:v>
                </c:pt>
                <c:pt idx="71">
                  <c:v>0.12</c:v>
                </c:pt>
                <c:pt idx="72">
                  <c:v>0.06</c:v>
                </c:pt>
                <c:pt idx="73">
                  <c:v>0.11</c:v>
                </c:pt>
                <c:pt idx="74">
                  <c:v>0.12</c:v>
                </c:pt>
                <c:pt idx="75">
                  <c:v>0.14000000000000001</c:v>
                </c:pt>
                <c:pt idx="76">
                  <c:v>0.08</c:v>
                </c:pt>
                <c:pt idx="77">
                  <c:v>0.14000000000000001</c:v>
                </c:pt>
                <c:pt idx="78">
                  <c:v>0.1</c:v>
                </c:pt>
                <c:pt idx="79">
                  <c:v>0.16</c:v>
                </c:pt>
                <c:pt idx="80">
                  <c:v>0.11</c:v>
                </c:pt>
                <c:pt idx="81">
                  <c:v>0.02</c:v>
                </c:pt>
                <c:pt idx="82">
                  <c:v>0.03</c:v>
                </c:pt>
                <c:pt idx="83">
                  <c:v>0.15</c:v>
                </c:pt>
                <c:pt idx="84">
                  <c:v>0.06</c:v>
                </c:pt>
                <c:pt idx="85">
                  <c:v>0.12</c:v>
                </c:pt>
                <c:pt idx="86">
                  <c:v>7.0000000000000007E-2</c:v>
                </c:pt>
                <c:pt idx="87">
                  <c:v>0.17</c:v>
                </c:pt>
                <c:pt idx="88">
                  <c:v>0.13</c:v>
                </c:pt>
                <c:pt idx="89">
                  <c:v>0.01</c:v>
                </c:pt>
                <c:pt idx="90">
                  <c:v>0.12</c:v>
                </c:pt>
                <c:pt idx="91">
                  <c:v>0.2</c:v>
                </c:pt>
                <c:pt idx="92">
                  <c:v>0.19</c:v>
                </c:pt>
                <c:pt idx="93">
                  <c:v>0.09</c:v>
                </c:pt>
                <c:pt idx="94">
                  <c:v>0.13</c:v>
                </c:pt>
                <c:pt idx="95">
                  <c:v>0.06</c:v>
                </c:pt>
                <c:pt idx="96">
                  <c:v>0.12</c:v>
                </c:pt>
                <c:pt idx="97">
                  <c:v>0.1</c:v>
                </c:pt>
                <c:pt idx="98">
                  <c:v>0.01</c:v>
                </c:pt>
                <c:pt idx="99">
                  <c:v>7.0000000000000007E-2</c:v>
                </c:pt>
                <c:pt idx="100">
                  <c:v>0.05</c:v>
                </c:pt>
                <c:pt idx="101">
                  <c:v>0.02</c:v>
                </c:pt>
                <c:pt idx="102">
                  <c:v>0.11</c:v>
                </c:pt>
                <c:pt idx="103">
                  <c:v>0.03</c:v>
                </c:pt>
                <c:pt idx="104">
                  <c:v>0.19</c:v>
                </c:pt>
                <c:pt idx="105">
                  <c:v>0.18</c:v>
                </c:pt>
                <c:pt idx="106">
                  <c:v>0.17</c:v>
                </c:pt>
                <c:pt idx="107">
                  <c:v>0.04</c:v>
                </c:pt>
                <c:pt idx="108">
                  <c:v>0.03</c:v>
                </c:pt>
                <c:pt idx="109">
                  <c:v>0.05</c:v>
                </c:pt>
                <c:pt idx="110">
                  <c:v>0.01</c:v>
                </c:pt>
                <c:pt idx="111">
                  <c:v>0.03</c:v>
                </c:pt>
                <c:pt idx="112">
                  <c:v>0.08</c:v>
                </c:pt>
                <c:pt idx="113">
                  <c:v>0.15</c:v>
                </c:pt>
                <c:pt idx="114">
                  <c:v>0.13</c:v>
                </c:pt>
                <c:pt idx="115">
                  <c:v>0.04</c:v>
                </c:pt>
                <c:pt idx="116">
                  <c:v>0.08</c:v>
                </c:pt>
                <c:pt idx="117">
                  <c:v>0.1</c:v>
                </c:pt>
                <c:pt idx="118">
                  <c:v>0.11</c:v>
                </c:pt>
                <c:pt idx="119">
                  <c:v>0.05</c:v>
                </c:pt>
                <c:pt idx="120">
                  <c:v>0.15</c:v>
                </c:pt>
                <c:pt idx="121">
                  <c:v>0.06</c:v>
                </c:pt>
                <c:pt idx="122">
                  <c:v>0.01</c:v>
                </c:pt>
                <c:pt idx="123">
                  <c:v>0.14000000000000001</c:v>
                </c:pt>
                <c:pt idx="124">
                  <c:v>0.1</c:v>
                </c:pt>
                <c:pt idx="125">
                  <c:v>0.18</c:v>
                </c:pt>
                <c:pt idx="126">
                  <c:v>0.09</c:v>
                </c:pt>
                <c:pt idx="127">
                  <c:v>0.03</c:v>
                </c:pt>
                <c:pt idx="128">
                  <c:v>0.05</c:v>
                </c:pt>
                <c:pt idx="129">
                  <c:v>0.08</c:v>
                </c:pt>
                <c:pt idx="130">
                  <c:v>0.02</c:v>
                </c:pt>
                <c:pt idx="131">
                  <c:v>0.2</c:v>
                </c:pt>
                <c:pt idx="132">
                  <c:v>0.13</c:v>
                </c:pt>
                <c:pt idx="133">
                  <c:v>0.04</c:v>
                </c:pt>
                <c:pt idx="134">
                  <c:v>0.16</c:v>
                </c:pt>
                <c:pt idx="135">
                  <c:v>0.14000000000000001</c:v>
                </c:pt>
                <c:pt idx="136">
                  <c:v>0.13</c:v>
                </c:pt>
                <c:pt idx="137">
                  <c:v>0.14000000000000001</c:v>
                </c:pt>
                <c:pt idx="138">
                  <c:v>0.16</c:v>
                </c:pt>
                <c:pt idx="139">
                  <c:v>0.06</c:v>
                </c:pt>
                <c:pt idx="140">
                  <c:v>0.14000000000000001</c:v>
                </c:pt>
                <c:pt idx="141">
                  <c:v>0.16</c:v>
                </c:pt>
                <c:pt idx="142">
                  <c:v>0.09</c:v>
                </c:pt>
                <c:pt idx="143">
                  <c:v>0.15</c:v>
                </c:pt>
                <c:pt idx="144">
                  <c:v>0.2</c:v>
                </c:pt>
                <c:pt idx="145">
                  <c:v>0.03</c:v>
                </c:pt>
                <c:pt idx="146">
                  <c:v>0.13</c:v>
                </c:pt>
                <c:pt idx="147">
                  <c:v>0.04</c:v>
                </c:pt>
                <c:pt idx="148">
                  <c:v>0.19</c:v>
                </c:pt>
                <c:pt idx="149">
                  <c:v>0.04</c:v>
                </c:pt>
                <c:pt idx="150">
                  <c:v>0.11</c:v>
                </c:pt>
                <c:pt idx="151">
                  <c:v>0.1</c:v>
                </c:pt>
                <c:pt idx="152">
                  <c:v>0.1</c:v>
                </c:pt>
                <c:pt idx="153">
                  <c:v>0.02</c:v>
                </c:pt>
                <c:pt idx="154">
                  <c:v>0.18</c:v>
                </c:pt>
                <c:pt idx="155">
                  <c:v>0.04</c:v>
                </c:pt>
                <c:pt idx="156">
                  <c:v>0.2</c:v>
                </c:pt>
                <c:pt idx="157">
                  <c:v>0.12</c:v>
                </c:pt>
                <c:pt idx="158">
                  <c:v>0.19</c:v>
                </c:pt>
                <c:pt idx="159">
                  <c:v>0.15</c:v>
                </c:pt>
                <c:pt idx="160">
                  <c:v>0.01</c:v>
                </c:pt>
                <c:pt idx="161">
                  <c:v>0.18</c:v>
                </c:pt>
                <c:pt idx="162">
                  <c:v>0.09</c:v>
                </c:pt>
                <c:pt idx="163">
                  <c:v>0.04</c:v>
                </c:pt>
                <c:pt idx="164">
                  <c:v>0.2</c:v>
                </c:pt>
                <c:pt idx="165">
                  <c:v>0.14000000000000001</c:v>
                </c:pt>
                <c:pt idx="166">
                  <c:v>0.03</c:v>
                </c:pt>
                <c:pt idx="167">
                  <c:v>0.11</c:v>
                </c:pt>
                <c:pt idx="168">
                  <c:v>0.18</c:v>
                </c:pt>
                <c:pt idx="169">
                  <c:v>0.18</c:v>
                </c:pt>
                <c:pt idx="170">
                  <c:v>0.12</c:v>
                </c:pt>
                <c:pt idx="171">
                  <c:v>0.08</c:v>
                </c:pt>
                <c:pt idx="172">
                  <c:v>0.04</c:v>
                </c:pt>
                <c:pt idx="173">
                  <c:v>0.16</c:v>
                </c:pt>
                <c:pt idx="174">
                  <c:v>0.02</c:v>
                </c:pt>
                <c:pt idx="175">
                  <c:v>0.02</c:v>
                </c:pt>
                <c:pt idx="176">
                  <c:v>7.0000000000000007E-2</c:v>
                </c:pt>
                <c:pt idx="177">
                  <c:v>0.09</c:v>
                </c:pt>
                <c:pt idx="178">
                  <c:v>0.12</c:v>
                </c:pt>
                <c:pt idx="179">
                  <c:v>0.09</c:v>
                </c:pt>
                <c:pt idx="180">
                  <c:v>0.06</c:v>
                </c:pt>
                <c:pt idx="181">
                  <c:v>0.17</c:v>
                </c:pt>
                <c:pt idx="182">
                  <c:v>0.11</c:v>
                </c:pt>
                <c:pt idx="183">
                  <c:v>0</c:v>
                </c:pt>
                <c:pt idx="184">
                  <c:v>0.08</c:v>
                </c:pt>
                <c:pt idx="185">
                  <c:v>0.01</c:v>
                </c:pt>
                <c:pt idx="186">
                  <c:v>0.04</c:v>
                </c:pt>
                <c:pt idx="187">
                  <c:v>7.0000000000000007E-2</c:v>
                </c:pt>
                <c:pt idx="188">
                  <c:v>0</c:v>
                </c:pt>
                <c:pt idx="189">
                  <c:v>0.15</c:v>
                </c:pt>
                <c:pt idx="190">
                  <c:v>0.06</c:v>
                </c:pt>
                <c:pt idx="191">
                  <c:v>0.05</c:v>
                </c:pt>
                <c:pt idx="192">
                  <c:v>0.18</c:v>
                </c:pt>
                <c:pt idx="193">
                  <c:v>0.11</c:v>
                </c:pt>
                <c:pt idx="194">
                  <c:v>0.15</c:v>
                </c:pt>
                <c:pt idx="195">
                  <c:v>0.05</c:v>
                </c:pt>
                <c:pt idx="196">
                  <c:v>0.19</c:v>
                </c:pt>
                <c:pt idx="197">
                  <c:v>0.04</c:v>
                </c:pt>
                <c:pt idx="198">
                  <c:v>0.17</c:v>
                </c:pt>
                <c:pt idx="199">
                  <c:v>7.0000000000000007E-2</c:v>
                </c:pt>
              </c:numCache>
            </c:numRef>
          </c:xVal>
          <c:yVal>
            <c:numRef>
              <c:f>Pivot_1!$E$83:$E$282</c:f>
              <c:numCache>
                <c:formatCode>"₹"0.00,"K"</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0-EF34-41BD-A1E0-2B4F24E8A572}"/>
            </c:ext>
          </c:extLst>
        </c:ser>
        <c:dLbls>
          <c:showLegendKey val="0"/>
          <c:showVal val="0"/>
          <c:showCatName val="0"/>
          <c:showSerName val="0"/>
          <c:showPercent val="0"/>
          <c:showBubbleSize val="0"/>
        </c:dLbls>
        <c:axId val="492998912"/>
        <c:axId val="492999392"/>
      </c:scatterChart>
      <c:valAx>
        <c:axId val="49299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99392"/>
        <c:crosses val="autoZero"/>
        <c:crossBetween val="midCat"/>
      </c:valAx>
      <c:valAx>
        <c:axId val="49299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9891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[Krish_retail_sales_dataset_Batch9.xlsx]Pivot_2!PivotTable7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Pivot_2!$A$22:$A$30</c:f>
              <c:strCache>
                <c:ptCount val="8"/>
                <c:pt idx="0">
                  <c:v>Aisha</c:v>
                </c:pt>
                <c:pt idx="1">
                  <c:v>Amit</c:v>
                </c:pt>
                <c:pt idx="2">
                  <c:v>John</c:v>
                </c:pt>
                <c:pt idx="3">
                  <c:v>Nisha</c:v>
                </c:pt>
                <c:pt idx="4">
                  <c:v>Priya</c:v>
                </c:pt>
                <c:pt idx="5">
                  <c:v>Ramesh</c:v>
                </c:pt>
                <c:pt idx="6">
                  <c:v>Sneha</c:v>
                </c:pt>
                <c:pt idx="7">
                  <c:v>Vikram</c:v>
                </c:pt>
              </c:strCache>
            </c:strRef>
          </c:cat>
          <c:val>
            <c:numRef>
              <c:f>Pivot_2!$B$22:$B$30</c:f>
              <c:numCache>
                <c:formatCode>[&gt;=1000000]\ \₹\ 0.00,,"M";[&gt;=1000]\ \₹\ 0.00,"K";0.00</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DC7E-4461-8AE8-BC15BC00E178}"/>
            </c:ext>
          </c:extLst>
        </c:ser>
        <c:dLbls>
          <c:dLblPos val="outEnd"/>
          <c:showLegendKey val="0"/>
          <c:showVal val="1"/>
          <c:showCatName val="0"/>
          <c:showSerName val="0"/>
          <c:showPercent val="0"/>
          <c:showBubbleSize val="0"/>
        </c:dLbls>
        <c:gapWidth val="219"/>
        <c:overlap val="-27"/>
        <c:axId val="2039510160"/>
        <c:axId val="2039510640"/>
      </c:barChart>
      <c:catAx>
        <c:axId val="20395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10640"/>
        <c:crosses val="autoZero"/>
        <c:auto val="1"/>
        <c:lblAlgn val="ctr"/>
        <c:lblOffset val="100"/>
        <c:noMultiLvlLbl val="0"/>
      </c:catAx>
      <c:valAx>
        <c:axId val="2039510640"/>
        <c:scaling>
          <c:orientation val="minMax"/>
        </c:scaling>
        <c:delete val="1"/>
        <c:axPos val="l"/>
        <c:numFmt formatCode="[&gt;=1000000]\ \₹\ 0.00,,&quot;M&quot;;[&gt;=1000]\ \₹\ 0.00,&quot;K&quot;;0.00" sourceLinked="1"/>
        <c:majorTickMark val="none"/>
        <c:minorTickMark val="none"/>
        <c:tickLblPos val="nextTo"/>
        <c:crossAx val="203951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Pivot_2!$B$45</c:f>
              <c:strCache>
                <c:ptCount val="1"/>
                <c:pt idx="0">
                  <c:v>Total</c:v>
                </c:pt>
              </c:strCache>
            </c:strRef>
          </c:tx>
          <c:spPr>
            <a:solidFill>
              <a:schemeClr val="accent1"/>
            </a:solidFill>
            <a:ln>
              <a:noFill/>
            </a:ln>
            <a:effectLst/>
          </c:spPr>
          <c:invertIfNegative val="0"/>
          <c:cat>
            <c:strRef>
              <c:f>Pivot_2!$A$46:$A$54</c:f>
              <c:strCache>
                <c:ptCount val="8"/>
                <c:pt idx="0">
                  <c:v>Aisha</c:v>
                </c:pt>
                <c:pt idx="1">
                  <c:v>Amit</c:v>
                </c:pt>
                <c:pt idx="2">
                  <c:v>John</c:v>
                </c:pt>
                <c:pt idx="3">
                  <c:v>Nisha</c:v>
                </c:pt>
                <c:pt idx="4">
                  <c:v>Priya</c:v>
                </c:pt>
                <c:pt idx="5">
                  <c:v>Ramesh</c:v>
                </c:pt>
                <c:pt idx="6">
                  <c:v>Sneha</c:v>
                </c:pt>
                <c:pt idx="7">
                  <c:v>Vikram</c:v>
                </c:pt>
              </c:strCache>
            </c:strRef>
          </c:cat>
          <c:val>
            <c:numRef>
              <c:f>Pivot_2!$B$46:$B$54</c:f>
              <c:numCache>
                <c:formatCode>General</c:formatCode>
                <c:ptCount val="8"/>
                <c:pt idx="0">
                  <c:v>155</c:v>
                </c:pt>
                <c:pt idx="1">
                  <c:v>171</c:v>
                </c:pt>
                <c:pt idx="2">
                  <c:v>151</c:v>
                </c:pt>
                <c:pt idx="3">
                  <c:v>133</c:v>
                </c:pt>
                <c:pt idx="4">
                  <c:v>132</c:v>
                </c:pt>
                <c:pt idx="5">
                  <c:v>108</c:v>
                </c:pt>
                <c:pt idx="6">
                  <c:v>100</c:v>
                </c:pt>
                <c:pt idx="7">
                  <c:v>152</c:v>
                </c:pt>
              </c:numCache>
            </c:numRef>
          </c:val>
          <c:extLst>
            <c:ext xmlns:c16="http://schemas.microsoft.com/office/drawing/2014/chart" uri="{C3380CC4-5D6E-409C-BE32-E72D297353CC}">
              <c16:uniqueId val="{00000000-EDF9-48C5-8284-E4AB5E869828}"/>
            </c:ext>
          </c:extLst>
        </c:ser>
        <c:dLbls>
          <c:showLegendKey val="0"/>
          <c:showVal val="0"/>
          <c:showCatName val="0"/>
          <c:showSerName val="0"/>
          <c:showPercent val="0"/>
          <c:showBubbleSize val="0"/>
        </c:dLbls>
        <c:gapWidth val="182"/>
        <c:axId val="525453856"/>
        <c:axId val="525451936"/>
      </c:barChart>
      <c:catAx>
        <c:axId val="52545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51936"/>
        <c:crosses val="autoZero"/>
        <c:auto val="1"/>
        <c:lblAlgn val="ctr"/>
        <c:lblOffset val="100"/>
        <c:noMultiLvlLbl val="0"/>
      </c:catAx>
      <c:valAx>
        <c:axId val="52545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5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accent4">
                <a:lumMod val="75000"/>
              </a:schemeClr>
            </a:solidFill>
          </a:ln>
          <a:effectLst/>
        </c:spPr>
      </c:pivotFmt>
    </c:pivotFmts>
    <c:plotArea>
      <c:layout/>
      <c:barChart>
        <c:barDir val="col"/>
        <c:grouping val="clustered"/>
        <c:varyColors val="0"/>
        <c:ser>
          <c:idx val="0"/>
          <c:order val="0"/>
          <c:tx>
            <c:strRef>
              <c:f>Pivot_2!$B$21</c:f>
              <c:strCache>
                <c:ptCount val="1"/>
                <c:pt idx="0">
                  <c:v>Total</c:v>
                </c:pt>
              </c:strCache>
            </c:strRef>
          </c:tx>
          <c:spPr>
            <a:solidFill>
              <a:schemeClr val="accent4">
                <a:lumMod val="75000"/>
              </a:schemeClr>
            </a:solidFill>
            <a:ln>
              <a:solidFill>
                <a:schemeClr val="accent4">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Pivot_2!$A$22:$A$30</c:f>
              <c:strCache>
                <c:ptCount val="8"/>
                <c:pt idx="0">
                  <c:v>Aisha</c:v>
                </c:pt>
                <c:pt idx="1">
                  <c:v>Amit</c:v>
                </c:pt>
                <c:pt idx="2">
                  <c:v>John</c:v>
                </c:pt>
                <c:pt idx="3">
                  <c:v>Nisha</c:v>
                </c:pt>
                <c:pt idx="4">
                  <c:v>Priya</c:v>
                </c:pt>
                <c:pt idx="5">
                  <c:v>Ramesh</c:v>
                </c:pt>
                <c:pt idx="6">
                  <c:v>Sneha</c:v>
                </c:pt>
                <c:pt idx="7">
                  <c:v>Vikram</c:v>
                </c:pt>
              </c:strCache>
            </c:strRef>
          </c:cat>
          <c:val>
            <c:numRef>
              <c:f>Pivot_2!$B$22:$B$30</c:f>
              <c:numCache>
                <c:formatCode>[&gt;=1000000]\ \₹\ 0.00,,"M";[&gt;=1000]\ \₹\ 0.00,"K";0.00</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F204-491F-B5F5-299CA2E6C320}"/>
            </c:ext>
          </c:extLst>
        </c:ser>
        <c:dLbls>
          <c:dLblPos val="outEnd"/>
          <c:showLegendKey val="0"/>
          <c:showVal val="1"/>
          <c:showCatName val="0"/>
          <c:showSerName val="0"/>
          <c:showPercent val="0"/>
          <c:showBubbleSize val="0"/>
        </c:dLbls>
        <c:gapWidth val="219"/>
        <c:overlap val="-27"/>
        <c:axId val="2039510160"/>
        <c:axId val="2039510640"/>
      </c:barChart>
      <c:catAx>
        <c:axId val="20395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9510640"/>
        <c:crosses val="autoZero"/>
        <c:auto val="1"/>
        <c:lblAlgn val="ctr"/>
        <c:lblOffset val="100"/>
        <c:noMultiLvlLbl val="0"/>
      </c:catAx>
      <c:valAx>
        <c:axId val="2039510640"/>
        <c:scaling>
          <c:orientation val="minMax"/>
        </c:scaling>
        <c:delete val="1"/>
        <c:axPos val="l"/>
        <c:numFmt formatCode="[&gt;=1000000]\ \₹\ 0.00,,&quot;M&quot;;[&gt;=1000]\ \₹\ 0.00,&quot;K&quot;;0.00" sourceLinked="1"/>
        <c:majorTickMark val="none"/>
        <c:minorTickMark val="none"/>
        <c:tickLblPos val="nextTo"/>
        <c:crossAx val="203951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[Krish_retail_sales_dataset_Batch9.xlsx]Pivot_2!PivotTable10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Pivot_2!$B$45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Pivot_2!$A$46:$A$54</c:f>
              <c:strCache>
                <c:ptCount val="8"/>
                <c:pt idx="0">
                  <c:v>Aisha</c:v>
                </c:pt>
                <c:pt idx="1">
                  <c:v>Amit</c:v>
                </c:pt>
                <c:pt idx="2">
                  <c:v>John</c:v>
                </c:pt>
                <c:pt idx="3">
                  <c:v>Nisha</c:v>
                </c:pt>
                <c:pt idx="4">
                  <c:v>Priya</c:v>
                </c:pt>
                <c:pt idx="5">
                  <c:v>Ramesh</c:v>
                </c:pt>
                <c:pt idx="6">
                  <c:v>Sneha</c:v>
                </c:pt>
                <c:pt idx="7">
                  <c:v>Vikram</c:v>
                </c:pt>
              </c:strCache>
            </c:strRef>
          </c:cat>
          <c:val>
            <c:numRef>
              <c:f>Pivot_2!$B$46:$B$54</c:f>
              <c:numCache>
                <c:formatCode>General</c:formatCode>
                <c:ptCount val="8"/>
                <c:pt idx="0">
                  <c:v>155</c:v>
                </c:pt>
                <c:pt idx="1">
                  <c:v>171</c:v>
                </c:pt>
                <c:pt idx="2">
                  <c:v>151</c:v>
                </c:pt>
                <c:pt idx="3">
                  <c:v>133</c:v>
                </c:pt>
                <c:pt idx="4">
                  <c:v>132</c:v>
                </c:pt>
                <c:pt idx="5">
                  <c:v>108</c:v>
                </c:pt>
                <c:pt idx="6">
                  <c:v>100</c:v>
                </c:pt>
                <c:pt idx="7">
                  <c:v>152</c:v>
                </c:pt>
              </c:numCache>
            </c:numRef>
          </c:val>
          <c:extLst>
            <c:ext xmlns:c16="http://schemas.microsoft.com/office/drawing/2014/chart" uri="{C3380CC4-5D6E-409C-BE32-E72D297353CC}">
              <c16:uniqueId val="{00000000-7268-4089-AD91-783154984E6B}"/>
            </c:ext>
          </c:extLst>
        </c:ser>
        <c:dLbls>
          <c:dLblPos val="outEnd"/>
          <c:showLegendKey val="0"/>
          <c:showVal val="1"/>
          <c:showCatName val="0"/>
          <c:showSerName val="0"/>
          <c:showPercent val="0"/>
          <c:showBubbleSize val="0"/>
        </c:dLbls>
        <c:gapWidth val="182"/>
        <c:axId val="525453856"/>
        <c:axId val="525451936"/>
      </c:barChart>
      <c:catAx>
        <c:axId val="525453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25451936"/>
        <c:crosses val="autoZero"/>
        <c:auto val="1"/>
        <c:lblAlgn val="ctr"/>
        <c:lblOffset val="100"/>
        <c:noMultiLvlLbl val="0"/>
      </c:catAx>
      <c:valAx>
        <c:axId val="525451936"/>
        <c:scaling>
          <c:orientation val="minMax"/>
        </c:scaling>
        <c:delete val="1"/>
        <c:axPos val="b"/>
        <c:numFmt formatCode="General" sourceLinked="1"/>
        <c:majorTickMark val="out"/>
        <c:minorTickMark val="none"/>
        <c:tickLblPos val="nextTo"/>
        <c:crossAx val="52545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[Krish_retail_sales_dataset_Batch9.xlsx]Pivot_3!PivotTable12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Pivot_3!$B$15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Pivot_3!$A$16:$A$28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Pivot_3!$B$16:$B$28</c:f>
              <c:numCache>
                <c:formatCode>[&gt;=1000000]\ \₹\ 0.00,,"M";[&gt;=1000]\ \₹\ 0.00,"K";0.00</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0"/>
          <c:extLst>
            <c:ext xmlns:c16="http://schemas.microsoft.com/office/drawing/2014/chart" uri="{C3380CC4-5D6E-409C-BE32-E72D297353CC}">
              <c16:uniqueId val="{00000000-D71C-42FB-A67A-4AA5198B7ACA}"/>
            </c:ext>
          </c:extLst>
        </c:ser>
        <c:dLbls>
          <c:showLegendKey val="0"/>
          <c:showVal val="0"/>
          <c:showCatName val="0"/>
          <c:showSerName val="0"/>
          <c:showPercent val="0"/>
          <c:showBubbleSize val="0"/>
        </c:dLbls>
        <c:marker val="1"/>
        <c:smooth val="0"/>
        <c:axId val="500645216"/>
        <c:axId val="500634176"/>
      </c:lineChart>
      <c:catAx>
        <c:axId val="50064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34176"/>
        <c:crosses val="autoZero"/>
        <c:auto val="1"/>
        <c:lblAlgn val="ctr"/>
        <c:lblOffset val="100"/>
        <c:noMultiLvlLbl val="0"/>
      </c:catAx>
      <c:valAx>
        <c:axId val="500634176"/>
        <c:scaling>
          <c:orientation val="minMax"/>
        </c:scaling>
        <c:delete val="0"/>
        <c:axPos val="l"/>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4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[Krish_retail_sales_dataset_Batch9.xlsx]Pivot_3!PivotTable13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Pivot_3!$B$32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66-4246-9137-EB666C6F8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66-4246-9137-EB666C6F87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66-4246-9137-EB666C6F87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66-4246-9137-EB666C6F8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Pivot_3!$A$33:$A$37</c:f>
              <c:strCache>
                <c:ptCount val="4"/>
                <c:pt idx="0">
                  <c:v>Clothing</c:v>
                </c:pt>
                <c:pt idx="1">
                  <c:v>Electronics</c:v>
                </c:pt>
                <c:pt idx="2">
                  <c:v>Furniture</c:v>
                </c:pt>
                <c:pt idx="3">
                  <c:v>Grocery</c:v>
                </c:pt>
              </c:strCache>
            </c:strRef>
          </c:cat>
          <c:val>
            <c:numRef>
              <c:f>Pivot_3!$B$33:$B$37</c:f>
              <c:numCache>
                <c:formatCode>[&gt;=1000000]\ \₹\ 0.00,,"M";[&gt;=1000]\ \₹\ 0.00,"K";0.00</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0-FCA4-429C-B5B5-8E54E0BD64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[Krish_retail_sales_dataset_Batch9.xlsx]Pivot_3!PivotTable14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Pivot_3!$B$48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Pivot_3!$A$49:$A$53</c:f>
              <c:strCache>
                <c:ptCount val="4"/>
                <c:pt idx="0">
                  <c:v>East</c:v>
                </c:pt>
                <c:pt idx="1">
                  <c:v>North</c:v>
                </c:pt>
                <c:pt idx="2">
                  <c:v>South</c:v>
                </c:pt>
                <c:pt idx="3">
                  <c:v>West</c:v>
                </c:pt>
              </c:strCache>
            </c:strRef>
          </c:cat>
          <c:val>
            <c:numRef>
              <c:f>Pivot_3!$B$49:$B$53</c:f>
              <c:numCache>
                <c:formatCode>[&gt;=1000000]\ \₹\ 0.00,,"M";[&gt;=1000]\ \₹\ 0.00,"K";0.00</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5489-4ACB-BC72-3A3C0BAD4672}"/>
            </c:ext>
          </c:extLst>
        </c:ser>
        <c:dLbls>
          <c:dLblPos val="outEnd"/>
          <c:showLegendKey val="0"/>
          <c:showVal val="1"/>
          <c:showCatName val="0"/>
          <c:showSerName val="0"/>
          <c:showPercent val="0"/>
          <c:showBubbleSize val="0"/>
        </c:dLbls>
        <c:gapWidth val="182"/>
        <c:axId val="525426016"/>
        <c:axId val="525445696"/>
      </c:barChart>
      <c:catAx>
        <c:axId val="52542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45696"/>
        <c:crosses val="autoZero"/>
        <c:auto val="1"/>
        <c:lblAlgn val="ctr"/>
        <c:lblOffset val="100"/>
        <c:noMultiLvlLbl val="0"/>
      </c:catAx>
      <c:valAx>
        <c:axId val="525445696"/>
        <c:scaling>
          <c:orientation val="minMax"/>
        </c:scaling>
        <c:delete val="1"/>
        <c:axPos val="b"/>
        <c:numFmt formatCode="[&gt;=1000000]\ \₹\ 0.00,,&quot;M&quot;;[&gt;=1000]\ \₹\ 0.00,&quot;K&quot;;0.00" sourceLinked="1"/>
        <c:majorTickMark val="none"/>
        <c:minorTickMark val="none"/>
        <c:tickLblPos val="nextTo"/>
        <c:crossAx val="52542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[Krish_retail_sales_dataset_Batch9.xlsx]Pivot_3!PivotTable12</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flat" cmpd="sng" algn="ctr">
            <a:solidFill>
              <a:schemeClr val="accent3">
                <a:shade val="15000"/>
              </a:schemeClr>
            </a:solidFill>
            <a:prstDash val="solid"/>
            <a:round/>
          </a:ln>
          <a:effectLst/>
        </c:spPr>
        <c:marker>
          <c:symbol val="circle"/>
          <c:size val="5"/>
          <c:spPr>
            <a:solidFill>
              <a:schemeClr val="accent3"/>
            </a:solidFill>
            <a:ln w="25400" cap="flat" cmpd="sng" algn="ctr">
              <a:solidFill>
                <a:schemeClr val="accent3">
                  <a:shade val="15000"/>
                </a:schemeClr>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5603674540682"/>
          <c:y val="7.407407407407407E-2"/>
          <c:w val="0.8215995188101487"/>
          <c:h val="0.8416746864975212"/>
        </c:manualLayout>
      </c:layout>
      <c:lineChart>
        <c:grouping val="standard"/>
        <c:varyColors val="0"/>
        <c:ser>
          <c:idx val="0"/>
          <c:order val="0"/>
          <c:tx>
            <c:strRef>
              <c:f>Pivot_3!$B$15</c:f>
              <c:strCache>
                <c:ptCount val="1"/>
                <c:pt idx="0">
                  <c:v>Total</c:v>
                </c:pt>
              </c:strCache>
            </c:strRef>
          </c:tx>
          <c:spPr>
            <a:ln w="25400" cap="flat" cmpd="sng" algn="ctr">
              <a:solidFill>
                <a:schemeClr val="accent3">
                  <a:shade val="15000"/>
                </a:schemeClr>
              </a:solidFill>
              <a:prstDash val="solid"/>
              <a:round/>
            </a:ln>
            <a:effectLst/>
          </c:spPr>
          <c:marker>
            <c:symbol val="circle"/>
            <c:size val="5"/>
            <c:spPr>
              <a:solidFill>
                <a:schemeClr val="accent3"/>
              </a:solidFill>
              <a:ln w="25400" cap="flat" cmpd="sng" algn="ctr">
                <a:solidFill>
                  <a:schemeClr val="accent3">
                    <a:shade val="15000"/>
                  </a:schemeClr>
                </a:solidFill>
                <a:prstDash val="solid"/>
              </a:ln>
              <a:effectLst/>
            </c:spPr>
          </c:marker>
          <c:cat>
            <c:strRef>
              <c:f>Pivot_3!$A$16:$A$28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Pivot_3!$B$16:$B$28</c:f>
              <c:numCache>
                <c:formatCode>[&gt;=1000000]\ \₹\ 0.00,,"M";[&gt;=1000]\ \₹\ 0.00,"K";0.00</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0"/>
          <c:extLst>
            <c:ext xmlns:c16="http://schemas.microsoft.com/office/drawing/2014/chart" uri="{C3380CC4-5D6E-409C-BE32-E72D297353CC}">
              <c16:uniqueId val="{00000000-27C5-42C9-A416-F867F8073F17}"/>
            </c:ext>
          </c:extLst>
        </c:ser>
        <c:dLbls>
          <c:showLegendKey val="0"/>
          <c:showVal val="0"/>
          <c:showCatName val="0"/>
          <c:showSerName val="0"/>
          <c:showPercent val="0"/>
          <c:showBubbleSize val="0"/>
        </c:dLbls>
        <c:marker val="1"/>
        <c:smooth val="0"/>
        <c:axId val="500645216"/>
        <c:axId val="500634176"/>
      </c:lineChart>
      <c:catAx>
        <c:axId val="5006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2">
                    <a:lumMod val="10000"/>
                  </a:schemeClr>
                </a:solidFill>
                <a:latin typeface="+mn-lt"/>
                <a:ea typeface="+mn-ea"/>
                <a:cs typeface="+mn-cs"/>
              </a:defRPr>
            </a:pPr>
            <a:endParaRPr lang="en-US"/>
          </a:p>
        </c:txPr>
        <c:crossAx val="500634176"/>
        <c:crosses val="autoZero"/>
        <c:auto val="1"/>
        <c:lblAlgn val="ctr"/>
        <c:lblOffset val="100"/>
        <c:noMultiLvlLbl val="0"/>
      </c:catAx>
      <c:valAx>
        <c:axId val="500634176"/>
        <c:scaling>
          <c:orientation val="minMax"/>
        </c:scaling>
        <c:delete val="0"/>
        <c:axPos val="l"/>
        <c:majorGridlines>
          <c:spPr>
            <a:ln w="25400" cap="flat" cmpd="sng" algn="ctr">
              <a:solidFill>
                <a:schemeClr val="accent3"/>
              </a:solidFill>
              <a:prstDash val="solid"/>
              <a:round/>
            </a:ln>
            <a:effectLst>
              <a:outerShdw blurRad="40000" dist="20000" dir="5400000" rotWithShape="0">
                <a:srgbClr val="000000">
                  <a:alpha val="38000"/>
                </a:srgbClr>
              </a:outerShdw>
            </a:effectLst>
          </c:spPr>
        </c:majorGridlines>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lumMod val="10000"/>
                  </a:schemeClr>
                </a:solidFill>
                <a:latin typeface="+mn-lt"/>
                <a:ea typeface="+mn-ea"/>
                <a:cs typeface="+mn-cs"/>
              </a:defRPr>
            </a:pPr>
            <a:endParaRPr lang="en-US"/>
          </a:p>
        </c:txPr>
        <c:crossAx val="50064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[Krish_retail_sales_dataset_Batch9.xlsx]Pivot_3!PivotTable13</c:name>
    <c:fmtId val="3"/>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Pivot_3!$B$32</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037B-459E-B105-18AB2EA29DED}"/>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037B-459E-B105-18AB2EA29DED}"/>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037B-459E-B105-18AB2EA29DED}"/>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037B-459E-B105-18AB2EA29DE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Pivot_3!$A$33:$A$37</c:f>
              <c:strCache>
                <c:ptCount val="4"/>
                <c:pt idx="0">
                  <c:v>Clothing</c:v>
                </c:pt>
                <c:pt idx="1">
                  <c:v>Electronics</c:v>
                </c:pt>
                <c:pt idx="2">
                  <c:v>Furniture</c:v>
                </c:pt>
                <c:pt idx="3">
                  <c:v>Grocery</c:v>
                </c:pt>
              </c:strCache>
            </c:strRef>
          </c:cat>
          <c:val>
            <c:numRef>
              <c:f>Pivot_3!$B$33:$B$37</c:f>
              <c:numCache>
                <c:formatCode>[&gt;=1000000]\ \₹\ 0.00,,"M";[&gt;=1000]\ \₹\ 0.00,"K";0.00</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8-037B-459E-B105-18AB2EA29D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[Krish_retail_sales_dataset_Batch9.xlsx]Pivot_3!PivotTable14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2559055118111"/>
          <c:y val="3.2407407407407406E-2"/>
          <c:w val="0.85197440944881886"/>
          <c:h val="0.96759259259259256"/>
        </c:manualLayout>
      </c:layout>
      <c:barChart>
        <c:barDir val="bar"/>
        <c:grouping val="clustered"/>
        <c:varyColors val="0"/>
        <c:ser>
          <c:idx val="0"/>
          <c:order val="0"/>
          <c:tx>
            <c:strRef>
              <c:f>Pivot_3!$B$48</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Pivot_3!$A$49:$A$53</c:f>
              <c:strCache>
                <c:ptCount val="4"/>
                <c:pt idx="0">
                  <c:v>East</c:v>
                </c:pt>
                <c:pt idx="1">
                  <c:v>North</c:v>
                </c:pt>
                <c:pt idx="2">
                  <c:v>South</c:v>
                </c:pt>
                <c:pt idx="3">
                  <c:v>West</c:v>
                </c:pt>
              </c:strCache>
            </c:strRef>
          </c:cat>
          <c:val>
            <c:numRef>
              <c:f>Pivot_3!$B$49:$B$53</c:f>
              <c:numCache>
                <c:formatCode>[&gt;=1000000]\ \₹\ 0.00,,"M";[&gt;=1000]\ \₹\ 0.00,"K";0.00</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4FBD-4C4E-80AA-B1292A193792}"/>
            </c:ext>
          </c:extLst>
        </c:ser>
        <c:dLbls>
          <c:dLblPos val="outEnd"/>
          <c:showLegendKey val="0"/>
          <c:showVal val="1"/>
          <c:showCatName val="0"/>
          <c:showSerName val="0"/>
          <c:showPercent val="0"/>
          <c:showBubbleSize val="0"/>
        </c:dLbls>
        <c:gapWidth val="182"/>
        <c:axId val="525426016"/>
        <c:axId val="525445696"/>
      </c:barChart>
      <c:catAx>
        <c:axId val="52542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2">
                    <a:lumMod val="10000"/>
                  </a:schemeClr>
                </a:solidFill>
                <a:latin typeface="+mn-lt"/>
                <a:ea typeface="+mn-ea"/>
                <a:cs typeface="+mn-cs"/>
              </a:defRPr>
            </a:pPr>
            <a:endParaRPr lang="en-US"/>
          </a:p>
        </c:txPr>
        <c:crossAx val="525445696"/>
        <c:crosses val="autoZero"/>
        <c:auto val="1"/>
        <c:lblAlgn val="ctr"/>
        <c:lblOffset val="100"/>
        <c:noMultiLvlLbl val="0"/>
      </c:catAx>
      <c:valAx>
        <c:axId val="525445696"/>
        <c:scaling>
          <c:orientation val="minMax"/>
        </c:scaling>
        <c:delete val="1"/>
        <c:axPos val="b"/>
        <c:numFmt formatCode="[&gt;=1000000]\ \₹\ 0.00,,&quot;M&quot;;[&gt;=1000]\ \₹\ 0.00,&quot;K&quot;;0.00" sourceLinked="1"/>
        <c:majorTickMark val="none"/>
        <c:minorTickMark val="none"/>
        <c:tickLblPos val="nextTo"/>
        <c:crossAx val="52542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D4FDD03-39A7-423B-9870-2116393AD3C7}">
          <cx:tx>
            <cx:txData>
              <cx:f>_xlchart.v5.2</cx:f>
              <cx:v>Sales</cx:v>
            </cx:txData>
          </cx:tx>
          <cx:dataId val="0"/>
          <cx:layoutPr>
            <cx:geography cultureLanguage="en-US" cultureRegion="IN" attribution="Powered by Bing">
              <cx:geoCache provider="{E9337A44-BEBE-4D9F-B70C-5C5E7DAFC167}">
                <cx:binary>1Hxrb902tvZfKfL5lUvxzsF0gCPtbfma2I4TJ/0iuIkjUXeJpCTq15/lOOnYGidpdYoXUyNAYGuL
WloPn3Xn/ueH+R8fqrvb4ae5rhrzjw/zLy9ya7t//Pyz+ZDf1bfmoNYfhta0n+zBh7b+uf30SX+4
+/njcDvpJvsZo5D+/CG/Hezd/OJf/4TVsrv2rP1wa3XbXLq7wV/dGVdZ851rz1766fZjrZudNnbQ
H2z4y4v/Mea2fvHTXWO19de+u/vlxZOPvPjp5/VC//HQnyqQy7qPcC/mB4RRIlUo1cPPi5+qtsm+
XFb4QGLBFFLk4Sr5+uiXtzXc/kNpPsty+/HjcGcMvMvn/3+/7Yng8NfXL3760LrG3msrA8X98uK4
+ahvX/ykTRs/XIjbe6mPX35+zZ+f6vlf/1z9AV589ZdHUKy19KNL/4FEpAHvr+r4C5BgB1woyUJG
0Oef8AkSEi4jxTlV+OszHyD4oRjPQ/DlthUE0dXfCoKkhc3xV1EhZAeEE0wUfpYKgh4ghrniGD9Q
gX199AMOP5DleRQ+37TCIPmfvxUGu7sq119V8RfQQB5wSohCnD9HAyEOwpBRATx5QIF/ffQDCj+U
5nkcvty2QmJ39rdCInHF7XBrvyrkL8ACH3CFAQfMHrAA0/PIOYjwgCmBuBRfCEO/PvoLI34sz/No
/P4iKzySk78VHqe3Q3Nrb8u/0kbRAxEiiinFz7KDH4TgRMCFPO+u/5BEz2Py6NYVKqd/L3t1dDv4
2+YvxASrg1DJUFFwCI/ZAZEVRZgiKh+gWlmqPyDH80j8fuMKh6O/l+8+vRtuq78QhhAdUKqkEALM
0FMcKJKY0/CLQ1nFTz+W43kYvt63QuH07+Uzzm8hiL01uR3+SijUAWUYSQKJw+efcI1IiKQimD64
cLWKpP6gTM/D8uTmFTbnR38r//Hqozb5XwgLRgcsJIhSwOXh5wkskh5QLCEZRF9QW8HyY3GeR+Tr
fSswXv29zNWFa4rb374GOP/32IqgA0lxyBQWT1AQ7AAslQQMxANGq4z7x3I8j8LX+1YoXER/K0pc
3Ra3xua3zV8HBFRAmKSQ98kvCldP8SAHkqEQy1A82LIVK/6QRM9D8ujWFSpXf69A9/q21tVPL28/
ur8OljA8QCEPEZLyKR7ygCKBMGLAm4fU/yHb+GNCPI/E43tXUFxDqem/uCj1vGiPSyJPPvFnq4MY
qoOQ/GH5Jd2A2OlxaKXuKyZcIPIlP1xB8qV6921pnkfjy21PBP/vLgVe31W3TfaXZhWhOIC8gTMo
zK51jpCSVLEv0RNcfkKDPyLK83p/9BZrEiT/1SR4Ii3UyN9cfNXJ/91Pg3tQmDAegil6JpaVEFNx
DiSRz2fcb6yFpsLFcPvxzuTfk+p5SFa3P3nRh/f8G7Hk5s7Yn6I7IEr1PU38yQbGvX+mIUPiaRwl
xYESUK6lX3BZJxl/UJjnYXly8wqUm//PEdW3Oxy/9312UIXaf24YPWpyfP/q5/eGHtbq1u8V2x+s
0PHHX16A36YSKh8QSf3ejLpf6ImhOoHEs4RI7uPXvbC68w4CvV9e3MMI4VmoIDiTiPL7aGCCfQRX
yAG5T2agWMwUERCWNe1gc2hpsQMMJUm4AfpaVHAGhRfTus+XwvtNAfV7JphEQFz6e7Puoq181ja/
a+XL7z81rr5odWPNLy9ECCt1D5+7F1ZQrogkWEoEy1EGrhCuf7i9go4gfDz8f6hGRZYGfknqkC5D
XDnUNlGoQpLvjWNOxYil/MZkHlU7M3Bt950p5RhnfsjCnTGYNlHa9ePrCU2KRIJZdmiroD6Xs7OH
4ZTbq3byTdSE7RQXrF5U1PlKH+WubU5BoHpX03Y6mpTj07lncprPeIuG0w7eVL9izmUqUpzkeldV
hchPByEM3hd5W13RxjIfLbX3PmZiIXg/96hRSSvyhURtoacmchlzOpJFIY+Qath4VI5pcTU61h/1
PhDlLpybd6xpZxW7NHQf4eXCuJQmrSKeEXctDGdTjIO0SqOpDtNkYp0o4mDiUxtNTU0OGeVjdjiQ
XrSHeplouzNzql9qG6IpKvOe1rtMdAs6wWVKyiidZltGhSxTcVQIyHWP6FI0zT4dqBax4hOfY503
wa+tS5WKAEp91qZtcdvXTp8ZjCiKhrYV+nTGAi07WXnbxDURA9+Vw2BE1I6pfJdNrXtf4XKiEXe2
vcNLQD7lVARBHNiuO0sX7c/naTRZZJkyfeSM8j5i3VwehQGeLoIlGC8LMtQfSJ0HRVwWeVbtfT8F
70xPfbBLe27ahPaGXwSYpd0O06xqosWMSxan7Vhdt6QafYQsskNMF961salk+Il3SFVxFoTV+0VY
kh66oFcsSsVSJFoPmsR5NwxpVIhyGSOXBuo01F13GHbNuMOD6S86H3QX+TgMR8S2/VVeSPSynzUL
omIp6mlXMSb3Jau7W2Ts/BKNBXGx7z2O206UJ8Fg8Z7TsovV3Jmd0XLsosU3PrG0bw9bFvrDPCvn
G+FTf46yRh0ZVpq3c9fqG6qKzkRkkVMsIfB/V6d2eR2283zRZNxE1M5jXIZqelWEstxXJdMx7fry
3IWVOnSwViKq2ezScGoSY6zcOdqgXWZApGkZ8N4HejkPXNZGbTqkJ2Fo2yNc5+qwIbxJGMrrt0NI
u7iV5A0ntI4Qx3NkVBf14+mIgQaRqrWPhmkqr9TIyLHO4U0nh+ROS21O+3RAu9Rq/6bLmi7mzs0n
xDYkysUyxj3ixkfcDyoOawr6L3GaXYQsXC4JHuXON8X8CvY6STpciG6Xt6z5JCdqL13a4V3hWPh6
yablbVAP/KgS0qvDqejFGJG5a95WeYNvaFt0b8vWuk8uH4q3ImTHfJLuiJawdoFSPcWmtPzC47p/
3+PaXDY1DW8nlbI27rFQr7F2KG7ySqO4qB3TkQKbUkZzQYr9RPyyywjHt9NSWB91gaFvMO6zV3Ss
yt0wjfVvc1aIV3Ig/NciD8w+r1ma7UZuxitIsdMj3+nwWNdt9VGYVPmo7RHuIhsw/6oQzVJFChXd
J6z78O39Rrgmi1g+5WKaup2cUPVm6ZG49PV8IVodjNGc23qIBQsneM+gH3cVpOrvCcnyIHF0bthO
VVX6khDhTjzYiKt01tldnZdzG/Fx9jelaiobGTDNR4SXOIsKkpJP5dAuBSBP+jwyJebXTjUhjp3T
S7xULLsa6qy55QMF9o+u6aJWdtUF0nzEcaeaIRpCOZ8xnNkwzha9HM6dVTuKeBlRnc57LNEQLRz2
wDD4/jCDfo6NaEqHkwWxvtsN1cDDXRO65ajykvX7xufuQoakmqK2BJJ0nFEdS4vNVYarPtHtnLfR
qJ15XRS93kNQ2h+jQvFTwqv0KqsofZ8OTXnSoCX9NZjMa9TV81mRuYlEHfLFpRp4WR+1U6mj0Sy4
jlKSueNyHrCPwsDj4zD05IyX0p5XfZnrKOQqf1WyWb1U9zki2IfAgSIqulxO3GTTEdbWvk6Rrq7z
MWO/4iKY9uOYidNQ5uiSNMV0oqniZxUe6xNdujqLA5d3+7Kc1au68f5obGd2UhZDMADJxqaOKjTp
YG+N5cGh1L1m8cRVfw5UwG94btrLrC+yU2xHfuJVWt/Ople3QUVc0isEMk+EDB9Da8Xh3Gp8PYZa
7hfaiL3sc3mWDUP3IUuz6VZ1xVJGGWFWxmVQ9i5axmk44l4XQaRtJfoobD6lph3K6D7aOHKBJYdj
TwK/w8ywY5vO7VkxleSw7e816onOIzGx9tAu3h/n+VheBoIGPB6QrLtDPZfgb2Wn+pcqB/MS9SGr
wyifxuk2IFU6R3mN06vceveJjKx2r8LS5SXsO1qO4D1Fc55qWhw2TvvLofYFePbBDJdNK2oVm1aZ
KKwLQePSgKtrRteD8xp5+dKYOTsUed2e5MxUVURJgT+KekpNFGA3oTglRJ8q5id1iPGI3nBR6bfg
s0sdD7qzVSRUO/7asICdVpXsEgVJ6xuVDzwOxeCaWLZF1sQldsFppdMFHevRNNek6YmJemuK06UP
ED3NG09u2g7xeTez4VgbzruImaY9Gc3Un9pW4KsZGjknVOXlYWpQEIcyq6KlXaaLpTGgEAVGNwqE
tTdM9e2nXI7LDZoGnlS2b47NIqtdscjmSqU9PRMDwWXkueE3Fg+5i+xEIBxiGWXpcTF0/FznuX5Z
pX1506qQn0PA1tMk7RvXR71R1ZnyTr5Xi56jWfN3iFZd4nk573BAYTtndNmpoaPXQUHK45zX1Rwp
0hkaNcKINwW3rtl3ldJJzsrqfZOh6S0G09lFBR66U5WHap/bBaGoXPB8hOcqP+G6dcfeB3KPbc+T
NA0OtSN5HwVFoeNWT+OvHvu+iHRJeVwRUb6XfmhslDsij4YUyZfEuxzv+hCNdykzau/mIh4gMNqj
TpMoJOa20Z08mibY/s6W7DS08pr6dEgmNb4OxdjdDLQakpEONovEKMFiFSNDyRyYFmxTlVWvNWyT
m35Gc6TTcTnSUzDW+5CE+govapxPXMBUEbeus9m+gTbQO2Ws/60TEuvIg1W30VQpsOpFnRp3tJgu
zeMMWlQxyiphYoB5iebUMQNmu6ve655PoEQ1jpHH4D6TtMBhvOSuvCh8A0xVrU93rQ+CC97q6wpl
4iLTNL3WqBBB3JKWHDs6uV1YtHMKxrAN7jpWo2tbFuSoqDy43jYbDjOU07jSI7me6HEKKj9cKHy8
Nuzc1Aid1Wii+6keSDQrVEeiyevjOkRNLPycXRhpu13Aw5ei1uFLDqFy1A9oukz7Vp+VSxUeloEO
8tiG4GOjKcU5i0U/id2YtvjQ1ap4Gc7zcJb19VTuA5Oz+qguM3s+LBAsRgOkM2/ZyCocLbbNyQ77
JuCnPQSIb102cLkjM83e9mDrwIN5dtWJCRc74iBKPAz7phqjNJAqiBhWsDuHRb2cvM8vMmEDDqzw
noARm5cTOYz9O8ND/kZW3J/xSqRdRJuRvzW8ZZdg7EIa1T3K3wOB0SHxUwMhdEBq8KZV81osc3be
lWwAi2pbvFNLJ08wvPgnxcfa7vIpE/2uhHjzuJnqTEfV0igTU2ENOupqiw+JISY/qquONGA1fRjs
nGEpirIK9328oBpQsllGYuqM0HsBbUgcDwsNboOAmtdNli4kthCz77q6qV8tonLvW8F9t+tH35w7
KeKeSm5jUwQQ4ng6olfS8Oq9KWfI0HJaFPUr0+SIRK7vK7ZjOTT5IxWk6bwLx3lKY9TkhhzNXUgh
0oStfJSOWN2kwkGiM4pU1VEpYKvGtetNexJUNCh3XeNRF/ElvDEmoFliOZKnyk/THBc402/aQNb+
sm4H7w5p0dJPZqBZm3R9PfjDFFmRRUjIzO6qDDbHK0sopBxV1dIiknm4gNOr1AS+yl8BZ6aIkdrM
sc0XiDXA+p/afDwaXN2czpLQGzBL7Iq34A50karTZvT29exLU0I0tdxMSyaCSOV6NmB+CxsPOaqW
CEzSwqH6ATn/l6LEk6T6Q9v5QQOPH3Ls33/913Vbw7/P9/z7j/cztP/+7fzr8O13P5Xctfe9ALP+
0L00v68FT/8i3X1J4skv/1Ej+UYV5GGW9xsXn5RInlTnnhQ6Qujrfbs48qRy/rkwcv/5h5KIEtAh
DAVhjFAO0z4cyiwPJREuYRIFBuOgtKHAUyICffcvRREiDqBCBp6ZIyhaQMUEhiS+FEX4geAIymRS
YAGtRwUDpl9f7Ql+UA16pigC6zwqiQQ4pIIKxu7LbY9LISad07bUih/l4U6xV2aEFtfv7/8n1r1/
3qMSi8IaUotqFnvL8iqPFgiubnLM54cJ4YcB4T+xPGj58fLgH0o/zRAf5kM/DFcTX1B2nc1L++n7
4j+tFP1bLdBAeby+qpdSujLlewihzXLZhbVCUU4KFkZQjKgxhGO9TQ+//7BvYQDwP36YAeyLKWv4
fjZQt4okItkQtZ7LX7+/PlRWn8UYPV1fqB51hfJ878KOnofhRGuoXBWIn3lpmzkJxMKHqPZ9d/X9
B37jhSTs9Mcv1EnUjeL+gWOlxHzS5i51MTUu1/vvP+B+oX8X8n6H5766+PgBEmpOyDrC9lNpxHTC
PUkhvysNzs9YmRf4PHSlK+Pe9I0XEapo2B+C8R+Ho+8//xsvyFcarSCLDv1ciGQIuimBZJJWkJTI
7OP3lw/v13nu/e6RfMSeTtSmZMazvcuysY8llokg4aeuJP19CpJBPh85L4KzdsrCcu9w20oIsTOJ
a5hz2sBfuSqRVpmvx4pNoGGJWUyG9pNgk96mPrkyOi0Ygkl6y/beG/EOtb6N0tEVr7aJfg/aI+VV
stDckIHtS6L1HYLDIWdNAGlsvG35lelpA6iG9jlj+8qK8W04QcI2p4vYZtjkyvAM1VR0He7Z3rbB
suzRHIzDDsqIrdgo/srY4DkLpa8KMDYtdUXsOZ9p1PfA1N339fMN08lX3KzVOLHCZSKpK9OnV6Ku
e/eW9ItCJzbIFRSJspbw4+8/7BtElCsi4sIHTWu6IGlaL/iFgcks+7a2Nvi0aX2xsmRGIoemmclk
acN67zMaDJBVlmb4ARr3O/4ZoouVslRb0sphnyYQRi714TSE3bivJh/qXa9zqjY+ZmVPCG1TOXWB
SKx12B41vG3QfmnCat532k7zNl6LldHo27FPyVxLqJOWy3U5+PxVI7i6/j4W39LVympM5SzDCUKo
BAez3ldmEOQso77tb0omy/kHqvrGjrqfSn1sPXKZdaUUnUyGivrjoF7QK5WFQ/UQQP/ZwEWQp8u3
qfYIlMMTJ3qoYaNipu/50nb77+voW9KvzIcbRSsknNFIoOy7XNsqq/fUBVC82Lb8yng4TRpf+UIm
1IwlYODlHEQGeb1sfMCKz6UKWA8NCpmosIbaUBeyZtoPhYBa0qY3uA/CH8MrsCcmDGaeKJPrt0Ia
cwGF595vk5+viCb8AEdkYAYq6Qi1+sguZFZRXtYT2kYxvqLYrH3PoS4mktJkHT02NTQoosLR4Ue+
+d7yPGOR+IplPisyVE8AcZ/6btgVGRHiog4WqNxmNq3L/ZxBCeNdVUvyq2uyqfmBJf9WzAM93ifI
VHOWCqgZgimsZNWdQI8iFZA4lJDP7qWdCmqjxhbQrtE57+rDcoZsd8fpRNrXI7LcbVTwiqA+5YGQ
ZZAmtQjcjuhJJFJU5Af7I7xnynPqxU/fko121j3uVULQMrT7JUxHu2fpslRHHbTL/avM1O2nLqBT
DU1S2bCXMyG4OcdCyuKdLDFjPxDlG6aCr7gsm4J17aRp0onUkJgv6q6b56nfZkfZimguhNpWUWQ0
ybpZvoced/cSasP1NjvH7nfvoxivJ1lTBIFQCasgk4ldKOslcnrw5gfb4Bs0uJ9afPwAo3vP8DzI
xHqo+R1LOgzoN6gcASVynKM2arTr6ghDizf70NWLwRv1tiI4mZoKUIbiOJdp7aKux6aOvKPBRhPL
VgRf6AJtEz6IvetZuOd+zHYLb4PdJvvKVizmqUJN0c9LYlxmk6URRcSHrviBkfjGnmUrcsLcaR7M
EEsmBdZ1jG1Y7FLf4o2basVNSEtaGep2STDkjRHKw5smoz+K9L4l+opuIe8aOlfZkmTC23PnGwT+
s8/DYuO+WXnOvHC2IwPMtARprY7xOJe7FOZskk2w0hWbSTeyzpawuk0xjScioMZfh3qb7HTFZtng
RY4CYA0szuOSuDHipaDbDB1dUblAAdTzU7MkfairQ6OaLB4ZXQ6/r5l72jxj0OmKr03K8mUJgymZ
AnYHeWE5HlJbdk1iJ/Gl6vpng8b7E2uPjREZxdgUZTolBIh7pWxb7KGEXW7Ll+mKsraBWGVaoFfT
wmjSsVTM7aA/s9Hc0BVlQ1tXqVwKl2Smoqe6qsV5N1cbRV8xFjxpWpYhsUnfFmkYDwybWORzme++
D+43SEtXpIUJCVMG0JXZd42eT0qb2TOXptVGUq0oC/XRYAxdYQ8Hl0Hjn0xIVq/YIHm+beeTFWvL
UI99NuIZYja3xGXH3nvlmx9s/G/ohqxIy4qgpFKm476v8jAixuGoV8ptFH1FWtIVFKeFHEHzwfsB
QwDWqDndBut6/q/sliEIDP8iOsU9jtjIt4q+ZiuTqYPWzrhXExSNYQoHQ4tts2Lu4XgU+ZRo7NLK
wOpzofLYydJFnONio9pXbM0pky0c4oDVKb7rNa0OM51tLD2RFVtL+A4XqTNYXC2uTiqhBkiN+Lwt
NrhvojxWzGyJSCtfjntm0ymawxFHYZfabS6KrLha5x1uWoLcvhmXJppyfeeKJdymdbziqVkG27X5
5PZ1mcP4B2Xvg9HgjYuveIpSNhCfB3YvYFAU5jT1rXGL2bj4iqYwbzEXEAm7fQFDRxEvdBW5AYuN
q698qyBFkOlAgejKhecG2iMXqciqbS0qvOLp7ChuKKycLCF8g1C0NJKzXWADabbtGbyiKu5nVbsu
GxNPaxg9C0jHkm7C9sMm54RXXA11iod2rsGzpqY6UYWB0eSy8Pttq+OndHJD2pHMM5dYRX4NC3xp
KLnctvSaqcYXML8c2ETnwUswj+89Fhvra3jFU6V1LcJG2KSYcpgzzdl1W6btNkDDFU+b0gSDks4l
gbY6htHsM4F7tG2z358femy/oC08dWaWwb6p5o/ahzeY1aebFB6uWCr1lAXgr30CyxobLdjkPPKG
ZNtM7+d5+0c+CYYIYeQNBo8SOBqL3lELdiAyegm3RRrhiqiurzCq0tYlMGWx7NpZ/JbrLt2o9hVJ
U5hWFKMeXML84OO67kD08ked1/tFnkkO7ocBHmOqGk51F9Q2gSMQ6lyaLDyvgrS72QbriqLYYjvA
94/BdszTPCL19E5IvRHSFUcX2qoizUuXDGyE+TM5v696ebFN7hVH6UTnSRNYOyjMNXX+nFFzvmnp
+6MsjxXeTmmaWZLZPUrvp/6L9EwvaGN9AK0YGoZdJ5YAB3v4xq9XtRfv5eCrbaYFrSga5BCnDy3o
BKbFL9usPUzrfJslRysvSrvJkxmK3vt2gVmiCcMJlG0eFK2I2XlmedtBbsfr7Ey2c9IM6bY+KFrR
Uld2zp0Dobv6zTK6uBBvt+2QFSUrBTOkSwkg0rz8bZjVpVz4NjuFVnx0/VjOfuI28aYIrxdvcVI4
YnbbBF8xkjTp3BRa2cQE0OvHTXmkUvVu29orRpaVNgy+wCjYMw3RbYD4LVVkm2OD469POQkbG8bx
ELjkXPMZRodpsFNKjJuIA98k83R1aUZhKRuDfc9fD+1OwiTGFp1QtWJknsExpj73NnESpi0mYroo
7Pn1tsVXnJygQe59k5p9mHdHUwXN954UdtNOgSPHT1UyOIfKoILFZcUuiOs+aOqHjVpZ8RK+Tcmj
XiqzH2pywWDt2Y1b115RM5y0IGQOoWyMCTpzMitOejrzjVpZsTM3cBQG4lnYKAzGIRdUvKl4vinA
omrFzVnBnHKpgPkz8baIEU15u8MQAelNpoWqFUG7qaYpzBvZJKPdbTCNN9B8eLNpK66HtUY4rTlw
AnqBY4ds1zs4FUHgy0U3xRFQEFrtxRzmams1g+BwWsy16GQe+40MlSuGFrVAVOTEJLIk5zAAzvfw
NVN4m8bXA1Awmw0zl260CeqqSxpUcTHkm4IUuh5/GljQ+AzmfBOMYQQaTlgOcUiLT9vgXBHUQ0fB
yNoamADg7zMzn2jBXm9besXPebBpKXEwJD6ESeWqFf1hUxfbRhfgIPLTndKyqVEjzNck0EJads3S
vhQEjuVtE31FUNdhU+bhNCQtzKdUcD5hCE6DEfmrbcuv6DkFBKwizLUnePQfDURws5G/bVp6PYFk
wfHkHW9NUvLsau66Y1TX2/bhevgIjsyWvKjokCxjn+/HKcO7oGo+bJN7RU4NZzDMMJcmUXkXl9S/
rOWPws57P/afWRUcFX+6U6YA6sFjJ4Ykr0fmokHw4rzn3RxNBXY+3ib/yomyspmbsmVDUmnya5XT
m6Arr7ctvaLoDCOJFRdwdAfObZmj0QxhFI50W6uOrieMMjigouEMFQhOw5t6DJqIBt3bbZKvOJrP
fVcOKDcJw5pO+4U4D+emZJWX25y0WPGU5lkmnYRzTMscXOoaX+t+Wy5OxYqjlWY9JMywdOrVpUX6
VUr4pjYUfL3A0w1ZSZ/WcEhlSEha4ySQ2F6G2aQ3jeLCdyk8XR2LEbFRw05M0QLnXoY+IXTjRBdd
DyzVcxrY2eRD0owditAoDvsp21YdhlMPTyW3A3WOKlA5mMfT0ePTis3bOLQeU1JTVrmiz4ZEpHC4
UCz+VA1wknPTNl+PIinYJWjG5ZCE7XhBwv5sQHaj3CsfOmjoTtwfiE4Mlzc6HC6rst+UxFG+Imc6
Uzh31hVDwkEzkYIp8aj3tdxmD9fjQpYUfVC0qoe+Td7HAy4vXaC2haDrcXqEIM9qGOqTTJO6iCYo
VOwdCvg2xaxHkYpCwdhY4YE3ytexdJxfwSn6ZRui61GksWA8hWG4PlnUgOPQ0JfgSbd1z+l6DMkF
jWzZ3MJ2aRVF5f9ydmZbcuJM174i1gIJJHQKZGZlTS67PJ+wbLct0ABiFHD1/84+avN1v/4Xpz2Q
lJBCodCOZyPWoturylIx60M1HNzw/75GoZ8NhVwajL2sPM8bFM/QwBp3x+4R4r3caNXTlPa2dJc0
GHSXz97ZX5Pg/uChcS84iizoIF4E7tJX61BYyVSGEUrOhyLBXnDE+bKk4Ry6y2QYycGJ6HOYMhyM
j8luxY4GXSQDbdxliLkcs2gj+ptel0Yei2PJbjdd6p71fsHYtJVq0R5vPywmOrbnJfvtlLTeBnzC
uDepu1uHcDh701Z3h8Z9rzea6UxXtEO6iyoTNIu3pbwDXN7pYwOzFxxRxMmEoK/zIpqyG858QnNl
lpQt6w7+wC77xWWcbhs3Y+Tp4K99n36oOnOsNh/vJUdcWwIRcO8uPB5fazm89Xp8PTbuu6xXlqun
xsjuwhvxtWk9SAcgOR0clPj3UNOhZJ4Gk3UX2qv0K8elwt2k7Xxwyux21jEMlnWjSXvBShUZg/Ql
C0A7Oh0bGPL7u/crADrO4OnJvE5ZErl73fxJxfR3CvovB5q9zKirF8jrUtJeAH6QZYbbYoVgw8Ge
yKUVUt9Zt/rXyQ7mii7rgF3GquqS92hx490L6n9D/yq4ZXfoVAc5R+kmZhloECjGy6VLgWTaYtX1
H3xHgikP167R39qqCrqcIbEkRZSg1n7iblqmwkSokuUMt9TLdeqCVF0IXyr01bfKr3kUoprwOYCy
dz1HVA28oHzBM72px+0sO1EN6LYj23S2hCxbMcyWNl8XHsflyxizQH0foqTrLulGxHzpF/y9hRu3
5KTCOUnzhpNI52zlcrqTUSvFI0sbNG6F3UZeYf/hs5mw/urqod8uYSvS9eytmeNiRs91cpq5j1HC
NtUc59I42yKfFWLNU/CVeGbbuo8efFMqcTU0GuPLhtH2eUL1fN22wD73zRzGgMHM85YpgIi2VwP0
AD+WhezVL11Tj9C3i/YiUGxDO796rDZ5rGsl3otfQvxpSZy69rK2rrRFG3p1ARisPpj9xbtob5d4
Ynqi7YUlVYuSVZARScWxuLCXqdG4BMioA6YDNI6fZaxfS14fHPT092U74xppMQTvnUzlBaCD+zKJ
jlU26S7EJzNkNUC3uAu4dQsgDUJnwkTtwTHZpWV9CJqTxo3jRRKlskV3v5jqj2WsdBfkFXpz54aH
7WVaJ/eM9q/6rqWjPRaH6S7KV6wOp4aw4SJ7HT/GSL7RVzCNXw7FYbqL8sA7zfPs5vaiUzl97NNu
w01Ek44Hh303z6OmjgCNw0dl0ibAQQ3NtGU8SHRXHHr/vdRrtJ0vg2psL7io+uVdfJ8Ew7GWC0Dh
f5/sbvJggKy8vVShgI5sHPhicioU+XXs3Xczfk66jc4TcRfTiS3NeAusUo5qBzmmxYjJbtJ715go
XCQSBPi2ZRP36lTX9cEEYa/3AlilVJvEFo47mj6HoozlLvDh5djg7Ka9D9HLnNRNi05UY+4ZWFBj
xrqeHdP3x3u116AaCSFTi0jWTPy+amj4FWfa9VgpmOzSG77YbrMD8lWUspZrGZfThYNdcnDS784h
hJpJ1LcAr2qwxICNkmAYWXtsze4lX1EfLdOCc/IlWBv6s4La/OdmJ3tM+Qmk6e+rKiEAolVKu0vC
+BxcwaWL8rD0PvnD3eF/NL7Fe+EX+kHLkpm0uQA2RPv3Ttdzm5e8Ia7wQxu8R0fYcxAIowpkcVrk
UuAweq6CJGmPff29PgyNtCycFPJPvwK3lgdWAUBhq8aZY8fovUCMhXTDmeUWmcoxKh9sDaDWBXDK
MTxWndpLxLZw6tGSSpoLBc4KUESvAAFVOp4P5ijRbnmzYbN9Q/AD60QgW96mT1Dv/zgUOvYqMTPa
dRTT1lxc3wz5IumvDXzSY6sj2q1s2W3RMGhuL8htz4Cj3hMyHCsB/N3j+A/Znw2CUHoQRIAQnQfg
+EDFRSPJu2ODstuJx8qAtevn5lJOfXoCHE1mNqkPbpV7nZjnsLFs8EUvdb8E363y9EcfYLs59O57
odig4qaNm8hekK4883l7MJ38A8vlNt/+5ai414nJBfeMrG/BUV1IdR+ZPs1gyemPbWJ7qZjXDFxY
Te2F6rQFcjNNu/uKT011bJnuBWOxWFoQXUN74Umj8k6kdzqO1mMzfS8Z610jZSnq5iLiyj8OvY1z
Pqr57f/+prfk+N8Gfpd4Cq/X2UfY380Wd8iaw0GKkwmjtj0xHIyaQzkW3Wt3gOcoSzf25rL1/DsO
6k+WV5/+91/w71OH3lBS/9RGgpeGq0G0Y6FDsC0VWInT/NPT7hgbgIrdANXIlZuqbMxFuLREdWdI
r5Yl06ElBbPP31++JWpath4vX4Ige0oisGnBfDgWDuhevyPYxtdkQLEj8mO0Fk2Ny98chGo1Hzos
ggHw++unsy8d0ghziSq2FqkMw5cWzVOHYiUK0L8/fWU1TuS+CwoZyaW9V2EUPhPikunQ28d7YWO6
sjJlFFS7cKKjyzCL1C3eh6ItjkzNONwliDaoh24WNQJmQl6nMXwno/LQxInD3cgDSTKC6Yt3R8k3
Keoe90vbFDWHYg48C34f+QYRMtCQqp7AVC3fzWB0vzZVcqzFDqi3359uaoCGQzKYW2KQvnWWJpex
TtJDg073AkeHkldY2tuCBWUWvOf0LfiG9cGB2R3lJgDa12mtDWQr4Irl6IjtvmwGRNo/PP/vYsX/
jcd0LyyDGS1ZGJsQzdiU2DddFDXTXa3nrj/jIDaRM1h6bCi6xAD4G6w4FTwCYt/ZLySi8XliZLvy
OFiTTGzlBPzBGmgNuHGykNx23Vrnm6zK7XtbrvV0bhz23HxK1AIyfBw/zE6N92tdzWdaTh6PAKSi
ykJbx9v7KkJ/y1t9A0m8b+oUsHUc2OIN/7b3eRVC+fmsXBVsBf7roX6iBNz4Q4kksN2/zxfoGjty
a0g+yTJSz7PQ4pHURB7bYOleEtcGOmlRHdUXsoQ/Geneiki+HAkAdC+Jw1lztQHz+kKBlc0Mia+k
Hf5EurjNuX+bKruNb5oCK7dh0ZfOAaZx7YfN+EKsUD0UHicEeYV7tKm+HPtLdttgBKw/i+dEXwIX
sFOsvTlvzsgPx55Ofv/C1VpOOCNSfZnbuCqCcvs0KvKncfr3FIemuygchbKedD/pCzNT/QpVdfwm
reTybVFR8Ifi4H/9xC4ah6XgksAa4DQsVLOiGru+A4Ub1gfbtfboaPvDofo/PvleNQd5gpxmZuRJ
1qPW5ylZIqjDAnOq7ZaSHIruY1UluhfRyQq1k7I3GLSGBBC6sU8IRAdzKr5b0AGAIygENPoS4Tpu
pP480ujd/55J//El9iI6TqHl3NCDW2jZ8fEqzJCc21Tg3p/J2YSH1AV/2738M+dM8GxW1xzOGTfS
H3rd5WfR8WOtrXTP6hpW0dX12qsLhwXLGZrrNCur6Nhhhe6FdHONUiSdoupSx2l8dvNqi1TUh85x
lO8WcshcZAw3JcjE9X1Y0ixu2cEx3y3jlYZmaEc8etviUym6s63JofMh3WvoVpDK6kHoEiBo8sCT
4KFjx6p4dK+hg6zwBsKty8Ip390r2IRcgoS+/u/Jfov0/7ID7CV0ZcIrkP4DTPZIDifn+jhbhYnP
x56+W6Wh0H2ZhEF94fXgHqB6/dTJ9Rgclu41dJJxGcxkqi/gnZvzJMbmLuzMMSkq3cvognXBvaHt
60sNd4rCwWsh4P1wOjYuu313UWE3DbQVxWjjeoFLgf/geq2PFRXhaLjbC1sxdiZuRNHM3bM27UX1
7bFNfC+lW6tlkVYikTIjnJSaqQlv7iJ/iLz/NRl363OGOn9Dhx8W0TC3GVRjuWMgCh8b890GuwHS
M8yjq9G1ZNe8ka7tMviLiGOCNACpfx90YVf0XOhEoNGq3UiWmrJ/aBddH+uDpHs13cSaEtYAVBTW
w0xAv4UK4A8j83ep9l+CwF5LF4PhDjiVrC7RGtD5IaxtggYjCdjme5CS2kudCBgJ8W62yYmhuubz
DkYLMxCWjq3nbhJhd9pcJMk3yxMyX8qU1vxQBZ7uCT9GjHRDVjycar7056QcAf0N9LF7Nbon/FBP
6Gb0OJyotxVUFuN7tFQufxjX/5jOe8DP5Dtgcvg6nFYebZkONWx/9MH4FJPfp1uiJxbQbh5OmwWi
wY/rr7CvjvUP0b3sJtic7Up40JwkFPOF8FWVhwTtW4dW4l4ysUH6XNYzgil35Ptg6autyLGWSrpX
TFQWJ/bWxdOpDvswWxwpT2UJ6cyhN99LQpegiwCBGW/lJJiJXGsaptOpGvTQFMd+4JaT/uPioKnr
kaVRxYulrxh2y1XBj6aCmSf9cewHdjtPP+ppm0s3naYWvkU2jX3hRHzo2oPuNaE4PyTUUTudohuE
zicdsAExPyT2hwXG70Pj+BwP5YiHzxNI32aIOzhVkGOCU7oXhMbVBDTD1EwnoiKXUx2pDBXb78cG
fbf1tBqGiyEtx9NMKpulQYBuwiUOjyVZe0WohPA5jAM6nlrIvOC11ctnw+n48dC77wWhsXeORqwb
T4HAFVysN3mq1+TYwOwBdHXvoxaqgPEEoil5aeyiv7Nw48dy8r0adEsq340TQmTTMJODcw48UVz+
CcHzH8fEPeXLRLojuqXpmZUmmV+qydb2vDJi+nPcO+yCh8Z/L6YqZ1rGkUJAg2NvUMwkkXmzTMfE
VHTP+3JVyceR4elSNnWRQkmVw3vor2OvvgtmWuELQM/Yn9zi1ry2nSoGWx6LNXsxlXBxONok6U+z
nuazrVKSgTC8HQs2ezHVanHc2Hrfn+A3Y87RoD9skUoOftJdJNsqWCm2qPWcXFrxHDZbCiZN/THZ
P271f4+TDV/5yNPSnQILEzq1uSajbj1GbkIH9O9PL2NYaUWKuVM9dlW+JdbksJE8RhWkew3YFK0o
OfcyPSvVbO+30C0fFTxcj+3eexVYSb2PJoiVT0kPZ8ToFuMdif5UI/yPbI/szrpwuEG5ehXiHAco
nc/Bj9Y07w8tpL36S0ckKmFwAQvAgcKKFpaq08exWobPxx6/W6eRgaHYFvbinMBfChpWtbDqkUWm
SY+t1T3uyw3phMTJibMYokwJcm/Cg5vfXvwFEFc3rgSPtjFS4ZseojkmSKR75RcMFOqy4p04bzf0
kfZRnMdV6rNjg75bpio08Mpb27gAheuu6d1LyI7RBOle9hUmEBVRa+OCQf6gmuAxbuq3h976/0i+
gBGqetrEBWGTjS6xM+i7rrydPhx7/u5er3FRp8zU8nPcRgsY5/EQ399a9f7EE7wtxn856e71XHWg
XZz6kp0tjGDvxnKe7fPAQylP6FPl5VXazVdP41b+fxyu/z4d/NuP3krx/0jqYZxWNrPqDE4Ki2+W
PDK1ITfTUKw6c67KRZusay38ZLKGdtjbFwUPRH5tjWOVPeNgrTSMRDc9w4azXIPyG6UesrsmhKRV
Z1Stm/cZDjyue9QsSt3TPJQ+YtcliHmns36Dw1qdhVTUVGb9yB0ORS3Dp8tutpPym+srO0VZrHlt
r3TTwD0XKw70XBZrBxfRXK9ULa9AyPm5zhINDx5gvle4qd3MwaeAwUxuBbsdZtFOM7DpLWqWo83Q
V2AmvODA2+aDIxa5o+Iq/WWdxT/u4U45FwxyX/jSYYR0Ps+e1JdtnRbW47xMh+Zbi6Itn7Klj8II
HnApk9WXpo61+GHlBCceNHJubW8z0L7U+vkm0rtz8ABfsgbQqCH3vh4iXXA0TpanDVc25BSQchny
MsVME/nM/JrYgsxbEsLkdWbiXCfTZtEX1rXrHTD+MENkbmZPKpzqtAhr6uFIzVmHLCy1aQEn1KbO
lk6yroF+U7WVLEaBIxbPUSFZYNw89l3T8ywljKNvZK4vZcyRNiKWMDvd42u1cHntU2R2mYgCYwt4
2pGv3WhZ4ddt4T/g4LvSs+vbRD/DEzplHyvYHvNnOsLo9HErq3SShdnQoxKfhZ8iEBE2Bue+J3Ro
pPherq4dXk6Gm5DTOQTVGNmYDdtN362MLv57l9q6lXk7oxh85ehAEu+jhS/Dmpvm5jQr0+CGgTST
aXyALpYNoi0QdPg0T6cV37JtryRBIY1cmW7SKtNMizPTVZO3bIG9JA6wazDMt8xyHh7CadAn3yNG
PbNWTur9shDZpJgOLZnOiiZw+WtlFRNQYqvVwONwqNIv6Uib9kEsG4pAVRJOS595N6KYn4k04QQZ
1DhSSnORUKreRjrt2RmAFb08NMRHqGqHI9hqG66Zx1midytcBzZCyckAWQvN9J2YAD0z/cxj98rh
Y5sWVTkk6jvqIKnBooEt/VwMKmmHZz2Fkr2HPKuzZ7VytAmJNmyT+y0JiH6MKq+3v+rGtBM6Zvqg
jZ87LNrq1LgKlsTORqr7VAU2DeF7GWvJkozbWLjncBx19D1WZZmuWSmFlRfv5zm5D/s6bj8rz9YE
ftdDiG506WkkgHZOmPlRjl5qmelOp98Tyjr3Cd3lW5Xjdgl7F1ol2vUJqr4hxf/cBvGPVvXzdrXE
ret7vYVRlLsKK+mHijHN76Qm2/MoQnkOSZcq2GJPHFarae2qd/BQXrYXjx4JEuAmGtyAtLiRiNl1
8GPT/NK4uakeFOvoemlbZcpLR0TUP0yd4CRXMY3Jl5SRWPwVeV0+o4U8uMc10vYD3SE2Uz6RhQQg
KCiWGj7a9zB5gBcr4EH0M9wdY1E4g07Ht3ytTPMcyRKu3L6tp/UUdJVa7sTah+zC2aLDTyErNayH
OyFd7tYxABNRhWJAH4qFrff9vA1J/zSE2xheqWPOfICzRtm+mRLBq3NY6ZYX46JmxE6fpH11hn46
6p86MbMfsGvHxC5RpfFvqiXsEUqqdvEnlrRjL4sQt1Xzg1YAHJ9LOTl0qAR8lu+rdBDx1TrnWDaW
Qc++VxW843PZwNwchpdNVIYwB4rpch2MHcZi9CQMinFoSJQ1ZvPuCx0F3qBIQhkBZ7jgLepADn2m
YGTbnJobkicD0G7Tz51HY9opcb3/SsLVM/ifyQZcTlhBsCekS/JniSXMc2UqYnNmYfL8ae3gzwjA
kbVAnmVUb1t99SO6ZN+v8Kfry6zqRr4g3m/Ot22mRmzTPkPFex5+wOmaJh/hkdFjQ9Cg1Yh3Bk+5
fUg3Tv0JJo646Tw1ntgkQ+9nk1yMiIS+eWtTs2YyGtPtwS+DRAVzgfWTuAvLFTkiOtmq6jrABi3I
tr6ug1eW6J4UVcymoBjCORIFX7dNfezDjaq7edy8uEy2Dcqi86RcHynctV7CaFD1K6rIZNVZbcwo
zqDGy/FeaJxgnldUIdJzrGvsd2NZJh103nG1PFoZKp23Wx+Neex6Dptf1g8wpEf33DZE78ZQWzRj
NPE4vtRLyMldiytj9dyCdFd32bzGcLgBVzzrfC+ia0ThGvwmGbqg+UbqJTWwoqUD5hhsd031FzXp
hplggWwbTq1M6/mMv2xRp8TqePgA/92qvB9kregVTbTMPE09gSnWCeHIsAJeRrT8uQGVDKb5UKnk
bmhrKaFtRhMT5kgKjtJ9pcbV3TllKTTDBBri8DQ4uB5m87g25BW/mX6co2pcvhpA49GTLkjVxnkH
/CKMzhGfynwp3fKqCBvpXSocel2SpoFY1c59GuSrm0Z4vvUtLGBdMPMox4VCWr3gdZPkzeJXWd8F
DYlxc1SXOpjeW7u1zT2ku9WGrKjZlh/YNYZGg5EahtHb200NDXP4RfPtaQtFbGEbbLe1vKYKnx6g
WQZHsEePgNy9gfvF0F/DsRLj3TIykdx27qUCE0BiGIchGwVWeQhendwmmXc13ILfUrEYkcFpLGVn
HlvEt0xTr/o34Ril3betHxzsaM04L8l1jWm4PMeY/dVnNSzwiMEfSdvyjUZp3L9LNQbxfiOqX4qG
Tsl4h/0/cBKDS+x88hvnXiJ5GtsNH7OX83n2OrAfeLSO9mXGmM33nYIC742a66rOY1W1w+fFcZJ8
sYSvqc1ACAsbh5GiRv7VgJkavoBaH4tvLcgr+msHl3uY2gsAEeHUq4jidxYuxCvytypMWZt1wbRi
KzQLtg9ke0DGsiCZeTEA0tDCy13z4Duo8much9jU1XWbOv2eT5jfJx16w/J62XD/Auv2+FNCoIvI
6ZqWCqa8S8xhWdjy6UIMT9ic0SW03bOrugotxxHwnWcnlGmfqHU+MBlDB9Y31Xbjck6iOp7fRE3Y
g7+Le1bxPk4bX51nA6ecl45U9HM6wOWlGOISpYAUbtvseW1cyc9hrzx5g/sn2rwzmg/bQ6SarkXA
jLE2IIuHUC29aEBU+6fSGuGWPI1j+bJC+RLkC6vt/G7YfIeGaPS9Ep8DY1jqnIuodm/0gBoTPOyl
6U50RV+tOaNFLTqlJW2aog9Lgi9RVyZ6iid3c3Jlwy35SaH2rWQu0jkhBeySw2iCH/qyflKpATUp
2ywa/947NLfRjxIG1I99MyHjyiup4A+vQIVbc0T3OeOe0fETmYA9uJPMO+z3fAmRplM08LoxW2kc
jNcarxC+ndpm5DlJGIyo12pqLnrBUv+ShL2fz4RrE8GZpAfyLIprCmNtAyVmNtBoOwtsRn7M+qRU
w/ME6ZSA9zWz3DzqoVzfpOvNAHXrN/owpKkOTykcbGALb5FyFLCoRtj3Zg7kVbMmGd/DLjqa3zX9
FOUoS3fk62pKP+elr+I7pGuwtdToomlx65b1i6ruqtEBrBGjrxqbLc23bRQua2GGxIqxD8mdRD7w
yVtOHyRQSjZjQnVDXkWESTBbHclauEWz+9TL9a8Y3T/qiWDp2Mumhk08dQHpX0IPxCuOQHR8lCwl
G3KnKO5f5sBBST4uPGdoI39CCR3N2nAXpaCRo5P3ae1T8qH1gTxpopjOrF3Gh1kb8UZ6EPQLjWmc
J8vkc1KV9V0cx+JxYnK9l9Fivq5yVq+Cmj6vQ/bWJL39kCjRiEyGboDsZDJad9kS1sIPmUS2u55X
2Lutd2wm8iOLFnc/qjUVBaYzy+02bcu56VVyv0K+GH/wQcpfpfFQLRRkbHhwV1o+e5OVmLkp2uTX
KvyrHst1/JAkjK3ZXFu4ZOcsmv1a1DcewNXAGh3YlLSPVgdn3a4b4GW/1LRVhWRzFNzPUYyGZrRP
+/C+r6JSPA/BMoznGX3+4ceNGcJyAa/x8WGKXSK/InO13SkZSUDuXO3q+FEts4Ebq2xmk/nI9elH
OhkXvunoRN0JmIa1AZJgYNW1DWZhvgQVvIRVnqx1UhfhoKoxm5IaqagYJ17nvUGO4rOSBpSabE3W
qf6xpAntHuelnbfvMKXySIeqMU0wu83N3N1lCg1D6gSKTkkufWpq9XaJcPY/tU1M7XnkiDsFTjSS
X7ub/O7UcUvoGzTVqOQB+lkaFZFYEnGN0Da1/KrRH2DfTMOYujBfhZyr+6EbaMgyAEVS3Ehtipj1
LY7GnOAUDMnm9jAMZkBcqBruoydnsSRfNQ6r/otOtLjGLW4l6GA9/xINVAdfLe60cExe2gQuhShC
VzlmB5KlrJxmRPehn5ZitrJPPzH09I8fU4/Y/nkYOkFUkfAuwH5VNkkwvzK/qUVmASGcZuNY9jYX
JTXkedjSZf0Vo93f/NXX6GY7pQpWf+9WUy0CwIGk7V/g8Zzo5dTMoLteRB2Q9oVhlSEihrTvUoSn
auEoFlYN2vfvFA0rf0d1pUNbxFuPFCAzjDEJDHyL8wcyPtXl6+xuuQhsXEb/Vo19L/1FaKn7j2YI
2vncqmAU12EQU4IvtgnfFx0xy/xViwS9SKzSYvg6et3NZydDG+RCT9FD3cmS5R3uHsfHValY4pPw
Gs2AA6rsee/mDklpx4CT+ThtoOQCBNCVj60k3cWXS/quo2QdkR0k2+berAYO8j38NDM0hcmJwl8s
Ve159Wmy5hIWpNN1owMOaJWYeDaMvg1cNk6jH97yyPPq1wxrk/S06TCsCuZv+2omB3hM3JVIsx9r
oLkw62hk6X2p4Gn64OTafhIpBqGg4xhHJgtr3DJ/HMymAmSpaxhclg3z+oI8IOL3I7YA9c17Wl9w
BIjElxaIc17liZBh/c7NSVUBCR1ZVk8ZJllC8xRRdcVpLkDj3MarqH5OlQ+3vMeC/6CjxJ5MWbMG
S62c7tsQFYwn1Cto8pI2C9P3fu7Fd1RiPiP1GAmDpQqDBLyFRwx51xBZfgXPQtWFtAiKter10ziG
yMw2AEb81fC0yt22wnAECvrwruY9NU/dSAfz1JfT8DA516pvcHAefwadHoZimQJ8xnjhH/UU3y53
dIq9fYn9R4ZcYizk1iFXh65pXDLjuT2jWVmwTDkvkRtAtjDD7C5dUK9FJBxQ3xnVs4egHxaJ6a3S
g8bv/qNGMpaRBAr0K0rpYnikXdoFL5RDxAdREG/kfJ2ZlKPBR5nWcEBHd6nq0xLSVPGTSln9Vnbw
hj9FaBTofi0z0XMeVKhcfQXuAA6yfZIO8ampyEowNWvy2tc4j1zWRg0ZUQigLpunHi52kkzVjzSx
A/lI/VTN+WqHCKcdHpt5ydScmuBLXUfl9/SWmtylC7rMP6zM/Ry1GWOku6KLkMzaWE93Ap4gaS5Y
b3+2CZZslsKyI4ctSBifjIjTv4t/mm4YhDU9gW9ZxjjKwFT9vBDu+WcnA4H+41qUqAwGwoKMNDig
OAokJdbfJ6xtfxiz0AhxLq5U8xGkNqFy0lee3qkxXv/C0VluD70h5U9bmU0kMOheZ/JoKx93H4Iy
ZMnPCJYZyV84WlaojCiZPIq214gdYbXmREadf+lFyR1ajXC3FEsmw5c6YAzVbKQe4UPiARQ9i7ln
pFjGLaSnmc3DnBk7La9gIkfxJ9eL+W0QxMOntOTRB1y3j9ulLdFvcRe0OBgvxi7zicUpgL6bmt0n
jLl+aCINWRtTcMgG4yRur20lRJcnrrE+c0GpP6NTd8m6BH0yzsWePfSLC14488sTE1uVntsSiJGT
Sdbl0sFW4hI5E15j+Bgj5jV0+FgJmaxvnGzRPTzP4P1kSTeV46ufgHj9CgYHDmfD6uPqM0rDlGds
XjEOxCuFsCBoRFtkHBz9x2k4fqgWhiSRopQgJbIMlQTAw/ItKHrI4JNTkkrUTTz8z+FTwvutvhAX
uo/Aryv9jqQtmsCX/0fdeS1Hjl1r+lVO9PVBH2y4vTFxpIgB0pJJMmnKNG8QrCIL3m/Yp58vS5qR
iq3uHnXMzYR0w2YxLcxav6WB4SHlhQR2OopmCLlsL3oKOrAx+67JE+mEdsPL+VDX0VTvsjbKktBy
ZDN9uWhdj3VVlOX1LOVa8By50T/kwpmKOzuWEwPbkto7pRqjPiChlNM9UHS15TJRVbvOdbN+YyVj
IZDL0dy6rSeTiwg5MFd8F8ARUePWDev2hGh5XBb90BtJNoaVO4jiyjDGct0TP7a+Gi61SUFBNeR1
vNYzp0+k+DjyydzmvjOEbaunK7sWDJxJWl0vTeI+oF5ucQiQ7wjOQVCD7cjos7EiJ98pHDLLB3Cm
eeRG1JviVasutiQdOPkKPNAXQ1MdKxiK9DlZ274M+aYwvKs8YTLnilmMZZi0UUN+OeFF/g0RaUqG
/uQ1w3GunZa6enqz6S6NRk+lgeESe7ibfPtyEhrZGMe0K7ZsTFx88k229v501Jgy/MCqZ11wGsN3
vQ3cO6Nj02kz3owkapsoMUvLER9rhwltM05+l4TSGT28Ptpb8o+pR9LLxiRvPv1cAGg4QVkNSfLB
nFeuHrFheOLKk6J0w9K3CmtTg4aNYV2NQFsBvrw53mT4uMw7p2k7dU8hSDoGCynQzXZYIrcOFmt1
mGD8RuivRkerQuBi9fDv6bIZ5T5Zmkl+9XhT06eeAdU7ub0oZOgUMrfORTyZhCY3LAVJ2pflw4KB
P99ZWW+WS+Bith8BMJNqjVnUNZADB/XMUEivedRSRu330U1Sm+l6FI45Vzd+A04beI09kZfeJN2b
6dppcmutUYUUJDLz6jCo0bDOWNSkxznV2esE/1MtzY7+xqnbIS5qyhBWxR2+VFPZGxQkrlodjQI4
5bNZlJdvyGPx2YjObzJ8fyxg5e0AfpiH+Ct0PwRkDgnr2vQsl+XS1UZ1SNFZjF8ma/H7TeR5kd5P
XK+nTec2Tb4tbFu1G4tGGp0HbVcuyY5tsPCvI4f4NcSXxaUejLa0epMlqT9fRdqUKsQnEvvuhiQG
kxMqjUr4bKjQOr7yxtlemVl04xwACWrY+pbZLgCHFXmAN2/NNi2HQbFz5kG0bzJ188JgdxCOtoPY
JsTkW5OXBX6uHIZMczMtmROd0Cg6f+9ZjbXMx1woW30kM7rUp4nVfm5446mTOcwgs13fuTIt5k8G
78Y3gkRoux52lzRrFtJRraNzO1w26OvIqPOZ4Qu9LAFTSxTHd0spepaVbrA9TnAnB7OSIVyLy7Zq
9qVffU0XtmvkVIsszbdOj0bLMCBdFqZaY7cdaaupu6verwd153LxiBkVVba+5glsxHOWTXW+c2Kn
MiY+3cauKEv2uvTeYdznXLZ86bi7htGofUsax51UoIVPWvMknUE9CfC5lPoX8H/9xe+cIf/YGENt
nOsYwud+vCyqJBYsqrBCObbkGmOba7rimJTwXhwkTmPvOsni423pURzaa0ypsTuFKxxSzaabdjKV
G9P1tLqeGpikE9O18k6MRU7/WBVZ3l3J2J7qozFQZv5sm2Zkht5lZtsNdWkMQSGtyTjVJgFP98bQ
DynXOGLoQ5/JuNouQ6m627TXGF1K15Tj01qgIguV2UPypHZRETHTxYb+qry+iZ7sqefiX9FvkI3r
lbHSr83ISq5hcZya2F6Yp+igDoWc9XBY6sq3Dx0o+7Qvcm81P4Iquu5VmsMEho1ZIgDYYt00O7Xh
2FzBti6ImrFrO8saQtsrMyPgnLvxmn5x4Bpd4jF2pkBa3e5SQ8D3eBUUzxIUVKypYGnnxt10iXSd
g54Hfz00zmyYFZFu1jT4YHoxXWn14Ivs5Iqu7z+6PanqbzJ2hvLEYJvKXeEmg/84TVAzmyJWWYw7
EXHqOa2qwruO4qLKHyfFB3O9WCrvr8yBSp2bkddqUTm+rO45G2QZX81Z5+cfWPTSaAzNgWm53WS1
KoGtHTLaUjMcOJkbIyT7w1uaDTygVP4uRxp8iTCWv5BgaPYi9H0CMMttCRXUD0cGsI4PVsus6c7c
pyuAZ8Q4UGnMbv7yaPOxY67y3SRfP8CeRPNu5Eze+esqTyzRnnFtGZHPYOeZpNdZFxpPWXsz87xm
n2eydU9rUWNyFdZS61+mdPAJrcgHokN2Om7mJQnE5LkSjtNCdGW2vRpDD2Cjfy5HIuvPNbELvbW7
RL0KMI3ZpX1ddas/ZqFfTlO+Wcru0iine+/W7SKnOjqYy6dDWzWDvYnHpalOVk9ODRCpCd9aL50c
dikgvgiMXghjB0ep002hYp+1s2n7hgnJLlP7ZZbUvF9Ha5zND0QyOBrsPYm69dWuXDv+0uS1WRxN
G6vj0QT1bW8waHf6qSCSmtmmcp35JByjX74trZs1p2WJjR6Ab7ZUuPqMIwH48gC3kvY9Yr9WOzeD
WfZTqBeKQ48dLyHbDKtl5SHaeA/O3HEuisZR7XzEpLfFSDPwB3PK4/6m06uoriS1d+vl25YRXgdf
L1S399LJvgDzGfYmc5XR9IS1ss+EfcXRXm6ZrHNukFxIL2v+1DXTnW90ox0uhiE6ThbVdtglGvfy
CfoNcBWTROf6d70cCwNndyrT1+Fyf3yVA0514g3c+NjW/iICk+td8Wh3naU592K3bHXQqB6jPxAT
RVEyMVNzY1uugbzGjtvo1kqknnZcRslCHIsqHd90NjfzqV5l6X7q5sFzWF7abLhaFrnOn5Qsm/Hu
kuFoH/pyiIKSsJs2YBqNL2B5M4/ccyEwz2pZfHnVJzgNbiFKSjIYmI1XoK02B7VyKa50XP2CcbVV
AcYia9rOXpOD2nVt8oBMQjARjZQyP2QoG7kv0rFBdqM/qsj/KBvTR9xbmfBZ476KurbWQYrfzwlq
hY7ADuG+u+ENICkGvAWwMfULaMWaGoGnGV+zwOUqq8EQixq3R0BIPXvnbsYeSjlQNTte8gsO62Xo
gmGixKbdl6N20yycWvLDmUNNb3bFprMTpByb/+w7TTyv4ao9TJWtQxNFUB8YSrdRSFCy/cHmr43r
cUri5ugnF+w3Zv2em8s104nuaqvvtqAF64Cu1YiM439Gw2zOS+8UB4K653ljelk9BOuSuHcQVtWw
8SLM339OwfQ+WchbnKqsq77Ymv7nzHnyxj+nZ34fKOQW9ghdw+Pa6YMCtEjdP2mheR8nVBN46Eep
lDtukyYgkj+aNz1X6/4PPLy/EVgFZfCj0gcozNIo0mAmDM6/NqlTfV1ORk2MYN81AE7WmFELIP3W
Os890C0LVmaYYW3MfE+/L6G6qIr+ldronbAshqKZU6OTu5o202KT4iO4QTzYhsxr0I9wcer4+8/0
W2Kqd1rQru051NAU7wgEaOWjXupo2DQxc+5m4s5EOimJJAVT6bxUf/AJ/4bI8n06UYY+jLuJ5e48
RSeHJnZm24I1/8Eb+q1Hf6c+a2j062XiuyhHyi95Jz5Oqon+nPjUfCcPZUxvyyaO3N1C7UeQdMsx
HQr7Tz74O4WZFkJX9eC5OzDoLURqGkQC5PH3v+bf+lTeyUOjeUy166feLjaNnnv6GAUi4e7/5x79
8qz/JI6z8sZGHcTnYq0l2bzap2VyrR9//8F/4wg17R8f3OtEOTVzxuGSSN967cGUptD0FoteIWWV
TdAMqLEP+Erc5k/V89nvE2ESFU+SGCF3Rx2q+8lpu/42E8Crv/+Gvl9c/8XZ/T4PRmaLDSwUO7tS
+QkItF8tE+QK/3tbhPY+Okze/JfKEZW3T5vsKVvTJ8GR5h6iPh0SdpU42dLO+DqPNtXNgZaMZH97
df/1df4f8Vt9/tvr6P/63/z8tW5Y9uNEv/vxr091yf//+/I3/+ff/PgXf92/1bcv5Vv//h/98Dc8
7t+fd/OiX374Yctcrpf74a1bHt76odDfH59XePmX/7e//I+374/ytDRvf/np5bVMqw1LT5d+1T/9
/VfH17/8ZImLN+W//vkJ/v7byzv4y0//s+9fyl//wdtLr//yk+/9bArE7CCpjudJ/+Lgnt4uv1H+
z9L1eWzPcUzH+v6bisbThGeUP/uedIUvPf6YNZpzuq+H779yfhaW7/rKY511bSnET//7hf3w3fzj
u/qPaijPdVrp/i8/ed/vSv84lhSdaabPMwn/stPyXO9O8Dph0Engow9RsqLpMWcjEdtBRHZGlPSA
AU3Va3FWqKETthJbVeEYL1oGkc4YUBMtRwhWVshus9Za7Cplri5CIneoD0RgR+m+XhwDuUg3bi0h
nMuBCo9nVDK9clxUhUE8KKBef0yPXgX35Vb92Ukr6x65uHcbWwsUqGVUp9ny02MfR/PNYDmPymn6
kE9w2ZuN6DZ1bekbcrd3TM2bzCGxzvXsK1mWIfHdwwYzx0qUzUg/pOaajlK83sklXzcA59bWZmgL
69a/iWJD3I5GH++R0D1XIk3Z9gq1ydjTw9Xs/V3t2q+Nb7nhhPCpKnP0BU0KNtC7azDM0XLMmlrf
r74/XeWpmbz6rTeGBe3CV5XQL2SCq4MpzW6XDQ23SRRdNyr13iLEMre6nV9XQKQdM1wROJlx67Uy
qLP1i98mRyO2sYtHn+bWvsbefXJkttHLcFU6grpos0pAMYyvTq2mXTTbr0VxKU+o6XwA9h6KpQ6t
yX6K/WRElputWzcnUaCMkXK1IvuEIGDeaik/e5l5yjrB7ibJ2ET6mw5zu/XjFqnrYIzX4kKxWq24
Kst62S+ps58NLw04Oc9516C5QGpTbp24tCD8nS8LYo9N2Xnm/Wp71t0yUOtWgJY8Q3gA7qGVi79a
kYe6LJt5hME29pWYnK9dNxj7YmjVXVnG8tqeveVb52vIHQQMbcCyuV7nDYxal+R3pmjSb0431eiU
4bJFbCD96CFR3LTQrw1h8GTxGg+MDlc56aqhiAWK69Xo7DsrmqLDUqgzkj9/M3nrg0rqe/CuvcF1
/LyW6XR0xyIFOqLQNTDzyDr7Y91uUnf5WpB6tFNG8Vzaw3jTS+9oWMVqEsXe5w9SwmLKps2uZxO6
tPXUjvTkaVtdUDkyEJdrncs7aDH3Qcd9L05SQsiyA1Si3VR4D5DwgHoNO3LphhTQjaZq2t4Lihiy
kTe7KRqyJYPMG/wp9AbIkq2zRqW5z1P0CqFhZNZDp5RfBBmFeuMGtKrKNwVYDAAEOiJIDJM9Z9tL
tcQEYiSpF0pRR3ITodnAEJYhkwioWUnQUsfdGJ8MJy31YQDk1WFi5T2YTQ6F8MnIM6R5nM9Kr5uc
MrMiIEJbhdaoqvEW5E0vB8Lqu+U6apNi2qnZLdhkqq5Tj2SfuvUxdwujBmxMV5/nzRjAzB7oM4wt
I6OOO4q+ox2wpFs497oM4xGOep8An6AAcdvJ22rLTBOagamof62tMSnDWlAFs0H8WidBRfTQs0nc
06dq4ozxdRadOyj0ZYPMDcYPgDupD5E1FSY7nVFWoZfNF3qmLih+RD7DhwW/EXSjsx14GR/yzOQM
gRoIqLJE8JxV5WOfxfptilosHWkyTWB8WSrys1dnZbZbB6dS21KPfXyb5BXfvgMVsY/H2dJbK8q7
grFErfYG7KHJ9uWQSHH02k4XX9vOGNKdLxH4hlapoj5wRrG+VD6SiHYekge/Wk2y/T2ecGjyjRbl
yBttSKc8ElncuUELkwjqf+UhBXjOvRSC13f0y8TIiBiM6rKbgV2hCjDrZcdy9tYX5SJuoRc0oNfl
KdPyCU3gZ1Vl86av2uUX5U7tDptAcW9nONuHNGY4rCr96EhZQ2316hfo9Y7mbe2sz8JcXydviIBU
huojhBWO42pj9NmITwD5iMfjdizYpnAxAszTWJ50R9bm3jciPlHaw9CoxmxRQaGM9m7pCrE1kjka
9jGaIsgKmXfT1gKmm665an8cUXqz4qFXfaQIs7AfELuO0a6QUkEv9951b1WIJBbok/nBLVLQwsJp
wQ3MIk8eCymSV8MrwNGntMTZpjonfSJXVI/Pcb3q7mpFHL/ukjHtvaCNwcXSfDnk0/xlTrJIBR7H
MlRQ7PnQmc26E1GfQa3141nrJb1zjCoOR3ueb5Q93FMCRINE4mX3ClxuB+tffTBWU55INZ5/uYgM
7xvSBAmCwln2RDzXcr8g5CjOo1/XXyokuxSFrNMxGktpBBOCyRcPYfS90ftdIC3t3826RN6mRaa+
xJYaPhVpTp5JV7mph2FyQO4WaVt9U8XanpplmL5FyTgNYerXsnjqjRbETxpICC3bS5KtRCBQfEuV
18VhZiTmbT6O3kNdC+8Te262BxS35A6Y3CtOompnrgpI343K757quG2IuEYe/GZJVX8bpTF9nlpr
aDatk/gbzy1RjYhMw8qiM2zvWJvtmxhpSHlTYNt5MjK7LU9VM6v8gKrd8YiwMsZs65uJ+izrGE9F
1vvzPmui2rryRO681kBk915uqScTsvJE0UQqrinrlB9wMbrP63DRZCxcVQNZLvFnbzTMe2sW9KYV
SzGDQdrjRlnSO0RQdFsRu+I6iS19HB0I/yB24mrjDhM6bQnVkO9U15VtuCKgtODP1/4DCg3jNqrQ
rAZz3LdD4MXF2t2Q6niBZeKyQj5G6+sC54rubjDXBZNQoesrgDWC+lbb7t37LhuLz2Ufc9DVcWyP
23IcI3tjQfdmV34Fe3VU0aCjI3CY0R1Mx+T+18bKq+7RIBrLHTVciXVvQOsuwVxnetwZaBgVAkAJ
/twkvPXNNBUxKjcjn+wgVSKfKCnw3fiUVoa3hGM1jffCitL4ymmwypzgpFdASeArFTZ9/eDXCFUh
041leIja1G0+RpCJc4kINysgyCwYzm2Vc8oj6PZDzEnjTS6F2k+69Z+iufTuwcinOCwjrvve3CIU
dlb74Ltq3jRE9R24n5V3hHWUByV7tR+dJMF0NNbFxkDsd+ojh6qDig6Y6xQ5VRs2RdtMHBBjh0gM
c04wL0QsDrZ5C8WeEncZPZic8Mhg0mirPZPq06IZPysBFVNmafwh61sd5pAhlP81XvzkuHESo63m
7rAa9XxcF9U2p66uFdl8DqLOgzez86Fh1ahuoModfbaswrxTvaSE10jsD86kZ2riUmOKsMbkXJZL
JF4UvWRZeTQQln5YCL3iawY1jbf+MgyPs51NzVEsKr9KrDV+5TbHxTLqJncOAAbt+EBhW7QV7B8v
jSj968Uxi/Pq1OdWinnPyicChK+ImqrVPdVdo6A13Ot2de1tZemn2EtzEaRVdD0Z7vrCDSN7jKVV
vDZDM+7bvBUtpKiRH4XuItT/GMpeMRMwgtUudrnCnA5Q3tygmjmRpFynXSa2Zk+QZGtLEw2SzY1g
f5H2Rzduon3q2iYUwdM8r3fI2juSZJb6KyzPV90auR1qkZZ+SMiGC5tnFz4xYEVJz8c/LWd/34H+
eef5Ecr49cbzDi+xZ3KL6hrw2qkLwG48R91VBUz+9O8/jXJs34PYoV/5fRPYuGKnRWYwHYmumaog
i2OinZfW+aMIggsu9eMCd/l+BVibyUbIPvcjzCF8w9LKJ9R2JcHiJbvc4T29shHE8I9JOBt5+laM
IB2Bo0tL/cGH+d1+/P7p6R+XiOck2+37t5niPzKaztZHp0ubXXIZBCxVejvnMhyMU1/cq9Zud3nt
LL/kSz2j85g/j6b/tDJdON/HDGD74jJ4VPg6aDg9zxJTmWdD612ZcM/fdZw0expTWtz1CAfzoJZr
FDRo5DtMjH/g+v8ROr0cHmzCpmRlh1K0vPdRS6vtJBL/VnNcoXzIg87TGL1WnSIqGbzR5x4fF8r+
A9Dx109qm56JTVwxmXryfcJ4F0WxM6Jw5Enj9WRLm1la/0JALz3VS/vy+0fmZaX/8SvjyYTp8wZ5
JOd9elDs2xaSmVIfJ8gN/PDW65wbu9Kc9R+8q1+faTaHpetiwgPksN+XEFqo2QjaSivQztLSd45o
Im6clXCHP0CExb/4/OAu2CIZEy3T/VXcZI7swF3d4oiK0rtOBkYK6JAkPoF+2MMG9syichkeDCNZ
MvV3+TTYzlkJN+RGlLziomH6a8SIB6gbovVAqTfzYfd9Vvz9D/9Xn4kQFoeWD7DDx+K+Tw6JkULq
rlbpMU8SUx4bNejzXM8sS//285B47bquf0GSfhVr7rVJ38bxkBwrfOzDppMWGR9xRAnL9+f5fw33
3aRfu7qvv+n3eN8PEOH/R6CgQEyoLOdSYvDbyOAHDUf4kicv1es/44P/9Ld/AwmV+BkEUCkeEQ6P
XYfj+28goZQ/uyhgLVMIJiLJqfx3iNAWPzue5FDiHoN5DMHiPyBC9TO/UB5XZNt0vMtf/TsQ4fd2
6X9cLy6oILcW4XJVko6iT/UdRIiBFXKEc28fZ0R+7GWBuDxkCTf2aDXdlx55/b1YTMCkJjfDOF+x
uZs5aTg728EzMLlyOqFnSMMcBVUQZUhgkuYDzR5EFI5rKAnO2yReWxylbsYvSTroo5mlNsJejXU9
9NfKzoJRuevRIA0gD5VMTfY6Ye8q3a53lg1fXrSOPmTVwKvwBhT3QCPzFiUglrOmewPCWEJUipDP
fpn6GwyICs/tkJ5iZYntchExG3LAnGHZyZb7ZLrtdaauM1v4oZ+sTCoiM/ZJZvuvWelhWCXeyiQa
JnLANwfzUa5pepc3Hg2RKO43pT3nkvvthFhG4BHGftrDcVBeE+LeqtMgsbqXgntBEtDYzMqvWqcM
0EHkZGE7I4ppd1D3U4EOBU9vfR7BO78gnGlvndw8Oav3rH3zBsEyCB98L5vDaRzl9eou94kx4KJw
hrOkJcHgm9tgz9I7mzDL1Yu744SMS+9qltwC7V/Z3DRqnvQmySPvSbvSmwnWGiNzg1no3qqz6+96
+EYRKIGxAHGFqtWwY2vwsd37HeqsCkXei2EbC7aZLnr2M9xy2aqaM6TzUIerZXhPBRU9V1229IfZ
M8ybOUmKNjS1jVxC6RzcxRf50StneRjR7x+KeBg/4Cr1RNDELvEH8wraZRvihOrNONYWWGePAz7E
p8BEw5HW48Sc5Cdsahaeb7LHcX9hKfL4RLaRU6avqUeej8lRefCTmlm1RloIwO1Wz6xJ3p2sMQfS
spV96Zr6F42s7BffJ4tKllX+gAVzPPeL9D4yBRRY6hOTbbKVJ9Iq4k0rvGTT9fMpQph4GhFZ7Doa
wA4+og9qGRzrXhoFIs05LRG1OpRRhu4FPxPRcKuqJL9B4I5JocgtwiFkKU7L2uHHc0UmP2qcJFaI
DhSXTJsujxg15mM59eJsiWJwSOhrxhfSIqcrBM4Idtc+24/5qp+nMppOEYKtA7OO/dSbysCdNtXT
nW1k3XOBkgVjIBJTqodnw21vfTMvqOujMKHbOEIiesclt8UOqdptBBN6MHQ+76uVuAd0uN50Hj2v
hHAyuinoDb6KNp9lsu2Ry8Jxj3Z9zYbbhjZVl1cyI4jPSE11x+WCBjNSctPbLIHdV6tTnCe96hPh
C+YZb5WaAwtY/9Ffa3Hl5LrXgUN8zFfTt2J8mdi/8a5m1m6EgN6mszS7wBbSuC6jvKVwU0y14Emr
7M5a7eomGtf83Hcgmjqaq60uRLFBRzYfsGPKdq+NqblXzRTdKaz/p6TEsDA2eo4CgFH0yy7Ov4AQ
9PRkZZG1k/XiYfHv52sURMnetC19qsxmusHCWz67FPOu2LtrdDnW8qFBRe4jILejJ9GV1hdhrfU+
mlofnLrtHl2gjA3eRwipQlwicgXn1jKV+S1is+leDWK+X9yL3lFBGYWNLyXuPjwHUh+M1uwOsh6T
U+5G5sHP3fFKS6M944YozylTx8eW1PiPqPtrqkwaarfXubYO0aqMR0lT093YW+5HRDiGG4pmyq71
hDWBIs7s2qX2etNWtv2tyiO1qcXUfHRrU2yMZu4+psmQclAApCMwLNatLRZvlzm+2FtZjnm+Jx2U
gKI+bB2AC6RbVgwsWEa7JMGOENhqWo51XtmnuEzX/UIRyl75Wm1Fhh01Fpk4Zt3gf64uCgY8acND
63fRmR8RPGtMCulEexD+p2Snraq9tbx+uCXPvPqySIANR1jls4WF4dlXZXlmWkf4PhvpZl5zi6Pd
06Anne2RISqtY0cpwpYYB/pwXKa/q3wphqtmdNoNSFp3dFZRnpt2rsMsT79a3axQHfZXSIq5xnNX
K6P6ubHXFtX5IB8whNBJi7OOUK/4iRib8a3qzWnjdfa81+x/gEwDzMnWW9ZSor9LmiTonGkiXcD2
4lB3dkMRg6HD1QGd7wYiOQrVcUaaVnVwM0imMnUDx/7cLd2VO6TGDQkKhzJWVSDT+GY2uu7ApXor
FiCKMivbAzowEsw6Ads9F1Wz7TqdLoFAD11c5bbuTSBfYloSQiaB65Nh3pFFgER1yC7vBRhs282Y
H5Kue2aV4MqM7p34VRyVTbCa7vTY9euyGRxr3Vrt5O4qH0OtbXR4ioa49g+zaBYyJgltCZaZpT97
wKDAcVMO/dlEY/0F6V9+iHyr+dKqpbyaGz6eimP+qTRLmyO2cW6SvgEVr6NmI3pgc4GLhkTYFafk
vO5JFCg+izl6zblpFWX0gimtP9B8S2ZJZRw0qSXawR7j1tERGrbG82DYDz3hqVdOVpuPDoEkJI8Y
2XwHerHowFLugAIxoe0WjZDAqZli5COJ4dscdd6VsOruI+dHe6JyezjYhApzmxnq1xKU9aCsBoOW
1awvXeLmCPmrc5SLLiiKZd3GYxk98gWUfKZsxyyVnXrBHaO3Tt8m5FnM2YZ/iBSyn8W+Mdf6XNiV
eerTtPw8jYi/R2RgZmga44hOHXX8ARf+bHJxMv1vJZ7IMKILbzfludOC7HZ4EmM1pVuhKs8hgz9l
D0Ds/CCx7qZbHNvjoZrnwQxJj/AoC/Gr+oH5Iq1uSAsyqFAglADqhMdNjuhRV7Wx2jZDdkjMwxUO
g+Ie4Dh9K7niYIdzvCksZkR5ve2lH+yyzLYZ426ociGeLhrE3WxVq+ZnaR/KKElhw7BVgPGaW0qB
oDKUlR7oCbG2tFs2D/00AQCXQQWhxxP2x66e680wj1hWzTkPUMqJEMlgDIA3za9TOs/fpgaJR+p2
z7IYX7xmxN7qOnGNUDL2DsM66MMq0zSscGycpN2hKWzM8Xp1EDJTZiJD2cMbTQW3p94c7CtMYU/W
OpXwBVO+tQaDtBNq6DZJL8HUmj7euAWFNgnK6msakaY7NI2YcDANP2pW9/3k0qPpWJV34yFpf8UL
aO84R+N9law2X8NQPqVu7d2ktorPJtkD+34d9c7IShF6SeGBw8XdCWW/FYWZhVrfdXQBlEovxxXu
unHXSzJou1m2X0Q2zltEo9G5TLtha061DDsuURClmYutO4UQLCJ7G7dGDL9nQyhOCjtykqazu10L
G+NuPhpwxOkkt0lkJjtYnyhmupqMY+nXzrVE+LMV3ewcYIjEY6R9ZCSN6d4MBCod3MXJ9/kyiY+E
oNTE6qEmyL1xOqZFVJ/lBAEeDN5qdTigjfQzqcL60JJh9WDatt7MVhrfwfiTkiRX5yM3uoLzr1Ns
BzhXts4E+pmKUh1kpEmujZvqG4SiuvF6t/gw5lW5/1/sndlu5FjaXV/FD2AWDg/nS5PBmKWQQlJq
uCGUqRTneebTe1FZdmf1X+4fDRiGDfgmkQWUUhKD5PmGvdc2O0x39YrgWFLdODj1rG+tJBCHYqhU
dvyBw1EzFwXsvFTDAV1M51Z094Zot9Sp4pxaS+LbWfOMdAdyiB7dklj0WjBhdUl3Mp40NOCuyXx/
E5c0LZVptV4lxXSsGGr6TEbzxsVPNfp9W3asY3O2VdwYZsaENxuvIjXMR6EvBvu9LuA3mCy3Cdrg
P8k1wGv1l7nOf+zT1iHJb2oqxWaFh5Mq2k8jugpFM9IN1mrryGQ63kojwTwCw+kJs/D0aKMIeZnt
obpITH4ne5b1K3CTxNcHCnysSTLcQQaqHifNWbbCUIALWGnMOt9R7oqhkdGXtTGloC1y4TlwDz0l
kPELMApFoagpcP6jcdxVg6X7epGebOANP0KoTxsNweNFSbJ2jzjgW1+36kHpKsMPakd9kX1vnTrV
6LykJkjL4mf3itQwbnVs8+j08bdt8tpeDgj+rTcq9XAHdTxhdzS+l4Nx13f9g06F4s4pK2/HkfPG
WKL5fuiLcxCnyzkeUosKnNmoK9TGCelKo8jcZlODKluEjfEhuzrGOs2gZrWUURT6g6KWz4vEnr1B
74F7v4nM4RxYFky2mmrX7UJp3pdlO1x+eXcnXgc3c5TKn0Yv4o8qWIZNpSuWP3aRvELfmh1XibBS
Bia7EdBY5knvemVvSFIk2mQpUWzasL/8uRTTz6GdXlocZ1um9/FWZwW4NaYaH2FI72RWhuZqmPxu
AnhFA7aeBnlOj6PZ7UtoMrq6xJclLTiho0LiPM7NO3BxwQSmY4ivPOjOYXKmkWghncR3QYWtxnP7
WTGwD+HNj9NjBCRI8XrqhdGza3KbPFtVShT71NnDV8mdfZXfcq3EOYUpylE7tD4XUm4FvTzGZjDi
F22t5LWvot5e63vm2VT6IiEovF/rf9AG3dlZe4J07Q6ytU/os0HqLl4U+9Imo7qtSqd9zNcGY7Xm
6bgEJz6gZm1BtK9upF8bk3xtUfKvbiVYG5cRqYibmyMZNxjqYXpgg/ARqLau89Xy2F/tDy63otp3
oDY8/CXqkf254896lfCBp9y4TlolHntA670qhAQ+lqAoKobuTp9IW5nxDy68xOi3lnp5IE3D3GRK
dVVkHO8rhQumKVV5BbaneyUqAU+Z20lxS0rhI3Cl+jRENGl6E3Sm2yd95SEnVEPX5nMAECLUZ+QS
htfbmnbn2KP1reYzmF2xtozYAyYv/eoj0WOkN1HaMSmgydSLBAH6V+dpfnWhztqQVipRSfXapPZr
u4qLOjzXdLDV2spiU+djX9tbfsi10aXlbdbmN1vbYHNtiO21NTaU0H4t9Pp1ahPIzWsDjcDHvCxr
U41np9ihpqHTBjQx76O1/QbhE38QlkJPnq3teb426sPasndr8z6tbTzRAnT07BMCr1jb/GVt+BNe
0nmw+vTZlwKV+JoMYLUbnvp1XGCsgwPsC87mt1nd3yyKviTh/3HwRW0o16kNy5W/vlCdpg1xo8/2
Lneth+VFe6nflZf6Ot629whVi4uS/WdDW8SAv43mv17hqtAdS9UxwAA3/KfvODIvyOFHBTsMosH3
rGzjzmv0ZL5NwaJJj8KwOjUzciR0TGn0XTWWzq/0IP1cVGMCWDDHAdyAcU7ooikQ/SXQOJJkWSFq
WoxAeW67ynxEpihT1yzKUSWaybJTn3yMZj/VZX3W8iY9mtCYDhzMPG5MB1w8SldyJlm8Uk3RO6Np
ySDgkSg31icbWMWbOSbBoR2D7DDUWBq6OVOekE81574r0vsox38nQfosJ5wQ1UOE+eddH+METdI4
jRsAFM03PdTWxzGX2fO//hi/9hl/+Rh1CR5KNU2mqGgw/zkHskW2SK9XK7u5s/VjkcaHTga2j/LY
8aWk3WJBbdwJvVNUiJax9Iy4N3aDtNRX4B2g1prSCj/moR+PeabPJ8VWW3YHmvNCfVd+0+zq3MfY
S3vhLBU18Hht8g4EQ65UKY9momGXRW64B0/V0tF1uGk3ZqhgdbHDovS7mZ+KaM+BAjlYivdm6bN6
XQ5HCOrW8yj9OpqSr2Nq+Tqy9K/jK1pPMmc90/7PjvT/L5Twcvnkb3fNqhH+i4TXjaP35vcR/a8v
+HM6b/+hCdZYVJCCRau9BoX8KeHV/mA2bjG0lwQeGF9z+39IeA0pLNNZpbWmBDn2j/m8/sc65reR
PdBtW2zi/p35vP2V6PP7/S2FbWsq4lljXf8Kg9/097qvZgLS0n1ruypQ9cck1JdNP0fFcbKsdjMg
ZtsNdf4apfnk0n3arzHC2LPUjR5pEH/ou8JRTVzUevqcRFF8WwyLeaM6BUhc/CSR47ZQHtjmN6b5
TE9EmcQ8wzwHabQqTLu6IP19NnchxMZnRzPLz6W0uucIyzyaAIZkF9NSpjthh4AMWqF4eo35dhS2
5IAd5LVf3yKMQMsjQln2vE7RHRiFW9NGlYr2rNA56Keqa5NTkjkacypbLx4RsC7iwNpPOYmEb8TI
OxlIyzCR6kZGHjyhdcGBZSjGyXTK4Q2jCLjQRAH74NXWHH+D/iKeAmMeHaQGIf+2Vk7Q5rKElxA6
HfnhrMsyFwZveWS6G24NHGy3K+GNBHW6vrPIExgJDeWIm5cWuoXI1Jp7TvjUcZkczPdgK5Mt0qzi
prB1FEMi7SlC5GDk/SVEvPsJCli5AuWhFMviYHyvVNijbqQE9LmtMte30ZQaAAQFnNltYOmKCQ5o
SO+Zu8wHE27jtp8xt6NwRDWVjimc2N6iysDeekhUNSRLUwctkFvIU2RvNATAa59Rl1mIHiMDk22R
6c0+UZicuqUjetubOsGnixWW4wFfbvwGTDCFfQcHllD6iqZTtR4YB1rbQdOaj7nL0H4mLWq8HoHW
jypVx1e1G8wjOsbwhIiwvDdpLZ5GvWhuYAolhhfNwlK2RiUSxZ/6ocjZYCRMDK3ENI59iF45Syfn
Aje38msjRS9nlHp+RLxtgbJOIJHAmLlfjAphcKKMvmr2xlsOTOKRlFJEiIKU6z25yOI+XhRMsaCB
KNUSY3JuhelEl8oUIHet1O5ujMbWzkbNLFCoioS7GpT9oW+p891i5JJSA6b5XlWc5D4Oe7RRqTMw
5h/bh1wsbDqaIj0qqa6/Wk1unhDKZftQNpLLVKrObdNzoVzDKuwW7CVTKK9AnY6z00E755pli6RL
DYhyd+120Q4t6tDZ1cxWErExNFelNBeIFAn9fKxsjKp+q6o8gB1Q5pu6G5RvjFgnr3HKo5h6ZWv1
9K404pcuBcKI72CbO12EVkh/Zt7i571st2VpMRgCA3RmrTl+QDL4oSpNfZubzUPdVJ9O3AZeoIEj
cBjwVijsu0UfLznySMuodAB1K9tPmtsypsm9BEbOXY/2ZTIZScm0oPVgoBZTMbkM35bdBKKa8X3S
G8cGZvIoNHQwcBa1jbN0+ZmZu+nzGA5PKFKLG2XtPOCXECVOK9TfdyaiCFAEa5b7IpRodENlst/6
xE4Lt2OcPHC7htGPtOCduOFtIie/hOrqHO2FBdNO67k4roW6GHyaPfJD8kWGcEuNLpwnYeyV82h0
wDJG20o/UEj3VMJwlwjCMLgtumkHE0PfiUEXaNprGJ6NtXjDKAQjaEpZ0JJB8GRxab2+w/A8VoAr
MCjnzSaNYFkz5Q1rv0i6fguaarnBDCoebCbdbzaoQQ31cDOcACiVB4yq6V0g7WALgSn+rOIx6IA0
QFl0odTO23Fmshtryji5i4SwXWhD/1rpmdjXKWCuda4R7+cgRjUFrBOMaGvJG3T3JogTJ947ddi8
MOgyuB1msFoBttUco4JPTNzwIDK1eVFAdR+tHH3SBnKktWt7lFFc//YuSUQ/4FTU++/hVODLlM5+
CY2TmqbzGQhq9tLIsD2F4cSULVUe+mpID0lhp1e87+HFBLR7kUqa7+yi0O7q4lzF3QER43wnujje
gCcbnijQGGhVI+vRhInWYUkr5Va07FZOGnfTZYSdcEZTBwMmxcZ/hDPzGjhO92qRTvytjvvyhsuc
3ufpor91RoGqrm7EVHk1q8xLyBzjHAFkpdAj8HaT9J3mjzZdVWvYkuXNUiybMWCzoTv9iXGt7kXL
ALlDGcAZKQOkFged3cMyktGXLfnyECwdJrIADuKz7UyaP1eYK/NIx3KSQdnFELFUXmsmyQfU5P6g
UjliSgD38pDBFdv26/dmGKnddXhGt2FOgyTVyvyhjtG8M4OQV5+dy9lj8FSAclAneFe6BsvfakOC
6/Qw2w0jx33V1HBCVBNWbDpeI6c1QrdTCPW2wTUenIXZSKBHlRcHQfasFP3y1KFAOC8Y11JXtWp5
pHdgbVZEmnoIhfbRziLdCADN3wlvIY52KZPqia0cEGwaFlFsnLqxzlNlJzfSbmcGvrxbjSh/Z+UW
cxunyW2iN+GFjTy8qWAJQlzrI3RSGAA4oSGRaoo/U/TeozRQESDV8fJYSoo3tKkA0UXLQIjB7vBE
uO4HW5By2cVBCxErzLSL5bThTwzs4bYwo66AO7O2PK2u664+OpMPUVd+SxprfKQHH9+DyYp56TIc
YrSYCmwEVmJUT9acZD+BqKZeryEgzSOW6BWW9NcokdLcN0mtXboas8bES3Ri7uDT4STHpTKGFycI
v0PQ2PNo2aca/pWfywGZG11RUasPYuFznpNyPM745FHl167ACO/Z/bgciqSaJfQ/HpJ978TGaSoS
82FgzcaerJdkNTgd66OEosNY0vY7pN5bNMh8UDgWDxKr+K5OOExdPAFsC+Ik2xSGHO/DgHsaThlH
a645W6JxxyeMDwTXsEf2YEs3d5mlT08pILQNcHbDTbPC9Ko201F0G8qjPVn+pM9w6IVEdNACRW7G
cFVvxsmzOsMtHxqSt5qhqD7gUKa7MQU5HVJu7aEAOi9wGOZLoJrlB2vFaTu2UEzcEVLcA+L5ek+6
LYWJbPcw4KJzVPbzlolb/Uai1HKa1NL8ZC8EhzwwLpVs4lOucNzT+6vf5wKJLyA7mxn4NLRa5M6D
Ep9Y9YRkDrTp9BkEYjwvcxKy48sVyLBmw4tknMrvLPqkPyotZChQT7sxH+M7c6aOgh3ubK1OTbdL
YlU3feDgOooLjEGBjqS/nT5yc2nvoObfMmrp9irQzs2sEqFgd3HqWrOZnmuaWuCA45miM94kTqFf
mFJl+6DitQ7BlFhcBizCis9zh+kSNlqlOhcrDNttXnYrOTuMrWsJD1zz6kqo26hmg00cRe/KLIke
85r3qlvOUxF7YuwTyginXk509ONWg2h+tcWsiVfQdrZ1HIJ2gnxeET7DqEH/pMgq+52h5eo3Dql6
h7pD/WkZY1gfl7ym9mvs1PkYeibA26XhNGr1YXxwMsMC3tgvN6JVbkjHMa4Uk/MxcRKm4KJNz20T
O1RzMAxdG400lrkQ/Ys7Nob2mKVquAdc3lJSotodu+SkGZV5yxuh8406zM9mKAfgZaEWv6xiorPM
mX551JnLbcMQN8WQBP0ko7J+KBvZnHleUQmqCvTCpp6H+1SB2Uwbbdo3uqJ2wq2YUUjATbrAm8ai
bTOpRfawqKYkWgkozWuRRvlZa6Hce2oujVuNxfMG8ir0a4pVkkUjhtF3qewM02vzNjBdqDDx4qV1
E7KxWwQesjSoomeRRvgGqqpLSA7QlWNoUWLofcsmO8tvByg9Gaj2/EYOpnVvh0JnaWWRgekleZF/
QEJTv4dVz8LCSa3XPlL7A84sED0m6uvSQ6iSRl5QIFcEiWUT8Vn0Ew6ZEre7Hyyj/QjDGRhqg4fK
n2zLwia9AstrA3ymkxHzQnjsRokc1ZuToNnx1nrHs925joQWFdl6tMtWlMgUd7tIhncMET9rhI77
oCiVw5QErZfmykFU0V434tulBDc2mFW+QXzUPYixAd1OCMEuMIhOTolk9jK2PcraYjAI2nMhFg8+
XFFSG/KTHE2j+BQ4QDZxqLCkZEfJBxG7tMgrfd1RyEuInp1mzDzIFo8kbLGTJgdeoexwaQfHbZN0
F7pz8iNG+wbZZr3JhbLXYmjRNCPfcS8ge0hYDhkroQU6B3yqt66Up1DQmiHmBg3QW+YGtPPspmXU
Haw0X/x8VAcXM8SyCeJcg5nFuCXVe37OgWg708FAOJLeto74RTa945vZtH2073BfbnDsXZbeSu9G
LS99MxLLDc+evkPc4Ww4eghRH+cG/5IjtWMCm/saVBgDdDh2XlgTlFGLnswTPQanrFSFtl0Ay1CU
KvOwm1QjwNZjqIEHI3rWPMXp7dq1sq45m3OfxF6fcX3tJrMAOyv4LDSWt6wSgm+9KvuXNikYSiOo
omFJOjM+TSiVqs0ih+E+E0keEVxeOd8yPZ/eEVwFpxbwjrFvArb4Y2q8YKPqQ78DEJp4KsSe6Sg0
Nb6aVTjlvqlp0JQmMbkcHOKZvILsAe5chYGX6TY+yTRrj5bFKhJ9HphSSFLVMwCcBw2j0k509iPc
eOPEC4bpe1zZ+ymDq17BzqrN1bhH+JljtI5fqWL4KWfIu1Snwr4Fvmrv6bGKjkeuyl5nZATeJOc6
ccsmGN54smIPown2vTyPdrk5mbsJ2rxv4K05SFiLx2SR075joCaYoKuOH8umOhGmw4ABtP/4DV1Z
9lqSLbGLza6HTWi11pNN4aLDWSGWDZ2ilv7SQ/9/rex/YqBf59pCIkXAJ8ZfJHaBfzWMO79/oJn9
fRr3t//An8M58YeG1lUzkRqsYnPnfw7nLPmHoaliHbTp/EX+pp21/hAY/gws+SqehVUg+z/s9Zpk
omfZusrumamvwZL139DO2l9ugX/M5hTGhZaOm+BrV/vbLhZWYZmqaRft/xecWg3jJiODwt71WgNP
DOnlsZQ2Y7a/p9YaCnLB1rHnb9SFDhq82C6qbZPmFAoxqrJrXiXtvZUKfWKUAiTU/RNoW4UhSYDV
oAZ+qwlggm3CEfh9AIJYHQYQ6jdowbRjNqnj+xDMxfcqSglcZulQ7coc95q7GDFb0mxoTbEfZ9N8
a+aUNT8J5hMmcNEJ9JtZNtREdcAh8uqZRm3TV0TdHJMVlos5jNzKZGnqR8Pq84feZrRnpv1AVTc3
5iu5HPndNJEWQZW3snSbZMmyLU97RAOLHOe1TuYUsBXiItTAaWddKYyoDA0m6z8SQ5mOTpLrR7UP
wysDP6gwK3SXhXf/LILGuMuVKL9aeWrulE539npWLbtVp+kHimkF5wFWACIjg61gaE4babKG3A49
Na/7Beh1xonPUcnayPHhng8M9mEInyrF1D7HYJgeRB0uP+MxJ5AqCKv6dZGpfnH6GTNU1HIm4+VO
wqdfUN++z7u7qHLELTOBaXSdCUsdmHROgjRD3YlPaBifLNVkwOOAR3TN0RJPyAGjGbFPPacwnzJx
Z5uR/J6oIwjMxa49VXakAIGiau/ywkR+UAKutfy8ChwGm2l3Tgp0a26tNcXeQt/VHnQwlsRsqUX3
lqNJbdCX9O3PMA+mR2MoSRRr9Q742i+IcED1Qplhtl6Ik5Jqx9HB3tVJ61zAJRKR0M0Jmm/DwZjn
zkpWxjfjYk0xxDIc0TADC4UxpL5YP4sE4NYG9a8ReBUn1+KbUL5VDr0VONwZTfXG+jd6EbJCyJ3H
U3HJDXByLiXM3HIxsnzcGwVNoMeFnbCqUuNy/QYEOp7GN0JUaczR1VCjuuHqmyHmSS34jJOKYvaL
TYzQudvbSd2rPyqQnijgWPUOOy0PFm6pyehgQzRahOg6k+q5d6IicJkE2yTdje2P3owmX2mqviAO
LOe/W9kqZ9qDkkCbvnfeyH9fkrsuGkwwoFNAmTTO+VPdhfrHbCzx6xSiq3R/oxyrqJC3iWCQ6MFt
GQ94tyP0IwkuIfcX+xipY2Z7okw7wJkOA4TZETMYIUyIP52hgYVMXAXZFBZMAneYOute9EF7+A2N
rMBJBf5itM9Jgm9Xn5Zla/RtV9L+TqZN4eYMv6DJlPOG2xgj+t2FDd+Q4Qqg7ExILoqHAPupdDrs
/itJWVZFxrXIV3DgvyApFx3Ba6idtcU1vnDK2Aax5UfGYLi05qZvtuXww1kQkCHi6C3H6+alw/Wb
zdd/gVa2KszEruRjfAXitXx0cDtMFAdivhF5p9z0VhTeMBFJUfCVunUFUBo//AIvZ4OpHgS8hz2h
0s0VDCuyDQQcKADHgnhvqPwv5LxY/kAe4LYNguCxoyaPvZUiuE1SBE00ZFXsKx2mdhSbdvLGmry8
JBnwZWw3Djks03ToVwwhI3pwCHMUlerud7Jzn1aRxtwirF6rskpfLTWU4/HvQc9iDtWLhu7bG7Ku
no+KMY3Evtut5uxKEPWUtAqcC5yXY8W9mpTf0ckg59d7bkJqT0cSfFEnb/imqxeQCZT4Nbk+SKl7
vTO2OhuWyCvTZB2s/j0uuqPfvFt7mxr1DtqHUwScftwMXP7Fh4KqUCFW8zDtJdRA/dBgN9YuVV01
N+ESBzELI2cmiS+UzMVrK8MtH0afEclym6oV8SNj85blUKZx3FgZWJVfuGmsEpYfzGq1RmVZBG0U
Am2CUtbTUR/qicZ0DrJjPw7m4gHqyFsvo72+FQlsvo0aItID/TfdjVUN91yZlXQ35JHAzQqqbCAk
T8ekzN4ct6qWnLVGRcMkS8KNRKVFu2G6NCy9Q5ckHoT7TTssRAxUQI9zNg2uqHWRejWw0u9fbGuR
aadxisfexRXAVyGmqe+r0mqfyXYaj+yWheZBzjEi0LQCwdI/Q6+ZAlLe6l27p8nddeiIoF+o2Ssy
YOfUmfCxkrSG3xcVTnaMtBFpCLLpOoVoFKxj7WUpeA9BAm/Uq2ZP91ItEdivmOyM04CDOoZ6+VdU
tl603ZXOc/jUOXx2DMYRPjrmu9WM9E+9g7NkxGQsu7Z90iaD1KeUlEA3WnMSOkKlfoLBh3OKYcS5
63GpbtOMCCoPzUZ1VIlrR+0c90h81aUGM07K8Yad/8T8sUY4H5YCNGOA/8HgRe4nYwHvUSU0cfaY
DdIfdybBt16E9mrXJrOzYizrdHVllleZ6Nlx4lY72zazBtpA/dRHa98UV3374nCfbVqjsH+YeJMK
lA56fdHzzL6iVbOg1XeF6ulVELjIw9n0ccNsAhCJ96RCwl/Ollj3cyi9e2F01ZMoRLwbez7+kmbw
JY9SK3dHJhesIgHUM0hNrNuCqLofasyCwW/WXtJsuuqtw0XvLV3dPdaybX9MoVrdmR1IPsZos+2N
aRLetkZr+VppRUhGBeFrSlZpZCEZ0nrLF9I9vbLPpidTjwGyGGNOehtRCJc8ULQzGiEr9zJaVRiQ
VadygEJseh302fKtobYfFF0bBC+AIHy1mGLUbhgP05tiRsob6IlmbRiT6RvZTOYusivr4gioSUjB
0k9+3ubOCtv5u7P0cYmvfW4pz+IGDerQ2N0jnLEcGE070oprkKylaxpEatmAVUArGeO3BSXG1qqL
/J31OKVGBfyB6TTZpCwWmq4AKlFr4Y6Pajz/Ap5bcdDcx+jza8oXE97m7+zzqo+aGCcJmOXd7wR0
5u8mU3k1Um/bqtKfpTUOxJu1iI628ZAPKkMFmyk07Z99isEoAIf5jZNuL0THeSjzAXYE89i8jh0m
9k0TR4L4myULbtCgQk83UGMcuEMc8D0y7t7DyOJQQ2+nXtPB4vq3dk+eQpgn/V5OefZN16P6WtUZ
ANmGfuiakAe3GZi7eAqqgVPM6uGiIsD+Gau1DX7AaAvpc+6yD7UkHb9LiKXxgCUhjtgHUhIwaCN7
EOoF7fNGVWhh7mwjB20yDnCPrYyoFaZbemW72VDY2qbkqBhIRALf7PIpkBNAtp61M0nbI59PVvWG
jBV7YfHLzDDJFTjihaOoT46hzO+xrYgP2876fl+OC5kIKeL1nmIVqbNb9zizvSxJKj9ruwjDWhZ+
Slxt125hFDHDgY+31JgL8jM79herbO57G+10g7wOMEhL3NpM1ZZs9EmVvhPZ4HREn+KsNtvg3Rlr
eRUFJYZP1esoXpM7RuZPFeGO1NeZ8pn1+UKN1jesOPjF3QXENlSLYvIbS+MxIRlHbLize9UHel6+
a05dyTsY4JkPeJ8Uh0pOd2CBSUItKogEIB6aIHLh6kuWOnV0FyB1O2ipHV5SkSPunU0W33RAsl6Q
po3gD4F4VlAi2HUyn8e78a0aLbvd1E6QfZboFq9EnTDUzESKBpAVC5wKheiNngjappkwJ2hN55sB
3hwvEFSA7hw2YkNOY+f3i+BerOLUcA1GLe9RpjSndFqYW04q3gcFEvnnTGrBvAuU3Jpu1CRWHgdl
4F+xI+ZyIYIuWjJUfatbog+OJff0j3ld6lKrqOGVk5tkOk3GzgnUf4G1RqQVQvtS2wlWEd5QW8nW
4gzxw4ZpqimjdHKLxFoOxNIlriKs3neAl7v93PY3/ND6EZmHeKEOgBaWOsWW/BWNpXWXsYAdWQO5
DsI9D50Gc/ok7a+l3iOzyCGIt25Ach0SBhHfW2LJfLVy0D0ZWJtPgrGtTwUX+NIMvlOnOjtA/xko
7w5Zq+OEb7LJu+/zqrJxFXJSNuEs07ewLa37cFHRWtEdJMexVEj7UoDBob+eHqcpuJsj9j0qLpx7
xOg8l5JFhhuYxnS062Hck2wdnmBjp1x3Mz7a4KgAKcDI35WpkM91szBGL+PSXCv0XNtGQiAYtnSC
A1ACJ1Sz0N++G8Po7GPKUsIopqS9QTTTcxOtvOhmyKldlTgh0wasyaEse4poDBAlpBzCRCjhzDtg
v/oDMUbawTJb2PIt1I4R3QCRmSziH2viBQl+Zu99MEPb9kmtiB559ILXyJQkR4GFqTa2EyK+bfsB
ilBWiPyWnIPoqAEdugNjwziythlQIzsQ6Y2haP0+iiPtNpYLIUgB2tFLQ1YoCmoClzYwiK0DS8+Z
BAOWOg+w8eKnPuuHO1SBxg+eXfVOjRrnZ91G7bZxiARzTTlHCuQGHfUqgb03mZomB6M2kxtLCLaa
YmCWkXe8r0C5SyK/WC0cWHpGm77I811g1+hDHGVi/2VWmBf06aRk/LLpivp3A4UAKq54aYLA0vrn
hqMu4rshjSZBcpX6d9lDAMKPOXOvrCsb9lAuAABzC88Zga0mp5uyVIjBXSsXw9NJmnhUSendmvqQ
3JW6/LRoBjmV/418on4ou4+UvbX3X2nOsyootGyvzQYVzd9zmTOH/IZfRNX/3aPG/5cM97wH0XD+
S7/9f2v64v1H9J79l7vm/eNn+5chIl/+5z/wa3LoWH/oqgGLwdakoZINDSz5l6zPUf8wdIc3iKGq
f3XdS+cPncBa/m+EoY5uSQaZ7Z9gTvMP0xA2ZE4Nba2GN//fmRwyn/yrFBheKK46AzaohpffWDmf
f1X1hXk14z8bDvD1wgRxRZteLADj3UYD+ATMaeqzZJ9j7etdixB3aOZ20dcQ0SIJT0hPfFNlcbxE
2HVvVJFOjBanmD9brY1fl7hyqAdtJnC08HBGlpL488JoJAUsSp3wtjSMfAUxzdWrmWFnwwsaF8RB
FmpoummI1MeX/Abf2hEgrdqBEWVIM/hEDmP0QaP3neivNMXUoZs8PyDU2FfL0F68ZXTGe0dltbGf
ygYAgEQoJPf1lDQ7YFkD7/KhGOw7TUJuc3VkT7y5DTW8KZjn3nfEjAQEXmMrWT0fbFhqpW55hdm5
+Ixiks198FdOt9F1Rb8WUaBnYAry8KXWM9mjjAjmH5qpdHcVGdWbdiIExWO8Qd+mNfrwHhFFcQBo
knM8VWb8iuiuZVmi25jDSiHup9Gki8mleVixy64Gi9108QFIRpXqyKCAN96LOoYrj2qRyHikAAAu
bQtXvrY0qenqc5IbftXChZK5Ot6M06KctJz1Tr3o8XKrxTgEHgiwJ6a10ec63BIQrjnPQ1fUB2ai
rYo+S6DaWIqQGLt5wgaQuVkI1vZQt60Bc2q9LqlfE1bnbJPMitghIrujZ2sa8gHNqnqRxA367Tys
Fys69B0iZ6LhR3T5nX4CJlLT6tms9dVpQoGXW9GgXqgrQjy9FiaQZAQjpwaQoHQcBNcuFp/JXM9A
vjDajq0MCHVENYQnTcLmV+WWuDdAYnOw3OLvWsMRGdohtOm2AKjmwg2Zu6GnMkd9o5Gt9zA4E8Ei
Crx+cMrOEXUSWNEkeGgTO7zVsuFZVhpyErM4N9wfHsXCh5rn+L3gG0xhsWNEmu9YLEkPkUXsY9Us
bkKpFUeT2+aaa5VyIEAr9RJN59LVNQp/HemlU1bH3qzPEZQWz0S0iT+HfbMq2hvCR0iWHfL6nEUj
+XHIDD/0oc12iFHzZ/q+4nbQUoB8A/EkhFTMMOAY5huo+i4pvZWvEZl9tf47e2eyHLmRZutXaes9
ZAAc46I3MQcZDA7BTDJzAyOTScyjAw4Hnr4/sKSuVJZKau3utXvNZCWVScwIRgBw9/+c853Oqc9d
peXayd15OxPOpyM8MaNPcaEved+QAWeSe8RbMK9alp6rxmNKBI8v2vhaUNBTZ6+1lYkLRbc52MWY
rWhsRzRT4OZwcC2uLNLYKxWFaxLlw00L85NSu8Rstxkr0CO54zvVdAw38KqQ17BgoFG1eRslhVy7
89R3mN/FZqk5q117r6AEMJp+cMylm9A3LlXVfB+G9C4frX7lUhO9Lfq+X9Ns59/2PXdZHBjDJuHf
rFqdV88OwFAeRuKR5XQtphIsaxm9cVzbW0MV3hnzTHsPqMxVR7CBYN2wFI3Q8RMyw+4wePgVDaPM
bNYtbaxn0YhybeDyMkCcY44vsClCVe/2mGiXIrPe381TLbGKoZNWkgq5krao9ej77H6Yvj5DuLN2
WRbNgPacds/YZ7wJSGmZRMJp5nTri9dH2VXhlhjrzYL63LHztwADHFLvurqHF0e3l48dqvHK+UwC
eHDoNtHugY5UTknswqlZyGx6qx2ngm5RtGyTaQuePrPXY5cvovEcEiPaeqTpOPq4Luiz7p0Bldhg
wG2vNIeCXWKN4baHwLGGE1feubirV3Ev8UsXIn9lmlORyMsIU8ejW905KLIbJtkB7lMw3zjATEm4
oQ2eRqAJIHDVmK5+0OP+IBnjuQs8/Z+6lh+YrmkuSCdwxQQRQ/FTUKWuqdxglJwcA1uqfhNZ41Lb
m9bTraxK8Wmse4dnHNnTzShaToIV9qHHqjWmbUfn09sQt2F2mgigWNuc9s2DwRbfXHXLt7+uA07G
q9EcfbZoPntA8rdpiZEgsJKjO5TBeKvp1etWNfRLeggFXkPfZJfFVtFT7nWTzsHNPA/5XRIw9HDa
JpIYsQibrntmWa+GgEmCbc17orqnhm+I7L7yfYrHmOrxp1MC6Y03YZTL4zj6054W0AqcBT7SIlmO
m1RUHOjiC69AEI4YjIeZWmYC+3EY9Z9x9zYbJKQlxB+mvEdFEXDPPmTFcI5jlWbd6oGoMCDEJOiN
uPQOEDWXuDNROgVex7JhKuNOVwfGqG558p002IYdOXpzUMZ3LCDTlZS2c2Q82lLlCfLxIc+9Zqvr
3r1FJhF3eKXiSztO21lApkzThu6Uah5QBzKrvi1D8IwBisktYw33qTII2SsKyNY92MQdzjoc8CbZ
9MZMAMfEwSVxwX5L9yuNpNcq7F/q3toPSYOfUprOucleFYZlhgfBqWYQs3aNudsEWSYfEjPHF1/z
wbHfWEPnWQT8ER44g9z0xWpde0uihvSfD8HCqB7scUjPSVRCd6Qf6Y4q9IPvoKGwrDDe7r3ic+c3
NXgOV+AS9QcitlMj1ZZuBYPoUFc9Z5OWG9SjVz0m7rrrnBA3XVgdLK7NW9xP1iXlrOIzA3qokYje
sQGjq/aujHeU1TPjCohJwdQkpBdfVSoOq7eCBOBz4XhQOwmwh84+dJR7buZG2TyUXVc/hbO26Jkp
zeZlsr38S48tab4Qt2L2ODV+O+EvidsvloiTc9D0HLCSynslMuWv8kYNRLNdYbyqJJcp/dtqXEML
x95j0IroJ75a2yVOQSGo46LBl0IrOywvdgX+d0uef967BROJoh3cG18nHTzfISR8m1bxV7cM4geC
Tc5NkfG8aduRdR4z6sZzdLr1PCN4bHOHOvhUeC/saskT+TFjysNotsUVurJBGMqwEhM+ppE/MKId
SYAGjUi3ZscZl2NT2WfoVhlpTx52DaA/TUVNzBOLiQJJpnZNk3h8Lvs45OO0M5Z9f563VmW0DxN0
5CeWFuf7UHscPTPZ2zwia0A2TYscmGc48XUwVIdmCmeefgHlrttxsKrPnpvlNzmq8JlwgHqIszB8
Hug0f0xLZykSi+KH2cjZ8gizqy68jfyR2QnfbpuyNCExmlcess910joY8+lr9U9JzuAMQ33rMpip
Ca929hd6qdKrxLcwNJpTnn0p6Ap7nqLxXTUDzS2WpRQGwQqtOmXpYhbqovFM+msn8GytIj20TPsr
uLzSTNSFSlDnGVeq1/CNKgw4saTyjxIiNR9UUIqvc95StUSs4QsZwOyBiUb4QmW4frQcXZ0y3DhE
OCoA48su3D04makAf5sFoyGrzinMErOHQulkh8YYmMUIpkZ66w75wLpap/G4dnQ/fTWDzjiPZgNl
o8LlQr1kFeXXBoymGwf+wsbEPPRmlkSKuedk8GRhAOuRtEjjXNe5HXPSsM34mfTmFMFCAGy0bmAb
eIhHpv2FnHx5cUntH6lIE5S4tvE6kINjbKQTVSBxGPmK1ahCecVDTw4bE92oAMLQLoWPerS/9n5D
Wo7a3+QVMy3mT7iw6qbJ5n7V2hHzuCL38Y4y+l+ZVpPH17SZw56k8tF/o6zCIuftDVfYebt8D+dx
BkuQ2M3W6i15cGNtfKqkm9z1XhW81trqL8riCIV9kIw7OGldcBEgwq/LOiPEF7RcI+surrzTrBrr
mIIE4/yjy2Wa3cdlsSIvFt9RkjI/9mZq3E4AsGxMaYnDU3xmXNmD/85WEuWUSYw03TNyhcdxgaqj
m3auhi9zIsRrTAeZ3HHJt9+nPs6PRARQP6gkjp8rsE90xEGWOQ6cN95tels3SRkjvJMzrKxNm/oa
M4MiZIQ/t/1sldlMvLjCwVUYZsAQLgpGJnMBRW7opDonoDD317LLwtuMcqwHPp/qPPYWu05Pdl/K
dkROBhNcge2O7IbBf9t8KRng4LcK+gHvu5G6IJFHfewcY0Q85wmwyVzXypjy1VyPWUPGn4FYegtE
JT60BsXZq9GhAqzDuYdQB6aDBHqW9/Y6SR2/3lRdj02tAvUAet3/ZBnW9Mo5RtQr4qGOwxB78iYu
hbQ7d5OerHXah/pu6sZn2zQvyuhbYuFtm26RauvbgZJBJPxcJwc12+6LNxs+/2oq+nMa2/rYumA9
Gm3L56EV8l3HhKw2xlgHFwL35WXGsfF5wm0A3135ybHsiBgtwlZyDb+ywrxXNcYNmBvaiIbGqI5J
nBlrpp7Jp0559hVFbH1HBwQOvH1IdQJH7S4Yz1WYdLd+oCmtTdr5wUuJ5Lm+I5nwqQAJ2NSXju0W
yTdtAK2BqhnvqNIsjhX7zW6H9lsuuhy7fpumPv+2tYqJG4jBx3oO1LQ321G8qKnqjkNrIoRaDG7H
0J+YxHf4FDlPNuzAEkmweRW2hPLAd5XYMt3xm4/69xY3hTERPg/IsKSDWnasPCdeOM4y7OUI769t
12s3+DmIS2l3BDkXZ9PneMyA+vMRM2UM6UTlLL1QNjelytn+ttzY9KcrAPfIFi1wuKEHqFxksDki
zQQY6bSK97ExYgW1nPYmMBy9L5aIzBAM+rmpRZTflgbxfbZBy3OzSfE/U1vA84iYTg+nKe/YBShO
wulet87E/sKvZ9jH7IoYeNo1dWINZatmEc6rBjPGt7mbxbUkJmFuA6qlNbsH0DjgLYLuWmZFi39q
jKbpip5XIz4GftglgOTq6WtDxndNDXv5Sbdh+93Nx+Bows95crEafA4rNUwrZZvjfjQN61jTp7pn
kAuNv0rwqxLCeCckN3EiFg7R/LTEQ7Fe+hTxmEdy12sEXJakFtbAxDnO5DBW2j7H/JhhCs5F3/3m
oMvhHg4b93EOrQKSM4fIOPSu/FQ5O0rsgTvLcL4oPZlnmiOcDfmbehXiE5/Wqc7qB+mF0bd6bmzq
1br2UlA5wpotJdGUujc4L8L2eZgZSu2kToonJzTUGUlEP5Ijr44cHeHi8lmbt6k/BpuwaqIbWZju
leKGf5x6tv6dUUyHGAvQesLD814HfnXrkkB65LJnJ5zh1kqlOGpU4ue4V841UEX8cND1D4krhuMQ
J9Wq7EW1t3OqAn33wp68ux993V5DUnZOCeENIDOp98Xkm3ulrmaxqJm0dyGUbqLZyk94dNI76VMs
Hi6yuaRMBNmWOYOM7PgdY/SnSBsFrudmW3aF2LO3GzEdGxRNCLc79U3/JVRzBQdbjvswCfET1cjt
cDfZns4BJuY+vKmShpIQmX6zqPBYphX5VnRZs+oFFQKuPVzZSZQePNrkr6MAmbmvkoWupYuvGWm4
m9lpl3ZvjgisDvJQ51AsewqzN0YfEB41XbnzUwc1L9yHNYvnnx/jfqqqW05xTkAI2fEcyyFA/JEs
/sGlaPD4pRSj9o826H62ncsuLRB1fCaL5Yx4KjR3rk859KoZRLPLJxSAsRSR/qs3In4P8F3eiQ9Q
1V1mq/xNBD9RrIHutngxfH3EEbjPlOxfk1CM832jnFDeBsRYvLvchB+1JYE1Pqip5vznBVkPvVNx
f0PN/Dxq22VORlyGfFuGlWYliAK3L547+87GkYb71PZ2cReGEZ+8J4rnoDVmxhLLQK4clfXqV7qq
IK8k7RPjD2On+15cbDUa37okYuM9UP9BtmjwV0kbp899KqAZGsq5AWLFUCBQ5hON4VwoaaLv29rL
gg2TWBgiQDCunaSnNHeqBRsJEd+ONfGcPuj6B3z0QAW0FjeU+bIcVm6xE7p4Rng273s7vvJHC0Tb
MrT0l/ElyT8mmRi9eEIaRm4nW0au5DU+xp7xxwjUJ5v+3nwMRm2n9d/8wAvutJt3D3M8W0+4dFvs
gDm7/FWxbNg1QXB7E8dBeqCZTn8KE8F1Wnzs7q2PnX74sesHU8IJAITO9M2tOp6dpgpus49zgtXX
lEhpVrReghjai4/jBNMk7yWdEaHcPKREO7I/xe40HKEJ4uSJ+ODzeXJXRoY4jYbHmUV9HF+C5SRT
LmcabzndBMs5J0owYm5Jd5aXrAagg/+RE9FyNoK6p/DAg/bvmtLd223HjHKZiJIF52QF259DFlkH
f5UtJ69wOYPZy2lsgpD6paV1HTwsXVDVCvXRni+eK/MvxC+bF9efzYFKnl7oJ/JcfEj0wrjnfuZ8
uR8dj1k4g/TmGT+9V70ZCWU828Qd4neU17q9+/P7lUKsn8cuvumjStiujT5hBTZqyI9R/6HyMprb
WE5S9lo3DUWTp3qkY1h2mNUxtwTHNuiouYuGOtrqrr4Nijo6JRqxcgUSUl95fdwyTZtBgTEBqBq6
4/PxgVNPXW0c5qTPXakaIN0ULV2csSXTgdeGGSB0K8/Xt2UR3Y7FiCNgyVOcLCjiPYKCjr5VBjEv
L228o5e0+T0VZpqRvpdd4dy+4Ke6rezojl4T6xRHMRZaEe0sM75wj4uzWc43HMwIExsO1ZzgfV1j
xbxuYMluAw9RssUC2ntsUFk7zINq/AJ5NDPvRG1Ry1NTz/Bo+V5Fp05Gi5AeKMGoRT0ye5tyeebh
0t4FpPh3kp1Mv3GZLSOdAu9XW1cX+dVMl3i7HqzOY2ToNUtNrlyk7GBgI+n2d3ao5Oc5HqNNjcl0
7bh0a4atVlBcCx/BFVXhi3YX9OJY1t0u6vNkn5Z0GrDqOj6aRdbvMn8iJRi43HIO4Qd+vw4vwlRm
6q0kzMryNZjRnpMwnG4twynbJMjb4B0RbwkcdtF9pMLktbScaN+jpG9pRjIeNJMRJgXwIXUKBrTI
AlpFzNQ6M1qcuSrZdBaYEa/zENNPWBXY15jgrC0jqB6IZOLbqcmWfzKniDsgFsFKQaiC8tuoZOcN
A0va7Krd5Lf9F2Vb6aORSPtzS/7iEJmwotY1PiMEnDG7n2Ufb7rSEdcuTymkVJ/SbbSG7YhZ5s5P
rOwT5bvAEfIkJBwd8MlcpfCrCw4xXnSijs3ce7QNL+bJTJyasr7Qo9ZgQWVAAfCRlWimLuDeM7oY
e7EuSsY7GF1Xmaj64I4cJfBG+h67vfWhJ1m0qMzr6ENnMhfJCTIl+W34cShRkSxQpcJ0yvKtV0Fn
/VCtQvQr+0PJkuA+doM9+p+pV0fpqmwDDg74X06fKU/vasPTrfkSM91LD8LxrPg8N41FRQDr2Jsz
jLrj9G1jSOsXtS2r1TjgsgXMRni7F3D/RuwrXQF4bgQVeGzttmdf3cIcI0U0M2rqwyzPDhjo0fsn
Bhg0nKdWfS0GwX6ChCwzXb2Md3PXem6DxqWFLn4k7f2cdssNYsOjwrFw1UbzfNRQ4HaNVQ/Lu5Y7
F530WidIRNKo3UOTT/JvNQywmgMwCgQPKQfHmCWcn4gk+DiGnJGofwxj9xyHt/AuT426/3ga/i2J
+3+HlaeLkr9+Js//H4ip8Zexps3e598j5fc138U/aiuXbsr/+Yl/aNo+aJmlhANce+h5P7ZN+gJ5
mm+C8bFj2sJZigd+RdVY7i+YNb0wtHyqL4joMOz/VdS2nF8CJG3L/C0qE/wdUfunTZ6zvDHTs9nx
uOwZhbmsbj9sNxdvHnubcdyyha9XrKDzLsoYAFgWjnejzPRfIBEXMP0PIsWvr8cLkuOhcWGp3vzx
9YqY+Cfa9bidHU4ssxO/KxxqnGmxK//wHfyBIIKC86+v5XLdU6OJKuJjBPj9a9G/i82PLcjWRmuH
Bey64AfiBKKxbTc3eRSrmwE/574AiriJ2y5884pa3clK5zA2HQrnWC6sK+TzhtzpIBEf8zDunhwm
t4vNx3PPnhdbV4NpS5oVmVKvpeVHuILh30EXwD/vr0ZRfycoJNgZ59ZjyeZS7YSfttZ173TmXVrY
khaudI6wx/nOd0yN9VYGI0taIIvhfdBG8p1SIIKeFRUkdVTMd2Frs81k8hDvSTIiusK6uM8461+3
ZohG0ToDtnGe6byVgUr7pyAwZ/KeHPR8ILSFD8MDnLqzMiBe7RsEiXpVQtlhuQ1H8i7S6WzCRL7q
3svM6K586R39mOvBUoO9NfzqxNznkcayvNmA0oquEGLm69RG+NK6OOmEDj0nMtU6Tptno0xI25v2
feZwcKtc/zRp+tjTEI5v23TwyEOjOwERTzjCI1BHJqtAYYUFxFsPlDKmu3xrGRquyySf0xDFpNRO
vpla9k9QjFhllX/uMUbtComykeTNWoBn2LqgxFRUTfs8tu8tnLXSNh6mVm2ABRJbsXSyJ4XmbIoy
PNrEb9c0H/Pyix5vWvE7IjU6xZDxD+R8fAISB1kAiSB+Aao+kSYDe17c9koTS7t5zwwc4j1B6bVV
xS+xnd+UVZxvbC9+HWmcW1mS2lJ4v3taa+7rHDVm+URzsdSiOMmFQrh4bWr7zR2ik5X7x7bOinUB
W9ukYI08WcyEWop7WDB6XZfWW+aVO8FpYV0O/V6Y2Ttpv3ybR92zy/9RUXBmav3O6nNi0H8VwwGC
qhm1K5W0l5gDneHSHT0xbo9yLInGKSm6dNsgn60DHdhI3WzQ4hNq/GhuMieSt23vnlOjfq4UNq1R
IBGJsbg2Q/3dG5psAxHN2+UlX16nIcaHyDQr1SOaDoKM/hxUi2aO1jQ4wRkHGspxpF+TSD5pYh5b
1x7B8AhIUF5kPEYixtfvM0ETTrSqDRg4NuPIKafxSnsx/IC83nud/ZybIb9AFKDn8nLFmL5G4GEy
Nr6rwhM+/RI1bpVarctF5vJG2yAR1yu6AVyO1lkCBm/C2Vkz5jKKAuNjyY1KHp25sSGJjkn/cSS+
R0N8eSLIFKwcs4E2Udfbv79u/vGK+Lsulv/d0vp/kYFM2J7HCvHvl9bHlzIt/uP88jb8uML++mP/
TJu6S0CU80sQBh+r6K9FLd4vPNlZfDk7s2IKn5f6bX0VvwBHCU0W0RBbWLAA2n5dXwOCqFjJqG9h
P+zCuvb+zvr6Mz0SHd4OgOXYLq+2sOp+vwZ1rQgGotDdlsqqOysqFcOJlnyfAJSNeEKFw5VDee5h
kKSifvik/mABZFv30wIYmKbvuaHNZ4KZjV/09y+uCbhkKPY4eAtjPgAxxereJ9PSfslIYIAENReZ
fUqlSvZDY6anvrbMb9UUUnbX6KTcJr0jCUTOsz4rFDnEE+1eVx2z2Y4pwhVLJg/oToY3IpUBHlrg
IIfIm+OJowje0K7x71VouvlNU8IMbj3vUSQC0A7j/rPyIWeuOLRbtxh5CnMzePImTktC82mO48Dt
5x03cYOppZDi7Duz8WiZLXtvVLL5vpti+wTxxngEUa3XXlCHtyRjZlwDwrmBwlvtU8OYMIS3zrb1
IxC6mZ4JynjD3gbNch3mKty7aUpzILgasdadAVEElpORHxy/tU+LnxWHvJEO49EAFsZkOzLaZu/4
ItrHKYP1zoio9q2TKfgaRE4m1rnd2A8itHhYyw/YV08BLofx6TCpTJ76uDMOY94m5X0pYvW9jCYT
XuvSacbxupqAiVb8aGiPNHHGUChWRjCWl0rIp6E1XJYzFs3Q7q+DyrkO0TsOcdbJA+mPdJ+1xldv
MMMbc3A0DvdBt6tikIO9AncJEd3LhAa4Xmp9HpoWHGGX59d0e5T7IvHyvR3EwQDfOahPFejVY1Lo
8iBUMj7GokYwAVC1AWU+76QMjO088HVLKzdf4NaYHNcaHtGhX+p9boT4HVrahShp2+VN19zQVriv
bd+tVi4wpZVvyADtX1IUyp3jMucaKFhJR6BI5WLy6bIxanaNUfD14z3chUPjLAZ6nsKGHe7wSM8b
rx/kE1uv4MnPcxMdsuGahoAFxUus5HKd95is12yHnBt03/BReUvDD0vlZpQIycLEkuCWzOtXcUuh
Mt+gfPTtuWDJd7v8EsSkNzekkF2rJj1hUDub162FUVOm49csGAQYVi+wKagZzAoOt1Qpd4s1ghtz
5plgmBhtR+3KFPdgwMbttXKi/sEUUP9BHvXFfqqC6TKKyP8+x3Z38UcZ0lwlbdxmyWB8zVJbn6ho
cx5F7lH1QR1Z65+dJA9LGqtVzTxdudG4swyj3QO6XJDCGN7JI+RtXB8xrI2vzaQRSxWb3aVBvLO+
BvCh9jOAZwgPFufgcPayV6k7+l5KuK9tPNAwyzbuUNUkx9EED0Exvs+9AZ+Bc/KOlhDxTv6veUu1
zA5T7KY3LQTF49z1Od7DZsY22Ap1ZhzfXJtu2nBTo+Z+YuENv2WRoBIVhN7GAAAHeW8ck3UsS/fA
LgbvYmpJeQNLNWHWX3VPgpbgbTGM1hn/qPsCrRsq8giKzWZcvR2rsXqoAIFdgKNYL4RAvTtrmAcG
kuxxJh3ITzR+wq1T0jz1Oi6fk8xtP9c4jj75wAmOiUR7a5qpjzaQ9ul4ggYy7hspC3bOCEASQldq
dd8IjlTxdSK6GPdpVgTOJ5vB3YiZq4+euznaR9mUAD0Snn9wJnPAR5G49XywR2PGVZRmExMXWCFT
IkiLu3NJd/3QaTq5zLYiVKHxkUl4hsByMpW+cKWB6qMfDuoIdqbU3BgpT2MEMwp+k7yOsCs141Rh
ScB/OfitH6KKUNUxC0idu9aB+rMKDDs4Rm1gfSV6Twywm9URFn/0JIXdRZvMYHq+cOdpGowixW2j
UoOqDm8qfHSmcLyOl7TYkCEuHiP4T9GmzfL53qJDRa4tkahtFKf6hZro5oyOjwmOmh4228b0hXNc
ZW8mMHz7ShWYE9EovrfRpI5yJj00+jboFfb5tN1OamK+AgCqeubin+MtPmMdr8cpDxF+oh6Q6bBU
eq1awqRI/8y7JFS/looPZ2ysL7pReKT6JKcVJFlQYt7ARMyoRglEi37ip9JpzGew8VgmULi+pQPH
WuHM4Sbs524HCVDegiAM36SY0WVbHWZ74fYmpareHM3rYo5qND6t3DX/WYqs2c41sypfPEaT9kh/
Odz0eMb69jBlHW8AFySR/zKZRxhMFCfjJsmJca1ymTNzo3Kc5wUJ8bQgszLBUYlinHOICGKmtj7n
kAk1pQ6Mlb2sO8xy6s8sPRGWRdSnYV1r1XzK036+zjEJ7PjKGG1mQb8jKKpPGOpY8Nh0hxjm/P5K
1WppsEpwKOGaKKu7NiJG5DrcDo2Bp8jKJ/cOHxAd0mHpi9tMKe9sYeGDjmNXpxIRn6fpnFyXYTvu
k3zAN4dikVXrwHNwTeB/Th4MC0rtZkR8xAarRnO50Q02CT2gr9gMg7dswse+HqYUnDwQVvneTVRO
zXQ+1PhYtLGTZsxOKKx7QpyOcjbUI/X3SKN7QSbzLhmt8AGOXvzZ6snR1zalIBEDxpLAiI0PvcI0
l6ADnyTZ5VvpS25bNBnnU1G36puaqNlI8rRbvMHxpFdW4pkzZ1GBkuy43U0wJydAqtuiUyzIQyv3
jlk37CDs5FHpbDwzmuCHE6fNzzaRlLsiLQRJfQuu0ugb6QNalLmaMHtyCMHYV5YYBuviYTASTNn1
bKEgervUXFqphfjmKMPd4FW/zSciquWEag7Rg9fjB72dikr/ChBZvZ9zz16XTZPsnEZwLMLqGNyN
SU3c1pOWKKnOdDifM8it8f4EwTOrHMPrmouKfRAbofdSJfN5ko0ujkFqYGqwMSqtOIjBWxwVbwge
T0kqDygGcSk5dN+HaQ76PdnA/htVfd20K3ulEnKlTXPw0c5PAOoUnLugwDSYlcRJebS6uBJDi1qz
I7UgDHHGmK7lVV4O1cXBJX8tp34mulY4MmDL57IeNkM6POHss5/G1iywygX4UJetCkYlb3DLlUkh
Y7rNWtP7Nje5fw96f/xsURpHaZBK86sYHBClxOTk0m0nzfoTIDNJxRJTrJ6PNAzvWtnM59zssGpW
PuhlzOoH07azW0giwbOWeWeusQYWRDMDTzfHCCcLcx0Ic3x5PMDJtYcFw3BAt933MLfTZIdbBV+W
GLPpAnGatDg7dhvey5SZ7sEkMHEacJbjtuNgeEqysnlHDOBl4szCVsL3QsFwJJOuWFseYXK0utGV
p65FtbmtSgfHJF0KUAuIDeP+d2JjgpBpaupWstjiW2+mmQ8o4yxfbHI2xO4OnoZ9UV3UGVdD5Mcm
PA/bVlfQSFSwsywIbgEcpatB+UXAtsfU7IAXM69FLcxVE2UhnDdORY/NPNpPDPi9J27qTF1ZTieu
SyshEM5DB3wGj4pPExWx1bX2lrSyiQGRIKwmurMJ0rBjy9ro5nqmrPklgAenN5FBpyLzErZRaKAV
9kmbk4Pa9aaHSYnvJOyukomhFHya7HM3FSo9zUnvBUe3H+NjUXd0GXat8d20sugqXyCGK5NV5Thp
YrUYkZPsWYyOmXBKMPonvu2GOMDMsGQuRX90eZgfkBJseoTijo1O1J9wjRU0/EU1mD9+9e3EmxjW
GsPluVEugya4FNiRM7ZHwwbp0MU1ZhMm/Yvz2M/SvsMpk35fzwdjRArZcTiO/jj7pASxH4rU6bcR
Ocdj3cevUA4vrdU8i8U96lYsrD7zIDaZX2Wm5vs/Pw8u/u8fR6/Ly3umuYx6LUrnzZ/84XkkbYRF
Y6nHkZBU56Y68eEX13/+Kh8n2p9fBqoUJ06T13HDnw6dFG4oe5ydYavinjOhGgjU+oYwgoOT4Ihi
CtVA+rPDKnkDcmrYG5twIKqdKkaqwyb3OOHIOXlN2aOG+SECfErygwH62Rib6dm2F3pq7sEXH1gX
+zuKleto9/FL/C0d4//FeQwqk01Dy5+qHZvvRZL+OI355w/9Knj48Lq4xlwv8Eyx/P23EJ/vLarG
EqIDwC+QyhlY/MbmD1A1fPER5LOQqBY02K8DGTv4ZZFH6MZmwmHxJ/6tFF+43GU/Xp9gp9FUHMon
WOSpSF9Ugx8Uj7Rym5K31+7TbiEdtiMsiEHF43OienUr9Pg4GJ3xgCaIqZexdHMNJ4CdekO9BzJ1
Vnwp8069dG2dHqM8HLaA90FKzCGGXqcnPlWk7r32yGDxx+M1xjB5x1ij+J55GMwHyYZpDg1i8JyZ
vNqp75qQkBoAsDpetRZsEuzTL3UAMBlHn8IZled3oLAecpge1zTskk4SNEmKjIO3mRHkjpMQp3ve
15e6Dp+1gTnAGhFzqrzVW8/AC0q9FnVYtp3yaGk6MuLtxSxp1U2kZs7f9OEDnSL5ZmB3fXFwa29l
nJXbmNQYwPXePaRUCe17Mxyf7IlgDWGy4j2MeH4guyavgVeiTk/4g9jWy8dssMt9FkVskhwPdqaj
kDs2Wck0aoWB1vqaM1DnhnY5CMDrPY2WHjGEzUNdrmXb66/YR9IGo6CLW7d1lPmlhhjHhJdWzBX1
O4gVnXJv3F59ONfz4HMACAzbuIXWLwIyAKs5rKmx+f+PhKpP++lxar7/13++vJUpxaYSA863/se7
e1EzbcF49N8PafdDRqX2H//U/2igDgHcEPlPgB34SNb+Y0brBb+Q3GXLbf8qgrIq/fZIcH5BGWUC
+zGg5THCm/jtkWD+QgwYS5rl2DhyqAP6OzPaZeH73ROBVwhYmRkIW4ix/k9PBKwPypNodVtIQFSQ
zXQ5PCVwUv+iSehnqZUDj4fYa3uh79n8Xj+9DKw+LxvjCroW1RNflQnSjrNI3CGT5GpPtljtf/gW
7v7xG/xHNZR3dVr18r/+01oEzt//YgHzdbjdzLnx1gXLO/rhUReWM3YZ4Gpb39KUQzcleIU1p5Ny
RNEQ1aYE53YJBj879FHwMIxk/FYtP/W1moSFcznMriRhxyurVfaWOzQjXlWMN0xb5pOl8+bmL97v
vzya+YQWMdzFdEiK7eeqpQx2/DRqmi3yqC7fRrq311A++F8AFiFzC4SeMSYIhvZav3U0C7wNOhg/
TzFgRHeonfeYKc6nqtb9Vazn+v3P3579r9cJb09QLsMaJtgecz3++HECGDGbjBgNEJTGuUlnrNwQ
T2ux8eWYXBMyQG2qLE5lBda0rWmY8aFn0o3bxg8OiXZ8Hp9xeTvp5Nqy/pu6M9mNHFnT7KvUqlfN
C07GAbVzp09yTa4ppNgQipCCo5FG48yn70Mhgb4ZNzsTDfSmN4WqQmZGaHDS7P+/7xx1MlPjQrGH
W088rH50Du/FG8GV4DDErr4va7v+0SdWcWCeqh7+/mtxf99LrL+M1NJ4CTuOy4v3t914kC0jsnWH
1nNfcgsWGvbRNNlJNKkgvRp1BrxMOqbYGXU7flTeSMWrlBUspkryRmBuYlz6aereoDJQgrUsZgaF
IV4nOrA0nm98jWMdQBhl2NJI7iqnH05dzbRBJ/mbEpRwsli8hoLUX2eAu6/mO6gXA7UiT54KXTKM
kFVz7RrxgmIzpVSJnMHCWgxMcQPm2Kc4ELhQLkfnRtOK+6Cwx/Df6h11Jg+P2iFnxL4BJ2GetTRZ
8OW2QQW9Xqb89e+/l/+RM+B7ScJUuA4BCsvxvN8+ZsoHHSzamfZF7Mi72iyqfZ2P5jUHIMou1i8j
H6c7hiBMJyTJAHnsNXNVryn1D1c13U2TjMTW7MYmyVvDcsQbzX2+qgDcgFZW93VaM+SntjydE5iL
HyFTUaQOcX0mvGe8Yo5LrhUmefJqxPDh1pjTdVD0+b7rPfMffnF4sv7HM4VP5vpKYNUm+Cj8+UOg
AlMN/vohaCn83ybSXuNetuGeFI/1e2MGWdBYlk0buGRJ0wTJ2VHChK9OR+1oAeZ7Fq2YP8HZmz//
/ufwF8/XgExJwE7R80zSF3/+m5XJLAdqE2I3IpjZEmr4lQ7zye2KKQLE8g85lr/4NnCRYk3IBjGw
eKT/+Q+reT+MAei43Ty3/qsJ3X/9FOd3f/8l/cUD8U9/ym+f0jLIM691IBgWsNo+Tah313NPORQm
XTXv//7P+osnwrqohBNqWwGppN++ffxKMowCRb6rhGOfHUMuH4vXeNeMBMwHe2p57GKnCzkwmmZ1
H1axjv7+L/AX31LwHW7okw1aWR+/f0uNkdgjGUn66/7wYo0N1px48f/hLbziQP70UuTqzcFBiIBH
uG0G/m8bWZtHbjCXubcbhH5Q6NAJB8yHPBsuE5G1MLubKmfLNeBjPZb2oJ7uFqvETrPUjO6dcY7C
vkfDk7qIlBCkHPyEvK2YHlpbNYjkU3OnyNhsTPYiyp0o5WBr1Ug7m0+cCP8Q0v/990OQBHNZZANj
ZsVsrimxf38jLS71xN6jD88QoSZhTObUm4ckWrza+Iefzn9827h+rS8+axWnWeA2/vxHpQvQHp85
184vveQqnlFmAIcazomuiMbjmzryrf5H3SMptN9+XJ4peN5wXOLJyl7+9x/XaHfChskR75gPPBE5
ojeUBJqF5DS+Ok3Nqs2a2gcjyU46Gd/8sGJDQpnnPU9sa9OZ6ZmzDwXXwN84sXcPkI46p+2stz91
KAFscMHK3mK7fasH65AR89nQQGJnK+FkNCCjoWVBHykGhKd+a96H3kiIjIohQVUyXusqa0P1ydxr
KxY3QR1PEaO/a2UbJcXykXVtzEjcUfJC8TQEqpUoPkCU44stD/1T4QaPoCn6u8V7d9XyUTFLv6sW
CflNiOQVfHN/ZzS5vR9z0JnxklsbTLtyo1uf3FrmVQySmzJ/mxeDJSHKw3QbTu3wYZehPrgpQ721
suO+TZkd7ENTPik13GsI13ydGdPFnzF1o52ICTVnRiK/+0JkC1AkofeiARVTZaGCEC9YU8xa3ros
gu4tgAhYMfKm29Ea4p2re/sTeElwIyG27zMrsaCfFiMbYWuId8vo+RIagVN8R1Iy7jLyddUGiqIq
vUd48XXUNVBcN1XfuwzxmnQ+w/p1L3E6NCh5MCyg4w3r6Vin1XKwSxoNHhd20FGTG3WzDXkN6GQx
9k/N0H/mnC5fMhubnbNUchcGwzeZNletnNp9S07uJibrRVo6dy5DoYnozqqW/LdK4GfhElL8aS4y
XF6mpA9uhsJ3j52i1pL2iQHLIJiwfBqMCTRJiIO1lOK+oyb8gTelvet1YLqAPSgyDV14YAfWHrnh
qgvJL+sVlGb5bcycA1qkmikBGcH7upaKbUdJHo62I+V4aTdzxOhvfi6Tpbs48dw/kxsOAeromaB3
rA6qNopbQzXJcSGx8FBw0Lrt8ybd5sRPIquRPn+yp27jxeh3xTiRf4bd+W7Elj6xiRS3tgY0mPLT
Oy657C5pX/7Qg0+xc/0KR3IIB3D+92biHpb6ybQAcQVQZ9jh3cSG3x5yIiV06Ir6Zxxb6VNt8ivZ
IDDnAB5YUdAQmDT8cok6NnXRAkN4U7OZv/jNmN4WTb1EpqIoWs8aZ7hJ/J+qznwllZZ3lQg+00a8
VSZpLpaiNVAhbWfTNzQANaqakQLCzOopdSaWGciXT8Qkq02vk29atd8Yo5AN7ISlkbRa3UsSFN6R
7ZU8hDR8duzH6PEA7L3WEl+1ht5wzLUq99oIkp1gfbolKFu9uLoybjL+VhHaHv7honrgCUtxggbu
ySInvuOfSg4EZ6/jdvh0RHIu64klbh561QYe0rTNs5R/wEhS+n5hsBumwdgXThDcxS0Bb6s2gken
n3+0gagfSriud5RTgARLnFeukw2nUor7RZnOpU8lPxOkIVXEvrq/cq125EPVpfs0pPPThyyJ7Vpd
+4hISc/BqEhm0pbQEtLnDl42/z+1nE1g6Dv6iy3IJp6O7ABnXhANnV4rzd/bnmkrS+DxlgxqeREA
QG46YcidoXQHFjw/MId5I7LS7hPWf5FrwAbsTIRqQzhEExHhWywuSJ+Myf7JjoTOfdDkYBdTM8qK
pLm3Dcn4LOZq5+0d6b44cSN4BpJc2SFyjSy/uDM6s39I4vlsyWHbOy22sfyJuVfFV6yKC2kNUI+Q
tz5MOgYPasg56QfMmA95a/uQu5cqj4gf3mnbc6NKpQs1F+fRohMnKtfe0JkYiAX1h2pRYBK1/aMa
mnNqiQhvCjN4cFFZNbiHUXn2QRvmY02wlUX8cFOJIb4ee7yVG4F06LVbpBUpkA3x94Tr2bABjOHv
53zuuF0v+txZXQJIgGJTWyS38MECdlWjtU1HB1WwX4OmNBrdb/ssrODutJW7R6GQUXGMrzh21Iea
rcu5dozh3rBwx2VmVeFngoEkQHI/uF5zYd89b1juGO+0Kuv3RZvFwYp97JkoLdF3uNk10Fbnlb81
QeK+ELhD2TiHU7AcUk+l76Fl5FdNYIIo83hzantu+Fyo8DjA+9ui1OE6WM7Ee5JanpQjWODMgoiL
JmhTYiah8szDO8/0RVu/aMA7wHyJ5j4FnQ+RxIJmZEPjfvCSIjgjiZupkPr52XSdeYeCIf5WLeH8
2pfEdEO7tB6mpGmIBbu8C1MaEq7usu8B/uKtcltg503gv6rENE9ZilcxdxJetymiOrZR0VQ4CfW7
sNuZfLXXI7GFcze04jp2erFL48F8sjFLXsqsc066HYNrBrlMHcM8uRlkwP/WhsMtZM0PJZv8iWKi
Cbw+MY/8iu6avv0RSJHuq5Lz4sbX69MlTFMLhCgrOBiq3nxqXWeHAuFK9XeQgney9Sq6WChQEkK7
VHqUF+8M5Ao3TuPVsFgz8SGyRr76diW2huG+zLErojo1ef013XAQ46BDILtdfjBdsnWG68mrrmg8
nmGu3rvsUSAo5qg5kUQ+GmJgfwvQIKSgpUR6ahxf7c2ZZn5pNXW0uJJf/LjT4G+mynNPiAyQngU0
It3Ovw/49zfky41LFeblDSjnD6+1rZ1ZaIcTcAmlo9L9rdE6R791f1WBvqLyl9zTGvSiaR6KKBnT
/DQANH5KIHFuG2ce1+78TZsotj/xloNavNexHKFIW3PKOhHn1miFPWCqNnnmiulB8CpxWmObJFHh
t4O+ZX8Qv/jatx6k7MwbuxvVlZMk0800Te1Hi7GRRW2Tpk9jxV/GMF3x6Uxm+DOA4EK9P8t3dsq/
Z8WBEWmv0hYAamXuY5E7FN8nZ363Q9gicmhnA5dlXe106FcPqqJHnTb58In/GkZ7jhn+DPhzOIAa
d9TGtzLrGQ9ss81JYQVRLXhfD4x/yM6zWj2QSXF5VfZN/OQqC66rBeB/04KHPsyNI+BMxA0AloYu
Iyt3u3ypRTi9oq8sqWiRLAfHnBJl3uW9g2OD9Hd4W6QFuKvCGCOHyxAptdgQbwSsmOepuHzz7N4/
wAYGD1CMsFnGUYY3IcQX/vKsUiTnmdzZDWvlFKCasdxNbLw5MulW3ak5bW/yIX9g7/3D9fNvRM3Y
u6azfaUpAx77fnntF4xPIIMbUPmFPvZsVndAUpCjrq8b016pcaFemnVENEWVhEKgyqC/th2NPi3u
073vsMKVFAaSjUZjcSJOuI8xPeWyDPe8XbMNcQYoS+1c5bRtM/VSTcu5jz8W7ADBaD/pYHi3GohW
M+Ccon1NqTcdZWLIS7PCtVqz8reuKX0WmUHRRVguZFSbVgvjiYXMLfQfHflgQGAyGr3FKAqofh6I
6iYUuns02oLYWh0AE3WV3d8WVZa4m9YT4n0aKwKr/BV6gjMiuZTh9EiR1jninareJhDVbCFG0zky
Who/hzzuHhcSShS8auRcSvnHypiTYCN47X30PawGlk6salwPc0XlqAOf5JXupGv43Pl4HKgcvFV1
B3XN6oOdVyfIO2h+O1WhLjCAQjgMIaXSoc3UiSjl+IIAjJdOEAwOhPWEZotXL9xZQcpDi4i97Bf/
zhptkYuKmtnweLF6OnVZVLXGFYSEfMf5v73z0S2lO5dR607DMLpGF0KrLvNqH+Jt6h/y0Ox45Lq1
A0qD+jUYg+DRmPy1BcnQ8JkdVw2DxzfPjCjqgyalzYe7Dw90SzBUxsTG8nE7hLL66Bg67ienM9/5
DNuk/Mb4SH17uYeT3O9Iu5Ucg3uNexUN142ZOjGx2ElDo0+b+E5z+NiJtEBCZpUAx+MgizLHtc4y
CZ7LwbyyZVv/WID2HugOp4+kberHharxtlfdfMkkj1Myud4lDG3zeyrK8KEvbPvG9k0qBvjOfq6P
wu8yqdPHHpA61UKrQDKXQ45RuRE++0vXPflFWIRR32U/ebCUt+kwTs+jOWd5lPlFvbeatvpOPK/h
a0iLY0q+5RpAUXJrLUlzGfRUX6HvdE4q6YGeWJIUj2En3yDkx5gWyQkpfJnn0QtwLnJg+yZD+EEr
taw8cOYhRNYMbOcCOYXHZvAHYDt9mt0xGRxeCpfJ4GQQBaxpxobYjMf2YrYoM0ribuA3OK+dvbLz
PkeLaiN6kCq7OPyqXpogh4QBoxdssfC5H6clt8ljoRnKbpBolHskl9Uxrcb8W9tKjfsHQtTOMVkc
bMCdmez4wI0895YIIzuYrZ0rDd1ufCm52ASJNK+bdEhvDc+sdpao1XGINQEpx1JcA1N9z2sy32ug
y5RFMRtvSePOL4ZVVc8GZh0cbIGIGrXEXA6r7rbwpwvwHID/wVD0R8WXYGxUoKpf/J+utx2pZ+ld
MQd0tEKjYdcxJYF4MFJI174mj+nG5J62DdLQZ/hDDExNjKCoB7PmJ2TgCcXIYN9ZA8k1SiEjNymE
s+8ijfO3ipC2Jr3B7nFbQ2PIHqiXdXBRHA67xjL3zbl2W54MyfzAF8oIXUEW51KFCJ6X+nwANCWP
hWOYzouM4/YX9C06szaTw+rKdqXnbrkYiPEczpkH1S62/DkCWq7HiJO0YdyZwuuCs4XLb3Whitde
ktJWS+A8lIuzkq0zBHsS2DF+Zg9eF592oYId98wRgerY8ChYlh6RWpGF6V5WYAa6GhIOlfoALEur
Z/ua8V5sbr1MsKgK6hxFDCyB00QA/qZwwvY5GwRhYwOT8diwl22NYPq1gGCRjIHd8WqBIPVDWGq1
B5e8IoGH8fg3x8G5lr5cvtnk3X+lzIFuzEUYH3zpzVsfj63YBLHqrngV8hjgZ0Mub4YrqG9FkMy3
be0FiMP7pdwPYjCvmYYlPM8HWWI8ccoMR12t7jLKBrc1HMbvXC25LvpjE/zIc10wXefB/a2xgrDY
Bc54zrs0wC5IrogY9OipN/gIdVTi3n1lpcTnihIxF72sfqyoUl2jrEoKaHTOD6D+O0J56dbtXJYn
zDNBYyxXRTHCIsL9yXmGIv9DNvvl09RPwPpMlZxVGlh3FNkMBh+6J1OIZb3dz9XSnWbZ2DtlZMDn
IWOSe8694Zjz+noBfgOsNghSL+crsdorveTFOyh74s/AHI98VBOMt711r9rcAHkLOYQ2nL0av7qp
Ix46TXNMzh1g3dadhuUGAz0XA27DP2zRBCemq8nZHqbP1ho+dWs8m1wBNmWeWSfHgngU1I67d0ce
obWo+heNt+wqCFV4nSNL/Rx8mWAZqrP5lskWbwbJwXrNHvsIbgC07pTO2u0yKeOzJeGgKOs5v1pb
YGxa/wi0495I8mBK3RS8mz2YtMSGjKu9xzpz3pjO7G6UNYArwwmGeTXmCr68CK2BxAKZ/JGhbSy2
NBi6uyn274e0Ezcdz2DBlxVHWTe1THQKpz8PBHdPenRhpDXzGzjJxQP0TvOPi0lx8Lp5KtdHxBTp
efke9MzhkkMoV4U8VEvCtM5ry5d+RSID0WdYdSBymEIyXXJeeDttXYNe5SaPZ3FrEGXYcpYhCokx
J2qs5SatZHMOPU2zsGvUx1zSQheyNw6x4q5rTDQXnGbskLxXhFvroOdzYFji1HKkBWnKy2rcdBOv
5K6wJzpvi3GozRZHsgY7v0l6W93SawQ+6mr/VPs2yVKedNajCrT3k1FGHkaEhMmbGzlFF6t9kLFO
7y2buSC1hpI7YO/cxHG/7XDQ7cB5Ac0MgnrG6NVDFV5sl6VrAF63T8NzPYSvo+H4L+nieVfFrNW2
CBaL0aycIsG796onaHoTDL0H5j5rXgfLy8+0OuSWw4Ha2RMMtww1xAbQ93gzQaQjI2/CvwrpBXEH
4n518WduxaSJh7MmAP8z0dCJVImyzRGs0WiVVM/SE8VTkvTLg2Ek/gv7+porURZLMsF94+yCBFVI
6eXw5l1ABC+BAezEUaX92M0Qe0ADYvZ0O3WylrZFDOwEWz3qnPhJAW/QrfhVCd1JopjhLIlyvkb3
m1EB3SKAj9MoTN2E49Y8fOcx2nRcfwWB7BBtxYJgG5c6W2ig2nPbKLlvwRA+dFZgHkuO9+jMGI+A
+Z1s9AShGI1LVs75bVPXMaIDiRC21mUEgMC7ntyqoS1kVfugWfIIbjF3ICAJkY5zdZ9N9X0rqTNY
UwzK1f6e1d57SGoGVJuH540TH56IFK0pGDdv283ljdfH4kityHxQtUBzXDnBlYSodpO1xVMFAgJ0
xpD+Ag5tPYJFdp96CgcnpOjLzmgGqP2wjIPYGx9QN5tHKBzF7cSblIRCtSaG+geyn8kjQVp5IGfi
7W3JlJmBroNnwcV/7Klu37c1FKmRZ36gzbOJO+QwxfIEkdU/9AhRI9DHvzpuKx8AeoBOGtO2nwmO
TgCDkHqrTZEpeTLtutw1ugImCHx7W8YIePkNdxLoqkv61PU91GGxc5qKnzG7rh3yq59uK5dzMo7O
XYCuBqUa6WdFTrs7VsyfUMOa/R6ZBLAt1dmQ1MVdsxoNKBwoBIgCFFeOxhVcH6tlRXapPAcQJRdl
7MIc1DS+rze0KB99YCSH3pgs+GId/3RQepfe1Nu69a7tpTsaivsd4U/3DK/3jtlvze5AHuo0v9SG
MH+khHJ5NHEdtkc5Mc4f5jMDsOcCYlaiTH/L4mFrZxnDPrKVJwc/d1KR+er0VH44XZxtC0d/X5bk
mjAdbZAkq0mWWXYCuFMFwHKg6u6V4AqERfLk23OrNliUJIAsXCcbjh7+WdC3pp/IBdkrZx9uCwbH
AIQhQ0quE5D7p+9VEHoIsgvw4LXHpb2f9gnP3MiEfzrgQhc/aB24j16TVP0uSe1Ub0aIwntY692x
nGflMmup0ythEOZcaYXiTQ+WkbzDMSz4eGrlce8NrSfH9WnajRQaNsU87MBxgRfnLr1b8GTQgwgV
owydzZfYcOPHRjlo0vsQOheN0dOaU06Cxr6Ca4usuhqwAh9pHmbvsR/zVsRehEcMikf+ZGRLzsqR
fkv4nmQxD2JLUCE2m9SIz17G/WSbFJ41voVgQC5hQneU5mBA8Hju2Y+woM2vSwE7fykmANcNRM0Z
ZigiSd6HaEnS9XlKQhtxT/aQj0Px2HcuT1ueG9XByYFAbca4Il0OQc1/Q+TXv8+1LT6gUiMscsMe
wxWsvQ0cGnhY9VTul4VGS9DMVnfMBa/70uRHzWVw4LaIJdu4BIZ+ZVCsdznQbFaYnX/le4IZPixu
F80cT6vy1jPriftvc+fk9qmV2G1MWiDsue4E73fskneOkQDg64xHF0yeiSm9Si6CA8kNv3HpW0x5
ixtxsxnbxLz2Z+tDi6lfvS/qiII0Y7s0w6jMw8Mgw+9DMjyIZnqlUT5R0o45ZuTIx04Ttc8kSOgg
VLq+DQmYbj3NL7qkQbVNhL2GbKz+gXc3oregYEqWl0ruuAZwU+2gEyabchnk50Kge6tdB3Q6jMiK
hPGm82PuTAQJSZl4bKVU2I6PoNu656SnfTHBVbq3S9Hc5gQYzLK4aR0j3lmTb0UW/GHAAXUcv3Jf
kOaOVFoT+YWz4Gl1uu+Zlbcwb7x5Oi9daybbQRQ5B9+MtXDT8dKVfcIjD/ML84I5T8LjbIIlBsbi
QOEvJL2jshKPDR02DlrMTzPTYDki8rc2wbEGy5qB8cxzP6uFjux4Wl5nn1ub3LLKYrLh8cty52n5
Oo6Wswp24mTfdg5IRDMrjj2n4xs37LzXuVlQbTes9TgSLaTokbeZN1NpmGitfb4N5MGM/CDbJL5z
GA395G7KLWTJ49tsSCoGFXz/+E4aqW/tYmGVz1zhSJNqfShm9ALSMs8gCdkXtEPxLGlE6V6NeyHH
l64lHdrWyTML5IOyAv9YsktCqaTbrTnPOo2EFsy4c4OGBitFnivZc1f7IJkCxc1k4BeNMr+pf1VL
dqsaf5V2zwff1lE1lqi/cU5iaXcLcJsZE/hU7VLbGdBIrOZe11bJPpwlbaGaNIwXIVT/Yfe2UIQa
1XiU3D9fzSpktuq5zUnAev1Ajg69fbL5BRkzjSkRL+vwWIIAAwtpdcWxIA7LcG3xr/E4yGd7AtAK
fJsL9tZ0k4W/Fy6iofKSS0pzqPNBdLSDynAmgAwqbVkeJx2WMtImPLKNK8flYZmy6kjwDEKnnQb2
MQCUXJK36Fkn0MR4zXkq/qQcacGhtuxHj0oGc+JJZWexuDzChD/cdwVrs8GOucjVtnGmuai4MjU1
7kd7cKutB1/1duQcc4X1YYUatVDrNimFw5Ye+KoMpfbgRmPHtxwlWv9StEvK/WMJdpk36MOIxIJj
HW4jn3LSBpj3QbScoFC4d/YNNzgUqZqt4hA1zXKp1EeLBeuzxpC+1X5vXBfriXdc7Aw2tKpvIX1R
aoM7cp8vi3fko+Tch4yDXtzUBvAfUpYKYD1y3xMoO5YW7HWBOQBEJ8+tyi6uyTm5K6mZs3PcjGee
uNN24Cy373lKH0DQs/ev9boZa2LrW8m44SpmCxQpwFu46h3voQf7e1NYtfhpAXaNN0z1eHkU+eRE
vQvvLIUZvy1TmGfMkJzITGkAK1onr8joxKPF7+clVRa/Sgkc+xEv1IMgqoUP3fZonjgt4IxOMKAa
3JPZoL8jkj1nEcZG+ZhJVRwIg3ffmphnXW06LPRHjF7+ZjZzvmJp9OBtywr2rkp87Fp+nf50ydG+
iSHI7ma7BTHHXwbs7EoMyx348T6QcapuHt+pst7mlTOfUyPglQMUi5/OWDfBuzEab3SPP5PBd26A
JtzzC8W0nmnSVpZdfp8aluyjPqdjGI1uKqfbcGF1fViraP2h5uGJXk63w5Ff64bjo8PIdJRBesJ5
ljz7jYlVhBfRYEZo7CikGXxniQws4XWF8PoofKl/2liyHGbuse90d40h51NlTv62KIwBMP+YE59J
uyy+JAyLHvntyr4VlbJeR9spI8/H3pUYItnHdbzceVVNz9vvuV/SMmXtXFrmK6nL7rlYME66AcDC
Tb5YuIK13WyJjSWfYbIEkYpNbA/eMj/CjFXXlazknrdFCVNPt1fVZCruo+Zgs36xvm7JNIacqjkb
ObcvOynLKzEn1snowg4uQsbGZCmDed+6w3LLoKXD8lMY70WSeC9Oy0GbOqw8trDamMNilpyyPNtb
nYe+euo/DJA+p2y0Y4vy4QjxLrWy63gZp3t+I0uO1K5+q70h/+mEMC11miyPPlXakfJhz1BnZn1M
giFiagxQIed/FkxJnuYkpufEciOYtubQtY/WJNtblya7uDWDCr7/jGyaGfXY7wR3rWOT4ZLrlsK8
n50UX7nhSesYWmm5U15HRsVSTPXC3H+KB8e+TVXNQcTyGdqU9sjnmY+ewvR2qIOlfE61JEJiEKFa
2vrGqI1nvzI+HaKdT1JBmq97N94bNe07TrUQWtwsezENPdzNfeI/OVMxPBjgJKI8v4yMWve2m/ev
Re2198JyplcjTrtdThDl7NRZsAVz1L/yWHn1itK5mY31fDDK4tYpXPtcla15KJNU3icdldBYDMXH
MID2bUY0I1oOGVcVk6cDAasjd8OMsqGy0SgS/xCn0m+bA4iF5U0mjZ433UyZWDoG57FWmcam5Jx8
zjORRBVAL+BLlYxa7wtr19tbWExEI6o+4NGUqBMCI+Y+XnfQjt9fqTGut6lnWa8iLBEwB/ytgE5l
0rowbM3Ow7ICHPlU8l/1p32tzOJESd+5V37T7iT0sMhIq+CM8ZdQbPULKs8esDE50LifDhyjkXzO
jgs9GC/IFgpRdWw8psZekLwFafpBSukzYNoKG8vfQ+HfT0AMQR97+UE19WfhrYxizzhUSEY3Enki
XDpU4XK4TnRyPfr1y4ShLZgWP5og9W/gg5vsjdMdH9ktuoZoyHzrVA7qcW6tI4mhrW8OKW3pqtyK
kfI05hlOgePEIgtZJ9Pf1kTwbhwXs7kqHffY5/O12zD9nqnVPawGiGMbTPneRTAXs3HPuEz2ff7d
V7PeG36S3wR+Vjza7L+eRMWNsV6gOHkS0fP/XGqTcyOre9rhXfJupKl7wxXY3C+QTA8UFdvnrzzj
/+sS2f9HuB4uPCERw/9zE+TqnZn+f/2Pd6n++7/O720qM/3vXZI//v0/OiHev6ASOuQ9nbUL6ay2
tT+4Pc6/wO4IYukm6T8C78Re/+iEOOJf1totI7Hur2C3lR/3RyfEsf9lU6ywApeUounBT/6/6oR8
xYX/d3nCsC1mtyQPxRpT/bfSBC3NxCLhuRyYlPEINOLR2qQmObe0z4Zb5RZevQs5cbC8NMDlcYxy
ix1TgwbnwYBlK0maPXZY2HDVlGJSmPyII8R0LJ2aUE0XJ6uaIbHqfS+sAeolc88xZgXZ1N18krbv
bErUYN8m4NMHvyNO2gLDPdZSN3dWbxffEmq/O4j+6YFYJMcOohRnaFvhqVpGWsoZqTdZpfpKZmQW
bbaG7wFZp7Of2dSwmByR2mm50GODcdWhkIXcD/NASkuNsLvGxMkfa9Ys2HcC5DHM9DgCoYvpPikx
tARqjMF+6lDBPnQQ2OZzQy37PLP2I/JInz8mAXmYU/fD5VAHlIen0caoOvZEQFFh4NrKZdLhxT8Z
Hg3g4nk6s3InntBWy5tRDPkOeoBzxDItrgo/nRlBIeQ6t0mLtwImXFvvqP+TALA8KXA2u/0mtcue
NdoYn0Xuqx9uscClbZUBYI27VE64MApbU3/WeVV8A36ivsHu6Y8mK99XH40qV3xBciCTDnCULyOr
WuWs/appdb6MremXvZWGtziNX05Xe9W7Gl+mVzbVWF+XviSGuKpgyy8rbLYKYr1VFWt8WWNhwYRc
BlHJZiakI3KcmGEzlVKN7R0m/y1romO1OPaOyaoVLaU3R1zDiaririsY4fQ2Jf5e/mpGfgqRrR31
UnyZbgMOL8lz+2XAlcNqw108OjMcwVZLrrsKcyWD91O4SnSFLcHTfZl16y/Lbo3ufd42PYmaOIkh
/+kcewn/Sfter5re/svYK8hnwVtuuD36RjftKqQMe5LZiJcwgupT6hoAA9Bt/ZrVagRmzYodePgy
BaPwgPsRczh/8L9Uwl9WYTw87MZX1fDyZR1OwxlSgtPQIomzbh0i1fpS2zaroOXLXdyvGmPbXrKH
bFUbi0Zhf2Xls5vtbFZbUbMt5E28GpHVlx05/DIl56s0OV71yUu6WM8OfyxxG8NyflFmxLSccsJk
qc6QdNzQkeFt7mSrnVl9mZrJOmBBhbKPwTn4sjkDA3GPoVgdz/aX7zn9cj+7AzKSHQUghnZN2tNy
KQMtHh12whx0FZ5bcomrTTq3VrM0Jz7zc5ybmtNjZpmbTi6JBr9DAmVjmLG4smZ8Agxjw/ABFPhP
2+QCMa/XFLdayqNplh2xKaH+F3tntiM7kmXXX9EHiAnjZCSFRj/4FO4eHvMcL0TcGDjPNNLIr9ei
Z1Z2VkEldD1IkIB+aaBReaeIcDM7++y99omrPtvMZuPc8kWhtZWJRD8TAI0+IIIlh0K22aGeQl4b
lsIPkss+uGGDbT3kdQeXBKnUstdQ1ml01mHeX5p0lFCsPbXJgHYFeGk7trPawymOHgKrVhtrqINv
4JBmttG9QbOWl8S/0M3GX1GYDjvJZA90NxpvkxKXQU9V1m0aLPMb4CvC9w78gXecrDb0Mc/GQlDM
ojrlfJM2QJqjd36TYs9TRdx2qekwUQXvGQaILYWaS9VLDnxEEYZIBj8/9TQCvPtOxA66XJp6vS5t
aFLCA7+tqTNaJ8B0BzAnZkLLoeW6hwKK/pGWwzrf+N7S2N17VngiQq73k6TOiweroLCr9sMTY20O
iAp1JF812L7rLV8dbAu1EzzJBbwjui64r+b8birLcR1pTQW745c71/AnEIWuqh+ly769qKmSiBwn
+ays2Dkqd562YlDiwnZgcwwppU0UFfjUUFbZ3koYeXMXXqnbNOOGj3q7xdNBI9CUeZumd4yjjLTz
Brgmn3DBOS1+MWbHbMqTa4Nz76oQ0rwJOqPdUPc3bETVdvcu5/xtEw0ha4CKQWBQZHnlGDu3UjlU
MDGSfJsem5cVuJRhqzBwXEIJS/fw7JK9Kt3xogRJcaxpxts7EB3YrOhO4/UBGnUVIfFgaQUZTltO
0O3TrEjuCwNb2Kj7O6jJAcMSndz45SkreuPeZovUZiyeXHeSdzOmyhX2hbFhHy+Ko99jBboBlaWf
U13FP7gho3sFYvTRqnWW8+kYg1/kktO10bXOtQk662OEnvKikhSCkpj9Nb78Yo+4yeMvKE3WkpLw
BIDo0bsrtI1TqJ2ho9nzeBpaw7mWTexZcFjM8BhFmKhmEY0HEqHJLopn+9AbA1At1yTXjUCW37te
V2yTJIxprILJ9C1cO4mvLeqiPtgOo1T1MLNpL88qlyZLrU8xLhtY7XShQb5xTrNfDG8QX1MWdoK+
UG6xC8wx1XLG+3FNKI6GIeoYymODd/d6JpAII4/p8NseqvI69jl+l4Y8lCZ/BtKp/O4znH3QrHNp
7QY29cfZn9V34XMkV2Y3PLQR1xBF2G4G/j/yj3Q/ZR/wU8C/lMCqbyLULspcoX/uGpetEGxQmwWW
g9+sqz11yebZvBwKMW4oP1PIAGlyMTkVJ53Brzng9s9OVRPq25RFNS4HsWRG/YavZt88hWPZrguu
k3VUssDNdNXdj247s0oPvUcs08MtFhp7PxcT9zVx5UvfkNexMMtDNxgOj4FO8dFOpXeibSz69X/k
gf5PqZv/D9KqTdtdUr7//IW+/2inj/Lj717lv/+aP+ENIDuE8DzXRPKkKOvPV7nzG3l9ACKEf0gA
wWj4j1e5+A3dT0py1J4Hx3oBbf4tqe39Ru5bMIpaJhlk/pd//7dP/T+i7+qPAHP3D///XwPNiA7/
kAZC3AxsAuP8KcJncmBm+OvjPDOt2MqyuMR0QVciz/fR2xWs4nfljEoaoVK8uX5NORMOGUj/DSEe
V2PSFYQV9+1gBYcUW/tD4PB7bAYvDZ4r5duv1lh61/MsnKfEDbsrZAEbY4ZNsWti2NckDPSh5P/u
+bhCpfUFh8wiBTtfGc89qIANdi6o1tYjCyXcvzTQlz+suKyr1pf5IzbnEeFUWEcEJvO2a2xYC9NQ
bvqYsGtU+9EKQTd9LnwXkwcfjWdRx+lVmha7ZIIw5RvoevgIAm4+El5pynMMDYlzKfNBmqU2pUY5
fH834l20KjEPXuMbAwfWEa5xODc3dqMowQH2+JD0uE+AW/XXCjPMJgj9jR/jx8dwJE5wMME1xrFx
1LlwkO/j4dpBO94N7KAehl70VywuZ6YPWV43ltMdopzuYwSS4T4v4/5A7oX9UI63PFPudUjOlQNW
DxeNVsGbyVpmqVsajpFnOVvDarIbmpHavcuZyfqynkBB9fMH3gu29Ula76q84s0BjgpRysu3Ydu7
R7o1racwq3/Ksq+JSfVtk6w1YJs3gGLRc7+QPCa4wo9BqMJvAqdcBM6ZCpGcCRETxtXkIJkiiCrh
21p2toAmnDN0wp89/U5t8ujsstBJbksf/3+C3+4yMGK9bWsynxsAj3gPKxUEmwl/O3vMhW6zNpwc
Y0Ot5vKEAaL4MRdURjiYQN9ERTVgy+b7RAAC6J52aXia+L44DZZzHAI/k07LOzBI1dHQ0r7K8oji
KwanF53KaNv5gXrxhjR5rgQtIV1j3FsyrS/TYbR+8M26q0Kkll6lqlF0s8E6u4N49RXH/rvreuFV
3c5QBrQXXhKfcjdqLF2a8tKKbE/Y2ypjB8RCeCC/eh/T9LpJ5m466mb2bsgFXBA4etJxaSL5e9Fw
GuDDfbSdmvcTfq/9cm+d2qnOWJ7kWyvS4R5gM94Ve7bl3Rj41c3YjxOil9RH6OvuGzBF6W8Z04xX
XOPJMw1nFKVk4/iOPVN8jCEtdHGMTbiiDOxytJtukwQ44KR7l2izubcHXawDlQ8fqd00z66244u2
UvZbPdTRYVYDpEVafbFiVXgXrhzefDHJzaa+jjr4MyvHdgglx2iOs9fWN65OutvEr+uXEFdat+Cy
1J4wNnOvQKTfpaBjiRJM6ZoKUfMe87EZ8eYq7BvLplCl10zHCAQFsJTBMsdnmArekfDFxBLfqK6w
JjQr2afWTTL73VVdKnPbUzt07AYPb7rvpSQsZF3LqwwLIgSovDe/w6w1v3059d9A7JsrRFa9VJyz
xVu7FgWTA+zXZlN2zI3rUYrxCZZN2VyYWKfydekq3ovBRBqzmFLU/9BO3cvGDpp4o0rQKVbpqW2V
I31RjcE5WHm9cDe1U/r+AsWut73toYnOwNWve99kpsQhb795kFcTGjQl+MnMxVhMCUZkhBuCmbzw
20T6fDrnMT71eFNebSdG6WDnqe60MZRfmC+kxuUUWe9O62p3BTM2ftO4r+kRtDNM7B7bD2J9FCl5
b3iA+nEVY5J+gvDskhwzx9dGWDODegD/Bi9BNR0M4mrlRc/L3iQMlRi/ooo8FLNW7b0q4hx09DKI
3YqaLJ9dTcuhTYMcB6MmdAAKudQ7ZQ0TFfSW0JQZWwE1n7FmrmXTRCEBSE2tr6T0CrFPWKfhQULo
uR5z8nZb4AdQHkiZTvO6M0ZKTqbSZ1U/Wm71wMIMZZ0Rs+LhF7bdL9HOuOMUK8j4Egel1T/UsTAu
vXYudqqo+3brqTiCUkAz34OIMsZdx8rUW9JG0IWKhNXQalQjcDyefyjTypC4FDs3zFZhblI2Z9uk
Oayc+N2U5vJgmj1P685O9E9ryPIFm0mHMN9N+ZqEJEWZmW7y+ySDCqrGoLvKA+cHm3iLNzu4d7RG
n5jdyPFWOq/kTokCmpyr9PtEtpHVrBrku6ME+aaoyKaDkBHrs4Ro8EVkDt59iP/Jv42yEMPjRI07
pgcCNDtmAP4BrYdnNsuDHmSnN4H2zDl8n3Dv6MulmPZZOAmuTAU2cFObAnQAzMTxGwcVHYYBYwXe
VFQxeh3cKxSjzlv15OJapmjlHgwj53Pf8kF4rd1c0nwns8ux8MjgFmbJD2BFbhu9Bu7pBX3l5hOE
5PgqK1wz2mSGoJi+lGX6yjqVvzPwvOIoHayoKFWsBVZdTEMqhIbmBRJm4RwSL0V8CL1ihDdAZVy3
bkVHFrXkG2fYOR5Her/5C7pDlH9ROw5cRjfpfA24lk9MDyLhBSlcXXKGmh/C7KeXEQDiIS+dCQeH
N6ecvaXNIMxvjZGn0uoNhP581w02q15iKNgMXNd4g5+mL63JF09F2XPpDdq9oGw4eI5mqlVFHeR3
jq2jbjNql5rS3i6u7JwA/6oK+cpy6PY3aejgEAhwXz0PgzMR3Uzs6h0SZ800ZMKNbAAvPrgJgZgV
p6Lxi7zSRAqPxTwRJNJsDjZmn6dCoPr8g+F7ri+MYcCJnfYT1JA0oZ78ImXP8toXrXqoSlF+ezH7
uRfC3Sxy22n07lM7jaMlv81XckhnKneyKrsNYkCkfLmk1a2dCHt02MNjpM06vqMZCVtP51MD1VI1
hoCR/+J7pVOMp379PHY9t8CAC8eBEXiftfHiIEOIbQEVL9usDGrFneHRoAt/wxDPdYpjdA2q1TvB
0JRYplgZg3FJ2kCdwJa30zZTVAduwtjtMYdm/OmjZy2UwywOX0PJWF9g2QJvkvNVJQNRP6tOy7t+
TAL8xQnfd1ix3a2ZU7A1M7EmK+bC7l6ZeX0/UvzKv1kIaydb01+ImklB8m2SJ3IYdrN2uOH4yXAn
b2+kytyZlQmw0h4ymJmz6HnRmvGCHGvTG2m6bBMjv7Q+ZpNNjYHBeZFNO3EtW81XJMiz5iSE5itU
Uwq7N/HAflCPan+CiOOvFQUpAg+OVr6+8QQkkZLLT5/37F7mKnhOMBtdxHNjcPj11nU22+lVPrnk
38nEzxfpmCIX2A5b7kKaBSaKVEwe+cYuOIWEES+106NdzJbXk51I4u4dyyyJ1bzs7J+8DorvkLn/
iFAY/cLmRNNU1LFDtrTNEGyLw4SFZlr9350HmWs+KzZNCY3G//7/01qHrQm4h38+NF5+tOVH/5H9
/dj4+6/6Y2z0f3Ndi+cFG5m/kf3+WOY4v8GfdRFCOKvBRgQMlH8sc0zAfngFhXB8/gLL5Pjn2Gia
v7keywloLuxhLM7rf2Vu/MepUcLJ8KjBtZlbpW/7y//+l5WO7Fyj9ljUI7a5+wnUED3OPyZ6HeQt
Gg/7u6HKfhqHDN5fvkr/CwCXfyZW/ccSyXPA7TL4sq8SpMb4t/zDvMpzl/5vqrfoLw/ab4rnxApp
Be1ldAcTDK+g1Zh7k8F75S2kXn2G9uLCnYkHdfWP4wZ4KCj51ACBFtZv5U/VJUELnjmsX5yCgkiX
hwWuCx8RuNF00LBi3dluSNq9JVE8y8E7GlEvd1EXYHdDhwGutxCIaaW4GSP8xLRPfaYLpRjb8m4p
6Vxj9CIx3ZT308I07gHMSgOQUh/zSnJ0m97beoEgaz3Y1+aZjAyn6tpDecQovpCTbT99jAKfPw9W
dnfBi624m9xqy7uGTpm0u8pqvhQ6mE364DRLMmw3C6h5XJjNRJ+GT1vCce69BencKTOi1xbOs7sQ
n1F0w5UlExbw9UKEthY2tJ3TDp2QLb1HeKV5e46pzyUnZhLhu5uqxtmEC2S6P/OmMxqyd9OZQm0v
OsJodP1PqC0o1WUVQKyO0j746uuxwxI/SmKibSCeOKzhXEfWwrwOF/x1h+6FScuZCKVR+J62K95C
44UvqKS2bIElibzQyVqg2rbhymudFM6NoHkz3loLfpt2KQ8QIkjupNOEwmtNgVI0RlxAnDBYORaQ
N49PmN71gveuHKVPQwryG0tquV4sOrt0AYLTCFA/NaUPJbypOyZEb4GHs49jVUQDBUGYM12cGGJQ
3UYWhQ5ArTN8eVRVA8AfyqZYO10d9OCrlbNHA4LyXMVifi5yizgwbxEgNzjRzF7jxfenG/67scGg
XJrfrkH11jYi0QJRpw9uYzliyRZ0NLtrRWpv7ULMOKhuIGbvl1UK6m4QCJ6dsGwQJR4ZpCqq3Wd3
wpe7ndNJhhtez+Qkde/Ds2k78hQVG/5DWHQemQfaEa+Uivv3prT4Qcoa8YrfP/4Oe6/+5CuT3HdZ
uSw63DJbNVNODDJxVPyKMYP2hUTRS2HhjeL1KczhlrUaf8psxSax74weRij4zjth3u4o53QZWZwB
/E8yUFO6Qb6ZtiAprB0uoOnBqmb7vjT9rNmMptXPBFtprUSvHfQnIA5J53o01ndDaAbvnV/FLy3b
B3/r+G1FUJe3OqoQ/qChJ9LvKWXqLYxu/VFUffc0RmCoVxbe/Y8mYbWxqqHjbUyzZRyQJNxoDDUb
89voEvMh7uvimVhWeCeRuF9LlVugCew8NDbWaJPOhviMF9Ic2KWg6BcPlaQUBdoxTCf04BoCXUoL
4aZjt2HveOOxsJVtDlJGatTxKJZy3sYCnJkZD5jx8R9RhN2TaZi8eRjAw8ftPRbtZul9EvnlnGWa
d9cEwoWHf4HbCyeqcTPVE25ZM/Oz53Raisnpg0+JmpVe9SlEW6JquXax503BywxKgTfhHbG8A6XR
/HukWqLCdeqnt0aRx7dW77lq3aIVYv0szfEuYZZ85ltKcrOWBdZYv5YUhMv2ISJTvXFqh82K7RZ3
uUlIfK47SVGs1M2r3QGQ4jAT09tIMfM7hznfURKFBm8pzySqzzPVCNbNEKUI9bqG7G/4BW0yfMh7
cOSav6lBeE1FzMZwpFMWauZQciwMYehCGjfm4Xrsobbmok1xiBNRpGxqYKcGm5y9CDtP2NaRcim+
FqZR4sLEBXjFykTdGgiaTz5iEnjUcPB8lqml8zpixP9qopmwSBEv7rcEeCM+XYqWQSfk8Uyzid9O
0cEMDYvckm1n11jcRHxbseEg8SsD+1gNMoovutzug+NkKGaMiRBnfdVWRYJVtkkN1JhWh2ucZG1H
42YZ7roSezNeb4+Qjk0jxGas5wj4mb2MAPzgtNg/8XyS/a2MgnIcoJJLOI9CYTm5Hf+J6eJx1y1B
8barC36JPx9hj9fr2vJDRJC2ffcABTDbtd4zPsTiOBAzuGRlzkEsuuX9GU/coFmpppfCNzn06Ege
rwG9+eW2yDip5zKTOJ8AljcruH3eV1VK+UAvKx1k6NoY6XFSsRRRXvszqSG+Y+fBQjkBzbMd2Axf
+1TpEnUm92FDwXgpq2hhH/hVsk49rp1I5lG2kuV8WVglLm9PdZfANGBB8Df/gN5wrcY4XClPuNNq
NqXFetTNr51QdeOWSoeKAZ7lMENDjZ68D6OJKZcodPhBTwHeYSX7bDpVFHIgEMkhfoEqI/hGQ9+n
S09rmnpqk3+bDuPpddHZHjl+61uN7/QC+N/0VnE/nyRiHBn23IJYrHRgr8wOaMUqEgtNf0ip9F1b
ymyIcC5FrxT9ivZ9VG5/C2ZiuA51aN0Kr4OuMI3G2g+T+cnlg/SJISwkbUI4cqer/MLCjV2v/Yrg
yaoFY/A14xhnI990nrsOcPES/uykdZc4DVMf88qBusQsPzXD4L257Mp/5iws4rUZN0xNJrk5vnBp
PFPY1wOkdA6zdoAuVFHov04khT+4XZI7PHOx5tgiVa8B5LSU/1Z9jU9h1XSZdyNCrnymJZqh8O+V
BFYNu3Xwqyv6hhim+RBgq9CdkX40VhBeV0P1QuAXW3DLABOntP4kBTrLjodBM2O2N7zhEluLxIpp
x+O6mRAX1gWdT7s61uA1Cr4SNCFM7VbVBojmwvI/G6u3L8sYWWxFlgAYfVixIW0MQ56UY77BQm6e
Mm07v/yMpnloavyYbQNmyYa0Do8EVBav//GlQTq5UR7FKU7i+vfCllG4W1TOiSAE4PpNrFXKp9NW
TLHjCH0BI2GBzCj8lFIxn1x7dakGx3kZ+4afKISQkocQqsvawdK8b3NBVQiCDdclF7z502YE1Tin
8+g1aUsSLYZy9I1MwFbgZyoGutThmK6IlZqIHbqYjkmD+BYmrfJXCWo6fQqwsNa1m/XvdgNoA2E/
Md4jQ1ZybXdT+qFHm1MgsApcASZp84fSr0E7REPN24RRfXwas1FwGUMf6Q5TSB5kxY8A6Y0sTafo
arKFfS/KfPZ3+SjHfJXMedNipiF630vLo7/ZIjTmECQK0Nnbpg7Wdm/KHciU+IVW+gXNMPNia5dV
bgY6YIXE26JhaBD1wA1njLCm8TmZUf0m3HXZu7StOIa1SoPZX0W9X+ycBNESehwwKnpC1rqOrBuV
ssxBsYs3BVgU8HDTpkBt3Ed0b9NymvrOXVobxnYsSn9ndS0dGJQuc+UO4e0Uupi0PSzwO78tPll4
mi/8JNo/Y0JZVjskNp+wygtuPdW2pzTWI9pimnv3szkl+KL6IH4wJrO4stTI148PxbN2Ro6r3IaF
duF36fQSOhC6uxZbGSI/5UMbxIzOXJlTrX6wa6tPJya4sEIojIt1ZYcCZCnTzY/tg2ZheQN2xamh
ka+qznLw/DODQ4WAORVZ/BQSzhvLeGOqafxJDKI99dwUD+PMobKqyxADCV5v0lyowMTBwr7X1l6h
TPlUO+rpyOKIJAJiFvUqtECzRY9RBFwHMzLXWNnk1wWvefpP5nQQB7fN221kyuShzliIVIjRQHlI
kQLiwAcgMG5sR4vubYpTINS6jRqp6yol9Is8xPCmpwQ2gBfL4LEKhxnrXDjxEuSizBsYftSWbCqz
yTGkksUDgVE3vJAMZ+JL6znVk9kXxQ7cagYOOKvFJUA4ipH6rqRbI3K7/GVSPmrhYuP/zqgDwRnk
hbyKSuN3+5oggRGNVvUslJ0/jp3wvyzgE/txmmglgeRXvpZMxhXKbpt+pCTFBPaS2r2hIGkyV7ZR
UlZG3NfE/DfwPAzKYIIhg4ZPK9IYOhwODokVruGquSPJTKFsX/BjiFBPPFrCuKd21mnFLeuwxrxE
J6eYdmK79uiVrY2+nn9jNqLANiNIg+fcXIpthwJz0d5dSm/RZN1rujR5QsY9ax4MdL44hi1pUI5l
Nzv0qdvedpieCexkDmAgx2XMG3SdXiSWIw6jH0EtMar0C0u/aAkEJOYlU7J7B+nj0vRnsRqxSBW4
vq51nEEakcWmZ/jaVjaelM7JL5KKyJGFCwTRXd50fABuqEXyiTH3NbAX4EiVx/OjpQsJe4vXZ0CD
AeaT0aXJXWEbJI8sQLO1yUWJ9+yOjHhxW0wtSEKTVyOWqakN+WMmJz9VpZlsDbI4K2+Cps/CTt7g
VO12BBD2rHuwGvK+jLpsvC1lK55FWSxypSBGUbTdSwnoYN0nlrwf8LtSr5hOO7fUN9QN6nFjuUqC
ltHBgVgilacjMJCBEyoQbGib5JJKl5FYSeLPW9Hmiw+kCo7zQKh9XYUBYAwO72+/8y4awAc/wH2y
22jA6N0PZfBWGYN/9LB6vVqNjL58LtC1xxeI7WzFf4KMT+IVSwtMq6HNjNtZ4r0l7FATdxrirn4s
2l6wEQv9mgTiZD7aRUy8KCwplwsM+oFkPDzhSM/eQyXmkQTKZPwMyiu7dztjDOIBkAzWrgx9MV+0
KewZTlJLb/qFtXVIVJ1/GWbfnibYYQn9tAEXWKpNGl7MesrGXU4t2CpL/eAOV4Kf7qiuU5hnx4EZ
R9SIiIr8Jttvk5fCJlvuTGgg7ETtGo4Y2XV7xCRny+5Yn4+dnr/aWy8dckpaJaHYaG3wQzGwXHL3
bsGYAL3ZBr9jVTh713hgSJTapSnfe7ww37WbWOHGsYJs2vgsZg/BEOhgDx2QHmeoLzyikevltx8R
VklQci67sRuvMQfOOE1FzMNUmSnZ/MIBLupETQKbxqn2vbLte6cXA8ULvuBIDH0CsBGIBkiZdUes
KDnXLmE+YjhPz3VMcrDESbU1QctzXVN/rm6qDN1/Is77/cV/6aP/mQoEU0Ij/ovyt0EL/aPv/fqj
oDzh8rv9yP9BHD3/kj89NQSVgSubbG9wbJnoj3+Ko5zH1G+jxlt/GGf+Jo5av3mC6QUOsu17VDhi
vP/DU+P/xopOII6aFr8XhQL/UkOtJZfigb+KlF4QUGTpCgslFq1P8m/9qzxKpbYxZpmJQyTsESqX
miRVSTak2K3VqUzRr8jGW5cU1VV7WDb9gQVKBpiHAs0rUk79izPyklyVSzeTrLkY+EEvq0N+Lm8K
/Az4boOgtYuIrt2IuKfsaZByTE6t21Sfzuyqy+5cDKWERF5QVaKGXUREOFk7c0ytdc9JCL4pqVPi
wkxwZFDy6KusXbcgJOhLyqjstIWUkduUVE2D1uXluHRXsbanxgrvgj65swgv5w784tGPhXxpZrqv
Qo8WrC42xptq7gk1DovEB1U3Og7UKSxhwLhbzL8qOFpLrRYA21KvyM0maGWAIoYjjYpsI4lX08Ul
l1ouUTJE7bJzW1dzbu7KoqXFa3SFBz4zi3V4E3v4J7ZuPNP6VZ0bwLpmaQOTQ+F1JyiWtIRZlADk
6/rcHsZEomH1nVvFkpSCsWbU1clSRtJtRTK1p+rcRUYtOdtC+XtH2VJXRtqSTVl4bjHjtZX36zLp
l2AfXr6RPuw6+8woqqtxFy+NaNO5Hc2J2J4K3pw32VKexnfGeWSUGPa0dk3XjPLBrXXuW0uCtNXb
bqlhs2wbox5AWR1eyKilZIyOy4gJrNWYmShyQ6WTnxxrOF6VJC+/YiQFruBHPuCgMZX5Vrmd9dIs
BXE8DOiKG8+9cb7AjkFO32su03OxXFxA3Ej9hj7vmhf6eHD0UmkcFhGD2/ngdM+HqFrOU5a01d5d
ztjufNwOy8nLzcIhDIgP7Rgz9HidLqd0sJzXEX7/b+d8iIezywsJjYbDvQvn4ABQLJ02zfn4V8tN
4Cx3QnO+HgopbIDOcwCwQZ6vkPF8nUznq2U6XzPqfOWo5fah+ZP3L4Ncd+z8WWdoU8tVBSuYawtm
nfqR58uMG6kMyYQvlxxL15EF/3L3hedrkDLZ8K5Y7kbrfE0iufEZHM/XJzsOrtLI4lZtcpl9qfNV
i4hFBj50VbtBQUQTWRHw9LMVn+jiIQgSmJ9MH1m6IqpoMerwPEyf6zm4BvyN61+1I43ROHjpdrWQ
DZQnATl4I1bhTqTPpTVCQSyneeslznyKgi5nZObib7QVNlR2jd54NcHPMe/MNqme25FgxgBc0nSH
kZii3dfp0QEU9xDF6bbPu2mgRgjN4kD0BQxHlrpXQpHxXvV+KUb+ADt2qAUykvqXjbvkZA0mKQs2
DIU6GlaYTc9EjNhPNtM0ANi0Ke3MdoOCbsDYN6Toj7Te0hhvNPH9qEr5K8sJbm54mEMcHKe8nG+S
LDentclHRu0Ct5b41P1IM/YFQW/7BxnMaia2zqvyyjCM9LmfevLpjd27vFA0s0K6cmNLsa3tJ475
pQUQNT7KPBphSQx9VLq+LLuFxSdw1KNZgFUkSVq7ylmz2edfu/rvbh0stYSq2WaFrm87a+gvzBpj
0n9d7v+pyz2gB+V/d7lffXzF08d/u20/vr67+O+Ms7//0t8ved/6zXd9h9ude5Sj3KdX4M9LXpg2
FTxUXFB5thQr/HHHW/ShLc8BCocpruCu5y/yxx1vmdTQS4ubmXSO69vBv7QAxSXLb/V3l7yEXi2R
GlmDeo6w3YWz/5cdaGIagZ6zudvpXMXORrQov9hm4ht+bsUzbgbzxW8iH3gGVstTguhnHv2SHLM/
JulD6VjJTYsAjhQ1Tg4U2yx4nMs+qC/CKrLkiWlAxc8RscyJzFzlPw9hyvqitqyNNmzBtie/bxj1
nzwXa3wfq+GmLsUzEoyG3leOj4lbF4/RXJZfyvXsm1YU6d7iXGQLM8ew/Qt1W2Q675gTXV2tIaYW
gPhjY0bznsAmuVPH4dajyfrCHIn1Kn+6CyA/46lKZF5xUTf3pZbFfD8EBOAOCxvpocZGP2yAGQ8P
hVlhcpqdkWVMgDrG5eRY8XAg6z00K3sI6y/D8BXewqZk7WcXHBQnpcsgONLLTiHNxFTT3k1TVn85
rVMlF1FAihmQYRR8wXPTv2ZzrIjBtsB2tr3HhRGlo0FBbBCg4hsys4ob1/fKhaHnDj/9AjVi8i2a
dyxx5mMlrWJlt6F/ZzmTezGm6SHmNUcyw4hrcYEDWP7Cm+AMB1tiUlg1YdsARYmlIOeka4elGqgh
M43gTXODoAxyrjyCK0ze8FpFXwrG/KcWnXddQN33MJ1C4wjjMXLWblGP9ChY/UWJBuevFvcf/a9Q
3tY9/ZkEFhtwFE1Sz3uy1QRizD462Tn6/zvt5vIeJ7PBsS1KcTRaLpzKyK11P7PhWtVUEK8o/SN3
XCtsOXkkcSna3E2uA57zgppq1td1Gp2cMvuEd0i/cNlklNEXFXvSJEof/K6P0LBnBKOcfzcyulyn
xmzGJG909QHeJuTpqKguzwv/xWmR0dem6DL7Pa7Rw1nJUVKk9C/brAT7q8HYp5o0N+kRUKLp3Meb
Hg7npeyL+yX9wI64jU/EV4Daw5Z9a9s8uYrQ6MjyT3N80fSez3SHQXcNTCp/5QmkCEFaLklnmURU
XHuOhSGG4vg4W+dprhGr4KzXx660jQvPn1mjTYR8TjhhKc4ry3s/HcU2qUynuXDSHhyaHTzmjjO8
tQ7MGFGjYqzJs7nxmpYgdviEMH17L4A1feDhVvGLYj+arBMdg1VBkU5ZvfN0Gg+CgClim5ohoFWF
SMqDafmAyQiJxq/dmGjAPWbUV7uKzQYl0xMhn02cjc1I/sSyaSimqxh8uDGaNx0YJY+FWivfbIy1
2Cf9yDMoSC+U84ITqDGuXYcW3B2e31jtCP8BYHeGzprWmUQO3o2TJj6egj3LVpYo4f2uoDyWmtYJ
EDVX4YCItaaEXOBiD/iv7mN/zAiqeaE5vvT8dPkr4eWZ3oWRAdwxGVEHKOldKghAajFhx0n/KNLc
PeBSiZqHrKsm0CYQHNLvcZjq05BXBJNs7nlci5S+PIP5IMLvVGkGFLoPWgaksK1JwWMV20Sut9Sh
ixkdpIO0hPFWmaSuijn/aQOy7oW0x2hL4jbrDvxkIo/WZHBXZtA6d6i55XVJx8eXNHRp7UlJB8lR
OW77C8RDi1sxZgWJJsOzH+dDwiGhraeS0PNT45CaQxs1nR3RRNQ4QRnEOvZrjycDQvx6Jj9hbUK3
SNm+xpjKVxyQHtwJ7OEVGDLIM2ZSk0jKYpxwq1xnZQs9oB3fBgKPlF645UuFs5F3uTtOrLKs7Igk
iDkCpUFvOYcig8BuMO6l2Y9XQ9AEt/+TvTPbsVy5ru0XUSCDZJB83X2XfZ8vRDZVZLAP9uTX38Ft
GdeyAcN+NwQIOpKqTp7KnRGx5ppzTIKVzIt+EuNIMOT4AAFqWjtxIR4JUUIdHvBo4JouopJievjb
uAgApFl6Uue2HZZYca2frULYbzlr0p1VIyzPRSARQgeE0pwrMt+Ohml+j1GfYacQY7KNqCyZUUvm
bm9OXXCpytZYF2wM2D+UOclgp6joFii7L/Zn4yfuEOe1AeB+lF1PAKvuw0duS+XvteU1z6WVjN8a
UeoXh8fwPNT5sKPi+ingWBqRIj2ag+O+fEpYhiQr0DjVSWuU3z1DfHSwcnLGOVvcPd7shLZhpwVd
CReQ/mg/6/HfQ+77iLyCb2vHDvWcysn/G+CjALFbOmsqL8xD0rZUsHg5Do6ScX1gOdzZ26zPfLBB
WXnIQbtu6xp/jUuIBAcQwOhkN1GtwuEaoU0RV7l0YWIDiCsiq7rgUofX1tQzRdnZkFFDPeaLZaWv
6OvCxHsmS4OZsfR8xyWgBnofnLjz0HeTfZPoNLgranLbuAb9H67m+jIDZv1Ierb0q4HQ44lQXkRf
dE5wThOFfHTtsX7MleCvWyLPd3wt7Wc+BOZrajUoxdTOzI/C432tCGLjopTejiabP9IX2QvMjGQ7
hLlqb/nuFR/mbM6b0W2NfULwY19CANlAkfzFJjLfx6xhbnm5wO4MipzNICKFDgwF86t0kCKsDgZw
UPb8vHngfCxTyQcTO3HM4BlMD1ZnzNVT0WTGSThl/Smsgg9Y5HSLw73Uub8ZUI0Htq/UmkrdO/g3
qv5hzALSccTF0/dyiKLobnJaNgRm4hTf8Jbbn9BeOBjUqqIGNLiZ2fmgACc7sGceqaOJRRsseO9U
+VisMHKW/PsUExtd87txmJmG5/UI1qrA6K/5H9OwdR+cRJRrwKmczHxzLSK+TdFuWzbnJWx2NJCK
hxkiLlGG/TQP7V+3DJgl0p6/Nu24++sCdTpi068uA21RC3OvekjLsp/xN0zEAly6uF+yQhf7WOfN
WcUA7U0ZylNQe/xGzGs4la2M9shANlw2SOQ9xM205yvsY/7HBacWHOokb9iITvb8pQOYhNsrbl9N
RvjTNqOH5aTpC+g9vkP/nxgXmdoy3JqGiIRxXvDLizUgQqzuyCDFncZF/sjDlKYHFQlc58qPMAt1
GeYGfk86VoKk/AzSLufnzS6GHdO2spA7eliGRKEWoLqM4CXibsRv5Z6dMAy/7K5rtuDLOtjU1Aue
o1Jb7qqyWFl4fElbApEz/Ra+Wb61fqR/iCgDVbZLiA5Qn3pjFSCOkZOZxsXAUDyXQcfXVtdU65Q+
Aa31UKnmWOg5srfCicp7Tv1pUwMznQ88dsoK20sYvWD+Xs4dOsacRpDvknkA6qkOeTRtJlgFEAXH
SX/6KuGqIQE239VAyWml6cbuq21Ld+vFSVOSrkzTO1uJ2gESnFsp9GzHpOk988abtrYYJBt095do
boNngv2pT4FRgLtwis0DTZkFKrg3Ou9m4PbxU0pO6147WIegTtg+FjiD62NxxmD84Ga+L+jYOMVZ
GQJEzVv/YNNV0sLJiZmJI/7MDqYKqLFoWwcsmFV7D4TDgQ36xSCeJLfOppJR9xrPrXqyJ+HfD1PE
uy3GLfCQ4ePrd2Ywuw1PEsMkVsF2aWJUj+RTLylmA7QseeT56XTn2jr9QfKxHzXVQdxEdhnh7cJl
t3V7sNKcePSAZQ0Q0slP/rCyAVuZx+4Lck5p7RrTkI9mN8jPcsYIsQ5imxCOFjXxjQkzTAz//iMl
1Xufm7XxXfp58mSCilNn0bT5uegn7y/N0qq6zACPwtXcuPkvme72FWbTdMhmqpqJVKVq43ixSZCI
8FaxkyTZpo0qOIUOWufyMOGweZHRlPXbrKmavdm67TmP62DtTcrE4eVW9tYCf0pBpoA4Zab5AHk6
66e32UerhRlaTfx/Pe2hiKpxB8usurQlyMgNjWj1digidcb4bx6tvHsfTRoDwqhUmPtpuleF0J9h
CSqXq6k6jTGKBq1onDxO5DwoxJ6tOwniz2qC42pyeLF1jF9Favkrp2a1yKcQRaoJ/pbUZDXSro8j
3RFb7bfZziEvt/eHuCSIMIV/Qixdd5hWOf+mwEhW9ch0aLTAQPI2hnsWO84GOrC8pQytvB/BYB51
UjU7izL4g9UM6VlHXvczpG314BlT6KPM8TRiP1k+szSJdpK11mHIguiT50zDzjd+VAVHc9PxhU4z
6ZQBBWnl9WV4rtxe7SuqK1a0fDUXbBPc1AbwsEENP0wP7dEqfdLm3MQpUauh/U01itM2GTLCGQmp
ukSzddwUWrangQ8IVS5TDc5VtDwWU1pym7T/mn39O1cGb6vMCZfrlGmsiovwKKe6xm4lZtLSUbTr
45ipVuFouAkUnFXQMQub1+jByKOeKQJXDy0Vhf5ajyNUEZ22F/KhaLa0gAHkc2vzziWrs86MRF7s
MnzmY/8gybj1Y/dK0N3B0JMiYmPLx9SB76mxhmDFtxOjQxolDG5zEt/ExKHSdTJ12SvuISxHkQzW
TJ+I4EGhX8iIjF+qSsd7OQuBdY9I2800S+8gxeAcyxCU3N4cG4fjjVUX5STmXVo19V2KHLoPm/bQ
WXbNC7AD1GFmdgfZoQ7XReq67+TZ++9qbm7yONPnJkvyjbbMjJ4UKly/8eeYZP7HEfjDWO6mbvJJ
oRrzucdOs2i33VMe8/e2feiKEaPyTmcRHVVObQB9mHNxW0pveIYC2m8QuCHbdJnRfrDOdE+tJfpt
kXekSyabvh8KQHZZ4I1nNwiHpzCCJWr6rbkbHJ/bDebQzjYs+eYXmkhLAQ+93/R1P9NPR9wp49Oo
t3mvM4C6nZVvtaHJZJVpV+CdFV7LFU6ZCVxTx2MaNuzqEw+BlW9io+v/ehn+1WcvGmE0WKIomExa
2kpabpPfWhiDvU5J+RySWRWfY1QjT3S2wJgKlqCK7vOkMl9D1Zc8v1MKoxNbfIrYkHcUDFiAGI0S
l4uTQfCt+D4cO6abnaSmzVx5oCdfaYofXDyNlcBNUTVFcaCWyd9WBKqrrZ/p+b2PK/fooQAdx64R
zAvA8O6xCAl5WASSr8g1rG2fQlRfOf1I24hNRWm+BilsPFnNBORk6J0190v1FGde+yXAU66MxsoP
wlWfdVLGZ7tpWhpLFqaJOaCzMNdlOFDD0n3W3tSyiACQcxONpPJYtNZEi0QjZm/fspIydjbcE2j5
i7HmNdFKmPuKW9PGoJMtT8boMgzVTkH55g+iDTqM6Q1+7lVCZcDfyhy7W392wjdzzCEwxsRHMbO0
XvKuYJ+dUHAKFNtE48AR1ZidDC+x8+chbOcn9OxeXvIxbptzGY/puJnjCUbEYICCR5XYE6b8gL6T
B1vN+La3EedgPM4KnLhtufMNQ2f9GRTcWLthQP9PI0reGM2MZ1Ak/sWQc7PmCWnDnyr7T37kVH3L
kS+ds+7y5I7OYecnSzr/DWUGxxH3ES/pyt0XaVbdukGlf5w6Ai6s2HBcRr2khoI4+wV8bIDUp2EW
lkRcY/K2Zpw4qzTIYWNbNYIBG3RRE7erBtfaYF0ebkhHNctY2EXoERlWu5WPGxajTFN0w6qC/EIQ
rsF0cQZ5xZJHOSM/7k0STzA7TZooDw2TWLJjk+1ne5iT5qZO3RYQc11179RuLU/lpqR5Q9ED8Zwi
B7rkA7LurmB84b/NyU6taSuL5Ip7OpUnzcb+KzIaAmTkJ4lKYI/hhcMVNXnYZVZOnI+nIagWdd+q
3gAa+u8whFniYckx7kufGBE+GGxRpOyaaUenL09YBZb7yEuctom5YtNJD2PDeFdoU6+rpK1wj8V+
9OnoqdoXspO3uCF8EnAF3I1di6904yrf/ZHoH8YmIZV5lk6W0rHJm+c9aYCX7C1JW0iipX2fu/QI
ZTluAD7BdvZYwIk9gATDzxbXzB5rEURkLnF+FxcrWdwujc75IcmBG0LuzJdgXShySCUrigTy6pgE
ddhtu9xK9mnvAfIIs3D8YOMKlBCPU/PaTVjI1hJTKP/U3mIHFWk7Y4gNAPKueux/X7SCW8++5+Np
clpf8k5II/ssmx57D2vc5EuwwUS3UKNh7QBhmsY670nQnAKvm0k1dgtDNU+kT3PJ6LnWyjFH7IQY
nfd5IeQJQcRTO/hKBRENM/slgiBusDCxKM3SxXGB159GP9VF7asO3ORNDybh4G4KcdUPEE/kOjU8
nIVY+y2seXxUTu0UzsWqrX3NrrSPgmfwdEzzo+D4maSVfIfTwGK1E6S7L5wTlALgn6r4gKZubh39
EaL8PvKD3iYy2nfzRlHp/lOzL3vJpCBYlyq6DFapQNJbqdYjkxZLtEdmASMlF1jjXcQIZEdfowdE
fRQ1WilLUv82odsKdCbnJwd2EoEVyjn/500KWsfcuEWLNwTUK4KNjDttwk3sq1taskYqbLDGfcgw
CTezp7sPfpJqcalNUCwRsM3uUpkCx/tgeHawMewm+g1xt8e7UXQJj72wwBTOtcS5MhZjlr8kdu+c
5qCcgdR0raYuh2vSgfRJltSR5AMMsYB8+8qcLlNhsNRlijSipciGFkkwwdnSr6bmB/xAabUn+kAj
TpQGzUab/Mxve+WEN8MINW9dt8m81WbCpnlgdcWBai6ZX05Vu19hn4f+OZjdZRpcANOG5pZZZxON
gWtVm4hJjUej+2qOA/+2mVte9xk3GyPYEj8PkwSTgm9ntSTUHEmep0OEWDSVfMGRMTbhDb2WbrjL
cotaIMN/rH3PQnlM8Pw7RtmOwHyTNuXHOKvACmVVTYUBxyYkjlYbDxGjhv8qFLimSAKxJGxKit8f
LJo8Gesd9ddh0/kJnAscVaJAGqPiOpCfCpoS48FTjykpmQME+rjfxTDmXit8Tud56qPXJI95SeN3
Te4znb1Xhh1uS+V56THhEtmGncAYqFuATd0YFl8sdIzfUlXTcwKczthAGzB5mnLsTueMq5DOLD/L
KQEhVHnARICWnfbBD4+5+ttM/PxlpkOLhknCTBjnjPgE/SyglrJc/onAZdkrWy7B2jhz/liGHnao
FvZuRFA4I+k4UIzc7r4xJ7GYN0sb7pE3zAebD+5jq4fqMZzZQMcJnK1NLCLxVOuGM7vFffQMncQa
z7Huqt2MvhLt5sHrQbrTO4IsUzVy3oUOiZeDz8eXSFIJVZbm4HhIbhEb0gnAvdXPl4pAnzw0I3DK
E2qmD/Q5FdaxneKnWFP4hJI4fZmhoonRKTeVSScshRnZ8MNCBuN4oMU7b7KRrt80ieVTymhCzinF
zaZqGT3XICWfeYuSmzCD2DPWJqsog2eb1m/SM8u/geDlzOYFHWDtN2b+RzSJn65xnGQbIuWI/bgW
9HommwpGhIOeF2Ut8/8zX/35n+xnHcsX/y3R6OYr/qphjbb1vziw/vnr/rmcNf8BXicwMSe4vvkv
y1nxD7xPRFP/K9VIiH+YGFGxY9rCDshgstH953bWcv+BY8tlO2sLIW2Yo/+beKpluksO9D9asORC
WvIsGzw5qTPH+0/bWcFQM7bCGLdTW4n+QPuW2ox9A+Nhjp2/0fJixb7rBfZmDBYx2b96fq2r/dfw
DEURQsLnu+Dsfs8n2nVuMTrgCraKhlZezXIYv7eNwOWQT6uvRuTsakoOoZpVD26t1JvhuCpC5nCG
8gHGSwZ2hXQhER6nwHlSFzIUGycb6pqOlirwYfJIcBeyxwK/CnKBmfrf/Pw8nsk1UhkV3RdtZP21
ktLZwkYUJKjSLjjqxa5NXN4Qtx0UGLYR8eC4/DRaAIGGuhoucPfwgLuLHdxiL3FiueP6m9ot+/A2
vDrIubzN9JHgxDsn9WTt0Yu4YLQnCMgMIarRqGKcIlRkO8nF6SGzrYurp10QTao3qJdOstZRgp3d
N3K5q6+W+EnQx0kve6KSu4aNPhsGti5Sw3QwTHviAGv8PjtQGD2kp3qsmBuxz3P7LCt3GEoNzNbV
uJj8RWul+DZNh80feadNu+QChiUhgChVXqzajx/GJVvQEDJw65a4QTOm0I54ftOGFaAlM0NKnx6i
TL3xuxHf7aP6HpalXx7drCLyMF/jD1BGncd04hF3syxnQ8KBnROskIgJTuDGMcbdUEpeJqE0mTac
ltUcACaSNGuTCmXjUJMffgNvPXT7ropCGtLrcQrW7jXu4Q/CvS/G0aK3yQ8b0EYm8tKqDzLyqWVf
WQcinwRJGnK7wdFkq1ydSYSQAMGU1/VbmiqLgxj9tt1YNo3J22gW/Gd2I6RXGjtW4W5K0z47mlPZ
TNs4BzaBAlJJmHx06GLNi42MfSwpGbp09UselySVorr+LZvQGk986ghQm9fkTV9jcaOcpgSNUZvd
wqbicaZnb67XpkEkhgEXSTtJTPu7CiyQvPD8Uf1jBDJCawGZXITtqDzZQ1uxdqvq9NKyAnyolXfP
4ka+NA37fhiT9OHhFItP/jCQYmaIrZAEEusRr3/zSb2xPAdueuhLwRXLDtgXT2Hdk3ehu60Vz6qO
WDtbMAL1uqMN/UkV9vybxwAhetes4aF0ZWzd1XDQiXgBzh22gubq/gCbML+BoULJwojOpDdm0ucf
SCH6Dii7qTd1UE3VJjSDlDYk13ae9RRXeKREDgXIB1DYbinVdi+M5jHAn2jiZUMSM7LOnc2ZsGqi
3LmpK0TjDcrdxC40ydVnG5Ri3HoTaxVpRRgurIoxZlNivoCsZYavxpyF+xl2zzofy+I3qwxa5OoY
hGLojG+sknOY4onv7S1d5x+stvm5oUcAPAatJmvHyctzYWb9cxPJhGfehH6iKFw9Kcex7wl4joBs
Azs5dD0E5UJZGVWDZi/yA+OY82LlaXNupiGiIVbEwXZu2yx8SEflLUxXgjX7AKAXoJ8o/h4rAy0f
BY886WxaHR+PTD8r3HtH7NkLBiwrIPYQYeYqDz2Z/VZuXJ/seqZqnWjQ/EoUvfjRlBEFuz6DqbKn
ytAn/5V67PWzgWkJANltrEvjGDqCJFgfldnwVA2Ucq8xqWBRj/FuwzdBEyBFQV3HqZdV1u3HybYY
7UBiJpvU5i2+nnnmmmvXpAi0p3rqruhZAwVwAj6tKPSKF59JEkfayA/KKiD3uAmN0nU30P3Y1+XG
BEmaQ3/v1gMfz/htVob53XaZtfVFmRAmS2toLTEP1oaQGUf4gtxieDCBrCh9kE7j8jMa2AHHfhq1
J3x0AeuOscNjajnVvO0dHT5CbiRgPDEUrVACPeQ011LDNqOn48HsQs/B6CBI9vme6xhnZxbJl+zD
sgccBgr4xrHDee1HHDlr6tryLQqUKVczkvd9SH38MzmQItv00Wi1C82IkkbLZUFBdVqBjExIengJ
MNnOnFeWwufBn7zazpUjH7JRG4KJAnDeWnW0hG7k1POFCDeuHtWV78XZQBST1IFcPAy8II7KJ67P
H4WS24LTLFhbnhrPaavMAx/m2SCLDLZhHMtK0fUTkOcTVDeGu1a7waGg1/BXjoF+wysJVgbuDAAZ
reYf3pygjFkhCeYwtJpyw9+izdd9l8xHq3DS9NDQSIvfWE16wjkwC4fmleUPAR45w02aJ/dNOk88
EGrb/uJ9uyRBoYA9T2S1bkqzGjD4pCOeCSflaKVIhcQcsld+O8qSnlIG+dcBbiitfRgnd6YBbCLJ
TZ8AuN81/U0azNMzSqYPZywhYIVJkdDcgSZs/483ONMBKda6DSl9WTprB/LS5YwPZFUM0Vziwfb8
lYW/JLyj34sNiEO7TnA/+ZKQhjF48Q35y+BDLqaZhG4affXReDhqusVaA7YHl024GG5sDrlNeDXh
QNBZwovfyWLQUYtVR1xdO5iPcPBEYvbf2sXWQ0w3ZNeP1YecNa4f6BHp0RwX/uNyAZiLR2iiPWKd
DV0SwezLk3VP/96joQvvZGnPFPt+cRzli/coI1vPNjBaihAWb1J3tSmxsBRrT7uERr1wPhl6hp5k
Lt4m52pzihfHk1y8T7KM58OYmx3QBpb/q7gaAGpki2MqiUoEARyC7b6No+FsXM1VJjWY2+JquaJC
xbvtFx8W6bPo1xlk/BE307NxtWuJq3XLW1xcavFz5VdrF0hOptaas2jpephFf3SKVn6zO8aaYBWZ
ME49VjFr8YzhVfcfoLhRvJAq6zkj9fzpWrj8b+1E938xSmI+i6Ah5XeyjTGlxVeDmivmFPiDT98W
1josbKWTjt+RwNc2OIXqX0si6WovS6v81a5t1g/D1RAnEiyPJ+dqlFOBhdsrigKEXWfx0tmoxrQo
XS124dVuZ/CcIyl6teEVhd0/6as5T6UGGcKrZa+82vdsjHx9U6XlyUWPZjUbDNMD9lqS2BCtb4iw
qgP2AuyA8VjDvr56BK92Qc+JsQ4uygWrLF+292quY8DQYHGLxFCHMBjsO9NxYoAF7VBuCSB3pHar
bIshMOIu5w3yC8VyfHELL97iAhcbD/vjioPXfzWMAvMjwX0f02SRyeKLAkAMkhy0wTMV0c5v12ua
5COnLu66oNGv3UiKOLlaLW0ozpdG0Hu1znRkvQnTsV4lb7XbpnXpI836CJn1Ole61xnTXMbNcaoq
vbbTyvnhgsw2XFlMphA/7Lc2bL4EehOc9D5jfo0EzEycS/rNus63iMDMui6MTmot1VS86qiLnofr
XOxLn4J33otPw78NztUyRLNJ0uvgOlm3DvBuZxm3LeZuChynLyp+5LpjJk+W4dwQNid/e53ZWSQz
v5vXWT69zvV5VnTJrbrO+8F19jeuOoC4agIoArnHmbdoBZCA0Q3UIiE0noYQ1y3CQnPVGNQiN6ir
8iAcrvIY5+VjPTURXc84EeeeAO0qxQ3abYq562A8KmcdNHZ1NrPGBuDOq0ChegDxQf+oltRjXPsJ
3asJ0e83sMUUMAWiCvGMVDUvwtk2rZsKluq9M4C5Yueywtqn0PXj8QQhj2ZgUzbrvqEYtBuU3tEi
QZUh+w7qaOzYdW/1GLSPgxHO+4gl2nuFKEFH3dIia8siLQ/KCAy5YWWm1NaUMRZRUgfGB4mZzjih
2EOC6ezcexnsHi86DgsLfnvdg8/IfA+dl4v2NnKW4az0GspbmoDeejUBd9+VCJF8C935Axzm8Cn4
KuQmwSNnrX3+vKuNY7OBdux6/NQiIkivrNS5UzH4EB64nLDJDPWeXXR8Cu1y/JOHetpJao6PtUWg
8tAHpXPD0OCHJza34jspK9j5FuPMhkcG+mY8B4jOSzniJ4osxAqaoB2xJk23zTNNpi3gO9aCqrHT
ZMsPs0Wj4Jz23/z4ykuTZkA3Ysvkdid3Ex1CtqbVpo+z3WBS0Qtk0c3vhMljaBtqU1mnJohDuWMi
NmmAVEbCVMV4I9cMufMe/q/4dFsusPXcdsyvyLDOQr8gLMGgFMjppQ4b2mYMIGWsA5oi/u117R77
uLM+8rEgKhG79SGtOOZnQYB0Bc6csyZtMWgVUKVy14+wtLANLNZY/zBE4QhtPh2DKvvIwyYmrTrG
YEi5OVWJVZzuQrCND3Pdls1Jl4JcYhOEkrBqVMhr4zv0yCEiftpjv6MLLSY86ld+gMu1VcGvon3p
Cfn3JV7cxCuETgLzBfa+vJq9HdlafGqp6Z8o4kE4dXRxrNCk770etblis1mz63ezbDuprnmsl84T
u+5oH2f/1fwkgIrbHXUsbX3w2mIxEMbtb9XO/R0wKFaLuTBZ/Ll0n3BJ4+L8ctrB3FADZv0l+4vj
GscHL3slL4B45AMbSweHYzjcYEE6R15APjyj62vC/dMfUkf+NOwO7lOoksTLC0BKMVOS0Oa+SSjF
GHppv+EK/+XjBv2BBolVJ9Vv1gPLoyckp30UInqe8EIGU3Xr5EZ1yt2GL6gvq3ufa3in2jr65E2R
s3RRk3xy0i8wo1QL8DnioV/YGzWxi7ec0j2mhVk90U1u7mufEDwH56YsG3tvqcL7ZZdsHUKzdo52
lR7mwofBILs02VRjVeySvLafasuasDj55jfOz+JMaHP4IrRJiDRMyZAH7WTSDkO1VbTlkBx+ZgJS
VJWmlgb44voUkNG9vtKojtm6Hwz95abSn7az1O5loj7kUI686VNSu/tk6TTEUs2431fp/eDb0610
cZWu3CGbLgO8rgAZu53/TEmDHSLlBYndI/efJ1fKyyTAjsqmcJiJM1K6VWpuBC/5P5kx1vuaXMxy
mbzrACIXzd9ud9NIDtFWJmWyroidhfu8DMAlWtNeZz6tSm080qi6EK5T2n9feO5qBAoqZ9fjdeYA
mrDRjZv+9e04INKPPZDo//xh4QN/LEq4ZyuE+mYNbHoRzc3OWiuX4xLlZu+W2XEQUbWPM0vedakD
BpWwOo14blnw2DFy1vUdyeDIa13Mvcynnefo96E2MbNPuIxN13MfIZ+2B43H8wHmNcKRGec+PoX0
XUPIfWdrWW3YBta35IitLaq/oDyXHH/WDJuqwAHPi8a9j/XiPPKUOrGPIQA0dQd79G5Jzg9r7MvO
eXKFtXNFMJP1tjUoHdpXM1zAeMgiY9tzGe8khQtroFH5hYMq2fIj47+xvlmCXLXW68LGdoHt5BlA
FR4rZfbjs5Rjsxuakt2hDjr3Dse1D+ElkdPNkBnDlhN3or23yHZTG+kTpcCVOI9WUrVb1DS4GnHz
YWDbenalbnHW67l5mfuA116U2m96TMw9HhiT7+psHirJ978uonbr4dGITngGsq05xMOGikYKNZ05
9b7HIvuCJAOSuwQYLds5/4NZKtxzPpSPRC7ZMqnQuM1s7AVOiG874WLFLFFg3Yircg8ZuF/jicdg
l3m3lRvmFvy53qCYmD0Kh/PgqjNIsuLombX/x2zteyPk2d3g/eNBFk730pkkVuGW3Bb2TmoaevQj
A1blmLRHOc5oU1M5y1cpcvfDpUDRbGJukqhTZ0+31X5i3iDoz8MWBo47fc8gMV8AWpl/h7ozmAcC
9x6b6D6R7tzeVgYR9Zu4JzvK7xUfcH//aNcSzZZl3Hjg6T39jf0kv08bVxyA3uhtzSJ8ejDTpax8
gkHot1a4mqYm5iWFj0ccQ9Nja5cmijC9z9DyYNqUE61cYqxx9n/My//RWoEEdfDfVpnd/aom/peN
wj9/yT83Ch5tCES6HPR6RmnU+3+Pe/nWPxyTf7mW6eABBKT1//NeAqrldW3g8Xxn5YDM/+8bBe8f
DH6W5NdYgQOsOfjfbBS8ZTfxrwsF36Wfy0a58nGUyP8MnlS91L5TtvOuykoykGXuZgWuO8O8ib06
hsHcBLuussItD7Q434osDy+W5KAI0U3OQHbo+R3RVTc9ogvdmhUt1kJgbaABfvDqvSjc+ma0VEzN
CuvUbdRCCiddPNQntvj6fVZutumoaT8qO+PHIk3qQ5f38LUALuN+jIo7RQFbu9JR2wcbxEoehzkq
Eirp5HD/Cafmh1z4mXNWowp5+ILkYztqGzdDUlPAyyGAHxrYrvEnbLo6516zgm8V1MRpzAGPmJuo
U9kFi+U7ncuL79ryDcwKWiYGTIyIC4KyBIdS92AS7S7a4NFMXpM2+xhmU92oWj2HNU1CbpT3wO1l
/QUGLz47grwoVQQLC8rJbkyViP3YGwSxKUPC4VHEx34ykEZh1LTEQnZUaM/bgD+6rcW1xaabKm6y
P8NjzS1AAtm/8bnBzzy6FZDb9JcrbXnQoNpgUUuOhcV5BJB6+hznUl5icuyUfJnwX9ZKIp0Thrbt
U1oqwHI8djGwNx1QKsRm1z8bbaQqZgYDbTPLLN7U1ThgDMhjD7J6NJv3cmrGx4ARMWBoVaLBvhfp
uxTzMVsmECZfpRcP+kj/eneWUYT1yyyH8A5L7PLu01RWrvKa4rXzUFkZJjXestgJPKdjQVFFwX3T
A5xcy9Zz/F3BqXqC6AlKvyJiTHjX14rQdU7dDnKjvRFDmmABbQS100byafSd2IUN/eiM51D2S6IQ
jxqu6EvVNu7Wbf3xkjZ5f9daXsa3kjgx6sLo85yk8Lx/8i0csqtc2eINXoh8LSuLabcaaushoAng
TgqH9ZNbh+WhI81zyANnqNZDh7+2NambIeydPDTMQFsW55Fm0z9NGMn4R+p36Kglb+ZsMTFKqR5j
otMH0r/mQeJ42WEUyfENpX150JVX3pDfaFnhPIladfgAe+qE4tdy0BDJabW/pRteHy2iEB+YNbp7
l95i3mWwDHy0Aphct+xLLOAm40ySnobTRBv8kdHetq5JngCTJJKxz1yWMbtuGnHU1jVkagwckByr
WtTcjYT1IXkxcm4cwv9/vCT8wG1UX3C1FTeDDkaaSAbmiwSfyaEjLw9UYCxPBTuvZsUmP7xLGgCv
hEfC4gzOC9VTDJaiJ8tU3kOhsubVArDdYhrNvJsmsOr3USxlqFZd4bTwsOyc3SrsRsg/oulwyEeS
Kbe3/emTraSyn0gcDpvGLcrfLGBnFRH2krK6+Hz2A+xpbNmtNyOKx/EYJ4ulKIl6X2NqcFLzx5Zh
SMVwicl34054ClqvTAOibR4Md/pYlI2W0E8vIAKsjdu1YMfF6OSnuFSat1SaQgwntc2s13FMo0vZ
1AMDmMzemDGGfRdgk6HdW752Ohgult3+P/bOZDd2JNuyX8QAWyM59b6Tq7vq7oRQF2yNpNHYf30t
KjKrIrOARL1BDR7wgBzkIK5ccneSds7ee219pX2gfCoazyO8YQvmn6AYzS/fz/y9ZuK+oSeNvDlA
0l3fZsCTEOOc28oap48S7eqtaMZi7Tetdxi5irjD0lSOzaT+NaQ2cmVhzqgF68JV1Vfct9X97Iro
OzP0dMixWH01HOY5Rpr8YHYwVryl08od92PsePpXysYwgJqgg5isLbVfD5NW7OZ9DYt8xyJldo8x
SZJNi/Fh2KZQ6MUhssc82shukMVNyUbAPkqMWHLr2enQraw8nn+RfVpCqAnsbojqwk02OnDx4NiI
vT3miDC/Gcm08HiJnV0NLBSIbWdRQ1lH1X7CdYTFouKjLOLbQsvi0gQwFgx3HMeVQXP6itGf63XQ
9akTGe7MLhTDfhpHecM6engi3hZjbw9Fsppdu/7dNfw56wYEbLHSw0gdjN8p5xyT0513ypcLNqGo
/eyQx+Ug11Eqp0/TVdmEx20KPxJlELmoM6Blq9qn7otor1mGe3xyNDGacoI6DnKPoQAyefGgfR8e
MIXlfnKOBNolFK0uxj7NDT699SuzwTaWDNUxQ384DjXtKDeFWw0HwthcBdqQZzS1FGsfgXC8fjia
M8IsbLqS9sEfu3ani8Z8V+384LJPX7gdUfdojjnGIhyOSD3QNZea7rIHg8tOVrw3kCOLTV6P4qXp
vC5cu4Ko7AEzX896UolZoIgsTmpAq+3anAZ6vwFyP3kE9x5bbIU5UvjUPgrHDM+Kaxjd2HYfLK3c
F0pc5JkbtnsCnw2GLWvizTBMN3NYuOO6EyxJAy8nEjaf7JYLFh20QMYsKgTZzlkaDOxZiyU0IzXm
QD5K1DbmLDqym8Eo927hOn8SlJ+6XQ1Ndbp3YjN58hKnX366GZxzS4p4Tw2B85SNrGd3PqZzQncV
a4gtYZj2FvAmDmijt8OXugjlwWIjVuFzNpVzwI+8NMMbEUBHkXBeW1FVmXsbTav9ggElk3yrAfW3
26DXBXbw3LxtMsYGwoYd/uWmn0rOECHBEVKl3ZuCnnrb2fPSsh3N9KQBeXvUCOjv+Ec8FjKd9mGb
xGQJTFMSeUwKm6mN8Vne8lerU5RQBnEQNTsq7L2d/tZFwm4KOm4MGAJEgH+oppYQa4MYm6zhQ6S4
ssyEG7aYLQMTcCuHG38063lN2oo0XexZ9Rf2GS9f+2VfnRC/nHrtDuoTD0xxqJG3PjsgmAQzx4i5
GIOJt/D85LytK9CtNEmZ8ZsXxc3FQ0p+MdIC/6Q56eymt6qnYFCezZybxlQ8EXU+wzHLtpnss460
SfllujbULQCxr3NZVcdGLcJTz/LiOuZIH8C5ZEuYDke0ZP+Fr5Pd9LSjG0PdMdrMXPJRazBI0/mA
n1xhbky7vOnwZIaWBSvIXoqcJNkq2ERZvDUoezwbbhA/AUNPvruidbik+6GotlVX0YyTziVfvTGW
ajO3DXvx2MaqDhAUjxjWGxFuIjtbNLcuemaZVzKmJ2w1xBKoxrO/hk0If3pK9hxIDzlgP71qMmI7
zJMATs0ZM04+0tDkBMRh8Jm7W8Ly3AJTBOgX6h3yrRu345rnPveTnG/lKQ6c6NDGRX2pUIV/ETlA
3Meiu3Esd6TKQxTFWjem+oiRtAjuJonzOcoKBws9QHk1v7HC/O5RjvFnmjEYGruH7bl4PYhvgBVd
kmgEbFi/m3hTk3k/ASCaKBluzFfL5Wn0sgjRAKlHx7tjZRwc55RyiK3T0GFyiNsaGuhAfA3ibFjm
H3XsjSxEuUFsBrfC6IsMYJBMq8L60PC4WLc8A45jSlNFFabDc9SSD2exZA/s5Thl0kV+hteMLUC1
WL4PhpYBoWG0HLmiW2f4RaiGOIyn+KUdP5cfPjjrVzvNXW8D4tf4blwDBAB+MH72GDT33IFMG4+E
U6O95JW+Q+YML66JC2FjY3i9y4ktP5qWoNwwovkdPt1Uqt8ipQR8peustDYc0Ka3AJf6J3YKrg7W
lyo8c+FxMEzLpHoPRad/eVbvXCBR2ndytPRT4AQ4YZ26Y3/qxGLiOUvubd2znt8TYhoPfHuGZCcT
s/tyqTdJD0vP+JkNnERvhFUOBBrvL8b6ySFgl2l2K7ZpJ4eikKyZDe3Hr7ZvC1jjA1U3RVcsAYnK
gbHOkc16DwPdnSwxxDTRQZZdwaXkCNa3+NupDQFsWphOhHGTpcEKu4m+4IomzYQYhnFxZncc7pPS
ld/cJEBHYlK5KQIzczbTqMot7xmRrz5I6QIlWwl3Ji2jCCGneqb4vT9zsVJpRn5h3deOdbIgkuO0
zV1Set2w5a4KBt2nPntDLj1yyQYvceN4nuKnLC7Cr5iSAT50qF0fY+dll6b2QptygwBcb68b6wNQ
FH3PZkIw08hZpk3MjciI9RaXybmJJvg5MwoAdJ/i1snm8q7yRWav4ckL1JuCGwuM2OPQ6GbtcZN8
DwuTnveg834D65o/xkJJAv/BAoklg/pR2xX1PWMRP2KIz1/tSJqP6RAz//k8Q649ZP1hT/xXE3Tw
bexuXFj0r+A4w+mTNs3Z5rLYjnJowQsYBwrgpnVZPiK1gmcHhD7dh74FPcGtnX7TgXg5TzEb8nU3
tgVpcyc5jDOHi00jinlZn+nkC9mVwyKMhq3yfLlHeJpjyvbK5Bzj87sTVpQcCz6AX2Qyi0fuF+oS
O/wZnIwsvFd5Qh/ewAN3wk/8CyHnJPhAI8avNz/jbjuGbvyoqvmvOvt/KWP8e/ni/wWQodoDoCUo
OtMMfbGsNf4OkMFsraTDzn9PN1l2Xw8sv9xkKasuLf8Efhd7z1J4/jfUzt1fDsi/vyhN7/+6xgh9
E1OkH4SAcmz8kf/6ojZkxzny83E/JHFx4ZTR3mFyqzaOiXWvnpuOhsRJHPUwqO///MqL4/JfHJm8
MmsTizSOCyDPXaB5f+Pl1J43+IWkBl4FtcNRx3fpu6iEcaa+OJ9XRRiVX/9DYPp/cfjafKP+4yru
riuz94+/k5f+8U/+gVcUf/DFZCCzHdpWBNuuf67ifOePgLVOCHSRXZKgh+Z/r+IcVnEWpTOhH3iW
JxYo0z82cXb4h+fyufMP+bILYdr/lU0cG79/+yKZvieAO9oh+0P+5y5f8b99kZZcvyBqW+67rteH
xsq79zIV2AA4HNwBydHnQZnTpkBNJ1iM8M6dID42Y5CdgR5SbMeA+RyUk/cVNib5eOjsO5/dI8uS
bDwbeZlsOYWKFYNohNmCnVg8zu+ic0kBphunw1MhRnmmGQ1XXwiK0a8ItzVhyk6BeyjHw2e7cr9w
4lMk5clTrmu1t2VhLfUG0FRU3fnrCSwMY6JvPRVeSne7ypPixBRZ3tT5NN9yC5CfXb54MwMhPqaU
Zx2vN9zCLjN2tmtgnqiJpD7bJj0HjQHt34WKh2Exyn97soO8N/OqESYj8jUcML5608HJoqr4xaWc
/WiUlbNhC4pPs5T3dZpj9pmS9pRZk+RZEIy3nREE+yrxcEVozZS9VPh1dwkRjYORi/JcxUNHnY32
IPSVNr4cKhmfoGUjroxo5JkTX3UCptiO+mpvSP+O3UX/RJ9p/K2KtHlNxeDeSzaLq4pmWswEylmP
DQ30UkTpY59Jm6K06TlDUb1LMKM9wr71jshP3bmVUUqdWFA+D+xU2TaYODd0zOYrztcNJMP3AZXn
miQBM5VKLQvpdvD7RzfM5NWvaTZxCTwjXHRr3Qn1KlApmZqn+lPM0Z9TNgXzxg/Hl8SuD3ninbrO
zrdpbVn3PZrvNgUDf5f5Q/jqirG+wPp2zw7CJC3Pc/HF8qQnAEXlw5LT864TEKIrdlNOHOyqvU9Y
dIooZYy0OvLgoZ9hOEnTjWhBLNXBXyjyrRVYuNgM+0ZN/nfUnC371cl4ZROG6SNzb3UqPK03c1T6
3srOunoL1TaOSYLUJS2SlpR3ZHjya5jMeh8a8/Rkz4VF5o+dcOxWWFb0PF2LKYw2sdmb6JSq38RM
VWuwRMOms/iAOIjY4Y0Ee16RJKn1wUwiImglFOTCEH92RHivLXDgrbJVuCPlM64TThzHlqfCVYT+
E1wstQlJI+7S1A92emr8XyHHeDboEk0rMajx1DDY1x4FCMzmTEVZw4yg5omkSmkY63Hq8N1OGHFF
V5lbd04ZZjD03UhRTQcbhv++yExJKBkv59jspVOSuQvm+iYKInfjZcHaa8VqgRXsZ/jPtVRMILRv
MIquB7v68JJpz7k+PXNQD1Z1Z+b3jP4p87Nu9jmzjotnY4ezgI0M/X/nwDaDtzwdp56hquzvrVQN
D6Ks31whP0p46d6sL/A9PzOg73czrY2H2mjcHTvFiJvP8hNlEzjrwRogkSLNavchoH6JOpem3Sj8
cY9xCAkVwnK5YrtC1CyFg+BVVyDj45bJqlxbnQDOLuruJakGVr5QVLFJCJOFCSuJaiqtMxvn9oSi
7m67tva/2yCPdjQFODdMwlxMpo8WwWHz0fFt3tUR04g7heNaI6YRM6jmHd/jchtYE3MXu5fxJZZR
cHT8LNkWudY7zAnVaSQlsUSj9L6vsulIQTu5JUtrDg9zPO8pC57vgnj2dowJdLM4WA+maBohwfNp
TzlsLQ8gEbU0S3llqJAII5+636lz93ZH6GTlCmzlmcXOdsqrCec4zhpJah5qQxW9cK6f16SOwDOE
Q38y1VieyLQGByzv5QcRuBaTg023dJibD1zk6IloK9EKJKVATKXG50mklQ82DXv0Ni/HjpUh9M4r
8jE88SQNnF3WM9OPBCS/xlA+OYNS23pK9wYMS0KV+sAyyt/wwPBe+9K4p4vkOuGFiaJsnYCjWjYe
lHVQOZ+9gtub2XQFGUCAtt1VVQaPuilCvNOLS8JpErpFw47rv2UuooIo3belZ95pWppzk51WEodr
7HA9dQn+pcso6qGCBwCU456zGZY1ytljOffj2at4diNtuu0jcfV0WT9+5Ywbh6GKrQ01nTdJmd5n
QIs3eUaWYV4sGKmmnbqthnnvUH2zdzzu4B4m0vVIapbg69x/s9u6T3r/KcN2gBGWHwD7oJ5e64zb
xiqOJPWEvaDIhBVOtDZp1NZF1JAl14u4Ek2/caB7D6YA5MFPXxdBT5dz/Nbm3PWL9BdH1iu4/i1V
xwM7xlhumfFMIiuRgetQJ5eGMtET5n33SHu9Qghw3BdPhs6bdrJhk6ogP/KUOFDXWT/GhUF5rOqw
nlh9TzerTMr6FUN6fFZiam99OdXnyvDbbwQKkmlAwXgMTig6uSx32mOz4c86fNAC+g1By60wu9fO
psMlk+duoHDUkvFN1SQ2j9mixNFYtoR1VFphGc+4qUKOxdIKn2Jw9AXlBx8/dm47oRrSzRzQgtke
EwsjqsrwLxLDpIhqbo8NkR/KaGoqzjB48F99k/QPvR1WNt7FAkzAoxMP6lJjIR4dKiH8KcICB4ti
iDz77JHULff9kLYCQ83Qvs88hr7psQwwz5gFdIEEb8BEQxOPN2I+v4jsEiqkZd6g3TiX9nooUnU/
9RRfTjVypIGGvvGoF/VwDU3mM7eebKPqaNxrVWo6AqZhb9osBebFddXBAljDnBePBkxmXKDTLGEX
44nYOIn+VbPGGLUKbgPD6+oVwe5n4hJ0K1UcUWKz/i7qcfxVSwybzPNU5LoFT2/HkeE9wuvz6Pd3
VQnMvSyTK3PkDiM1VCKnewV1/9TMEgdqmTv3lhdWuzIspx2PvfCmpAon3bLU9V8zDxhdxbEi9vLP
LHH3IG4OswaYlvqHoR06trE44TazKylaXkpNtzE2vYIdXZV5kB5NdcCic4c//yE3k08eaM+IYl/a
c/dYN7wr+Aq1iy03XNMlzncX5B3PXU5hUUJuR/ibTMzTTa1dcx0hB22cyVXXyEt2BSvDhNyBrzdh
4nbX2HTnlV8rTGMGi6BNRqD9F7ff4DLNmkBu2xsu83wIXdDi1OkmV/rf0jMxXWOT9oNzwHZi3nOK
mx6rrJh3bj94d1aAS1lmX27MAVaObnfu+KDXquhuBNyjk5EQ1NCeh9dN23qzMJJPkZ0uOSNrPDhG
b66BcL1TJ1fD2SmKC5M7j+hICdibaBBKi3FTzYl30UNk3XH8VieUJvtQQ/Y6qSg7S2NUbx0R8GdY
psHG7hECV/lkECtB7H5oGAxvw8gifJZV70FR8vuGTb0dePrgEhdHJDrQAqp9VUjHREa8TWqTf56k
2tPvlJ0i0zJevFQGr6UcjG1KnuapdJuNFIvY7k0IhWD9jW/C1IgwqSXu6QaJ1zTFm6z+WMaeYMEU
h1Yh19HHfCC2JHhTZXwBgIi1L+AhRfhk47Rl91InrboAJWjeqrRCSfTUsmkWyuDGs+DihhzYTqQa
vjspltVJRmvCFcYOXYuWVixk+7rvoqdyStQ9vvdgoxLCH05TO1eglhSWWMXwUNlF+dLEDXwOcllL
8m16wIZlrvq0Lb4qaVFQkYryz5Cly34catrAFCdoFBr3Qg8ooMbZKOU7eWoAm/2cwaFAKzxT1pQ+
xjGnPPagKn2GJcsjo6iR7bsovlqFae5jR5pXC6zEhuS/Q4xe62M0S+sAdD3+XbozXDBWbhuwHPLL
VV14hXbiPU+WhaWnHWiLczr9hik7fshZjT9WdASdhiBY4kJW2vPWs65jTZxuuWKytdbLw7VM7nXm
7ubGSziwaf3cJRGeUT0OVx9g7FoMqry6GjKIxGq2pXX6eyhRn1HGE7Eri4mj2+hEu3wWwZs1NkhX
pXQehlno7dha6hzrTHD+FN5haj3vNyOr2s60uHzXLWHMkAHwmExBdSviNL32VpIePJdYSeuW6lQ5
oclTww13AFPZsdnpXW4MJRIFJ/MAPz6yqMWSC4ja1Z6bW7rh7MWxrYmNtPIUzKReVrUdHluW5xdv
aPI/+UPVNgpr/wzxywVs1MK+wlj4pxfNny3ll6sArjACexCj+mKS41Xw1tIHxomxjM5REl/7POfk
aIU3NtTyDeVY/Rr8QvqCRXfaDHPxVgU0TpHZ8G/qDjHQm7NdiRa3rmw9nJchH1hP+U30fA8TMjxX
bThtoyYJNzU4recksQ26VMlWbhKuOSyfrO0xrlFu2jUWUdAqx0xol08xB/iIWa5/jk1PrAxlPlIs
Fe3caBcM0d7KVX6KZH+fDWLjxwM3l4kjuWnuiMtNV0gTatfGsKXAit9mrv7g6zlCxZF0v2FqRYNu
QCK0gLmGULj7ZrYcRAFzsVs6fFGLiFrVJsO2WCRvc2JeY+6f2wK09HI2SHd4dnAF1oa9Zc6LDhjI
kPnctLnv6yKFXaDVodfhvDW8TB54UmQnq2frrHoZ3Hbz5O6pesMy6MU3ve8AP+c0Gp/SscP8C7IH
WlieQWamNkUDLwvtF0p21uMiGatiwb9XRQwxwGAZmnuHpLrkQQC8Me6Hi+RWyPLSGPtH7WXlGz1b
XDxOYkWfTVTOxipKfJiMZqJGc2322b1sLONhdD3ZymPj9uRfKJ8i1swHD+YxL69Zm1m/eQI2eOkw
nc5Jwy+e5YpSztSClguu7rVz5ujZtjqIgj1zy6pNwZisZDlORwiV1h54XrsnByPw1Iz5acIvf/So
qaKn1nX3XW83n6KhQhslsEvfKhREdBYJ/bCuuRh7bp68NeE5UlZ1BFwZHEJ7QMsS9L+klaZX227c
V2bp4bnvUvkI+MC95r6NqdAqq3klzObW4TO9t6XNL0NE4Tm2h++6yOwtk1B6Sszeup0s/h9MB1Ra
x+nZG3iLbM2+/5anrbWVLnwTTh+UDk3GxchMKKakgHY+B4tVaCljMfCAR7HJhnNMBwl0pdndf/SL
0cDFZRPjwO99Q1/CFr8HJqjY447Vx+mB3Ft+ChvwW2Fb/YKC/97Uw808pcYqG9KvPHezo6+aG9k3
iJeIBPXKGV80ww/+aTKU1nQDM/N3pUrjBFskuf//svf8b1SozYPE/Y8bzYf37F23yXv5L0vNv/7V
P5aalLz4gvaXHy8gTPN/7jRF+IcbMOkKD07ADzbg/+w0zT8sC2Q8cRq4BfTJsO7851LT+QOvIoFE
z3FolTE977+y1AzEv/MKLJviGWKkbMZ9B0/xv23HyRuOBuYivTOlkMXeiBbkil14nPZ0WIkjqR1i
8ejrWuzDH1iLEvZcbuTCcNFNaDDk2HFwtvvc2Q3O6FwESLV0zaQDAMaHAkBL6g8YJuuk3V1CcDHd
DzgmV/7Q7klBsonre1KoCPGgtmi4iG66ZoBOkMpSHJNQ15QxdlLWe0GZ3NucjhRtWeCn4i0gaU6A
MILJ4ZplFF8o/RMfDhL0ljDCgJ0vDO7m3JpvFFmqLRGKHJt3Xm1r1eUPvQ1Tq7dNg3zXgtQxi0h8
yLwtX23k/4Zdabc47DwiKpTYQOTpTT97KQJJGlyRhQU2OgDk2/u9HB/1QvIhawDUx1z4PtNEMKAm
6PnmBO4IOYfwAbBOVGLwUz+AoB9YEGh0KvyKH4iQ+AEK9ZIc6qpv4Kqs4tKpb7nxKm4oVhe+1T9Q
IgDZqPDpD6xoyNUSfsZjeQVK5r0FgIRBJw2JhbQccp1r7RRU3PxgkAz85s456KHX7jVSv3WswDKs
3eVc2XUtSwcy/Zo/gPsV+L+xkTuFlfLDaTv8IZlb37Gfc78SyxqfcKlDSgDjhNNgQI481YRNq5VT
D5R2F0P9LHUJGewH8CQ9Gm+wTSkkUJMSwefkhwYFxJTQwBymC7nQrR4sEWdqy28wPvdDW9yVtUru
cwuhexcBCTuA/dZ7Z8FPZX+hqCDO+QHJlg5GVbDgqlg79c1JWINlrJE7IVqhZU/2wXABXXl6YV6F
P/wrC2kXAZs9PJ8ZMKAVC2HyUapHVKeva6pXHA4hdtU8NCKYggtmK/whbokFvtUVw/iWiTa4QF0L
c45HC6ir/4F2JeGEnULnYmDJ1IAE2A9/kb0GZu5t+0P8MqlygwAfdhfmMXvZ4ARPeaaZBqi67bn/
aynXYS/nu+iHJAbEr0Lap2MlXUBjFpGC89hDe9sXQHrkyrKC8o2AcX72/YVUZlWN+CTo4m+sH5IZ
+7f2lEaTgE89Lu2T4By2oPDEWxhnINakBbNjXXUGWF7GgxCiXW0DFlR2cwycsc12LB26nVmBmqId
xwC1xpwfP5ACJ+uskix8NcnJvWTE1z5EH7hnf+gBS5gLvy1bSG5uFbx0PSmpNaV/zE6t5b77HoH9
2xi0rmBHtWDhwoUQp8p5mLBIdu6p6d0FHVUwt+0YUbpXr0r0R5LFzJTFD3qu+cHQ2fncOYd8ssHT
xcLklSP8iB0JMM63Z/WDswPNhBs5oeCrX4903xCB+Qt/94PCI7dGqc08utbGrm1geWGAertC2+Uy
55wzAWUxQ+B6mHHC98o1UkLKC3jPXhh87HysXbZw+UqucGZoogifjRDVlVCvtx9NGtiTkGwTqgSU
v2bh/QU/6D/ClmAAY46av425dMC3uwuLvgovAV6ZJ75RBHkkxProByzIw2R6y7upuFLxAXgQz4nr
I+LE9h4rWBku/uLPrME/6MdaraeFYFj+wAy7zOoYX9oFchgXYn7kZuPJX7iWo/cgM4IrKWDYiILz
w0nHdf4KyBR5iVZnnwxnIY0XtcAVQVKZ7ODZ74PSqqEvcjQGAsX1fTFNu/pqHRUyXP9wG+Gp58Gz
+8Nz7H7Yjghnk793f5iPoGIoJaXnw7FvmgUL6S+AyOCHFWkNpIslA87G/WFJ6h+sJHzJuAU06SzI
ydauu/diwVB2A0BKe0FTkjkxHl1uZxIjgsJhB00OOyf1FPZSGNm/4wJzxCFdkJcoAligYc70KB4t
SMwFjtlSkFRvLdLdW6t2qvLQRK2bPpquHD3+2yh9ZtsAa7NLgmKH89g55qMNi5NoHOdPepOsL/aY
/i1uQOe3YfTyzp6saueosXsuIIKmdzJBROKX50wHQHwof2cLDBTX5uisuwURCoQQkkHaVMEWHgjb
8b4vBv9XvKBFodHZ2JwlTSLeX+xRTfHLOspimrVQZ1qaISIPjaDyJbT5hV/q9RPWWm+O7rofvqmf
ksnfBK3PXctdEKh6gaEOTh4R7GUosmVYrN0Fmpov+FTao+xD3PXJL0juwD6soN/WC3A1ytvuTU+s
XFaxXODn0D8Y+5fr0MA/65fM/Y1zC5juoYNgvXGEeqlibKRgi+FyZJgwqtSLzinpRHBr2v0ak8w8
xlDiiH3h+Wr7etq4UwpelvE1Uv43UPSPNnYN8npUnLURTTLrjpU11Uzx6L60OQPXtqq5E+Nw0SHO
ysodnKOLqchZs/LK6uPg0oNCHWcFqN8xhIf4VEwOBjOMgfNuxMU6rsYk+KoqVQGYsFrrOakDY17V
Zpt6hwEY3HjFhFV+RUQI8Hf1HHXcBObjMspV8FhoA51DczGqZsbW7hX1IAmrZ0wkwYaqITZthZNm
xwra/DbJMv8h9yC4en1E5pu81if2MfvPII3atyJw9GacJ/1hKKdas1pw081g4jRduV4krj7KyqoM
h5LIIAAh4DkNaJvLlFWG8eTCcldkrPq0WgcY9cqNrdJ+vqolGrCVfGHijazxdm3jqHWsbd/E47FO
DeeqILWloNjoS99S8u3gb2LGPIazo78DFSEkiQIigxvUxVFKqCJr7gg9ydTRDG7nGQonPKMmvBnm
OryYVPpMyIpd8iFr7ZDzbwyiX5g1P2q7pZ0DJM302wSpm20g8GPzRf0lO9zhzPT3DFPUq7Qm5rgj
Te3zXk4eJtCcd/nGaqgtWXW54y9BVXHKJf59LEKMt5Ww9TOHKAIUOc2Ln1pNzWtXtcmpIMxLNbgd
EMDjoTRe4yZELi3Q4w2chV5kgSaxstvOJ6C1coTXgjk3knlj5W0jLoxgkmijFeCL5WYH5bVZnn4M
6NCFR5PXI30z31ALkNrrETMD4WGiwEM4V88OnjIfn1NaHQOqAV6zQXXZgSCYuu9J0ULeIJExbbuU
H3lBH5rSW+LY8c2YaaDhDpnRd+QBdW/XUjxEuvGJ8tiiRQGh8ZitTGfzPQFkwt/sFJ2563W2adh/
bHraUoaVwcH03ou94dxFvD1ryrLnpWNu9p7zgVMxt4wEBGpqUmuxDRI3kC+xl1XfdiPha+RY4/hP
4Gk1W5BhMxzori3eOShED3Q0EqUIgA1T0qtoK+WyCZFRcpn6MMJVxmqFG/RER0SWtM955FoIXjyj
b7tqis5l1wOXovThW3ae9TDkfaI3Vh0W98k8Gk+2MsNnux9JgfZh+N3Rxf00GcFwDjzPeJsojUOS
Udl8P1RZ98b9l+OCq1rbXUtqsiGULvblATzK0YR4/1KlEx7qjmfMC/YTeisINROCjgszy/cV+3ii
fCG18uuYEruCk7KJ7mOiuwUUD5VRc0BvkCfh9+Rvqj5xjjSpi2KnTBZfrCR4usGpTdS0jxDJ0tPc
ivzsde6kjp27EB7TrFDGpguL8M8eTeFTNywmF5xJaW81s9Szm00JYOlkGBtrb5JpWFrvmsQ9Eb4i
SeLAiM52HunL3oGoVoXGe9Vo/zCBpl1YNHNBzigpobCMa4Bs9bzBZFMFr8gEVvDgwfNFluebBkuK
lkEPaFTUvdNevNITyKbd0ALapV3S38aUaRj7sXTF0eF64os5Y+2+kB6nTBhTeO9cCQVxYKVOATtd
4P2C+6TmUx5NIJtCzgR3RWfNJXHhOYztS+Gite8TVP1iC6aj29omiAVn7ci+Z1IpCKEhg5WJUuom
mSuOR1SgQK+yrVq615Ya3+jkWbpPboPB7wj8pFE0HDKNTDDS7XJPXkcZJMM4kxCrpbJxH6rJc3Z6
nJP0iKSYQoCO60YeCAkh81OfMOnfcibhHkKeEIv+60W/CaqXgF3H2PI5JLVORB9VOhD1wfEITdiG
nZquLXuiZJmwv23+dkSP37BpG4oPVVQv1EtvCi88vtVwyAOrO7mTtABcexraimnn+xZrMd6JSIyP
SQk2/Dil1DjtEhbwwaoEf5HdVK4/+Gt23hXdILmtdzBgemPTxoPYUwQTRnCs8MTsagJjgDxKqqZP
peomZQOztU1sQpUAeG8YotBvY85xu1bjJG8KGIg+sTWSZ1iC8UHWp9KkV+kQQR/AiuhJP3nmISX0
0sVZcswxh+GCrkM4EqCR7uUT0FY3+7C4hqv7uGunTSnqhY2jIiIHphb9XabC8C3jcAfIecIFsNH8
ORBPmnSaD1aMMnNODBSCbRB5votO4Lc7H74JrKigMc54sN/CDKFkpSxw6ElOs6l0o/q34YwsjAnT
3GWAQTJwBx0o65yWZsyEODhnp4eSPIoaH3cEkdnGZA/andTOnxhuDPtoEZQyNqwYSCa2RTJ9TnHj
ODgOLWQGvDPQGhQI+o6s0roTsbMApvAk9Y4yXPo1i4cu1tybqIXPz/HIFcupJcJpEgVE7texEfcf
2g+6pZIsgHxViQb4ycQoXBxS3eB51f0UP+vYifk8gkUTKTDk307CKewbDGJ9vOFfm6zZy940Niqr
Qsh8MhnpZmvMJRAEpUBx6yddrGz9BNWCiSnP6uZdGqI8AmM11oXwo4tfF3qhTM6WoIbNA/8zS8+5
9YrYeUArdvfU78pjhrI605XG2yEG0WBZHdtfvPPhwQ1jqlrbyicYN8z6WJvl+B5rM36eprR9mUh6
ZnsA1vapdywfklY44W4LsK3GYKrrdY4J3lz71f8i70yWG8fW7fwqDs9R3tjoI649YN+IpEg1KeUE
oSYTPbABbLRP7491K67rVDgcvgOPfEYno1JKiSSAf69/rW+ZogDx4CgAJ/Rj5Oeg6zDrzBZq/8bg
F4NUkwVHn+UkdC1abGAlkEmt0f91sGqb0K1Xmoox6I+wzPrVQCEcd+w6cNf/T3TLU/LVVG31W//b
f8Nr+wXFglxqrP/Hv/6x/fc/R7+qe7v0v/xh/aeJ8tr9aqbbr7bL+dJ/N+3e/+b/7X/8q6/6eVL0
VX98F0m5SlrohV/67xKk6ZIZBkDwfxQvn3/lH2X0Uf5LOPpvX/lXQNr84082asCgbFncl0ko/9WH
6f0hsVbaPj1a9wz03XtJzkfH//2/msEfgYnqGbBQlL4v/L8FpJ0/yNEEOHHp0LZYyfynSq/5jv+w
ZbqOY5muBPuM18Sy5T/szEnmJy1WjGjTCn1zudPvCj3KZRVR3RoYxfAr9aeSfWMQ7IgB0LIy5u2m
p3Fx586FtQmo6BFrNgSCYIs5OFfqrfTGxOK213cvXUwR3dkLI/dkAWXYc31UG829iy6HsNrM+ZhS
1wbE+bOlgr49pfe8OPnsxH1zIXK9alW2p7pqqoYQtQZs13TCP3rjTEXLMGiOG5ETAMZMBcmIaKAz
u7MNkKnl8BUCtVpPpX/0KQx+g3JAkrRSEjen6SbzAhqDvWtcdkw1FVggGxu72YOQSF/I/NkU5tXu
wDCWj0QuSdsY5bJkLrtkLFKqZWqDS6evInBOXegnJRKF57yUjejfA2Bd0DO8RO9VkIbPnHzYA0mS
lTDaISSdJxJ8qFHGSA5M07dz0XnevzYlVaJrotziyChcLnoa50yktV1itsNXJYqCWzj9ktSnte1F
Z6OB86AECDflpvMaisF60BZdCXHmiTejKqm1ZGTu91PdD9ceeM66saLo25+I7S0jd7z/4DnZxIyf
vYvLBf4jACoE1R9gjsOo4W0uPyEFQYGKBSvOPhGSH9IPUDMs2mwykZoXTrthSesRbT5hReqBfZil
l5zNk610fYz6k9ns7Tj0V307HEAxsZLpJLzCaIhv3cjeZSC7at55G+VDwQ6PkuduHj6iuE4PA5XK
Jz5QXRouXF8ZLLd6ex3lHlu7Jlj1Y1utMoETNpgbd+cRbX1VbaXJOBj10TQIKhqGVzDIjvXFY2qj
YqealoYerEuMuWyNqyvauV0hjryj4V4abb0p5kz8rOd5PsR2FD5CDKHcJeWD2mBE/dTYzTbCGltc
cxh7seE81zRADgHx4zDt4kfoGAN75Ea9oH6Em6jz7Y/E7KZjAhiHoRhinetCE/Wa9ocQ6h2Py3Tv
ZcPdU/evbdCjRZedJlEFCih5KsZhR0HQo5I8H/CzugpT3jxAq8nZQo6IePDAuh2eOaWWQsqM2kns
tM9cBwSPSQ3egsxxy53QY3rIeZS/tZ7wnzn/VeQdLdPyt/ylhO32aBHYSZp8euLEUO+oiHDOgpcP
iq9GwJV+kOwxbZGqKSrXfi1T3z47Bd2aZnOXr6aC/XfoDclv0edq0xAK0wtoW+0nyhebgK7zg2eP
AD/ZvYQbBRojJfV8TqbH2AYsa9cZy+UUIwhZST96VDD25QpUS3IbfX8iik4Abm0Fbv+ukpQ9QGIP
h0mUzpkyBiyvg0VDVWznNWvuzrwFsvZ2/lzD+AnpOHr2A+jFXeENO5dWqs8gT4rnScuq2VFOan/y
+U5+x25vWQQ5TfatsG3iDzPM7XxZsxFBdIk9j+U2oaFJFKArwcFa9Sar0no7RDVy6X3JsVVdVl44
7FvPPTudQ9g48ikrYCY3BkIwx6jSfYyJVRcr6dbmWjSoMdtOdNFlHlI8ygw5W/aQ+kHHqvhK+Qjz
roaWfG1R0R8wLlrr0JzrHbSLOyoy9ynOLDiGkuzCc+NZoTi6pF92QT1ER5Jc6YPpZxD+OOthfGwM
03ymFwz8PTxXY8316529TBdXssfiZlMPQaOnSZ73oODTv0R5IdDUeIp/DfM9sFwgN3pAWesl7ocl
Nq5DyhmBaz7l3Ir03COyGlW2TYqhbtdZ4scHiyqE3RCUZ5E2RL9MwzFWyqI1Mg60uRt9s7i6qR6W
DhfuGqJ8soUJk2B2mcunFjTyQrdkP80kuICijk4Alf2vzAqS0xCF2caU1XyoG90fI7eQWDAd8ZnN
dXbqe8ztaRnShlw43hGQP++hjChnDuoMiBEITO5F5bGcQCzhnCXO5RXFJ5icap2bRrOz7NL9YcT1
xvW7H6mbqy2Xfrw3M3cd1zJeGWnWf9Ns/Cttlbd2W2Mi5WpCQq0MzIhWjaOEilqnc2yoFclFGjZF
KKFrXE2j5LQ5R+U+MsKDiBpkzModxVrnxvQ2qZLDQGhGzVWG7EPxxRtq3diSbFH+PBfeCE6h9zdV
rN5yMcl9rjTFQE3ymRrkPw/SlhDgFBu6FW3F7E9EN48bHdr9zezt9DT2htqQ6NPnRsojgZCf3ah2
oAnUooTQx5qSubeYoCz4lXwwbT2jMgIKYLHfQB0iIllxEvG69Cit0udMz34uXoxOmG+TWPB/u8ou
tjBNDw2JbeAWDhBXaoAEIQ3T14ypSTWoXd/kH8WUIwTkbvdu4V8KEFSm5ITHtt+WsVlTYG0Z9a3W
ebOd68GnVtD2mRP6saMWLsoKdFZS2LQKWeTqDetXARopWfOIdwifKh0zzBgRVu2hS1gHqZbnAEgP
yBmTpHN0Oeep+1VWbXfxXD3Qbo+NV5V4Ib2Bh1gAyWrJYe9UVf6FXwsUXuRM6bPVkqdehgFEzKUZ
DuMrBsHvgI/7++y4K8aekxP73SZrCTJwQ6xviYtQVnEutJbN2I78UnRIYvKW17RP5nfCIJDVsS0c
UqCwA1uCuYZFDrDJChoSzn7mfLYyC39ydqgXdEmPaz+wwLMWhrdpLNW8VF5f7pD2aM3zcME1Rfeo
0jB6pcZFbQv2xr8tMttv6EdqI73ZoRACe16yy3XU7IYyADbfQ3TEQs+ZaeHQ5fHIMwDKQ571Z9QA
Eu0MZK8JW4ADJsXxUEscTeyHxV4VjuaB5DkPc19Wcokm6O/jhtfKCfT8JWtH7PxItysL8XzTFlSm
rwrT2ZLL2M46e5lcwmMcT1aeA3xQWc1KtndkM+B2H58Wm5OC6p6h+WXZA/NcxUeR0ym6B+t0bsQr
uKTFClVkhbpyNazaOnAAsvdYm51dUoTVh8P9jEIjRgqnLTj0+aXYKJ1UPGGkJpbq+1d3NsyHKITc
hroansoBLZxICVnMvISEBajaSSx5jvruKOX02zRBU2GhDgU9vUz7MO9awg0OSU3JqHUOssrelBh9
j/TZxVtjpo2lHXiqBI3ZP2tQOS8QfXKyAWO/GczxLCIOZ9Tp4tqkixoBe6SCZ6AuMwvJMU22CjYk
kcZ4aVnjO1/UPwConD9h1LMjTkW6seOopAMPRBmvN7Za2+3orlMq8TaQFO21E5HULBM7Pnih510V
G9ZF2ClBF0mYXSSol7uBK7wKFqAPBeIl6RyyqLB6M+eRKzQY6bKKmwfOIcW1jKTzixKViIV3WF6s
UZpnp6PCqGty5xeUyeDkdhA3kyGm1JI4z9ERLkGitC6TdwAT+sRtM98Tah1WQDi+WIsEO6+E1hrZ
aXfWtum/s3yCAUzVN40NPOiZi6xUnTC0sfRpyJzsqwJ7IfsJNXH3YLERzWO5oUmg2wUNVlPD8aYb
tPCWSqGmO7CzDFelEZQHa8ymV1zd5WUs4reKY/6jCFWG5OnXO8tTyWrKrC38ymw9sUXfeMndidSM
YJJjkxiHl/KkU5Q6KuYmkNjcnAE5JPjyMueH4CjDy+wDOOi44TE/Vm+49R3azPLsACidD3DT2qwk
EXQWc9Tho4YmEF8jieZQdC56HmHhr3DKs6Wb8NwLwSeuSDX30F55jo8eFvjKo31Q99EP/14qBMpe
rOAzvDdNtJ+jbIvzS+1NEjojUPZHnqijQF0sqpWAyIBAY6yEAIrPMYt2ODV8kWzuWF+q4pA2d49X
2vd7yzHNgzciMsoW5OFYsNYaYn8ZCMwUmD6xR+XfQy9INxMG3acV34oRluLfIW++JrwCR3yGEbGG
JM82ckADDYsBlyU1vBvW0rx89mBfDMeftnOcNY8ot+WSklH1KfjAUINh9ggrmPKpTgZ5abaME7QZ
A7GZ9KkAYbUco2R6CsOkZV5I84/MDGZ+FchQRTnHXxzG5L5nx7BCrLKpZ9D1C4Tv4Zb1M5J/XVrm
e+lVxk8qROhHTITaOZQ83B0IucLfOxYcegB4PTa4VIAqtHBdsMewowmyja+myaNfvnIpkaspuFUt
75fDKvANA8zAJwuBsTJKdJiwO0FKokmVR0oFPIKtJFHzhKJrBv5eBw9jGfD9FZAgfHyrgIUH46k4
ZG4j1oVXYOscd/iOn/3O59uYffKIE4Km8rycdq3vRZvJbmrEtUrvWSnT4igqmjZ7pNLAC91Xw5EB
2KIq/MIHzeNz6spu2TdOsOXtwYNe9N6J4LZ6cCEYv3t+2DEbOc6+Eoy0rCANnoITdjozlxDfg/le
PVCaxvhQlyW3+Dopgq2E5LuIh4odHXwkfxM2qf8lKH2wqRR0psWUh97PwDVcb2HQVfuqGJHWimaz
s8beiqZO+egUh9jypDV+uGVc8OzIShPle8IaY5fzFYBNf8icebwabTvQpMt+Y4kTS0KF8Ob9jFJx
C9juf5BWSLZuM6g3xfPtDlyh42Wyi7WbDc3JR9Vl0aSVS7CKBhgZ1tVVEzHD8lz1zS9ByOzZKN3B
W7S93Z5cB0cFK3SaxfFE+O9QkustzJvfSVbC8Y5jdG2kPIuclCkIX1gJANsMHVvAdFspchKn0Zvl
oQml3BjTVLx1TsbkOnuYcrjcyVzm1flehXHOm+bu9ibWt6pi2DwUJ8n2MfO0ujBcA5NgjzjRJ02f
y6LmIXqLqhqIMgXM+V65hb/FnNU8pYoZlsqErNgVMrBXuCT9BxmZETGBsn1xBdya6r5Ao/fzviTx
k23YhAjmoIZBCJSuXDjtMB8KxjNk3Hl4YyvWPwdModeOMoONmlPrtZBjcgh6+uMir+NZFA7zmcJV
hfyrRPRAw4x5Kltg5phBXTg5ubMXqgeNQS0BhQ0VoMiPntIphU3HEh+Fi7cY8WAef9jonmgtadAi
PGhb1Gvqb7ujMbfm2qKakDRoaMybycvUiee4eo/HUL32Xu3cKw44GPi6BQ4hqwtmMZ/ax8w7+I0D
crXrHazusjg79cSIleoWYp6XJv2b6RG3AfcSXyjnkNumNWcPC0Lmvs8m4SUHQ9qCgsOcZLHD1Enm
F0RuZ9drj0wEIrob8db6H2pAAYlTYzsjWm3ExBmc3wOXOYp8fwe+hT5312wwMpp37toDNR0AenRA
k6SBac7KBRb1rKUjpmTf9WkAgmdtnTIuUeuI4wUEJvgYy1ShwA1eLvmtGW8N9h8JpORTYjv8sJI6
Fme0sSb9fy/tWjZm0T9fhf8lHv8lCp8/CkThF60/mv/y2Hx8/2rjv4vCf33lX7Ku/QeENCmQZkFA
0MaDbvofsi7RK0lgyZaWL6FZ/oesa4k/MBEitnJ4Y1dEIv/vxlTYmYKvRNk1WSv+p9L2/2RUmHSx
mTbGVJflP7iIu231b1l7DW/fbTqn31LSGTyRBZ4uJdef4mSRNJ/0nmfHQQS1Wv7thfrfUCqADPxT
TgbaabuMiw6LLjQ+5x//cteCYhydvt+6dhduksZy1AeebGaEpDftYgFrM4tpNhy6t1yl2FZp8EF9
9T2qkEkHDsLdilyZctk2Vv4eshhDSQKosbDNKdJLv2FlJ1pY9MusCNtuN4AsaZb4xyDjmoPmClCV
P30S+lxYmsJ7HlOW917gQPqYKhm8FoLewTXu0/5KKy2490yjpiTI1AljUQj3uTdl91batHICTMDr
UxRHO6kSlJ7NRCKFoGT5CXZwGWtAJzNdD6s2rCiqaMwHgF7pleO39yOY3XprUSr20BSKXs6YAwOZ
6MgNX4w+T1KC3wbcYV9yKgynXwwJ2RaL1ybsU7nXckwJtcWPftx5m37EoM/QQp+BWb4mCTr2oHge
m4N86jFDMLtIAv3w1bnlloBxqm5cBJZ9KdWAcR2rjrToEiH2zxc2tbMplUtWT4ty4Sqif80oP0gc
wFYL7KNwGHninIYKq9mW4PJxIPfcfTFnIKdt4aO3y9aZc/5SxRAKk/IyNF39IDql93SBNHSsth2Z
1K5gZwlKgcN8uWT1xxZuSLw1kVZrBRWQ5g8n6vZStObGTixnbwucKEYv67XZdB2ZsJYOFJLAy5kW
bdgPpdxlaKwbAKzACosMOzUh01WDe387Dw0hEVburJvNKKdJwLC/ldlHu85m7vUM1zhzRyV2x7By
m+a8zVYl2LVVRCovpbo3jDkRUoeV4jCJi2iF2GAHq8zHkrAeLLv9wGtIlZSaWWYu4Ut571Fn+ydc
JuYnZUTFN/MpsjrSimMRFwWwEFXZg4C2nK8GsJDnVAY1RY0EmYRtHMDHqEM8F9WPgtAvr3XaoKwK
0PDzunGGBH5pQAiYkE3lutz03eqxgPh554Q6d19yleFHQockUpXNYjmaFkiYtjC3I4jUYgt+2X8q
HKOp6Wawxap2y1mu4cBRZjBTjHESjYWNq62n/ioBvW3sKJ6iQxQpRhHkX++91T6H2hBb6Ln2LKqB
amyxt4le5f19nVEy2ELnnrmg9pk5UGEQCz9i75nbz1XTcMikOIPMn+PfDeDEJQfcFq4CY1RU/WuA
cZIapMDDI+eO8o4ptJth7TtIqYdp0OavqoaB4VqF+ZpZtGZudWHavxnPwmADmmpqFlZbQ0FZzJNj
3HwUnA3WnvmYtQAe2DpL0hs0FFNcb1FS/9xJHM4M7BBrlDA3iv9Rcx8l3q1DESGqCgxjk88Gc8D0
7UbZZ1vED6inWyUMe9NN+KSKXua7Pg6si2vDEqltPEaazj8QZNlDoJNsAZiOsZNj0qqYDb1LVX0u
Kax+rFPxHWcsktlgQWnTebQTqadOJT2nGxnxG3lTgaxfeMljHBp6OxqtT7nHKNd6GKvP2W36zcSC
+iymFFJGMYXDQ9hm4++iCNmE465IjgE9XjEfYB/j9FxOPQTYyTE/PcTkAz3w+TFAvh496hoY80xt
rUwwT+6vupruUUIPzjAVSkbBdWm8acLcpW4ZVlzTeQGx5G3asu+ugWUiQtFT59+Xyv1h7uZfimpm
IoCVbd/9F+EK7od36mnFcuwMZS6gL3c9FBGndh0Xj4YgV0nqqyNbAzn3BjIjQyo35kbD2ss4yER1
/6WNoju3Q9dm6xgXIf2Ferr4DRUok64krFNw8nyywsbgbhF9+n3arozS8XeWj4sdT45Ygozi1Ril
fPFz6tRZoLO2GAe+w8gHmMrCcx/iEkZD3nW5LJYwoQ84GsjZSTcGuOn85umUnLEHqW3eUI7I8W12
2n1qZeNShbiF1+CQ8YkkbWSWK2Oqm+/EwDh474oSD54L1hSHCrPmOm7AWyLA9zjR4v6WTFH2gxB0
ts49C2h7bHZbzhHA5gIumK1T98TrlWIpse773j/XOitePd4neprMZseJqvwm4Wo/tmMdfk7koOwn
OrC5zeq5jPWq0tj7722uDb0LTAdMrIjJ60w18ylKgDWmnfhUVFdB2YLolEuzP3pJsBqb8s3AC1zc
M/sSi2CLMRDvgWuZyPkdW0db+T7LmTrRz0Mm6R0LzdQ+e61HXGFyG/CI/VDTc1VeQ4vtJemyZtWq
wnjMNYiU0cCWkLVs93x7I7Bg4Ku/O8XrCANltCcPm64H327oAefJ5DQ9ANQk4leIT0Evvmtv/Jq4
v7Oe9RgVhJz2yUzhB7lksgn0tyySCG+KlDkR+3xcz13jbP2eYTmMJH3RMblwKulBLjjRa2QF0brW
Ax+AcOD2jFWNunC7hSdqzPGtGNV0z/5ujCFcJ5xRNnrq5EMMHA40ESAAYXjJ9xhBrA67Xp/y1oei
adBYV40jOcEWF1HUQlBQHmoL79CwZha0lq1ZUmc9zi9hzsITmt0dmMMLm9dleCLqCb6wVS+DE0M7
q8pmpwNYEYwaeMzcRm8riE9b7kA+yBNFcCdr3LUAb0Nntu3uQM+BpUuBTBsTl28h7QvtnnQS0Py4
lE0/2lvYP8maAuZo20CfXFhWQz9Iy+nhyLjQvt/73vAhoQFs8AS3j26ignVq6hZLcBkO74Sg8pun
Z3EUQZ79poQYsY1Hzt7sg+EHTQEu+/mxQtd0REUkBoPPKvJE+FvEc7dzncln9ZdLMvGpCLdG7zso
44kZP0ZGwJMzi3pxQJnApiNT6yNgrfjQCzleULUy7JcU/iS83oiNUVAAt+zhDB0i2RGHDkznKPze
fMYrGf7K23AGGFP6xZa1VpJxYzLDfaqFc4h4qQUSTxqsI8tIWE6NbbIQ0dSzGkag2BZCmq+WDZMW
9xW4HDYhwTKWefTNYk/0mIMCr+JNKCkx8H3jmdxaukvidjqCZZ23pZj6NxvswhERsIQ/yPgARaiE
u9KClTxoITICBrE1P2fpNP3qUrfgMmVFd2sIFt0CaD2chxO61xhtu+XAaL9Jqeh69adKnMO4LA9x
aIrthC8azYD1OP4lmpvfErumBa0QOYgOY3zuh8Le9fSRXY3A0kyTLnyttvJP+DDNI2RV783Ag0zt
a129WXa4BxPlLFwdnWl9ch+Q+KmQqA2np28no7UMtYHVH3c8k2bDOYE7ac0YHJoGsQsPDRALEIpe
zcli0aE65vhAICIvMjorzmHgxdsAQtJC9uVdtZwwmdDUufcUP0Hpl+aL5fYEPvHFWM+YEil/mQ2Z
mo88Ini+AavsJ25gprsqWtCgOe4HFv4l5CKrnDdEiu+qIUF0Lw8+UlhP9LabhFXhhG1lT2i8hiDz
zdACp8ZF/gfQmNNM041TuS3Icu9V3bfvXLTzzQC3TsJ/LAH78Y/4hpDrlCXM2imqiBCJFT1WYyPP
Qyv68aOy5AhzY0zq/MmAUOmtNCJJyEmEA96SHV46EM9uxnBpyx5XmtdpcGGu3xtbB27jrbCH6HlU
ZvJ7RnGnmtPFMD4PdrTtkJGuapLme1cF9nM3DqBfp0aS/qWCbwa+npRPUWHE3+PgpgfDta2P2pY0
/FFvn/B2KHe8CQbUX43FgjQaKoSeIhnr29SY3CtmOo0Z2FqTu5qj6wgIRsYtu2mtDldvIT4yyipf
HFe4zbNf2K4+h1VtW+s5HSRNQK3P9VPgZGY/m9KZ5URTR4tj5GHP7cwp2SuTD+GqY8GZMre3zVoX
kwveNuPqpRTRN1cVz8NjZaaBi9u6VtjIvRg3i8HKrTaUBz1DecAuql5F+7rqrPd8HuJtaQbqVQWy
+8DQTJOqrepb49jXxCCGgClppVrfP+opYm/K5xBfoys+UqD9P6MySPf3KulXuruMN1NVjr92g8l+
hyA2Hno9TBuSjtVFzpZ7jTBeQUSKxnBnp/m6nlS2Z6KOH0ZA1ru67eZdx0v40XtRD4TbcB/tWDUb
lnJbE9PfJfHS6aBdwKAdtZa3knq4UwDw5M/NGCwkEGf4g/wajdPLsXBXDT3WtuOFpyj2f3ZR/E3w
ZbyypglJdtRNwd1aQqBq3T74DTyFBjGKAja2dGlqGGT82vhB92NIuXJyo9Q/0jyiOXJ0rVNJVPOQ
QCa7spn6HdmxWEooQLeacfaRZmladZHOf9kW2JIkGuSuJHb3TO+NPswRrc+wbYbXzKS8tQUNc6aE
KX2s5saie5PiuXVhKv0whvaAkgX5gsKe+NojAKwslVQKYtegHiGf5p/1JO1rjCdkM9F9tmj9qrn0
aLl7Vho/OjEm1Wr0JSy3pLC69ViRYWElITdZp+ePmJqkhTl2YpnldDxN4OreeohlbPlRMegpC94S
JLmfIfuXLRb9ds9jtb9N6KY/E2axM93b4IzbUJ86L8ueNFMeq2w6jjYzCbQD6WG4YwCMX/qW+72n
qu5nkjTlOpx18jG5Pn4PkoZoiSWiOdI7tZj9xNWV8FRZAYwin08XMVlaCA5ssNm64E0AbJGe6G4M
X3PfaQ/w/tNXuhE5oMZuwUkQeCzrBOrRYst89GhcPYR3ghtFD/nzOCl5io2i/E29HhgtUgWSYFeq
z6LgmUebQWh9+1HGCatriuYoopY4PCW50c7gg4ZkmvfwpLXOiKXWmY5W0C/UDz2qmtKrYDSfMmdS
z15DqUUKq3ika+4ecaGwtXxrwT99DFoQfwki7i/Hlizk48zd73X+MyADIp+wDGlnu9mkGem3SA+c
r0g8W5+9W1IuIYsZWderPnDNK8R24f2oXEQa0AfVQ8SkRnqEewc/UFqsspIoWNJ79i0wuHubbkNO
yOlb4hu0sdJ7pz+6ouuP5j0L1Eo/XLdVku/o+yIpdM8MsQ0xF1WUqLfGE1QtZ4Vxc/LMWaaFCDFX
LTW3+GpJXLf8rjD1jWeCArGzM1ycVA7e2+neJ2e+UplAZknRl/y7F3R0EGqZ1jAFR3cRsrkiy4hd
5EfGGXIV4VLfQTkntsUvHzET/JmLknFrF0jAffMwiT5+l0FiPntpyQcoMWd+BqOtbhM1tSNCUFS+
2kX9u/0zdVV7U/kx46z/XTGDAsQyuA2heIMXr6uV0xuY30hvZRHClknteOdNZPecaaV5NC8HrUHT
3eNfDGOvrN+rA9CNJxEOchtRUHGMUuJiQURwjOiEszJcQBadoiu28286ae1LaIXFA/3p0lhYf+bQ
xjDbO7osjwNOmD3gPD4OZFGdw1w0HTCR2Lo/pgosUBpWoJezRwlarjRjPo7d5J+SaIpXiB7N1gxC
8Rnz8flU5h3An8Fm4Ovz+ujGwjn1nKA2bm7pG8XOj9Mcm1uezezrQoMdsDZhNXSGM2xzIyBzgSh1
caS43DWhdwG1jOSOGkxrlRllemGyu2OnuV/R7eODrh9aJyYUi5VvCXqNPCu+URv9bdYri3KOV+hS
ubsIhsa9MhrkNjj6LLzINEH5H7x2p+H60sFlQQ+9bwP8cOK6zKng0TlgwI3Gx1Dy0Kuao92gJS7t
ToY/6qiXkP1V+55OljiRN8OCBTWRG7jdO1cr6epTzb+2rOAGPtLkaJ2EMkhT44z1jh3brZ1VQUWS
hN2PZJDVMbETH2cuxrpyAH++kiXXKbthfUFca/XasVpGGp+CMqggxjTQCaHSdWRPXwGblxVhSWs5
R1J8G+yJ9z0L/yeXO9PC9TqCPrWa2U/OfraJ0i7aNI6YL1gSkm0sPewqZlr4pzHT6jobIyiOjlLJ
bWxY5c6FO8eyOfcOylHpCxQP7oJjRWxWWi5BX8Qr+kMw31w4E8hXN56oSRWiZ+bCeWu1PMx0RdgS
zCPHPSJCjTRefN23i3TCIAvQNOLdVPG4Tsd8vHqhxI43+cZe5646GBWs58mAci4SBhAjqpJVW6QJ
N+N2x3GdxVhRX3pR6U2TEeE02e1OMMmJqmqbKE4+esPGynmcrso4pXFxwh2/tq2Ya7zqkRuoFgy3
XVY3Jg8eGHJmHrSvpBbNV3+ANsaSko52lKs5WvZumqy9nOzXwh4S9UwVTyE2idOOuJ/Y35cbAzRT
deyB8iDJqgqnXYH4QdAyi4wflDW0B596P7RnhuhsGcdpf8Na1SQs/d3kKfZmIA95gCFzgdXIGVZp
nXS/U6+Yt3M3uD8zObs3fwwqc+OVuUFBT4rPdONASkMJqeMARFHuSvKeWMBvrQ8eE9dqAtsu8wP1
o7Ot9LM3xDQT2x6EvR/v6YHDjNT/nNhz+VZbsMGNtKwvlJ7fwbpO3V6JY+AZkyxIH9WAEGf194aH
TL87JmDz0G8zcvVB8NOorHijKONZJJZnHVpfFq9pS8ELcYWRblg3lti0zRwhRe95FWY2+2qEpkUc
BONPUD1p3Y8rWITzM/Klc/Br6T1aE8Fveluh7kWEq1qYfJb/jWrgOssIyD6lhg2rA2McDXtleAOt
W05JPXoTVeNb4rs8IJBQp5MubG/dxddEeV23omM0eM6wtzxEQCTszG0yih+98URjwjTuMNcqTGwz
+UufNsYKPtiIuWIEoNEvUJ2dK7YIC9PMMOXBCswf8TptodSu+sovs5VlVUCcpkk+5nagr9Yk5x8I
58PVwLhDWbmJkY4A+1a3ynqxcBNfAI3bgGup2NlUsPyAMzrphWzExLl88N2fWmUx1iA3P1Ih0T82
hsxqJEgzto+1TwEpb8GdqR/7GHqnhClrqT2jf5tYNSL/M1xvYmdMicol4wWnO0Zvz84CPN28ENeK
piRjGSkZfYdm7HXLxDbNJ/rfabBOClE8UdMt12DZOEAH7uzwOG2dpRvEHKTGwnLOTWW2N2phxE0O
VnmZDKdMyfQk9ftMmPvszmnNWb723ZOg1gUZp2zTcpfo2nxx40Ae8X7QflTg04gXLZ3lrGjSwjuk
kxF+JVkxf/xP9s5syW3s7LKv0i8AN3Aw35IEODPnQbpBpFIS5ukAB9PT/wtlR1vWX+0K90VHdETf
VLisUjJJAgffsPfaDWR7K0BwRO856O3q11xAXDmzSRu3yKF442obhm1VpDwJmHpOdx2RAZ+j1q8H
HDcROtnizXVNcTSNfrmCRXRPLPgBqbVld+Zs5wHU+fr3ziLxd+fXPPnGBoewo6XNw+RI9zShF7pY
Yz8cFzNRPztlIUXgsiW21/Nb6AL9NP1wMtIuZKF29BBFtu2dvjoAY3NPNuf2bnDr4snCiXfSBBCD
JZ/V9ypbQ0wWDGP7ptCrQ2a5EzUaqR4fRgMfIYiVWz/SIjH9xiTxkg+m9+BRnX0ujes+kY7APyTn
UBcP7TvGfyTAKGFZd6RupxGmqo+B4jN8qsau/+QJVHqbFY78rIHoIsurlCIN6i65RzjdPdZ1brM9
4Gwh71pZFlTcvr8vTbc4NwZ/idSEVYzluPfOVDFN0OdSfV0Yq60P5EFcPQV/NnLpSoCyjMUjnA6S
phI/E0TKRvXygIGJb4TiBg5C6jyw3KqOhW4kjx129q3IJ2InBmKxpFUTeiPJ1FwS4tfKYXZO/LUY
dlSrfZtwwm751/ckGvLASGuMV/7i3ZS7LPfzVH5vDSI2coUwIqlxymf+fHUQpj6loznuZe1i7Uj8
pxlfKkGyxarcYXR57DvdzjbmOKVBhgLx2Rx5X77jcvPMqwu24L5GYN2N4UD7yoZGMeHQkCEee8r2
r25SO/eRrgPZtsxJPloU9HQChY1TxQOVsxmmqTmlA9llm9mPO3xgk7ywXf2sZS7yTdN39l0SC/c6
OrX1MDHO+Fq5nmVvcjzOPe0u65tEcTWNpKNwquJcSCvSuHRmCujgxM8GBC2USL1VgIjrDgIwY3dU
Urk9ziWwZRGfleZWb2bMIwsSLyVLsmbyGWLEUMe2BcOK0byyT+2PJZ8vMui+PkzEhO90VzcDj7D3
eq+btsXTNCaLKu378qtjRph3okUFhTN7Pwekt2eEEMj0edx/0d1El2vUNIk8+Af9E9xXClk3Y29l
LooORhjJeO5AU4Bhb0HUsM1h3NvYH41tVWuwUK8dI40EC4sZCcnTzDGuuEM55Hy3bSbU48mTTYB2
CLRkfE7dyfpej/P0LaVsfYYpoeTGwc/D+R9V6uL4GWnJC0CUr22+pr5wKmA45Myjwyvp8dDIcRgP
ynPZw+S9yYMm75PrqOn6t8IEwheMTYQZQM48uObKd44RjmHwribIY57BgLYbYO6zjfp2l1UxUUGd
3Vi7Jhbwr7OomN9aLxfsbRI/FKLhmV+15DLh9ia8t46EFu16N12uKo1W7/8o8pPrO90pnrrSRDs1
u5+wE0iBdnQ2fuhla55WIm0ipPf+DOi0TBO5YdCGVilLeIpBjnOyYeM4ymwv/jTxMkDQCBXvQMNt
S4hIL8Ug2aOIKgeY4071po807ciQvUTRLrv1/xi56VCVpuKFna1Z4FYXpUs4l21/RyRX3Ro2qA88
vKhdCh6Xmwh7UHfsdVJIdq5YpnfmzeDhoBo/x2t3VXqkdZInNvVbi/1gMJJKtyNsR796/iC+5xZq
455xX0jeLfQOC41PFNqoCLY+w+HzUurGCQXxdJt1Nt6msQ7Jy6TGYiNFQEKCwZ01wBPMxgdLYzKa
dCPddfeuKMJPc1QVR8xeGs5ho9uNczv8MBo7uyrKiRu8RM6vBbim6+rVBXy/QCTI/8KOimcKQoz+
rpNXBYw6ya/4vERQ9zoCSsRuXbo17f49Uc3yIIehutSg/VijG1pAflR5LAxX/yyaAfN448lLqWqU
SUubyW2TjukOZNLyifs1ORBc5h7lQp4a9Tpj4lrFdvh/V/bzL/7O/4d4ddgwkeWYmC3/56/e0n+R
B90+4g98n2Sa/PjDj3r8jl3zf/29v4uDfPtvQhCc6aJaEBDqEPP8Qxzkm39j3eNYPpoLMmT01Q36
D8+nIL5D2Jgw/4RaZ/+NsCmH7BdaJ5sf6f4n1DoUf8h/fsl08XQbmQU7eF+skSAIhP5VHrR4ndCH
GRMzy0dCndyPmC0gFnVZ3hIwm5e0UDa66fIFaQ4iuVxpe+hFSIsZU14zr8Ox13n7DG8ZUvHxvjK5
+K3KIzqg9HeFhHyzUWRPQc1MYAhZA94mKFujQOU/Nqp46hLipjNfAoRIrC8Z9DnROde5A13CYihI
EOht+iF6wCS5cSDBBoREs/XPopcJM2EoB0x0bmlfSIN2PtyUsnlgtdLVgoGy5y9XMCLAX8ceNklB
xcOO+AAYZQxJLG2Q53nhYnkrNkGV5q6F47KZDJeJtSTTzh8f2sQ68A1+HzmyxqbkVjSCuROPacmy
TDbxlr3TVtWC2jGd4C9H2bKhx1z2IpFPKZ/tXZ2WdTgwXtzjA32ZqF4pIy6IQJ0dKm3zks285dTM
b1bV71sNbgqstqtpq47tZl3u04mKTMzLLcIUiKSpaznuUEKcLCNBsq/1r2zUdgWYPkQsiOOtdgvB
7CfETrTEgCgMEi0nAtArXCutHx/xk4mdZF+0GxrAdBZQWG3JDtqsHtjgDAGa+ulFpYtNWEAZNGzy
djwjg3kFz05uGx/YgCRPlISPpBJ+w9bjsuO0inCa1r1eXVp3tinx/yIMorzHjDjHWrb3WP1uCd+1
j8Jf5mfEH49m3rIZMkxL7ZBhzU8gAzGwwajCYaVl8d3kXP3SfiHVqN8vmVPdo+whr28Yrghn7pKM
1XTuvMUFIRhrz96rycIyJ+nWuiPTDTQ08duI/fFMpTZDjuar6m4oUn7m1ZMOz4lK2zcPNg7/7VzO
WdCTZD8NW31dqAHe0rbRBJ6qEe1tHvQL1REOBDAsOLEh0c70xfpLVL4KkOebJim1HQ0Ar50dWyQG
smj0F0Fa8tabgZ7R74KeqBLsRqU3Gvs20jeVbXxYzD/Pi+H/LDL/uiYokfmKPaO9N3tvO1TZrs7F
o2QQ9mWQOn8H6Vlg0bc/+U4VElDW8nNn1wb9IbW7JSHQDrscWR2+wYrE9Agqgep87mWe9tsOtMJ9
QR9xohJjTWlJ78OWpNf7qiJD0PA9/GlSHQuKj7fMjH2yS1n/XhKR6GTLYhKaXRk/dxi0d1yqHTAT
+GlzTuc7t2N9nzBHOrqMHL7mc0S7YSFdKnA6b+lInDO6fv/c+KkTGs44hr1hxEcK4wm+qlU+M12f
nr2mVKdMb8oX8jABdQwCAI1sUHT30eDuWiMZbhjZ7CtG+eaSD974YKjKvNnGolioSuMLPkgVuDT1
IXsD59yyEDhK9th3i6wTzEOTsjZdOcvvDbpb4EYDnzozE8xmDfm1WNf6cxF5hrFl6KPfE5CnP+Im
bW9GJIxLmdfJy8yXdW19W164VNyLSS9+KYkUxxEhU4y5ZcPih1jjm88b3CV9Pz9kJFpWh1+eMn+i
rTT19VT+56mNcBmZqWViVSY7yCZMDTjBr6LOPIfXbhLScfTiuLg1lqwxS3RDdyO4GKwztqQdvdiI
x81QOwN2GwoOilJ2wnFg9eoF1ooWAphquQtAv1Aeo11ECKWHNNtEbFopuQ7kf6Agwf1/71R6dqZM
w72PpJ9WfLlvHINiO/KK6xwDz+BKeoEohdyIgJxDNw0YJQygNslsP0sJAkqpsbxzVOwhZ5xV9NyM
o9AQ7s0MYjp3YeeATYalhBgTvyF2rpn3uDjYfeNSGaY9644kCxDr1PiHEhKyMZGRNb0Y1QvJoN4X
xp6nrqBa1IT3qFxtX6V9tZ1NZ9cQE7Vtexf4g144aFgo1gCHHIDJQMdS5mMz9Re2dk+RdD0olYCY
Ua2etIJN9lJFKCUMRF2mppatO2bz1kjKMwEZwzmS9cVNuf1TWKXh0MXhCBEMXQ3wqZJF8aZlg/2Z
sN06VcNoAcnONMSbjn2rga9yxkArW4Fgj83C+q5RcXnD8O7u/ajkUlpcrqpFd/TL2NjuZVZZd0lt
zb8qW09eEnjzlzh12ltu+/pjbTg6gBdTGFs/Hfoz3/V0QduJO1bv/StOXq53b0y67y4OJGvD8C35
QSxtRVxTNIVyvVPm9Z7x1rtHrPcRRS55zJ2nEBpM5o2p+vTQtCnjDb3i+Zx0A9U8j8oKGehHi26O
TbpvdWG+3sFYidSJ1nR6JqiuekbYNV1tg6dPM5hjiDzACdP1RJiX0Tk3iBi3A6hKroPWe/LWMyRd
TxPsnjXIWU4Yaz1r8LbTK6znz7KeROl6JjFT1o+5Z6SXKnY4sqZelm+Y4tQxy0v/yDwtPhe9Soh1
dLyPrBDzmRaoOenQLO9pbjkYff7rMwWI8+m4XrKfYJHSuqfOPf+1dqdI5KZNnpm8pQ6Cslnhn8GK
LT1ITwvO/AAwGm+bjBqCQ7HRZSOGsQjRLl2nU24h4sj5UFpJOdwq4h+2ut1iH1uw+i074U+2f2Bm
EmVrpnjcvAmfBEZ+TI4dKKtozg51LIf4Igo9njY1HSjCit4bFIu9ivG+bFPQNnqsESjtJUg3SQHB
MB+UC4x47Lg2mlBJslHObZDVe6/tzTtyIBjCxJP9MGmuERa+2QUys4zHDpZ9vgUrXup76BQFOgkI
bSM8g5r0rbyJvpmDw9zF8wuHFCZ3SbRAlQUV0JAtmBldjs33pSjIFWfyZnC2zFnmc4kZrXGRZi+g
n7V8LlXLBJ8B85JlY6B3ePp7UR06AoPCzO1f+uHioK4Fp6djfPWbK1gAHZyuRupTCksIMAbpNC5d
uRHN/qbxY9J06wb1puWOG/jqX5vcH8M5Gz+NCok4OnEihBi0RkwFb6DJxNbp5LfU/QZBzD+BmE05
b2YB343HgInAgeGXvmdS82D5xmNWu6jiCu8en290SEoXQlGJNUu1lnvunck5FHWEpzg1TwQKP9a5
Wo17xANoPP8DfWk+8SQi6QVrxDYDh4xMxnse5y+L0aQ/bWtMjugIBtbQ9XLOcgxv01j3r4ZHAF5m
tPNPRvlcgyqu0ap2stezLYGfQID/f5/3R1P2F3gf0zEMjAv/+ybv7UfX/4/ND+g+xa993j/+3j+a
PP1v+Fc9nR4Pdg6WDlwlf3eAeCB6BE5sz/YNKOMYQf7Z5K3MH0Zivu7avmCCxB/hTl2ZP8Igb5FG
0nN1l7RG1/qPHCD0rL8UC65Fs2j6xEOatiDd0XH45X4tFtw1arCgktjLROVhq2f+ZojJlYIy4yFM
mo+/fDx/Up38UXz8szj54/UY/gvLdflEqMZ+A6GDKYzI2fAphWCK7WORZ6uupH0YDBJtCV4bd2W0
oHdEHqXzjJsHZHbE7ClUBVGxZWZkMsGGFrz7i9/rX4umv/9eAoCSpdtC0HH/5kdZN5lAATHKoaL6
2vNMpjJCiIUZ/kAIzckHLrmvEZaEENimXTJfbQhDp3//S/zWbq/fhWUaLKZ14eDF+d0Tw/rR4eGg
vH2TTsQKIYQ98fSqn//9q/zJN25ZAle+a/p0Mf765794flw+ZIZ6mUc+kn2w8/HNw8NyGFMotu3Y
jX/xwf7Je7IpUU2+cdI8uZD+9dWkkIY+ZZ6/96luwsmDcUSeofiLV/ndTcQnB2KUwhetFtew+O2q
ElFutKMduXs7AVJBsDoj0UI9wnj//I8/PB7ZjkHQgGtj6frthWxt4RNdL98oZdNfatnPMYXGkEM6
JsHx9n/wYo4JxcsE0mzrv70YLUkNf8Ry97VJplTh8RxPBsaU5YIxh1rkLzoHsX4Xv92bGNQY+TB2
Qg3o/fZdpYZnLdKNCR3SrHwjB+jYoxvpjwWhXzjqib7m8eyECRPlw1Jna2RWGX1DlQGavkI3iMxH
7s2qHHZm7jCsoJyhWje9Yketsdz3QFWbnZdUeFxUVjHnLJnh0sYtybCpRwhJpCWjhrMzh+CYzHmQ
ZSkf/v1HavzJfQ4w2hG+QJzz36/HtQofafjdfVwl4pjZmnekCwejN9gv2lwBe4w6MlLin1TBDRPX
XDzDSPH+4qP+s+vV5+SmRnB1G63wb3dFNlsVPaW/LwrFGt3CRcBYb2PAd/gLq91/fyVf58FjCjLY
bT7r314paRhbIzsjPYG8ye2kwLGAW/sKrEsEf/HROusA9LcLCAWabuhrlAZE4D/+/JejpS0NU3NF
B3qcCXyQD1q6WpKne3Zh06OjcSGItn9ma1UGGVTLfNd7OmBZEjaBVdVQrAihKPazi+mePa7tPIFl
sT9sNr8HJGZ9sTVbNT/5XW9d2PXX5zwBBVRJ6OubxiB5LCw8n34OtiQYIlcdcZmT0JlYDiothL5a
27U7KVsRmLbEe9sqnbrcjms72o+9gE9dGoRiJJl9xwRmwrKSdA4hcRPln+uld5FeZh/Ix8ujhZo9
0At/OZDfR8Lg0LrHnD7yPTUX647mNSV5Du+IFiFzJuXMQbchoqtBZJPPRigooqZc8wzlFm08nutJ
Nc+WkM27UFXz4cW6t4FtBvsymVt2rPUKY6qGeQ2+A3Op99mTpjftnaeXHuJMNNJgLCbkodNotu/N
NERXnDDRa+Iv6X4oW+8TnBP9d6SbX3Ite6sK4aMJ12rnnPVE8ZB1c3PLZIdm52BaWnmoBgPaMc2F
eMTDSf6kmTjeWbfM7m4Z0AnEfevsu1bme95Os/UGtl5RQefdLTDZT0OdQpXglJovPkolXFU54jyU
/xHRyIrFx75ox+EHJROfCRv/S0KAI4GIysDKEkV8ZKZQSHqtjiTbani1LS9DrmA3HSI7qfuvlG1z
v6ryerw7pXVUCt392OK6k45tXdrBKYO61aMOvSpuzW278OhHF4Yca5MR66l2zIjSg4h9GVYe37fo
Bj6+QevsD8IMRlDFWN7pFwyGao1tf0kYs55d5i5fcJrprGP1PLkbAPPYG2/IeR1P6R0zzqibODmt
WTJhLkf/FWkZsfYmDRm6Az37bG0c4Rs3srnifebNTwUaG8xgydgECSXOqSRiGruO+3OJ0T5udJUi
ItJB5DInFQ0T5CxX80XkZXtanN6pd2kxztxCMeINxLx7sVDgbDgPym+OaQ8+xGksL74FBUL6kFLN
OFeHgRnQ1Vk0hBKZFfv7Gjmh3Op5We68KrrlaooPiIJAlrKk5/dNRiTiiEOwwG5LzE/+RtPS5SJG
GarBaE/M0VawaVU+mdXIOjidwwlTzrPQ/YneuOnDjt/tMGp1HPotESOerZd8vxNMaGfi+igQcPow
IJUTuuSYvg6m556ZQP3AcdAGqZIQv4AWf/UjH7EYgXXtUTMwkTpaJra5GIjRMRbkfxo+yV1bABrO
cWqgJqhwZkwzUslKIluwyGs1u7T8IHUtu2WVMQJJk9H33FzsCMbrCAKRKSMTc314ilxTP2SpVgTj
PIDpmXgKU4rKzwGB6oPwu/ngj1oJEUB5QQtFIfR00BuAFcJpoECcFsM6R2LMgmlNxJAqAzTSnGJC
BRHL0m1vIS/RKHSxRxcdvWAwQYwjjfhOgyZxZhrtfyBAMsmYtPsAsbZpb2Qk1WoXIA9Dt2sazh5K
rY1+yfa0+JTmUA6dhuIYKVFyjpvh3fOIPfRqHR2XjYJ1VEoRtrBU156Bu9o21rjsasg/oPZkxrJE
Q3RiqQyhdUnhDZPpBtMiCYbMXZ6g5XVXIObptynlxNWxX4AtIMq2bfPpvhvqESYL8MAGPQHI+MV/
cVoL47actV01u1jL/OxdOT7wk66cVqAyAHAED0X5iOUFzH1SOsdRmThK84zkVczhhfK0sDad8Uc1
Vj2r6gYlCveaZryjQjavVtFdxwhcsNdkJD2O+rwV1mxcYEpbMS6KpGB+5bLYLeoxrC0fno5BvG2G
y3SDsGEA8Q5LLZSW220YEApyQbSfEyHV5ejazxRJy14R3LjKy15HB0+NYTh2MI61cWXOTa66vJgZ
iizX0NDgcIITBlp9GDXWJjy6kykhxsQx0z4LBCnsrV2SLlYwiZGFsxrNWzuq6LHSyasEfcrg3bOu
Vo3m21/DEMjQmMJxVO3XyCfP3CXiYuvMyz0KSi/MoHGMGwdrx3vlon00ingO0beTweDpCI+3VqWx
lajnqnmhLpseRJWahwKpxV6mpFMbHDY3xFkk8DDoeEp4v1+Aiw1yl0+F5NNwSvI+OxbLKNoLRRAy
/sJID8jpy4fAIUbaJ7lqce8LwtiwJnN4vQ2J7L4JDSU3RmCffUGMGM4j3rastn23/Jxx2BLwvcrq
XfVBjkV95MeB9/KmLmTpYG2BJbTg2opHzv6dzuFDLqTesuLBEyhMP/8idKh5+GERaallQfy5GgaL
OCGDHLea4Xjcxqx15BJNdxhHXweRosP2tReTrKQtY6b23kFfH3bI4HN0vAbGuYitAyPBrtgurtU+
CUd/clMCA+uGmSyQMv0ADYRw4rmzDmWr1FGB2OeUVxXuY5uLYmgFCuqaATJHika4Ioz+kWCfy9yX
4l41JBBWelJ9qT2rC1rLhn84Z+dKclpMpH/95IGEYAi502Fx9OEFWAwkgHSyxx+yWAB813pV7jK5
Ji0TekHNaM+hpnk1mPy6PI5p97MWgsRuclmfTMNvQ6nP96kkxG5ebHtb+yZyCsPQhlfCJOOf9pLL
IOG7uWvR4xxdu41CrfLl4wK6GgRb9F36rboRUB+HBSPEk+NlTLnzTOUH0pCmPWlgWArIA8Cyoz+Q
KeVtOzMRIVnTBE5HtoXEy4qrU2ZzJXiT0Fk0qn6DZW8J6ynNz+SNIA3sS5WOWzTDpJHZoBHEJIpz
VIm8D6ueT4QNZbGPKt84WoiwWKQ559xS77Oc6utUT7epqLvvEOzUpW3MZrcGSm7pDW/KrLvAj7ru
w+wcG7teOxxLe97ntfYKRAE/tlrwRmKorE5M57IgaeB3xcopX6Zu6m84ztEo8RA8TE18quZSvlhN
Au4T+/Su9Qf5va3GhSc3RQGymTrdIq0Yd43gbM5rJ74RehU/GAPIKhSqDoQ6QRoHjMt6xyBjuEcO
9dbMkE9rTbFCGwpYimMAQBFMRJ83QaGmnawRPm6GetnjssFSiAS3Q693FQviMJGm6QOFvU0sRRbt
5gXYwYadHqEhU/XaZVoaNm4VDLn+WTnpQY1Gf0SHjGYTxSWqcRdjKBYAnn2TdSBwBYevVjGhx8Jd
2244O0CLALpp3smvGVYLM3UJA3oeJrzfBLphyB1Z+7dxs6eUzwMvxinrJBnBA+iS9yavv5Gl/dm3
dvTuluSJNoAd9XF28IYtB3wWL3PfeRtA7adeU69eJob7ZF1JD/KL3zMKNRPtkwiPV2Hm1yp1noA2
slkqjTvU2D/i/IccvWGPiU1t9DR+7h0ic8q2QV/usgYxrppYiAJ2VXcppHaRXEEsJvx8H40mUrnJ
zcIYOzdPKYyFzbA3nbZ8W8zvjOKK0BOtsTXGrNwWbYNfwZ7J2Sm79FnVIEb7riKL2nt1SE512vaD
uffXqbYvCVB2S9j9ucPuslWFRL5bsokR/sEuy+fRy4gNa1k5gIq1u+pmOjm/u8CB7zQD+ko00hto
u+NGaCrbWTbzi6QVACrGNhyd4jHjrmL7mnxj7HB0iO3SvNbeYGFEzjwQbp4l0cExxHAHe9q+mxu3
+wEt2mdoZh+xSJQnP7WdcIDEtC/H6BuubRpz2v3nft2zr00+tyzQ18+EwXNYdkCIo9IOpa8Xpzkv
8INFrN4opZwW7TsWhqTwFBwA1tCegWrcr6qrsFCuddVErdKQ2clWCTdxTIvQjWlOV69Rw/CGM8F+
ayKIeOPBkQSMwvdN31pvRs198pz4zjJHZu5Cfh3KJex66vzKofoscyxN5OZuyCugoDf9x2Qxr2g9
3vq5upWYPDbVxPcOClVnRl/IY5IsDQ/96kXvrWkrB5AbU9a8Z4Qq7HCSN6wvv7ma9eYUer9lDUwS
YdPxpcn8tRGmAmw4lK8Tw9DNTGz2QeL+OZDERqohFNJN05IVkw4KeCwLHI6UOju51apUdMkeaUuw
k3gdv1bIzvaW4/BOdayeZTbc2QzuN0lp4uMkQ+anOyfmHQpUqjsyCsIZB0CooWqDNKhfK3qWMKP/
OY1VRHEEHMYW8l6Sk7OxG699T8CIwUKN1J4RyxMhhTXoE/AJQ3wDUdLfda2GVY6zIyBtyrnWvgBg
Q+xuuk8N2d4WAd5FplMe6g7NsVfJNzNHWq9AOYaIFACPRj1ut9GZngXos41bQeEZJTpz0q/qz4k3
dXKlW+ycia+UjXJzEImm9jxv9RvBgoAUwJCcyvZQzUsWOBWOPJ18cbQkKrvmcLheWS87r95k/4gm
Q+zQzg37pDD1N1Am/YEMR+2paQb5beTavu+lx4IxRfGcQTHfg3Ad9lMJ+nLEdgFmsisDizHODqOo
u9HbFJnASDUPL9Po3Bdi1LcamYhmqIONBGTLjA+Ca4d3WSWNOnZloW9wJn+ZW0pFfIr5J8ntVZC2
BuReSSnUr7YWH5MQs+qMWinTca23lY1O03FOjeznL8QJ72iYnKDg9g3xz6pjZGVmMGYYMmQZT/cp
KmGqxbw5uW4y7GBsPCQMorZDyTdOqr1/IPTSCNnAIerNRrUnyjm9WpOUR5L/AsKoptDnRqeXwtYH
hGDA7CupKxEGX/1RUeBWRbK1c2NE5x4lx2YZJH4p4ezLorfPvM4agZQTwm2L4QBNyWM95UfMXGo0
tSnVPA3Y09gJk1gwzLvO1H+ffHN8N3Kywd2luLYIrN6KdPlOOy4f/bElczeWGtJ/TRGMnsvhrOnd
ixD2Gy/bnYiqOiYOecRdQjncERe0lREjN4G3vuOLkslN6BqzoQp/cVAqnVlQqRGcWaas1LyKy6eu
m9BO6gieWiasN2RYOITdunlbg50ISlshk8QcEZMIZ3o7owp6YFZRvTTa6G+lnzQfWZ6YjymE+nvR
tmaQzLSGWJpSeZ8L/1sLx/SReRwhwBqsh9JqCB6LFkT4RLoyYFLuJe8qecEAmAeOP2GRmvBqNG3k
4IJHjaXhkdxiLq5YoRvpaU5wTwD0rN2NR9QdK9vl69hZ+iFe4vk9qSXW4yyTTDicbyhmM4oDf96y
IIgDZLrNXWFGxJENc3pBhpqxpTSzI5ffAwEShODJKm4PU2wmlxgxULDUdXoGVkU8jJYzUT0T2Qdw
3SLJ6WGGzft9IAlLnDQsA/thBCqyNZ3FfQeYpUNCHt3JDqRK0p8416W7NZs5ay5J3M/QpIHCINbR
ZBR42tRbZDlJUMGOrQI8ZHR6S7886wJEeTMUPB3n3NqxNXnKHMWZ6UtyZdAihfi513hkwmSRCHTb
vGvslyivznkPQZjonlPholOvc54d3KvFcq1kCVnC9Uzehbt0eKAQOW8Q9NavvJB8ISC9fs/Xs9Oo
y1td9XmYVY17sROfvbWB12OTeX1Flmtjnnq7FMFigbDZWXUbHcggG17Gdl6e8mhon9PctK463NBg
1CwopZUGllLLmLJ3RVMcjMafJC+dKpit0eJs+tngTFw5EBvQTfD1F0iZpNuNWpBihrM2VqKxie0h
m7VuzCx9bvMISRoPAwz+Smuw1HQFwuSx+cCYLOz1O8mfXc6fmyo9kk0qWys3Ec3kXvFRexee30ke
pkI+RjYhwkb+iGqz3PtDAmOY+SWbbj0mBUHdWzHWBSY5xMRHA2k/g3Zj4A79CxhsR/5dELNHCPFK
ovDOG3iVEARXWP5WkVqKdQxMzpSvwGcY6Fcbz8omb7tXtyXImhR0U6NBaJwPh1bq4A9I6CXZjcGI
XJFdWa8QP+oR939JKBhoKiJ0Gn6rPnkfWbmjXVBToBm5vmf08X3pQLVU07Bs6mV8VXNyaMced0U1
4wf0Iv2+E1UXmL6HIE6RrV6k+AGrvkKTl+TtyfRSEBGVClBknSILitaWqwXOOVPhgKmOurpdJr5N
NZKLXZmVpUENPrt7Un6Q3UXEkp0tV6q96xJUyOGle98Ruft7SE7NG+OP5qHyuv4xHr3+3fO97I5P
nr6Y0V1oDNK9o5YbV8CVF5bcfTt9ED/6ZJWdLMZ0Zy/xEm1goETfmMFS4TMvb86VGQO9sjjz9M3Q
ua4bQgzR8gCiFUC5vPZ7FIiWbkwBDKSF9PVxYu1Y2hWy9M5s/BeepQrdFCFlWN5QSjHErSO5HHt/
bpBXlTorVa9HQkIy5bW38+wld4YoMBKvvXSxM+4ifd24RKn2dUZ+OWF3Coqk5qersXu0x8bag6HT
7xiLuPzoDrFv3DHRs10sOSRxlqWPRr0VxR0w6aBMhL5h0wObTlY7LArDXVQUu77LOpzbKLKqirBA
2fxUi3yp+sl/AX9b8diNoaDh7+nKnWss78TSvy0dRHuLFK4Qp/xO64gl8Zo+3tZzmp7impkQC51j
XKTaazdqKSRcZpeM3UF4JKTEN+QVlmViAZSj62rJ1Dt4uk8zC0eUwUsizSMVLHR/pMvOEuo9T0UU
Mx64YrsmeGArvT7bWPCkMMhqWGQ2bFW0W92Zcx3qWskch4lG8oQ2yj5T9NVHkTl1gK26eXIGYi3A
kToGSr+yY0vNwMOJAM6L/r4zARhxgJnOsx437UHmMU2kpFupd2ZkyRMwC0Rlsz5PYe51ctPGjDX1
0XXeeV9LiOcIJF6r7PrVXAZsL3QsBWIVBB9MPFvz+yxail4ABf4Okxs8RCaLzYs3r4clVi9GyLkZ
mT8tJ8dKNIKj2WfsEHi8MS95wwnjvvdz4l5kNtdXOE/uI4tP9+gI03zRbVBvO8fWkuy/qDuTJceR
dDu/ikx7XIMD7g5goTYTCc5kkDFmZG5gkRGZmOcZT6+P3TKpqvrebtNSVr2o6swYCbr/wznfoaqW
cHW7rPW+D7Nb3lEOeXHACdqZPNtmzDhNM7TrFWj9VTJgoPeRHYlf+G/sV1SpJtEzSfU7dQqkv53X
5lfIa9hbG8BnhNt6Mv2CJGMeggn7pMlm5DkmKyP008houXdK/WN2pHPFQJz9zJwlYGIahtd+KiV+
DBtXZYtE7iNR3nKscnl3WY4eY4jMoGHCY0imn1eV6tmD6FEB8pLio8VOsx+bbsgBTUT6lpoB0wi3
bsObsUhmu5GxtcAOv5mt1/0uC6t8Y4kUfMvJYf1u8N7fGC2/eURMRQpKwlH7uYiXb8FcRu8g0O/o
33u8qNUY+oMpsPyREeO6JoAdCcHdGytbSnjouc6m4BE5VoaUXCllsskxOv8m3mRck8XWrwty6lE+
uzJHS1vYbwYmlYM9mfOlGUci4PCtIHhqYcjPbnzUjJkByhpdta3KJvhYGLLwBiiz+rtbdMFxodam
qF4ITEgpANF25i2p64N64fIqfg1FXyLobMwdywYDr5BqoIXEFEEiNX7EjHswXCOjYHZj4qEEorgb
wjR5QMeBoYljv97YmIlurMs6ujzS3DcqzihKCiuvnud2hEmczhl8i1kxhJTkbV6sbswOcpzdw52v
eIxx6HyRe8BisBQdEq1EOPAALDfOXlpvNE0f2Fl54cBwERvHvHJWNTfljjZ5staDVdNFQ2pLCGQG
Lk6dja/hUyTN+MjAeryZZlA/K4yUv1TdZxeC+VIYdYH+7UnlXgIScs6hdBCTW2Kwfyus57+w1o0S
ilzZfy+QnrwnTdM6xHc4jfbd+G6Vm0cpA6xchB7zqHp+xIL0pVU1OQFuqWBiyqA1n4ymk2+hk+df
Rdi8CY+paNFSkQwzRCAYL6HA4K7q9IbueP4g8zVy1g2z0556CkSbw+h92bcdYz3lDW2+pQ3gl9xX
AwWGoavFPCZRLXOkxcJk3zAF8cM8dQrtLltXzoiwcLc2SWsnbOON46fMK7bjUvPo5IRkZmvL5bIB
6M4imjBe8zLUEhIgj4T1YPYOAzsHzfJaaSf86MH4pT5q+ndwq1Xi58CGD0PelE8RL5S7lW4rX1sW
hPPGzGvni9JIDisyMObPBF8nw5WscpJ95RCzuGZjTFQkT3PS7uBW3SeDOMb02vEK/QNghAa3Qcl/
CgN7hGx/v9k8Pe7CxWBqb4D7OYbO/LNp0MizOR6nFa017xNqJH4ClgnC0kAUuHKZY0/scaByZkv2
1YRjwMiyU4DlZ6QiQpwVSSYDd4Fs9M6GDxwRNjRPxD2qhoWHzR+8CEwGPTGWUhSbKrzHIfXCIUCS
JGBGZ61IPgMcDwdHxspaZ2FnCsIqzHiTZ0H92czA3taTJLpsYHUzn9LUINN27PT7UrN1YIlB80bE
bp7umyy1v5KsM09zIwsa3GUWu3nIi52dDnqdJQA5dcYSiEeyOIxhz6LMYZl2I3N9QnMte26TNmg/
l6RCb15ZRvMNytE9KpBqgmiY3/YgvJMypHdMUFvdxsUG586P3d6xIM1lnnvDZ1dLjz+nW6mxLhhs
+3b0NmVEvHJb/a7dAc2llyVAKV11zdj77qywDl+iPLcxVRAFsk9yxPlb9vbRtmjlh0Kt+2RALvw0
NKMdaHdndOjlV6/s5K7Wzsz9MpYew19Zv0O4Q5AdluIhq0rjKUS//W+EGHf5w58lL54pUUFxcVvQ
2uRdPvEHxUKUmg7JFbV77+lZntIx3xyNoy7rqph7m1L1OggjeTUH9Kr/UFX+Axd9+8dX+W9Fn99N
tF37P/67/M/kEkhQ2IICX0Z48xd9z2IZ0By9yd3NOuyunq6a/dC0bBHIOAZqO5mg7CKuVmj7w9e4
cKU0fZ9vqyEVhOu2n2mFjd4lAGWNpQTmWcGCqcA6vR0p49k3W+JGzIjNWCbXBP5woy77RsvyOMoE
B2yL/9Aiz2VUzAZtlFoZ0egpsDSYSuTTZmROACWxdvmUGujYhevrO9+3b7BKmKN6mXqaAzXO4lbH
+jMpIAgbztDta4MDPylBEa9oxpBKTaAP/7XWxLp7GP7yunnMbOFj45JjGfwXEVvOo8SvT1Kto6Gk
bzBvUk5zCb9lxqqCZGkkBnW2IcqxI+oJVmv7eetlG6qAu8ZgvCfIhh7202go3FWf603ioSo3MbKv
y8kgW6+n381SCmA7IUA6SZ1/I8y5C0n/6UdQLLQkYWHoGdy7cu4Pj17MXVINXuPtzKZKaHG8YcnW
RLZEp8XonsQ0aH/gcl4T7xEdhWn2v9h49YfGvKv1GLgpQYaL1Y4AZwp0G//6F/zPsr17pqR27x5C
D2XqX36/ITM8LTTpDeQGcIYSU07KeABv8l9/mTv9/J9+CZ5E8chbgKNd/OXrVCyMZRtU3o7154zS
33KM/Tg2vT9Nmf5p0cBzRqakLIqg8IN+0E8xRejkMxgHTd5Z3hXERYpshjdLpYr8CkAN4moaLNhl
Y/Ol6tL27d98z3/93XBem0IpE+kkXhsOjj+/cHVGFDnqHjIyWotDYbEKtXZMhoNAGIGV0Ia8eem1
NOMSIN0dfZdb5joasug4yxn+JRG9XyrxpvPfv697CCopp//7PCH29I+m2b/8599eypz//Tkp9c8f
8bf/Ml71j5/3b/8/mXGV5qn6rzXa/7P4ipqP/wzUD2Kfj/w/nH7cNZ6jPITQf1JpO/o/HI1ITwuP
aTR/iWf0/8avCs2bxBTCEa7DO7z9h0ZbWP9Bi4QclU+neby9/xcfrrjfA3867PgSQntAcDB0oeL7
yyWlSRwekLdBKGLP2D6D43JfFscge4otvL5KPE5MbYCWbwtzKrcSfdiG6C71b0S2vPX/euzybeCq
4JlHs8ix+/fv9A9nlqkGDcHYw64u2vaNcO/eD7QXHIYwt176NPbOk6arwe9LtBYQZPKWXHhEG5FM
as//BS5XpAipGdH8UBGLmoJYIOC2hEv6eRiom9nNwWEBY+gzBu8foiRmt5LU97i22rAeoxaecwxV
8cByoyFj21iIxgmzADcKqi2bWKdNEdLPR2bPtNqSjrXttCo2iTt7J92n5M141pCuE/7+XQ4ziQMI
IzCdRmFxeciHPLaNvauTuw+n7ewPU5nZRdkZvuKuzhgMTGZ9mnS3jjWECNvuli+m3eqF8QQ6qtke
IKaM7Y3WA9QHMgGCxCBr/uwctz30emiukezE0SzZdOh7Cpz2ZHcLkWVgnCT/3UzsY1ZWezJPgeeR
j00UmAdULZE0jwSn6HfRs1wrtWm9RqNnbHsGMQfcQMwbBts611FobPkrJo7iQPvlGDV7Zs7eOTTs
8QBOlziROYMtFJI/JTGAzp0RP/SxJHJprKuN09f0k1D+bFJURpQKnQS9rHT3ogBRMnYpbd8J6+g5
K0b17ixw9jBkNszbTHNftfbCj1bjy0JrlONlvoR5mrz042R8G8d6YJN1ly5JZqxNCTamRmKBp6gZ
vuo8AbWZp8WjJC40RpNh9JexyptjHNqkAmpYadN4kVG9B0F+cutIb8PJYKdpOlfHTljImazK1gvr
GStHOGmoRm3wl3GD2dSZbavpFqM524NY84tgSdctLWKrW2KEYvK7o4C8l74t/JEQuD2MKgJ6OhZk
FXbKd+xk3a5ouxI+GuESUHuNn9gSydkbivkhpx3zvZHnKeax2lJ4p5uKpdL93/RXiI5rN6Ik+EbB
AlEV/NJ8IXWx4GuW4tGcbHHr82G6mhX4j5ogHH9cqniVe8U1zrKGTWG/7Kqw6x4RfmjUH3J5JFkt
2dQLfJbcZiU4sMS4pXNM2pqwwo1txWpTMAg4RDXkNhXVod8UJt2x01X7cqyqt6wgXwGnUI1OPo1Y
KeW/SVEIN/jN8pfg7pVyZnpEPgc1VVTr/TB5y3kCjn0oVefuCkYcG5tQe1qJ3IG9ZHjehnxQdz0R
ueM3xK3um85wN7AIUYw4lP2Ei5G1s+1RJYL40Jr3Gr2mb1QTtWmRzzmcisxmbeIEq96e9DVuDftp
mMa1WbQPU7UsjLtLdXFLOe9IsBh8OWhxCd3o6nHIbKiwrmZPaxmNE8v9oj8hYo0/57KJfrN169de
huuTHLDgPIsROKBj1+8hp/7e7jN9hLUBbn+UxFMUg9oajqOvLd/2ffgWPIXMsT6s6j5hSTq17xDS
fTYyq584md1D5pTND6smypK9cgBfROcROI6+B6QvQ/yTrlQI9rFUk37b9zO7WhbEPhocWHNtVRNX
EaXjVrWeWz0QsThi00WheOnHCqcwbPgt8cf2GhUMEJuAleSaMBOn863atKkZ+4F9lbBHCsY4gExt
BFeZx2Sxwp4oLYQzGa8zGLdOfc+F2+PlL5FskanRvLVg/cD3BOFVdw1Jm0oPlwC43ZYzbd61+BmP
kH+i72STgMdyw4b3dcR4iYqQpLOlAnHHpMSbbFyyqTo6zEHkhkn1rznVKZbOoqg3I0nFRzdr1buM
vW6/3EEAK2aZeDQo7HdEqEzMWzHz/Y7LdK4AqmLEd1q3XQUgGN9z4fX7SpfXIjK+1dPY7gsiAoCg
abS3RYwesMoYpqxmTVTaYi7yO4o/ZhiaTeO7zJvs4CXzfaA7OodgjF0c/YwuI+bBoOSsYELVUQfZ
DYYQzW0ejHI6aMAL3rnKA5H+0oZq+yfwhvI5JNSPnNTKqD5a3gofQWAVbyWByReMoAWs+5ILeiMa
vlruLeNrhabN4JIKGPsMwzumU+M0u2oKUFLPzVrre0yM6phQmrE9kgF1f/7DqrGfisnNXXbKQAHQ
WurfYrbUE1dh6x5GJ8mSx65tS/yuIn7um5qSQPQTPF1RE/Yx5F79O8xb29xEgG2/gbixP8nkmA8M
txQ5AoM+aXxVv5AD4ygJLBPCgyvUOUgkMAKjHtHARUpfionfappmzg6NLzut1qg1wE1dE5Oj6yfJ
af1Mnky9RzQ5bMM2tBQ54RE8CXqeidy4wN5LFYcb9jBMmmTgrDr2XG94DzL32orASY5DCk97cE+o
QkgDlEQmmGw02O57Zm1+K70m/j6qpLdWTRUvyDKZqNibuOzVD20ikL8mCBTvc/iCCVqbuaR1k8uL
b8zyxCMGz3uwgRE+RqMa37OmAiJujPZz2QkUMTjQt5Y9lewsjPAVjl10oKqhgtcDn4Jaa0x8u2gG
P5vicVeXVncSDlI3qjTjUc1WuRM1IA6kYOUvJ56sLcxuAn4RJw6vzSSQxqRJTaSjLki2n9Pc6jbL
ck8Jwe6Sw4TKS4YjYuz9kWgDSErTz8gxRr9s5ugb+qT2AlYqXxtRJICsSXuNiRzu+MD9mSf1GoUI
Oar5tFx7OJd+U2OdWBO/aVCLubtpAi3AoUqsNLvWoOwmrM2k3QA6GXsikNtpGY9k2EdHypnSZwJD
AAplg36RRNNNa5YMxchMxBG3tGb6inaLR2Ep2dwmjd088VFblRCp04Adn9dsqHxUNM5pDNuZPI45
zFE1MB2sAjIQg0TNB0Fc4xYQU8h1ZHvbor7bJpjs7oC6hddhwSXfSZ5RCSvsrA22F3HYxCt0X5X8
hYrkHj2hzf4jUCQd2OnRct6bYbSZsQ1Bz0rNaH9SX5bQI1RFe4jJ7Rsxk/UtawhRstMgI9CZfveh
NLgsd7PZE6Tapt7ONe5a49TLdgnCxT1bBb1TZuySPKHBO5TEb65d1YuV6HMMioEp5ls7mcgty3JR
F83i9xaRxoB5gBSZU5x66cvQs13ClW3u1NBmsBfgYcP0xEqdVOX8a7DyzFmH5Zh8czvvHjyqCIvx
ktYheMO0Sd8ahV1iYMiJfdpMBQGWwUoNDVftoJzo4LZTvIZhTzRFEOQo9adRHhaIM1tdN8W5cHrz
IRmd2qK+Td8mUITWcQgHAwqmcIK9Bxsk2ycgAM+kkvX3PRI+QJPlh2bUtR8YC/7sIUjd5Gi11NXt
bD5z2hDiuER9X/nRxD6V8J5NPgSkLjIYAGqztZ0021D0oAkMivDMTKldESljfCxj0LXESXbG0U2S
j9o2vGvNoM9YzYuV/eoLJ7ymnIrc/mTKrJpJ0j30czD7bEKLi5Ohbm+NwXxjxOXduODqU2mOgAU9
o9ua0uq3crJ4JoCS/VYZGceAyJ0roniLAtrBf16OjuAUrYw3Qy+cIeTNs7H0qsLcpezrALKq+mkZ
NRP8qbPshyYwvXXsLdMHTPLgkfG2ZKhp4PYj0GaVC/bPBPr+aiQxKNguapKJRcXNGQYUnfjXlBjJ
bKQogBV4snmFNglpf5sBOttrZTlyo7loVlmFfDaPAwdcQha9ib55qC3oAi1b112G4IetDc3NuVFh
etJp43CQWFm/L+kxfC/Eu2YiE3yUk2KNkhWnrMxetZX/MgL32g3I6VIREd0wpQBmCYyEMuhyMyUt
ieZMzTUMy2tW1/nnMDf9taT6WnVUAedoSaO9dkNEXeJnOqbQwTu5TW12TCD/9rYhI3qpZfRRt+Rb
wYUElRCIc0L8VLjXMYnYLLsYLx+mWB2jWSO/DE/pEutL6ITiVLgQONPEJtRhqRROCzEYlIz5lzvW
oUASOr5UvJm2EuwdYl6m5Wadxj7a2PSRrTGovCaUJ7fr5aMUuXsczGqAzpN4vmP8Pa0yTk79DAFz
ZZeNoAQtoAP0GQOamUfDmJqMVIFpH2RaE98QH920A2qK2Re6g+kMPNPzeixU5lN1xEdgG+SeWcl0
aixl+qQ4lfRZZdkfhJOjyzMSMG9Swf7M00b6yzLtZVzva5MaAgqIi1aPqX6IjvkQEEJKatvASx0w
y15H+WzcsZnGKQpr791ke74DuykAVFCye3WYHSvkjL4gmeeSGUpu1OgN+4Xctx9Y/exv2lmqJypg
REFBPLylRVAe7KIynsTQq6d7vj1nJTFlALea6Nx0SXSBEr7coQOwD0h2OriiAtkvu/ILTxNqUgml
vwbkngfKn83gpzlx99nzmuAJtYYP/lInvXGyZlQl1Qg92Zgz54CS0wM3OXrPd/K8jyopYW9HATs4
hb1pbabGyqnOyN+R1QLw18DWI1vSRZr5UzJMKXVC0XwIXRBNYgAUZS9qHFrb2kNpNI6mHbPIE2P3
0HldeyRD90mRM6ZcpIiWbB5K61uNl6lPTcSU7tbq9Pc0Gq/FaIp9Gk3ProfY18jJvWvQuYn7taRD
VkLlsKY0/NaE3juaBt8a4o+GwcY6a+DiojeLnpKpz/deB6Gaa6Y4y3S0eI6b8uC56cnFZwxOUS4n
3QC6cJSb7fPU3cmZ+Lc0ibJ9YBbxYSTHa2cP/bNpFzBp52JYWxkNHqIclAuKMvyAR1bvF4LqPm0r
ufPWnWRZx5g7/KTnjEQUt4/KxPaxkcGa9cCJl6kTnKZM5RsDBujeE3T6ACATtM+snVfu5PhL6w4H
Fkhggp2D6KOTyHHs2mxnCRJRr1XldGfWIvZrnEik4w1wi42yZi5GhEM55qlgxhzkJr3asmet3lDQ
Zb5r06Isms0CkMvqFJV4pFjg3e7A12QmhcglCCaykmOX17+KSTUXZIaomELXLDYc8Eezcv26Efn2
Du44JG56l/FOgJPTZr4s7Ft97Vjmp83Ph2utBz7pFNN9v++SYJy47m3qC7UNMOX5hYP7JMyqzVBP
YImGbt3bMLBSiK62NsynIUhaOpzJmx9zE7M/og7dbDuQn7sxLtAakx95MFNSokhT8FB9AdoH0wQp
rpASC5Uez84cuGeCkwnEQhO6IGWwkUq3wFM97xnVnB9H9m2OsS118U/Wb7/msNH2yqxKCnGrxueu
NBK9VjTllmvTwIAFOIB5t7kpjXwkjWYQdNk4Rbm59qlQe8H6hjWpP2JdW9GH71235A0FaY3b9pce
rQcCzLwdQKS9MsRJuSinqLWgYQ3fSd8Nm/Vk2+mh5jp4xnU/P9hB9L23LWDWOB/sGNhVnkzdh6Hs
as+fr4qUssWhgTjYNd0YJYrxjMzzUtq1XyVM1FFX6nNtgbhOlPXOAY5U26wVfsZc+AZrU9+dxRvU
E89PtNsgoo621NDrBo3wXHa/8ERaUPWmcgW6Bq1S7yKPzjUyEOugo/iQp7BOx/yl1jHlpRrXMeSm
Vc0Fvs0DiCa5vYNk825ULgSbGaFUPN6V6pnMumeabOL4JICugIBoT3Qw4DJKPTuOblFrv8KlmdfO
RPamADV2hBGLt1CgIccAuJ0wD6xljN9k0kI+TFi+wMZivEobDBU4mjZWa250czdyQX4+yvRseOap
GuOYt2Px3CcovofiGHitt2e3BKLam0gy63vP70uRvxCZNL17RXdMFvjmGQ3HKq8mpMLZtGO1SEBO
xrrqEHeEYBK5JbAzRiRXtrC562UIf4SpIB3LsT9o+V9sNnMjMgdWzfWXw5zrBc9PeRCUvoeIydAG
Ed3Z0MQfI0JG3TQ57l5aOPmKsb+GZHiv+r6s3myB+4JIKTROseHaG1FBNCw6LF91NVdny2FiRtsQ
bAf0Bs9gk4nSMpfpUi5yYpZp6fqgddIj/ZkwNLG/MJy8IBYhmXihUJ5VwHI2juXA3akrO34d1CQf
eM42Fo7VWQftOQlIkCkTk6nXYUksF0301BIlIo0D21kw0gj0kKgtzme1BO0ek/Uz+KPn3CqjnVMm
1a7xqvSNxIfKr1Vz620w4aQwwFmCnOEbAVL3kHueOhmKcRIhnLGy6glP1bBaqBNm/F2w/2BTH5aK
pVI9jt9VOUyMDprooONQXjITvkI4RMgNkyytAPWHvGb7cbLdsxNWChmGo8kCUAl/L7AZQkVFxISq
Vl8Oo65Vi3XzBix3ekzasAacfJ+HA3kZmaSi8LKs8Fu6qJQ0krI4oheZqk0bJ0G8MoIWZVwwA1kf
iZf4QSoO2aeprbbEo7ICjtLezwHL+fFiglBsHBb6nAtzJmDeoeE8D3o+FSox3gKrwiVc0XpsWkOI
F7LaYHpb5IehXizz5Dy1lGROUIn9MArzRNZbwdNZ5BAWp1k7WO5Iug1CHHB8CExNK+7O9PLWG6Yt
dRCdJo4kqigdA9mex4aGqTBsE4OhwrqqS3tXI5XfkfxDASR0LTYhgU/AyytInObQ+Q3Fn00ycbNK
mFKcvUZZz30Ooy2bLeuFg7+49tqOUBbViIrMpq53VpLb9XYy8bWShFdNa5r/iqvPWdazrNH1IeZh
ElbOVvThas4LJBtj+srO/dJ7qmCYORa3pC7BdU3yV+CZ9k/TFsgYwCYEX0EW5y+UId8TTyH0S5tH
cJAvZAMM/nAfeEFe23fLXG1TaufTNJk8rorBl6uLYT8ZS/FRKSxSbkW+GOYUczOUHU8R40E/nNPl
Bl8Yla6ZIcycCQrbLuk9FdCUDOg0zuW8dID2J9WDm5JtXNUTGtWoex1mdKym1XyLRV2vG9h0OyQ7
+mHpQsJpjbb+IUO0ioS9OuPOVj1wz14ix6gUjU0YvESR5x2AyFLu9PiM3B7YZZJw4E0JXCvnd0z5
Dys17/yUERQnwQRAfehd70VkOZcJMfHEc3WigLgV3CCj33QI7D9y3GkNDB9rTWd94onjYVSxfZly
auMmWexTC3f/Y9BhuAlK74fXCXevKxAfVElyPQ8ZRZhnVzilgyw5TIMl9ty6tMbWMaZqek0yMggs
weNXOJia+8k19jR2I0bi7LGLNaZJFlN4XbuzoFBv3Q4L18JUkmjfpT2g0TcehpmIJl6Pl6jSfDly
8nzZpMmKrfYAhiBhhA9Kzc6giwn7aiy1eQbUgbOY6KqjcEOa4jT1mAzplCC86UlYKECDBrOoM47i
aAWw39HCn8jaezZ5E61MNYKbdQg26bKXMkseZnyjCIsqebc9IiVZUvBLa9XjJkVf120tKhzOQkaj
ctN5A2cyCvDy5JUwcpkC4IUt55FkSqE5kLFYVa+zZ+gv/HlMLUu8WBQWCy8vOVaEJg3+TFxIREud
IvzjWLx0URvciB9djnOnXZDY0DNS4ldUqB91m3jbXnofOhEYBcKzy7R7JxWYvma2Hz3qIpKu+zUA
OT/Omzf4gu8KL+KqaisyfjE0GOlj0A6Rv7BgeW6wnawthPBPtknGDYKyzochFb0pRLJ76NaUNFNb
+nh3cHWDBayjSm4ctzJ2OWbssH+c2DVdQqKJUCIt40eOdA0iLDbKs+waZi9om4BzFOoseou9GCI3
c4M8+BgO0vUn0Rww/pYQJ5Ha7Vw0qXQrVAu4wGauE5RXQPkgUTFy1KinahwNK4el/JsJwfdeAFXq
AJeo+EnKbcf7p7fKM58U7J47v3YuI6rMsLYl59vFm7PEWRs4IT+XlMKM+3B8jMdlOIRVgZzSazrz
HayHQURhbp8XHuW3qchgDzJjJ6+xj9or5wJ8K3L3sh/ItYbPyOno6xgaeANLoTRVy6ktwG8xvZX9
m0Kmcx2MibfxnPIisGMaoweSppIZ50VMmZlVtvdClGJ7iKZy4bhC3/59NB312kciKnbIZdWlCFVJ
MOkkZUk1iH47VNDL13ZGmMdqCfMR7ZwbywpJJiRiIOKk7xhckmvUf/GWjlruHdLklpUuK4u/S1rG
2kvH4T1xik+8bMB35+6TtpyogjrGzGLW1mdGwcfCbWFgtTISRiJtb7qnwepiToqSf/yeRIrLjOCK
ktJU78hseC/xx2Z7MWzd/rQzK3bWrRWU26ofFLpQu9wug9QHNwj1hS3r9NDDs2E8xk640WO3reJM
PfZacqJFTsiDUju8en2kbTIBAoAVbDfWuFG8+6QLLnVrD/DdVI/nGP2oI5J4b07Nk54ka8gswIkN
NgIKdZBkl87Q0zOTtWhbl/l6IQEPf7NR5x3EAn33CZIeHvqOnhAOikD9LHEiDRuZmfWxNbL81eo8
zLNMZffOlNnXjJCDdu0E7sgqmuxXu9ZUlVKsTTvEvdZM8ZaN4o64koI8SvejgOy5desgufHg1+Rf
ev2htErrag7Rh0eqNfp2atpVPw7fZYXks5VhvUnlcuuRn/hWlXur3lxA60fWvNZdvvj1/F7Fftqa
9cq2ygc2giUfX4tXxOoIU9Nm58Xu8lYMkUmmCJEafdKPiHMEtvmsOdqFoutwlmZPFxhtW5v4776C
j+L0+gfp7dGMr51UJRNrL0Bwhl8TI7AnmQakbieFki8sm5YtQUbB41iM8bYjE/J7QLY3RBC1Tr2A
ePqmyd8KEoHXZYry2PG8+LEfPXs3KJ3la7zqWH3YouhljU3WQ54fDHQdaZK8RL3ZPTkWC5+Nlcch
0b2WGZ+wWVEShC7JwqHNnazQdgWLPT1Pcyr2seoxbE4eDRqOMjaIB/KoWJ3eldr3m9qh8dg4d/Fu
hSBgVYnafAPfA3unb2emKQNRkIsh/CQeh02pqhc6M6qUTjY7FyvSJRmTYZvPMAHm1PrB/i04UYgk
54xqkggbGpqZOOGTQpYIOpNgSfK8hwveX/XNIW81D81xm4BjRwncOfu0qppTtYh4m/at+RSN1rBj
ycCYs6tGyNdULfWuK8bgORom/cC4kh8lYSno1IU8sZoWN36rkvpAztVFBL1as10j6q9cHAsZReUu
52KZnN/zXOTZju0LPSBbt+mIlBuCtVx4epilvoSL7K92X92McPELpnlYBDt9kJkDUdDUqjyFRcgw
rjbxqfqsVfotutR0DVfvdw1aA4SYZqXilHb/lSEd2HZGFuxt8MEhRo3K2pEOI064fPYZ2bAf6YCM
Z+MNxoiRRBXxG6/vD7wQyW5iiMDVxV4dA6egbZsCXyftuymTCKtujP11FBHWecmYjuEO+zvTlxKG
L2r8Xm/GVLNSbEi8nhdEyG5d9N+72Z5vycz9WNVOsuoiGgOIOCenuFuCKiwSKR6Pkfq/nqP4qatJ
7cTq28JTDTmhuxIvU+pt45HnFxLBq8hU+rUYeYyivXG+2MB5Z9WLY9wnNuD5JiClxIWuQ3hHLLJ1
Mxnlu8FC9lqKugF7VACaT4Thm6ld/Rg9pMCriSAbi5xOzSiYmuGTGSidh1Xb1xBmxgZhELnjLgI5
Fv/ToQTCBgtlkuYpzCFkTAnWksFAQkw23/egmZofXkS9sdblYJ6YPnPbDIlC3MywkjZBjgikR5Hs
0exAkir7+huDoe94cX6Ok5dxjevm1bai7BDX4Cbg5jfxu6D//NbNJmud3jRnzBfU6fQaLd0UmKzU
pWeB1YGblUSr4tGdyYcMCldfuzx3NlaVjfulSAfYsLbbbUUblnILOQxNxoj0Dp7S2BnrObPXf29w
UsYS28VpHtl4YZeMS8EUI2ynvWtYHqsMw4UHNlmPpTSHM9wbTIKcR0+IPIz1wqSfVNZpumUqlAAg
u/A96gr7ldiyFK0DqhW2PbiKDUMOu7a/z8exXYqHxBqZO5lN7rLw6ogOb1K/jHGPr5yQmyAm0ytf
DURSrQSQ/Y448LPZZ9BRCguRT7Fokq9L10l8Xeti4zrt70T8L+rOZLlyI83Sr5LW64IMcAccwKI2
dx7Jy8uZG1hwwjzPePr+EFJ2SWGZlV1muamdZCGGyEvAh/+c852wWTW5V0JEi7AzVHEyrYU0Hmxm
+8tQN9ytYjVdo++mJy0RF6uj77gG0ELabrJvqGDNue8Pw3uXyJKcjNM7dxSJEP8D/ODe6KGRXhFp
3XucmMMFAXu2XQbZURsVuhp91oeosgHywhJvlxJKxb05ojKOsnmpmUPPHBRa4+UcIcdJU23ZSvG7
0LV324r0igUvPg2cuXaRW8uV2TtPZJaDVR2VIUdJZ4geS/w6lx6s9rDQWzN6GkoSuQvNmTA3hV2x
LOR0rngglhlZTUnbtr2nF2IbpH1wsFLSw6nnOLBG6K3x4nTVytQhLDxme2YZ3XKiiY03YugPRoFx
Zooq5puVbadLD/jJC5ZWXB+4jJ81Ja9O5T26A00VQeWTIfe4xdHx7K/S3gpW6RDdBeiEkBSanenY
vD+uOx5JyjJ5TYbshj7AiiRcvAeQ0N9ldsjcgEvUyR3TMV5weZLnwnYx7Bv9h1MDfNPHo+8jGDma
dcjKFNFGd/x2F3mD/hJUJXECIslbyzTTR4NOWkjsaNL7LMoORq7aIzMBPCGmRQmDIcon8gLT2aG/
dsE1uQTzh1ANqU3hEcevVC5L1ScbzPnRDjwdtg6gJUvYKMWmJ7uTsn2NpPkKH102MPXkjmW6S2ZJ
flizc+QbNEn92IruqwBRtS1q39oRmGK0h/u/uGHdssg+y/GAnwAfONzlh67xhxt4YkS5W2e6YrFM
1lPoMZJyjexacri49s0o1j7MzldgC/QkBu3QHYeUGnFSvM63GqT31NXxsIBLwV7vRF4Z8+ZPFAyG
lvtMwmckvJozNQhyjY5YQQt3ZgX7qLfyfRrY4s4IVXgjs5pB+RRQ+uX2srkwGwg+EkoyIdMVNERJ
BpHYHQx1HFVtknLvB9azqWZqOFhHAv0ubAi4SPi2QvQEylk+Ss81DxxU/A+GhJwhonkUJcvoLuQS
nnIRaCkgbF7mUdCzTgSFHjDo8a+Tp8QT043wFX/adMtsQ65919PWU+VGX4FmGleaZFEOvDx5gAoW
rJEFuN7PiWTpFva9pQMcCtqSWkJ646+A7imWLEyge00Qxd+5Ibv7jO0VYWb0bku3tOBKFEm6S5vI
pMzI8w60mcgN/dSoCoTV9QvdJ/0rYxZ1RrJK1k7utDBGe7O+RTEw79OWC7iWj/E9AJ33qK4gOlXs
n23iHejwogFMWtWtXw7GDyvrGCvGvDOLjEIj9sRQm/H5lKyUk9hDUQKmojRKKyfkYnD+bbUitVBs
popBRhG5IEBdYXxTveIdcegUGckf+vQoC2mDi+JwAH9+AJKX8x72VZny2HLV5+rMtAA1Slz7vPau
kevma2LQxQOI/nt2V848Fndptl+5q1LbRksL4mMdJ8Oj6gOCAg2MQFNLGjRrjrUrzsjxsxsVUFlo
XQleOoLC0Zxzgd9eMt+e8NWwRIVavLF1aR5roaYfGVz4rROg3tVNKpcuV86lG9FggLoz3jMNa3aW
Zc/uvnn2Xuht/Y25Zlw6lCjcT6Ux7amLhusqxnrBpcs9FHGvmGmgxPCqlovGTHvGJzWgeXRVas+w
5c3VOSjY6XDThc0dfY4Nzrim27QAwza4yThz+iF9B0g393VHeZzf1dZON2nGXNaO0VtcKmlcmzSK
ByBxZY9xwGegzFpuwkTl+7zrvZsqaqtbEmwxBXp8/z4l68zybaCoTB+/WHC0c+eNFMyqRHO0hZUk
rEH/gVcsiiKRjCR6e8sAXztH7nIPSoWXvCb0ryOhYBl+VCDSdxbuq0uXedFb7NIeYElEF+a0mGGh
iCasSFH2Own2322X/19khAeQ4OrKMYQwDUtIy5j7mv65L3714xNbPA1Vf5urqqq/7X50X0n4N+zy
f1v9SH9kP/+IX8Gfweb/8H/xu4HelnRZ2TPR1iQbYfNt/B1zbuu/4V+30NlIWemYbAhh/b3LSv/N
hmhBc4HU+bYVRvm/W+iF/ptukrGD62z+/Cud/5GHXv4at7EcR+LEp9IIQ75FqOWX1IbHxctX0Pe8
/rEl7MyYc+NvAslkFTYCW8sytDZ6fZWE1BduSwHBY11yAU+fPVg8oaehb5ozIxMIZUcuGfgi76mG
mFltOw6yXg3R1XkfB3OFJhNRbPXc9m/MzsFkkPTVp/t55tmL8VYG1UZqh8L5BpiEUqweOnHjfwYZ
MVkLZlxMePmMlRCq5zfFe8u4ggOL7d1Qeyuiq8rVDUx+2WrsNcyu4zYleQ0JsCVYGG0sbauriMp1
Y07Pt8nNELxlLnObrH/X3eyxbvQ7bADBKvTn2lyJ37K2YT5mH01yq5yO2pMu5t4bwXzlXJ0AP2QE
3tviYkTRPcHJvQSCro9ih5vsEOswMlR6kgNGibooqJydo/L0FraatlYRmwulf0MRRQtN8v63Jse4
0nzVGWvwa2JQ7q9zLhAc3zdmHW8IyCyrBplUsTHENcfK5tIoScuO/IhtdQHmEC37cbS4d4snrJGP
kEs3AlKIb5pswNzpF4GyUzx8/K1+EF58+HALzHG4C2mSLWs4LMP5T6/NH7mbP+f4DOPXWMT83unE
gmxyICREfoWcx52OJSvXmP5O6SO2Z0pJzPoydNYuYAkH+F6uEluRDGAaV9xa6bC1YIM2kD4wWshu
kdZMojzPRYNKdrGGZadlnBzFGKE9eZFdvhkG6x5IOJJJVK9KGR7L7MhpeVsV2dEYNwZO62wsFpgk
76wk2DkITpXh3jT8Cosx/DYr62rFrwBHNvMVHwoCLd40eRvBEs7oquzlKqdDhrTTSgw5wV5tR574
wja/6aR5GQkQKNM/D2O7cIcUtEfzELFl8khuJ/dgGm/K6hbR1B5KNd3oOXNMUK8Y6m0MpS5PZTyT
tbvw5GDoKpMtc7iFlTrvaTPuEhKfpFrI0Wq1vozb6TSBEHMc78dYIH5l7YLQec+NkZO+ZowHlotn
ZDTorQ+iqs6VZ6Kx9w/Z8DZFFjZHQQoQDKP9WnqyXWhB8oJLB8SfsSV0GjFlMDdkbXalrD71ge+x
S8dbH5QGs//cWrnkx444YLnUT2///WMifs2NzU+JJGuqOwDqyS7af12BphxdvwLjBT0z/vK19tnj
4/Mq4w36EcbO6mDY1RWC583Udrd+DeypH25CHJAQgstNU8IfstxoFdUFtY7ubQDDrgqba+249CM1
8SUKum8ycP/i6SZS+Wv8iJWb55sFnA3G0J1fYqr406mbNCKPSWqF0U5IYEt8w1a+HFpoDlUCTSUJ
nC1VXHSUEoFPWaRKo/0hbDDAGXJgAiFVo/e5KvtpWVAEdjSID5AAYagcwVBUlNWFHVovSk4CHytq
7wvNeJwkV69KfPrWcJ+a2MG596/yoGLcGnJ8rFSTrweQFouwE996G7RwqRvtBHmu4WEsGkbj/TXo
ukuP+FUo8rOMR84B5pCNUu5baU8gYeLuQRnJbUesAp2h+M60KFjjkHhgmvDtglpZOqH6VhpthCp6
SVEYKkydG8v4huu5DQYfkC3fgV/S0mouJsddNoH11KfGVjq9u7ABlwVcl0OHoES/phKRAd6Sge0y
jK3nDIJkHwY70xuohWrOuhZe6obdo9DFitaEnUbIk1tR+xxVzWOp0zOcmS9TXD76FHG3IptWEOhw
aDU7iSm49PWdVWb3nKZ2uj8h7jOx0Yv7BK5CK+RKCd73yGIe5lwYxu0pxrn0SCgice5T8IFzEHbV
6qSv4RuFAMb8QN/wqz/pBhTkbubNhs/JUO46u103MASt8aznp8aji3028LoJqg0o5volmu49JSFB
O6ugPaLak1Hyngk3R+DdfeyrnrEps3TrxNM66Ll+UgH0HQfBkqHhpQUXWVbRa5kC0HJrqr4FblrG
PiZBKGU3z1Fq3+W+5AhelswSe2Y/RXcJmU+VidktNPEdOimVv+6zyTjG0/JPh1hU0U7ZIs+9U8Zr
CH07vzRlvBOTtYny4j7tMbf70dEUY7/imrYoJ2tcagDiPa2h0Lvd1BH8HJ+IUBK/MOjZyWHYpW0A
0YIUwsJr0kcZZC9+bZ2GSj4lDfd5S70Q9XgY0rZZ81TvSw+wt5BHrjNMGuuW4JHhH7nxYdFoEKsq
nwuYZU6n2GfXIvMAu73a2pX+w6ynZM1I8JrL8UdcBihFbfOiJwi+OJVzDKvjpTJRjSdMkXYRwDoK
11q8RzJ+UjYqRmMMSxFED0atXlrRHnVGQtjHQXlnCRYZ1JF+WA26fkkpHIst7ymlbcip4mVlulfV
amc/fp1KJEvuI64X3NRdeCfTaT3ytJugXaZQAPUYl8OAPWqUz6IMt3kz7Sl4unraexc73+6kvw1U
VfliIKPmfkSmQF+0IWdZ1tVzv6BIMN5fm9pN5dwUBreA26zFJBheoM0w2MGaTyBoFKAynceU4EbM
qSNH7gMQCVp7WInoC/b4NuvJHdUvtvvA3IbZF51mybcbBitDvLb+ParQFrfSwjHvIPvQUNlf81bw
uGjnSL8OFCEzbiDtzNBuNDHAjrtQmfvK3lhmuoaasnBBrBTqljGOi2Se2vKlaZ2FGnmvYwEr6pIS
WrKTO91H3WetfC69OVQXWisfqxgF52n7zTh2mRbuO5atZAPO410r1A5c4S4Ojc+uj9AwXaKPMKEo
7oz9heX2K0FUsnFzZ0+uEA22czEt+ekTWqe/5tpofmoVRDJHc1a5tJ1NT2eUVWUPGEyxBEY4QWLt
NR/H5zyeHqYhukxeY0OkoYlSZtLc+w0W7ixxMjgSQEdQIz/QqLfOZO8aXH8qpa5AdzhO+RgrNbNE
LdaLda+bjLr7Hw1O1xYpVkEhXiJrE/Gy31PQXG4ffBEUfXAziFNlJHZRRBVZXnM0oc0uXntkp+Ge
equoax4SicpsIKxO5gm15DvWEwAw6A7qgHS5MvLqHPdwAA3zjGf1ZhybrSNLsTI96W/g7mN37S1t
1ZduuGos0jfktAGSxoxP/iOYPAEVlmNaYbkg/wjdcwJ7CPX0pZp8IqsM1HgavKsMjAOfTbj23LFb
iMIbF7imZztiC7VVmz21qbr/eTr4N1xH57/iI4dhQ9SgIfD9x1+5+tH8+Mu/MJoP6YwEDjdev+o2
af5cTfz/+4d/lBX/i14sw9Qlp4B/frfcwdD/CH4k/zB1/fsX/3FrdH/Tab6SNoUsc0fWHMjuv+rm
P/+Pbf02sxFgoTBBMegn50/+uDVKrpqYlujHUrYjhFAksmusEpRjSf03iQMLGKIyLPvnH/39Y/hL
gv6/EvV/PtmLn40lf45e6zbpNYOTD34k7qnmXCfzp8CzAD1U9M4ceITFtwrtmlewduHFFdpYfpiN
rNaRHgCHLy1nq7QeI5XpNSu7j7w9hjnxqTNV2cWQAlYEiG7bFGifySjuDaMxrp9JcQAYmrj8KBtQ
7G5d1kvQFf4NdrDh6swMqrzNfNb4sKk+IeaP2yGo7WuhWWG/DvTC/PDwdIG+NVWw6bR0M7rtGVdv
glSG1tz2qtmXVIGiTpuLEdrKJixcYpK41OnGa1+wqLqfsaZauaAhEDa85rUbmRkAIpMoGT790PTe
CEC2hwmY3sqCBLqdCIPsmIGOWybG2bYeynbliwRzROjckpTu1yNW5l0ewL4pR/a4voR6Gbb1dOmB
863daAgMID1qxFmRUWkxeWHBxpXnXyEkkXOja/JQ8mZOte4+o2U6F2mX3OyE1YV8qrknF9Ch6wJf
ZVXZa/j/JO5G0LqYP8Zh2eQifoH3oR+kMzSHLBYfEHXINcZheAoDbKOh7dC8gcLKqL7GzwFrz1r4
sR0SwSKqDLzLOZZhbZ585unvxdBhkh5qS/vuRtWc09HpXvJIpGd+4fycVtMtvBKJ3tLNG1qoOCHY
DqfjMaclEeDe92DG5KNUwG6QdF16KGPI0lUiP/q0J/IywVLehFLMxYXK5IPSsnszFdEmQc4m+tDq
L1jhsL2opNy5eEBWRRsbZxkE9a4QYbnqpcuP7s8pGL+xFl1nddBrIfBB9/GenIq4hoXMg+AA+K2r
gd41FAK/DmMR71rhkB827XQOG+NtqZyAYx6j+0UlQBjbXo0iaoPl7VXFETX4Enwk3iLMCuvGMLpo
3yI18EvXTwUdsCf2HPfTKkz/cYAO1oIBTJ8gKCUHJ2DO0RMHxUxNdcOJsByd9Bxz7+pS6hmKgYbx
OjexZZlVW3zWjJ9pLdGWRusXm7aIxM0kiZxEvRpugiEB+a0ET20IL+oxsV1RUrI8V7ymfGZuZOgr
rcratwli7FFznOJKfMs+ogY5m7GH0iyH6LPkTqGMutoWVA49xQViRpxyka00n41zpIzWgpGLGSl7
NOAH3AT8dLAQtY4UhYeIDGo28m9Qd/2LnAxz1QSS49hoTMwesh6IWi2pYACCDy0fvRa8m5V9OFNc
u0tag8odGXVzg7jrYG2bqV/5R20MRFK8aKnpbPd6o22qvD+nHYZtpyQ7xw3zIQAv7RuZIFwbKQgw
gdL+BehhLpf/C3CCVQ+VhnXasIBOADn566pHMBMEfs1ywIFEBIvOyue2a8K8IECdrDhB3hfLHqSq
rLOXBCtLQNtOVd2YGBGQ3T2y183U9d9eGrQrqq2To9vNYcYQEP6Jg3v2kpdJtantPpRrrJ6cq5qG
2stFg4Ht6v58n+Of77bEnwMklPdC7et5XejBXhLRYSqRrXEbxf/ikk4g+Zef3ZAC1BtkIZoVFZvP
Lys+pekm93Sfqg/Lv3eTlAL5WN5rzvCmz54iAwLn0gKBcLKrluC7xu+Y5OfAibtkGMOxzLcqg/Lh
AFUIMv+wjcTMfY6S7gt754zGGsa9XfY7c0j2pZxKjuVt9ebUzYarbbm1MmSnRDjLOA4/ynLIASQY
KdkHB5ubTj1GMibtnF4NDgIBBLUh7jD5VGAgsq6SijOo3mB1jsXS68k2dgp7vMXUBgtn777lTpy9
UVrebQDmZe8ile2N5Y/lTeJj3g96I+XU3tsvOcDfvUqldxnTsLvyr/ammtrwJTJkcBg6emNct3HW
U0rFQt8W0zZXvTwJvEx7n6YgRp1ACjZ+I/z7MdEiOkwnv17ybfdLmvKCTczkd1v1oKdiNtl1IrnP
sAe14bqqveqpEaAqfCSvp0iS7iqTzPxmfOyvwiaOj+igNWNFKzoWdFZQgFpzzdEaS9y6k6Pdy7oX
WBNcrsAUP+VfZISHJ3o/1JNl59kF1kN1cXDTHfQpNXbSMIOTV+oV2G1zn+JSbLrAWZHpb1CoaYTA
zWRQoNL3/d3Qp/ENJ+O2pK3I4P5vEhpIRhoborGs7luRuEtdwNGD7SDezUJ6Dzm91O7SSx6DJiLk
3UwWZjvqUNK3VC/68yQF9uqqIX8W1MMx8x11SnECbxyVhCfbgq6BXu3ITUV7GMGY1AmWetUVJ7vo
vdta64s7ZeNJ2w6GP9I2oCBDmTJbV1XfYpCZ4kvbB/lZDVOzClChFqkviwM3Tqy88yqSlB7HFXtP
fgBnYHaLhfo+oZKp7BOQ1v54HmoFNJSJIkY4ZHP6XwjAsmbRGGRuvHkdk8wREZ807duZVzhIacg9
FZSSnsm1iTK1yOrE2k4/F8b25yLJSmGSlGDlrOY11Kmokl8koZhYCAK9QdxkvR3nlXeY1+BKmMMh
63PW3ELgWcu8jrBXP7Kig725dnTTHCfdaN8sRN1VntjgDbkMbdKfG0M07xG4giQEQAOHJ7racFP6
cajtbDFRRNj83IJ0t0DYcrWx6Vf0SdoPo55btzTSmd4KZ6X7GVYBoAUnN2JrW+sO8NauKDb1vE+2
OJ9X0c8dNCt8570vIoutgmdask+FxREJFtRaQTZqlwNc33oYp8NV9XNLn/SaXyyW7mCF8bMjVsmk
bTHV/Irsn6eGcT5AaJwkpvlI4fw8XMSqJ+DR2hbccM4dOsdHzw1KpvE4VRjIOQ41M+1wTBODmKWr
DXsPPhblUWm6LTj6rDonjfZR2wpG/k4AY6VzzWU25PBC3SSG/Qyccy+bvDlHfiqegxxiR1NbzhU+
s8fApg5qAKmV+1VOhbgMSW99dEnLGKYew0dqLJp7OKdDvfL11t43PtgVxr4anF7dDG/BbvSY9MlQ
3ShNtruKQNyZMx3FI70pEFfZoaxLOhYBbN8ivWlaqkUWRc84bai6F10VwGgcbQyo3tQt0kKOsXWo
3XqwfX7wiFvDvtIKrphBpLoH33Xw5kHLk0TBTe1iTbnc21g879MoR1VwHWbiNluXATbjoUBuBS6s
Q46QWkioMSVBi1O0o57eNwpoe+4Q1WdFy8taER8jWBjq7/BR2g+ZZwWfMR1Z2HV50TZ9PxGPU8pn
tEH7nHge7dDaUqXDW5wg9B9IkwAyqxzt4JZdvyOgNRwiWyMDbYYVTN9S+Xch6eNXY3Auk98MD8Cf
KXLMNZwoyNsHnBHYa3s4g3fBKOK3SBKFmXTcFgtZpc27TxXEW9E29Vq3TQB4eext+U/e9RCiO9+R
tW4QmY6icHn4NbtJ5uK88E4Dc0anDBU7CzznFNyBADAvMzCGcq4MCihEetJhpHmmL11oUJap7MEM
wgFAWxU65aBO2JQMUoX+ktexeejGugWkFPZ8DkwP6QSJ+GJ72tsiwODRzzZRhwP7Gtc5YzFXHSA3
ftOhh6RGpoQNjIJa18uzPTklh7cdNsoii0r/iv143LLycLD2Yv0pIp1EUDd9MsxCvJgMonddmxTP
RNKjZzis1VfM+75ytajedc2EOqY/SUVyHG3FQmIz87NQ/W2EZsmhH1mtJR62xno6MeRLgjpf68Bw
JPMZKEzHqjCLvUMTH73vAFBcySRtaopobeDXew01nlOQJOI49Fq7osLI+xBVaG595UTMiPL5WD9l
1DP1zNKXQ2B+tm3gbV1oVxsF9eOEVBMei1HQDtZmWn7FPSEeyGDUw5LOkOaro4IGhlJcO6eszFht
Ol9G99jiGMdMsxktwm68scl5bqtcInBEBbQizbPoeKajS/G3kn1Nwg4SiF1UByq6CKw7NT97l8yN
Iw5NVeRv5zRF8ZNwlKxNriO3saqDHRSaaU04tN4W3jRwcZISx0Q87gfXFdvQ4v9PnYb9knISZJyC
keYM12jcWAU+bmm09ltQhsaW+C39kaAYEHuSkbe2GnWQlFkQ0R2U1zi56lfXa8+TrX/PU5B1Z3jG
j6bT7Fu3xEtuFw81hgR/IZigXAWUmhQLGu0UkZx4DQKHYWbGobplbwfXZ8BArfot3aPQAAI5bPWZ
BoGXXn/CskQUGjcDZZgVnuUwJ7Dkm6K4K2wvFSQzXJ7vJHOaB8YT04MqWqZalA22S8Mm3hQHBaVr
/MwX6gnEGTg0VIDZqk4fncC2HDZqRabBybau7Wr3Flv1RRpZ/23G716NMbYvBmyb/hQoslSjuatC
1NhAy84pQRtTL0F91AkklSyJtsTtS1YR5vbWUGur1PoE05FEG7CpzG61EWNh79rGqui8U9NH0w0H
wmMjsFfo7YsTv+XTdQzg90AkW5SZiL4jy7+J4zTbOFWh39mWV77yfLF5gWq97SfbPyZBVrzoXdej
pSRMIbA9anjEeaNfJ6sGz5u68tXTkTZUpMplo9fmvtb06MBOEJxUMsvoQTTjSxNy3dosx0b+vqmi
kIhoyBR8aIO7MCrUlQT6ODPiJqyAforiZXpo8nQU2FlsJWRj8U+xn9rDC0YmOjsyrE/LXBfBjkR+
Cn1hpKoIxyniiDvc0zdUbOH8g/6gaGIzkCbcmXNvQhhwkh0Tb1x3oTHsOEPqeHlzeiSRJHTvYiVZ
sTfLdtjgfzTXMTnSxyrk5EeMwcJ83gIkMyt35ycJjTN5SHcB8QWgFDROrEqfAXlXNNFL2Y10TzaD
T+dUmIKTYhEFy414DVZ6wBQVlFvDiB8TbSwOsVm329grOJDFuOOJhHPnxyrxAIC8Xk9tkR8i1gzM
nCMRaCvMbbFsEq1XS4havIExjYK8/QRvQArxZvGt5MvGTfmKrknhl3lwxKGV009rzllLP5O7IGaF
8GRar+pGoXu0IS2w6KwcGLJqYTgxDBJkkmLV9xQ1+zGIgDb2jsLwvHOGeztzg3eLwUwUz40/fEXg
HavUixciHuS6BYqO3G0uA7uH0WNN44EJH7Jl5V65ly+FC089FpBmF0rz0nMwJ+TSvrNXzAmmNV14
QGmIgnA3d+LkGDiWzUfgGfu+yo1P9FL42aLOvgMP/LPqnXDvyFFbYt4yioX0mvyQkS35FEkev9J2
WSWk/IR3Ja3innEYJxfuKtRB4P2Haa+YLFmqlk8R7t4labviNVVzxKlI8mM00/AhGgCvJqe9g0+Q
bM2uKk8ZJsNdHeJgw6qK29rG32a6ExZk5te8YfKx4bp2aZAXF1lnV+swZfYRuGCpdV8iacTHXFiH
od6NDp8nzaWvdQlfvgycK5VI7hakS/Sk9MTcl3GSnOywdgBRaxZQKwIhdGS2/wqy+4+uwrhLHbD/
8Fn1Xy0zfZQJzzMlRmkYtMhSkfqo/I6cS2lljovHkfsveq3/AP0KmbKK3Z6Ku6DQ8FzH4/tMqKjW
iWkF6zGM0Fr9eV7JTIeseevqLUCIYDI1yj3mCaeuKDmAXsCAcMyVcwitnNxrzQ1RW/67Ru1/nrT/
r0KgYvpkgo6h4J+P5B+qsGirH392cxn/78t+H8a74jcphTLQ+GlVMaWNh+r3Ybxr/IaBixG9cvhz
WKd/snCZv8GHBp2q+BJHyblV/o9hvBC/uYJTGvN9HA8Og/7/iYWL6ctfRzMO9glq6fkLlRKgW38d
zZCwA7Blcp4DMsdILW7EQuudXdqlyQIG3YujGLx1QzB37NFzNEEgGIR4Bh3xktqJfvXIZaytsv9s
KIBfxE2KiD2odqUBCWMKj3AeF3p9JE3N0RRax2rqDNZRTL2q0OIV2RpOPLVGN7dfUPJI3qIOx/lx
tV5ytyg3qh2vxAm+Uio6jJFuqMS3AIS5FP9OsfZp+vKGw7ugckQr34IcAc1S3bBD+KUk0qLieZH7
3VtYJzttyk/QDChgbvrUXiDJXnyNwWYoqNHTy5H6Uwm/qXBsecTXS+kF8uEpyDx7WBQ2RtGFnoxP
DEAe9DD+AQT0haFQkrD8j9NZw+W35p7hkStoKaptcfXQqNVe0zECihObp0IZw17EhOIm+ixWaAQE
XEo0CPwM7TgQt7CM9hsJ96YeSUMZlbTv2J/0JTfodVDW8XasrRTbeYnfBxDDUhuYo8vS13bKrOxD
UJNzqJBHGBG4NKdXAJR05jjvbD1v1eAGOLKncln0XT1vDfxTJov3Vrna2VOdvnd7bh4hR5rVlFjm
mT7TdmOl+RemNzqg3dK+rYjUbHqOwos2MgRLbM5AzSZ/Fgc4inq3rA5lOoirU0+fRUFdbh4P5W2f
tPGLzMcX0yF9xRoWIvbMMmGtn8wybtdFDhd0Ilu6jLvkO8yceGf/zDiDF1NUdRHJTADd94bNGTXV
D7kNMY3/KtnpRRUcQzt5CJV6sKnIOTg6owjAlISAvKpeMWSP1zVS75k7TXLtm4D0fAqqdopdyuPC
AE5hYT7COvXWNl2NZ+jrzzyv7tegZ81a17KUNj8ylWlDbrwr6gdPIwQ+DtiNBtqap/opmsx4xegP
hgh672LQQCVSALYjqUJQoxjWMZ6OhYrkrFDnzZNOtRiPqIPm7v4UjDNJWSNlhNayC0y1qDvqGzBS
QL4dhtr3zhHgk4pup4aRrTfXc/pjVVxMBeXAsDSN7T5Obt1acMc0/X6fhpRNKp7BW7+p6XDCXb/z
42DEdRiwnLn1lpvUuQV/BoMtqeTRyvLoWkemsxWFGMFt1U8GkZ57VDX/0CtH3+F6xOpgqkcD1zcV
JzQ4JlEcLvlVdWtmx/gb44guZrfVvNcqBwrhxaI8weHwD9PYK663nW0yCLAqsWq96isvqDbyc+iO
TNDcGwWD4c4fbG7mqDrroW+Z6NXqgFApb/XKQ5H3OJcqtw/vegMG31g47a0eTSleNDV9NCO8kGYq
OaTY9PfqEW5P4nt3XozrsdXmsQEp3k3DLGrJVAh5XvnkhhsKT5cK/CjlilaW0CYBeWPUdAV3FiPZ
WLvqsfVbe1c6I718uu2hINBzanV6tA0BRO8juxyPpW2Fj25YlCc/L/FMBNYkrslkaDduWlENisP9
WWXiWcdjtcnViBruZ7uiHi5FQ71VVxjdNQT2tNLCmjZi2eFbCRmNoe5oODfq4p0TVP/VwYG7tQvZ
H9xRgU4gQ700PQIimp0Q35j8Z8dMihutco50kwoCs4vGB7rmZiltQqPM51Dtceg8wZsLf5/oDfVp
RRfYRzNJI5oqvOLkGU10GyBycuhvT60Ku21qNuVzpiPSizytbhrER6zylb5qCcis05re0i7C19sx
39rMDQFXL5juBsZicCC4FZK4D/dF1N6xD2n7ltDVBlOc/07AeNoZifbA5XDmTM3xSJE1tyQnrZXj
EIGUGVbOTISnwQnia+mb+R2ZNgB0RLjJEtoaR0YoRHJw5rpeY0QmwGq31yyGAo1WWrQROOlWr+Lq
NGgN1EomgIv/y96Z7caNbNv2i1gIBvvX7JVK9bK6F0KyZPZNsCe//gzKrl1ylku+BdwD3HNwgUJt
7LIFKpNkxIq15hwT57oAo2WwCkfWm46Xe+XZqb40Pe8qq+yvEU1ScpB6Y2F6cGEHURrrpKOtYDBq
Xb9DCCnATfLd/TthFuyK8+8gU7pgQdTTnm08ee/ChF6mcMoI+py8sySB4LSUncVoLEEA/KIFbYaw
lnHWrUSxbBHYk/XMdCN95/ahvgYheNEZVINDl3AyjhkfXss+bDedm+AF0OJrZ9DLMwSG8V3puUQl
Mg5Z48W5o+vEiQwIKyjgKl/amvc4TeBriN58LQYeKLsmc1hhzo0HJFl5Ks6nbqJ/oDielDby7KaS
J+iMSXec77SbjP7G6AJgTxlLT+Plr7mcXlqneOocHOQLbWJOlUonXBOXxKkI2dZ+8IPLKFTVmSto
OwSGvELTanBCgl1S5J1cuS2qPmb49ONix9jVXVLdBsS4wdgKiP9umgwdWPEsNFYh+NUrX6LvbKyX
MSddyrReM5hVS3xCBHob1ut/SyH7v4/4jxqEKvOfa93Dc1KHz6/921v5U737/ed+KE/MP3RpCNtz
bCB0BhO/P4tdR6JJ0VG8spG9F8L8yQ/lia7/4QgLrr/BJgA7xfyr2HX/mCtnyZ94EhvEbGX4F8qT
oxGs7REe4EAEEbptk6dF9MDPI1hS6fywIjyODEBYtVm9pV+eHoKsegII0S9MR6yYAOSLmARDH9cg
L7e4Y8YuDkXdPRh9/NiW1bldTbNipGt3jWouiV7iqG3r0apgq4H6RM5zZaUPjTubVr3kAdccIdzj
nuQLybFsJpECLpN9fPHhbvxCMT+nevylqnn/cK7BcFlgEOUwYR59ONy+ITydwlwNWbzSKTMT/xtG
zEth/y5l5fhKJneSCgUND/+Y5nxE+qjfCTQW344p6YqQYUS6wBxyDYsFSjLI2p9/KGOeiv/1qZgW
m7aDVYX/wXtjckT5+VqjHfWZ1jOdhxz71fGVw8A/vyedmgEei72P2WGZ2l0CGwMYvdMBDxY2ctWZ
p0/wVQ8auy23ZuQ88rdu8zw70yw5rSyregi0/rSwnWcZrkyrtNHhFC/VkI2YY0MiCXJ1GM2gwj4S
IfA3xJ6pbn1iMKFZEhc2rE3orqvQH5/tbnpUKnoyFB6JNBHW96M15+JfC6b0+c4dfQcwZwT7Bajw
7w6kj9+3D5+2G0G84mJ2tyE9Lj0bKN9DuBwFbe3ioczsZ41iBm84bnXAV2aXvaZa+Pb5zZBHZ0Xu
AmYMQxq4MkzpuvrxGD8kajYLaD2QwooiWbFp0C5+cNHVQ4xJv1Lpn5oxDe00Pa3a6bYApoow3Nni
0knBd8sro61u5lnCYKmtGTjPUxw8ZaO+4chx/Ztf9jjgY7aMsAgx2BIOCSTG0VOac0LVKADDtRBE
7Vm0qxzR35qduFGafVY2HBGInIw9SJGDvY0gTmghibQthWoIa6SaGPPrUFnoMi0nkp9Dzhh9WZm/
aQj97e7ye3owEml+8ioh2jvShVgISUnqcLQVOcM3pRsTTp9x1lT9cNFb7SlpY+i6YhKJTLsxF0k1
PXVqghEONgSDx+df2vydfHzSjn6XY1cCE0A9TZ3UX/nU5gNRIomnw8KiGHLltv7t5d7XpOPr2YKn
Cb+a62Ak+/ntdgw/cSeERisiP4D/wYJfuA0+p6znqTBviEKEAE4S6KorNJztmRNd2uF4YorwyRlp
ysYxUqqgp1WRe/nD7MIJam8DJOKWfNjkFBkPXGHfGxipR1deJigMY8TZxnRwmxowNTGrCyj8kMCg
m0Af19dAJ09dz2OukQMDNU11SJUWbPyR0IgSx9OucYHvFRaibQ7HaGyrwFg3xnT5+Y34eYl99zux
HQjbZq/C/jRb+D6+8qMhUohP3IgJc91kBnA9zofYJYP4N04U+ffXhDIReadAFcr+ax1tG9ZExyD3
eaeN2AHzkrzllk6z3i1x5HpGu/Lq8D4e+htTkYhLL8YY5aPvZkSh1f5T5btLcB1EEeKLEMmuSuVt
01RnQ5FuP/9C3o08Pz8qP/+e1A8fvxHhe04gS1LCyYqesyaAOmNbE3H24LNBLxzmJ3gEu4i5TgiT
b8jPqgFWi1uSRzEBlin6STvHhKuth0EZODui7oxEvgx6aJ/s6L3620DZ5n6yq+Su7UE6lao57wrE
ZmbZAiRpYBpqEvZY7nFhW3Qk0k8jTghlzi0z8lDI9QMwLpuW+IXifmjiZz+cpahlPz7Bcr0jf9Re
kUXWfctI215SJhNb2qrgFK/BtEnC9O7z7+zvDxHVDsMuSiudf1vzrf+gs02o1lvbyL1VYPko6oDj
Nh0VM+Fxpdx8fqn3TLGj2zPXHIQYSZTF1nsw24drDbFQbW0grIcXZ+zbdrpHFmicltUY3CGAMheA
sfHZjGd18C1w6OgXZB0upMcG2zc0WAhitLkpVnWpe+NvfrljlyqKZsOweGtpp/I2HZd9tPz0zEIB
uIqzdD8GG8fSTif15TffwHGlMuumhcci5szNXDn3eT9+25XEXtLZabCOEdQADB52I8CxlW8h7o1C
8gBIvOiDsnxOlfUl7scrCw5kLAj4c0wCt9WUlajdIowCtAYYxIWHVKORUfmO+ZuC4le/qU3qFqdh
00CKfbS4NLHhp7Dc/ZVrF6wqUbbpYmhfIXK7QACNsUNnQ6TrqYuK5fMviUr+5/0Fja60Xdt2LHZl
63ixQR3TTEVQEB1eOnd+77DEgPn2iG3OJQ2xdhll6jeX1H91TRv/Nq5ndljDOrovXjZCZcbkt2Kq
vc0kHn+kQ8O+BAS7khGlfdZ+DZPuC9y65ziyn+WEoQtzTYN3YBlqRXHuDvk3zqkneuEso/j286/E
/NsC7NJ3dz0K3FljT+X+83MzaEpnwtpocCPaVRRXW9/yN37M6wITAKxKMqE75yHqB8ksOdy3k/1U
FxWZKTbdNnRC2LdM2gPdtzgMNxno5qArFDTBaFaGb0tmsTTHGQWXxVeb/ZY4qmDTBZoH4zDZTqXZ
7+PEUIsMWdE4tGqTWPXbmInbdjQfAQKtanymXUVaaYAKvTPwIn/+DTjHZSV+A5tjC4Rqi3cHFsXP
30AeMcB39dBZ1Z1zKzPranKLnZODmy3LAfeb11Tr2grPSkLJljpZ4GkBa4zIrXrdBPV1U/XXJlyE
JVnELg5AE9xDxQbvEOKYiQcHtc8q8+qe9n51COoG+9vI4q16zC29rc9aVDC0Zo8f3X9GBpaDlXFv
OsN71GV0pgfGKklRPsXsBjHzi16gpJra6ZXE3xLupTqv2mjV8YvqIrtI0+EwxPEhSRNrgezhuWua
lWYY2LEJ/2ga+6zQkq3iDLIeYELOPrMJML8h1wB9gFgTwgP7kglxNqxGPRk2oVkvCW4iJ1bozHfL
r8BhL4qUmDBvHTVvv7kVx++ny6iKQ7rD0Q6HyPHK0Nq5nzvKoB6TSwUR29l1xU7RuQV39H6l/wvW
nP+x80KbiENpCmrqf26iLMPwuWmiGjZE+FMX5a8f/t5Jcc0/OGabYiYs8GIIW/7ZSXHFbNRhL3ME
Ph4O4vzJn+QH2i9CIlj2BCSUeR/6z9hQd4BCsAVyzND5Uccx/k0nhefh6EmxUQOY7B3SpTvD9Y5W
LeHHHZL6btg4ZhHKzYDif9njZqHN5+UTXdkSb8u6SnSSYLvAJ9LTcfCKrsgVGbRFw1EGGY0tD3lP
tVlA0mY672fqQDs1vUmiXru1gHueBEPRXdpZHqJ7cAA1VpaTYY5JvLVjlMmizuvwlU7pFC6hiLrh
7BYId/5gp3eYz4Ab4YVxTxH2Q4AP2ZiWeu+PV/ZQZIQfTTdB+57EAP0OHs9CkiC0hrZVIYUg7XBw
LSE3Y9G2ydIfMEHjPhy1fpvLXp1HxUh3uE0nccPRIn3AthrcgI3EkiJk/MLEIDgbU8XBZMTZ8BIU
nvWEEM3B+cg8ucdzuvT0BPSERIFZGSlh2rGOupxwlPxyqOv0gmDyGDEP304uh9NANIx7slBSvyHB
1RnsLc02KlfEB+kvpIMzjcqL1sfG6UYJiYV28tLb5K0skiD1XoOCNCbJEAoMrgP/ccF5UyIFlwit
EefQO0bCuUB3Qd5qHMg9nEWNWTC1SWPHwKMKeLUIIxE1y4GaZqpzIBtxLsjuG1S+Ds0pMVb0BZ2z
FgXtc5SbGQJGMl/wdY8QOohsYrQhvLE+TKjswSnXGtSxbJJ8D/hihqWdB82CPEUE/tLug7MGn/d+
wN74GHICRrfSpiOaT4gQaoHxzV5WAHsfGNkgUAODEu4oJzViiQ2wvTiRcYwnAcNn3LNkpSwKv/JA
e3l+tINM2L4yf+rDDXDOYUcGh7d1WmcE/hTYI0i8FvSpY7hJCU5er7801FCXCfavg2+39S1o8uI5
EEYIHqTJlXfaBDyKSwDO5VcFh/CRiPkC/hjS19nUWpVPOsbNcjERrZZs4zivbnTH8C5NU8eeiRHO
O8TE01xmoWLLd/NQl0tvcKsrQNjDHRR33LR+JrQ37DoWkxFdrx6oZ7IXaHYF8lwaAQxOvP62znMY
WQGKoGFRkUwy7nra8tqi0wDPNTEzyD6VTHKbAdVs2Pd3nt2X1/RFoI+Q6sV7m6idw9CJFI/Sbplu
6p5AbWXRa/KFTF4CXq75R33s26h98E2Bj4grlIu2e9JZkX1JpArZFNJMB3EfqFE8gPI1yN9USMSw
pXID3bbgtzZIrli4hhLBAulozxas3GA30VrD52K/+amcHvtgWOs+Ro2sN74WnedGmDDi6gXaU8bk
SzeHx6GL85VqUTEFiN5umRuWhxD2+C6xTLkHrUkr10Ldu+TAAUB0HOp79N8MmykCzDWuimIRD+99
ocluFsZIaxbeRw5YA0wuQGx/N440EbNxQr4L1rqjBFvQHKy2LZlQi0k6/p0nY2byDW0d9LGevdR0
bBOLsalKteyDTHFGzCFkgPQUOuIrgN5ryfwI4RMizbe4LcMvkxOGpyLRyWlTjQFqVjNl/6DxomDn
l0bVLhKl2seMQE6M1RqAw0USEYuzmDJLXUIiycYNwZQ0I7IJv7auAWloKP4hQrZ2e67UHBw65gXZ
dlldP9TzIBPw+WuSdQQP5BXrdJem9mnoJfPsqaVBupg89UU0Mj6bXMT8Cy8cunuT8+qB+IvwUe/I
y6MxihAPdjRyDHigroZpOyMxXSnkb3UOpDjImq9CzQBkN++KPVuJlSyDOFWvphY4iCmrFpIXssr+
jFhHMkA9TDMWXWV4LHiAZjm32ceFu+Bz2s6u9QBiAGwMdCoy4VGkmvRIlv2ARJAquAvoekIiq9Te
t0ntzPimxCIq4Vevsj4lk0jWdG93RdbIjRnZjdhlU+4RvsboiW5malsK/7+RwixFLoNmD3zbt6Ef
3b3A/bjS67puF+40sDgRgX4Dnz8juiSKhlXaK/WIj1UQrOa57lVTVvJudMjcW9ho4gjqKeQXr+rU
AxJJl8iuFHEaiGoNiUoZGBdl4+YXNlqkL2okXnX2wvP4ODV0yc0I0DVb1XQrRqcBx2sOZnDn6a3I
8E84+jehhO6e8huGoCg6KwVr5I7uYzPg0WGDkvUZ762V7XxTWiwMeINuWZuqA4mG8TlEPLkhkthZ
DT5D8OWgQTdfpEDYUNID2t5oqogOWGSc+zEWkItQPVwk5AguU6lQjvdFdElEKEzbSdfJAoCZAHdX
3bWBSL6UAOlXBMU/lsIxbpuyMy9Bs6EAIKpqpyxOGEoU2hu21sFHnSuRchtYCBjxMtoN8cjeZiJw
Lp0iui0KoV36xeivgN4gl+/A8l1qsdSXgYmzYNmPudUgEJimcB2JPB8XDV8bMe9otGeBuTvMT0Jq
lM8R7MQNfgw4HJ2D66yein4X6ghmmoDSoUv76WsaMs2BXx9DnkRkeUGwZ32gZeOsUYBHT1FTPWZl
MG2H1hu2ftTmSwcf/7PPgYkWfZ9cu06fA0K1qKC7MN8oBFVAb13CJYhYdxF5hmCJZV3L6syxsuwJ
pibMF+hfg7sWaaKTJVwJ8yQNShYXgKDmSRtGza2acMbmWhWeeYmo1s08eycnFplvUiQa0gbT2Jos
QMsCkvitxdZyBX/PCJZ134M9ChMmxcS81c+THvdQLRFHMcCvw5OugD0RiE7eCBPaMBokrGVNYDkH
1Cr2jWER+rdMzUTf9rUh8S0N7vk4iaA5zes5O8YTYXpmo858LkfPf2zHJLluHN37VqnU4IyDqrVY
FmHJkFyH9spJbMRIsrSCNk8vQUmgc7QMbjGDjd7fVXWDr7oxixGfsuUtSvJLL5MyJyDVrB0VETaj
G0xdKJpp5wbhHV096F+95xba+WAhCTIDjEO11fu4MkLmRQT7tWN/4vnMqFGGxfZ9p/FG5rMJj0ER
MOck0y96GUrU1VbdgIjSWB5sYvS2iL+bRxIniitaWcxgJPyJfasIrLbDhHcVzntMrpExHtBeIQ7W
DK29ooDt1UJ5XfgQ6g0pPWnfIZAxk9C4FfGg7gFQlpdQWFC7ME48d1s76AjrMc1hZUFpoSasIjri
Y+a8FqY5219COZ5rnZ/vvTlkD1bR0C2rviEnq3bsr9PkNvrKBdbw3IQNfc86y7U1+OnuBVxg7G48
g1AcCJ0ekYBTfwWOTG+/f0plOmC3TdU9ehy/jRgBYD/11j0vJ3omhSn50p31cqHKvlhJep2GGfOb
NKgPXobDCTeeyQNodhARCW3GvDmWRJbNUyToW7Z3X5KpgHeq7INkCZ4si1AVu+iAbV8dPL0orr2i
sK+7zC7POLykhzoYwUvNoRHYrmr3azJO4Rap3wxFp690Prg20TN12gxPbjSKcV+QRzTumFR0wBRz
CRuNmIxx19AKwsgf0FDJIaotcnzl6SIoHYYMsnK981wFKFDYud40+C1vQeBX7bqLE1JPSZRwq5Wd
zawRqzMiuZWFR/gOMqsNmQzxA7484Kskhxmbbiw89rawu9MTL7x2RpkSN9xOl1NkNG/G++ZbEZ21
4IvHFd4HPgaBsX4ZCrc+c4jduUVTfqqrILCJpe7s57CISMHGfBSSE0Pb22O8jJqwm6Rx4SZOvxKE
m4J1RYzPfU4tD35GbibYztt4IvtD1SwasPTjRdpK60EEuhoWrWrwPOJPYrKEre2rqalm1xdVdIZU
rLiKsl7dVyhIXmtlebs0T/S7DqQm9plxCE7I0sBKq0OmJRw7b4ITzTMn7STBeb4j22CAZm0g0rfG
sHkKOSQzhqyaFi6AQXZlYruNS4xYHR84EkQ7u8JIWpJ2ShCiH3uo2ELq0LFDmBm28ExWRjkLFYkO
naD2Q5Emgamo91kWAxDqBmq5lSRs7rJOtWlHuu9c3RhtvLVEHe9cC9bUogcCfR3wZO564ile3AJj
6HzKxvUByjhdMeTTbkRbtZc4+ap7ZIrjSaIbRMMoNvwlslGQWnpt8ScdxsmecOfTWpDnBFcP/Vlk
hIW/LNIifs6KtAp3pC8EF+ij+AhJglaU9yGOr1oCwKvGsA1eF7wzaE8vtSqa5WhpS2LEZFmnUF/0
bsG5UtzGlu8ByomntelOAE8xwBKUEiv8f2QvGfW+jhgjroC4mLOGzC53daMEENY80jiahvG8KUeZ
tauamltDGS8yUMqd1Vf7hh3pOUps2Ot55GOMRMLrwJMlKxayYgNkDA4EWUpT3zBeTmqbZJkqdshC
E4m9RtMYgmNF91lBCn/NXB0I+DBgeqCMJMDVacMKtIWdRCcepNG3IUhIeKvepcQYhq8UUvgvmTWf
KRqXdBlS6kbk/K4OAbXVjUNmNwTwii7fdYlTn+TtGKoN+UnDHcNdKbYZgeknmur8J0w+kVoiaErP
cuxc8sSooMzcO+3QUAA6PYbE/5Y21f8+NZCgY47w4rNe1j8CTelK/fjhH6ogJOtwUwXzRdr+lvmB
RzNTTA00pLpuovWA3/dXLwuKqWGzFTDGl7p05w7UnxJ4eDS2QdcJTQREGgZO/6aX5dEv+2ko8R1i
yoiAHpxOU+eo/Vxik+3NXDfXxJR8ax37HC/ktrS929inxSRifZ0C/ucc7d8SBnlVTvYjwXvb1nsK
+xaRPGALJI93SWtvS3CnOpDO+AATfd/0VNROigiwOwt7ccdhbps0waacrG1MvIcoKYp8okzKU4Lp
7BYGdM/PqvyQxtXOVOlJYhtXdmWdW7ax7ZV5Zfr6ObkS0g5ehiDkbOCt3VTduFp5Mw3+eqbDmSFh
mZkA4/IypTcjWSVxNm2tgaA+sz9zSvekDbKDXprnuTnclYa5LJv8kv78uhzHLSkRqJ8awqv9W4ab
Lspb85Z0z12FXinzTVK/Qo9jj1XtJp/RaBwQHxU4O6OsZ9Zrxxvq3bJ3PmBrh0kmzK3h2ye4F9eM
fr5qjYFAKjuYJHB8ePIuvw8aP0KF3qUnH+eP7zfRoXFt8DDx1ByNh+mCSCLQNXPNnHEVEGTKYfQQ
9OrCGscLp9JqMAgIzCdnraESAJ78m5na3+bT33GlNM8tBEvCsOZh7IcBaKQoPz0Z+WuNmrAswXK2
FeFq9EpwqVlI5CW458Tetv7EQWm66/LIODBH1U7wQVETLd5Go6nIAq3sJarPiFxFUo4J8gYMUu1a
lVA9Adw7EcwEMyA+S9Mi9AssG8mAaP3rhduDEzQ8UitSHMSFD0reM07VAGQ7dMhPoy9BYj3YrX6Y
rloRbUkh1Ze8e/ewvk4xOZyRTXqaq1DtC1UGp/9+If0/WyX/8W/Ns4X/x5hdEpnjp2vkZfvK9PCt
qsaP3f4fP/aj0y//mOEo5tzsl46BBPLPTv9M6zJxvGIFel/l5j/5UzNp086XLIGSAYBHRcWi9mN1
1FlTpaujeDJYhS2DhfNfaCaPZ8U2Y0mXlZmWJE81gvufH2ur9EbRlq1aa6716GPcrl26agGyeJha
OBkSNbs4PeeAm+Tr5+/0sXzh+NJHr7SMdSdJRK3WnomHOQjJ/AwJ2ywT/6VXuvt9p/9HlZ2cP8nH
FWSe3IPgQrWKQNCUs+Xq4wtM4mnMVAIfNUcAcx8on35U7JSrwZUwlGscukEcb7nTap2mrbv2nM5Z
4hWxoMG0D12Rk2s5BXdYwy/HxjmzSPA0CMleNMK/V8AK+aoaqNhFfKrjavzd+veLXx+VB5QKNm1L
8kAdDfVllXEO7BSR1knD9NQwOHEUjVYtVGeOaw1CCrrTEat2YgyXXhtHN6ZvXUjE90g23HohWvWQ
THZAjJd41Mz8QKA0px7avk5ncTCJTlC7xouh5+/KrCfa0KVVFPQQ2gi+UUt3VCeBkuJWywURQBD/
d+AUViPZs850NRZiGeNW76zw2rSIuBn7l5oJadKHiOppZfnEDQdRcuUg9S/TEbnR61ih84eB8DRE
w7Qla3xcNUbmQPH26HXq4E89t21PEHnBS6tnRIvLhxmw4ZqVbmzh/QS3diKuci2FEeZxZYNi+iDJ
XH8modHZFkDTEPI21akEy7YwVS6cBQPqamXqbXQxVvQoTXp7O0EM6QZgA4dzDGN7U+v9gwtlFY9A
XF/2ZHbupqzO901duE9MIxxy9aLiwrXmGZFXguwiQ/YJvwWJ0H0oX+hJEvnRNmLf6ae0HfrzXkyz
XdOFYxkbSbFh6jft85ZLiLnn1+W04sh0eI2i+DUKiLim28G5UCoQ37Z+pdUlU4AxBCKcPkZuuFem
94XWDZFU3BqrHqudDtJ4WZKKuuszP16lWa3OdJexc1vccgrID5+/vPK4qqKQMvEUGui9Gcc4x8Jd
LyBWqWxGfd2maQ5hCDwIbQbVsAvnZEFuOcobt1Ekh8MUttpT6Fs6gGiXNB0/UsWBsvHLIImaoeVx
2ret+zaQHHhjwK7c1uDglrZXi+vQKJJ7HL3tmTP44tu/37Jui4x/3vGQ/9l63lfTv/7fP+5XH7er
/2HG17l8Z338bI5NxkH0tyn298Kfn/xR+Nt/uK5gMSI/zhWmPTtcf4Ao2b94ugTRCrgE3k2xP3Y2
YJNMmxlhY3mjxndnlthfHMpZIMMMG5uAPksj/83O9jdhEHkKDK4ZhPBb8Kwey06gBTOvyOJxa5N6
8iUjgvNBOXpw5ko/hHXtVcMjE4QXP9GrNxfbwFPf1iT8kejdrs26L9ZOR3YfYjLvgWSzYt/RFF7p
bpS+gs9q7///w/jOVv0NFdUAZPqpouImgtmWfayufvzIj+rKxS7tYrL+fvJ0/7Jfu+4fsyEF0fHs
vZ7/+58qChcTC/+BowR76VyT/ecJlM4fHDGwXRvU+Jw7qcj+RW2l/1xcIfs2Dc7DqChobKK/tY5O
nsQ0irwHCLEzCcfew5ZgPFZEZyZp03tnIIUvRN61Mmc8DmCe4UvUJ8EeMARZ4PhcVzrpX4tMdu7X
OKz1ld+UznWetSTRMQI8yxxyAj684784Zc0l0F8l0t9/37mE+nDGsYgvayJ31HdeRG4crvEMcpgA
xpX7K1ECy5LKE2forP3t5xdGevSbSx8Vg6VtZmVVktAYBTWOYMS1QFWUuwH1V6zjVitWk5dqMywZ
vrO0LoauAlqhvGxFA5WipuTEOk65tShmnmyBnRmKfHgBQZcKouTbs43hIjX84MxH5Qy4qoBbWeVi
x4TvuuyQsqTRlyQWFj0spbHblinAUmhnI6QTsg0uizADUIf9HeWYCA5J7dDzTIdonZYy22eeKM6s
1ovOqnzqH8O2b+ZBbXEgilCuCeVTm6rEcJx/HUkFPWHHZFBPsBMEEOL7el18MftiOHE6RGSpkZKM
MgTRJnbar3Hl1SjaCtkSOkpKdUj/c8NeO3NLFdy/0Cq2hYy/WLZ/wRDkSsVldVL3qz7VHsw6R7+Q
xtl+jL37epLa1vLK02o0xWoMUefEU3CWZbTsS0QOK3eMiZhoo63Rw1rtXOe5yTpg+T1qPOnFe6Pz
NVQ048UgQmuD7bpZt5gHlhqEt31J8h9qZ1+uSAY/L8gG3QyV2FVBcZvCoQNj5BORUZJoLgBXE7MS
q71N3iv+QaE2lOQDOQgZmNmJNE6mqAzwexIjc/JFVygLijUfLIQdUDYnVmWLpz6oIIkFWL4Xlg5u
nAr2qm89Y89bs4i09tQfPSp2V3abMhxuh07rroaMVJohM2HK2e0GSWC5E6F2q+dDv4ba6WE54p6E
BTNBr0X338EZP3jhXHPTJapd2z9xc1tsmyj0TxjbuByvi3BNRHrJCMq2ll5LMGw3GNOtNiiQtcFa
K7oO43d2MhmVsUpDhAoRWScYZAxtg1GMGa7r9SQqtONpT3LAcoiaaCu67IWxzW2TNOBypLVVAGO9
0L0VwlvVNsHXMuW7tDBLLuyk29lG0y8TZTjL3EGiBQmTeXcLd8Zj1NV5FnNKFyKC6W9t6y7PawD1
aDQWoVWmKwbiMWwrzUVMFVNeE5apHJcs+rS/1nMhTrXAnPkwAxG2xEIuirJxTseiTG5igzhNKLDb
oTfJOSNTL3EHZAJjiLGkjc9tFz3FGALChZnQLJtYoHnU5Fbrq60F/mxt2sF1y1AUq4V3GljJCXl+
15HLUAYxx20zRKdWCWiwCc87pZdAg6dV73Trob6bUnXxnirmiPYaeor7Raok2iAOX+Nlfk4iwMB2
QNJJIldjlt/WWrWWg7dRYfZV6Pm6mZA5pY7eLRV9JWaw5jm263CrTx1h0Yp4am+PDe5icIJ97Ofy
LLOVJmFcjc4GCUteLAqjqF/oihK4y7niZqjHDR59eU0gC3aSCD9P7nXD147jCOObykY3Mxjec5ii
wRJ8rJNhAq2H+BUqB/Wvgc+gTDcwo/C7hXOkmTLyXVVGOUwJiVIWM9CqyhLrysUtCxI5mQDvq3aX
akG4N1gXV4lJF56Ke8nq15+Oom9vK89lsWjgxRjg8LZ4j2uyY5yIJlHuzPHtA1wI1VYkqGTtZU9a
wC4qQCJDx+EvxgVpuvh/4SRV4mAr/4IW4r6SSH5IqLwd87jZJ37D/pCYdy1jvHVVOgmDjYDsUMkZ
GDtFdU6sYsswgCTvxkxBG9FpBHjE2RK3TXQSEOq8iDW4v1oQRWtHdD6LXW09MN/cO/7Eeheby2xy
4x0JBfFKOvZEsxI/iqYX3xyc9gK22ZYGqiRinCFZ7UWPhlaZazPyr8ATkgYf+tpmqCFwJB2B970W
6ydZGefnU/U7U5rx86nofQd1aeaYmBnxyXrOUZOBQHUAQPWk73iDifrAZqfNznKEXzNeEx6stoqU
ntw0U9nsElgf5wAcBjCJnjgF2aBOyWPlpFcXDzZS8SuOzx6xWdWs3Nfz/NxyJtRPuojg/qfBLvIb
Yj7ASKyxrLIw5GJfKQBLThl8y20HTTEn1mVWZVf8Hto6aNLnz/dtiqjjguGnj3vUlACZntJCsHSo
zEQA1NWAzGx061XmatPy80v93C368c2+S2L5F8yco/6r3oO4apKBrOnW+dY4gBZHy3wy6FatKqt8
+Pxif3MScwfd7wLc71ejRP1YCWmRn3UDuPIdaFEg05Zxb4BlJlwoeNWjas4FTZrLNkxD8irlRNTD
gNkgKVG92UFz5sUEknInkfU029RWwyauW9JkfF74YKAdEkXcwsTqBcM5omWIX8ovRUw+SZnM8WYD
CihZoBIgG/wwzBu1mrdsk73788/5q/uHY8NCkajT+3OOHEQ6gz+dOHV9V3jFVRFlNixNEn2i0PrN
hfSfXRDfb9/HKx2Vwhg1CWKXgbHrgtaCReS96VPNZFRAWcsT+8WWCIkHIgUW3lwplLC0V59/1vmW
HRW3VPyoMJkeuNzV+dX9UNwmZNUIjX1kZysrWCa2DzbDkAmlm61dRp02Z8CrNPnNY/urD/7TZY9q
akk0ckUWl7HTTPRn+H5enQS4bF+BeYsqoe3zcTj3tbq6RADLmbMnP/fzD/7LX4GbjP9fdzlwHyPJ
UqEPdQk3Zgd3rQJ9TYCMVZ/h1PeBLFgaiU/2heUK6k3DfmLVV5vPf4FfvLrex+sfrRJt79WFngfm
rknbJ6OOhvMm9419piDHEMPym87UfFI4vs9MHC3usS6ZIB4twWEfaVVTgLWxDBQJep/0i4i8zd80
ZH/x5vB9/nWVo89UG8LoUqswd1kz6IueD4hY3QQLi0v982/vV1eaP4qQrsVp9W8LX+m1OYwPMQ/k
+kXv6vep7Z3w3v7mE/3yMfl4oaM1j/NH29DWNXk7S+ct6puLmDbSlhxiiI9j+1/cnVdvHUmapv/L
3mcjvbnYm5N5HHlIkRIpUbpJiJKYJtJEevPr94lTM9XikVZEDQaDxTbQjaqWyHQRX3zmNdYHENfo
2CUqPW5UomzKXr5BV/1NyQwtwqM7r/pKqJVdxIk4nafGy2LrgICjPKxTOz5I0zaOwDCtg7Tmx1oG
IkrGBBGdcSF9S1KQlE0BQ7TUvmqAstGb0jgdyC6qa5GUn1zg93dGZn7MW7d+o2BmEn252Gxg0k7g
05Tgjp2LZaCBSYrLteXW4BVXC2J8RsrorV6x3sIM+WYO3HkrB/0wdCnz0gmbJIpQbYfzN+m7UiUa
S46OdqyOpKnxNgdaXkpqmg7bPprjzYsEWHXUm5IUDtNchBmaDfZPlGcLmEOpoesq15rcSsbAJosf
MN6MzTI1JTIJo30C0/r+vBz/u4k9/991TRVlCjrlT3tXmQn9h/XP7dfyx//+X7jA/u0Be5t9q58x
iD12BZ3U7uf+1d+/6a8OVmD9C6CDDnOVmOHRGWWN/YeAIJNDJd/n2QEddgd72L97WIb1L/4fdgij
LGRLKDP+7mHReQVHyNAQ+1iTPqv7j+aDilL0Uzj1fNqwns6dQRiDc0S29/rY7Lqmc+tsbvfpVELI
d8rnSvpiC9mRkXvcSvx4ihfigoTrKZ5ro+MErzUjbEZ9s2S1tRn8qovimYl8PGUfx5pN+9NLvvsr
tL/CBrzOLc63iOSMHjCZ543Aen19i7QlAH0IgIB+Cd9fW/FIJSpYlJ7BaWyar7Y137rdEHWJiUCT
i3z0f+kGoGCbvCoPluPrGzA50P3JLkAiJtyAtQLdRGgBEWXgAmkjTTQKsH8ZAlLAtEE30OA+/nwL
rw+Jv14BrXYd01+a3Wg2vr6Dzs7MtiiLZt8OybJBWvhhSJ3bDKjJn69z0af7zwu5XEY1/QF5vr6Q
u0LWWZa62Vc11ME+6YOd10usScpgFywB3toupI4GJdjNOKGXBTKhOmmzee/Q1zwhOa9tLc2Kv3Y5
ilbtbOrvLUEVrvbFPnDm9jhU9bJvS3TiNEllJISN8zjK9Zt2GPstlc1Kl8m8azApZf3xIpfG/QyF
6Ki3nR/ZWRNfJRVyk9SeC5OkNb1Z4sd1QporLVEsASC0s2c8QudOvBjWinzgWDxXWulHRRvfrn7w
g27Ne2v1Pv35zb3uraoXdxZhQFqHXjAFjPqCP6Wf3lrB6coaBJWt2Eecd/mMrXzk2/hlINmWgeuh
/+Q1Y/BG8nUec/w7H1IXth0LRjYTNUjShJHXF8Yvz5O4mud7v0vxQaAdePT8tT+YyAFiFtJ1OHSt
Y1i3pnNdIj24q7pc8Z0qPig62dsiTXaD3wWIJbGn8PsSEUBrnDmbCTxRzhhdtecFmVxlvpGSXA4Z
1b279O6xEkBzinrsYlnrQ2CPi5cWe/BnUIG0M6JSyNAag/f0ouqtQHsfD9W+vJUzJCULcWNa6ENB
DzAuXRxEVQCy513tnFy8CzZ+R6cl0Hhob+Fp3MLKQtp13/7pt0bJCKYtswWTIcClIEFvZprejtz2
pLVoq2BUukFaAOt29aJbVwZhM/QIfNqF+db+5GNefGwXsEigcEo4sF1KNw1mGdMEbYt9jGVVOA4B
bUN0Gt9ISV9nPeclRT+FsQZDP6x53YuysSpkaeF1UOzTxav2XtuIqzZOn994iZfM+fPXR30KszrP
oGoxL74+coSeBwm7oL9dvMRejAK12wWgUyqr23g2mzzQJs4WKNjbylgp5ZzixUjsFQxfvnWqIeXc
WYLQsMcgLKl0tumK2WvRschFPpkh5ZeycfQfNFdbdtAbb815aY8ZAv6RmId8MxpFsEN6GSNSKtWt
Xzt7fSa+OcYMUxOF122d8de61DFODJZQFhuQH0R1n0jU+D5eRuAbkAXxN808a4c8STDBM7MAPhcw
sjSQ9s40u48zYmJk0zTG4j5/xi732cmt+1Ku8VUsEbSxrfylNYf60CnnVBzJD9oMR2cAcLkr6uyl
TWJ/M9TEXFrAYHbGgAVnsL6rpDPDURbP7sgatEXyyMAJ+fQieEDfjBXYC+7buq+yQDtM6Yg5ldk/
GRW7fVLRe1lE90nOTrexEZ6M5rkyQ2FzsQJ93q/gxwnLpkcndcqeu2T2I6tBnzbBoAXbKudL1aKL
iBYi2g9UwJs8WzmIVxdOQ5G/GCkPPSa9H5Ul9wsB9z0aGz9cINnhRN89mWBbjD6BG95ftxUcIFE+
4yVWttqTp8sO/0r8coLU8kGGWHE4QBPBpW6t9sLJnhlBwQ5s3AymGSdwsdCnLO3y5BTyQ24ED6Do
S7YhWEgR+/gIBbrFwYJbfWHxaaqufe9mGHiVcnhHgrGPveq51fGX7gYkYtDk7LbBzNdE/leGbZPD
/yncXdMUL1XQ4jjcjNdNP16vpXgpvAqt127B1cXmQbupdDaTdRNbrECIczgJ696tgKkVQhIA7Gch
OGvCQIliyTqv1ZG51ORXGLfKcBnFi5ZorFi+LK7AL45RKy+FxvkI5wPUTuIzrLGRpEd+5qVWE8QK
5wuYAZMfaWl9mr0OwKDgpC7W8tmqy+LdwLyeubfmf6CDvVvz9Nm19PqQLnp77cbeg95DjsROyTi5
+UBupT4MmcFt57b9VtAyR+WdtbtMLBtdBig8x3jmyTR79mNyRiex7i2/CPb9Ujz7OrLzghVu0DPb
nBduu3LfcQXVHKYQJGgXi0T/AafFhfmoLv7aAiUrzDCse/Qru8gZST6Zv6w31czHGjKVbSg7lbqU
2BxCZgwtg8/f4TJJ57xm4oQM9WnSaYLCEM9CNKBFVPfZ8/nGuV2yGKrsXY7Oz56yFMSQM3SfhmAK
dsB4iNeS4UHhpfKmDoJmm418Ow9G7XZtvKPhIq2BXwCO1j3KUvk8nuoJ3Tq86PPd3Me4pBLANCWC
HXgOP8NzsHTRjlEfuNSde7NonmrJvnLn/KVxueu4yZ/P4WLwxEuPmcvGH4kEVZ5wgQ76al9wgkgX
4n1r9LjIguzfUAyQD63kU2TJ3makMUtPLj8VGJhFIPnwlUb8CZ9Y+eSY9el8OgU6q1iHRL5Dny++
gkT+gotEfAdtb4dkiAgzGAnbtqswkJ3NiHj6vSoIJhZz6agi6drQxn/sOvaxrfF7R2KtgM8RObOz
b73iuSe/UuFsQXtikxbu7TkoDQ7hBeORp3zm3rLBvTVrOvtN4dxT71T7DG3yDX4vzwtuQqFvgXIt
Rj7uuZpI1TnqZpa2VceOW3u35yecFvGitkSTOffqKPBcE6omN3b+BtIMbjO0BpnGxMynppOf5E5o
VGrZVD4sQhNBsBr2tZ7bxslp8xchk4LOOkul1VmM50jn2wQTh0lcvUC3tN0VQDe2TO86f+khUrB/
c3YmQ4aVn/Jt7VCILgYprqB1GisPmNQJ6QI9cnL24SzX+eocibH6IBFzkyKaIPuzg0mzltUHuiWR
IuMnXO7En3fdzJ/iJgnjJxvkLsNseKeJkolroIvIdyTHT0dEYA3z69W5YgluqlPJs3CdewMDoyVF
6N2KAdnBvRpDtcLmlb+JmNU9SjJyN658qqlm0bUIH4f0B1mmI9HHH/k0VkBCob4u5PAnnG8sMONE
faogbOsTfmEzUhWc42+homOM8fYewpG10aCCHZq867fqjAPmh+9hyqp2BjaQt4qT63LXpuJi59IQ
0Tkdxoyj2A5TK260uFge9bQB/oghDhY1JFf6LJ7Pa6Xqy2eEdF+qdX6I9XzhwGjpiIy8anXaxAFx
UWA5HcVtL25mz0V8XHNR3Ruh1No9qjeOmUGZk1WzgxiT8G3b7HbKeKvMesjPHW+HaE96KGTNgbf0
zS1RsrnO7LQ/2lNlAZoHXD9bKZrUmLbtxICjdl0HyFI1vc1MZ1qmTZw6zMTlmijT1AFHTcPOdqOB
/w26DuiVeimpxpy91E39FLdVD5W1Kb9pgVg/WEUur/VKzFEi+w857LY9dU6muFLGE1IioCbKpSIj
tjLs4404sqxVx2IFPeaVMgkhTZUayLE+tk7qQQKF3zOtiwkHm7G+WJr6iH9cFoqUPLlZ21vLSG1I
BbNxhYXg86AV+PV5Zgd6nZm/Oa3dTgBrvF5btpOsCPaqzKuR+I/g1/I/PmBHBzzkIUCZ+TZzkHuf
qzwLoen1GGMgW91BTQPOntjkKAAD0xK+ZQXDNBrN9ke+krD1oyMRoqzQgo/BT9CPPPZB81QEEBYZ
tq+bEQ+Pm9GqYVf6Fo5KRgtPIcd8Dqs4flnPLwPsye9ekbDPDGPYtYNzVdTjl6RIph+ih92FX3wc
TTOC6RRQ3xg9bPNk+TbgcMaQkaFMquldWPujQAGuRwbIzFommFUGllQHzmjXpk4NhwGXmdHmz/E6
sTocWyCsK82MOw3YDy1p0kQsbhB3z7Z+wjdN0hsG4dcZelkswunR0KcrrO18bHpRCgsC7Yd0WXze
hMS9OaPFLQbtKwpvPuvJsI79at8nIjehc+gn7EFEVCWETD0fuqjNDO3QZKkedXPJrlWVzypkjqA9
YSkbshdjroNdipMMektEGqTal0ertxv1hddwKjiB7MqNX6Zcq0PT8IuPVTPY1/aKra5CE8OoxE+Q
FkcpmvZbsgZKGR+VM/zL+72oSYLTuVkhpJIx6dRwghmvSeBScRwD0pOlc84lBAcEcPqtNtbBHuld
fkpV9GBUCAcW29SXJDKVbtxbKGZsiioDuFCybmu1RCmY9/Y0PUNe9PeiGu9TnxUTBwhmaBXUNqyX
XtR9jr5+b9B92HeuQVnIab0JSLMHI30WTv2ki4Ec2dHvO+zdQXN7rNC0m6/QDkf9VvegrXvJXVVM
J7kYXyggm50+Oi18QbN9HDTxOedMS4AbN+YSXOGtY20Q/xU3+cTd+GRV2CH0ZNcqnK59ud6IgRNv
9Hu5mxz/wcrEs1zKEwnGfLd6c0sWaN1AWqp4ycEJzpJL3Yg6Rm9OwJzn8kNgItNl4nHUmwXPmrXu
LTIK6Z3eGvJzpvPuK9LkrSG8Y2GzwmTBahg0vybB4p0im8F7tj3/Y21V7XWiZdND2SCl0LcsN1M1
r7IETAKq5uHiE9fijjxHNOl8q2mWOUDDV0FaQcTHUZJ7dz1QhIkc01xHua8y3Nnqtj4UibGPdSR1
jSB/qbT0JeG0b1vOoa5ybhOL+zyf6P1MEabSnUat1YRlchvbII4ScgKKa3Ob40q01bhh1MQ5Myss
ohEvoWpZZxpEHrIr0ZC0T+jNUy9Mw/QukWwpRkN87Kqv9uC94quFziQ89mLGg60X75thhOmqG1st
0UdIXCnZHRX99nzKMT6qTtlokUbZIOoTwKqnRHKZwmQNz6m1fiktL/3eZnMQ0rUY6YBAOgpQHQgH
jdUULCiNFVPHb2nLF33V9ecyHqF9ceqdVz/15rb38uyKYvWFJgRPVbjv/Tnbu4F5XzFiOXSwmqNc
aj9Uo8qx1+YwJMF44zR8kUWoMzBhfQ41GOqOHIqgkMj7FjcADjN8EJgPIUmvp7dLRhijGSm2pYes
jnD6K21YMyKuvF7MFTZqw+WhgpGv2iRYmWa+K9oRtVZbSXikkxGBUQt2rHaOuIFPNFb2/fnsDWb2
aYqOw58Lf+d37QVEBEFuguYAvHsxwRvzUbnJLGKvVRSdaNehO9/3T42kKZjrJfZQyCbxFHzlfi3W
XWqWivsuPzrNJ7+R8NMgPk24oO1UmjF4urZFMetBjMmdbs4rkjOedgBANUSw9gCtTyMSVFqHn0FP
Atwnj+dG5rlGQgjye9aX6Ys7o63p9O69IVY04rTeOMHanq9cOZfYDxgkdKNKSj1qINRiMuol5J5w
RiP3UqJv5yIMMqz/fvC/55h6Iq3QBKGdqCwwxQTSpeaNnMSPISob8z9vkTMRYL4P2BXNWahDr5uA
eZGlZaIEiuKOkgO2cHzVDXQkXJOkC1TRx+wceOnjhyDRVJVE0vjnz/prAxR9MoYZCJTBWaKf+/oW
YOY0TmaKYZ97uAN05poeOmQOdqnbwKfWEONI3RG+c5FZb7SrDPPXrhjlu3JnsggY9JJeX5qdDd9D
BMPeb2Z8/wjqUZ5phrLlKCMbNt8X5ZeC7fwKrsvJ7+qxHD8E0twv1mw8/fk1qHbrZYcOuhWICx+V
NuDBr+9lMAddpvUk9rYKAqphYPdsaQ/L5G3r2PiWEl3/fEn1eBeXpD+q9Nw82s9/YW9/aj1bFRSl
lqbUvostHwLl4m+bhH8yivph7loM7lINrwgI7KBv0dj589V/s5uZE3ADDEnPo6zXD1zyUq0ecY99
45OMCRo6YUVB8cYK/81rpcuM0qbj0/f8ZUzFaWoCxFZarEZmh8MKiqLN5y/a0t12QfF56YvsjSsa
v3swRW7w6W+jpuipVffTa20qpKFnaK/7JMu7a6BYwS7r7fZISKCVM/n4CFFzQCCjtweht5yLZT/O
eOvNCR51xZh9X/+hIrDqmKo5ImxehfP4ZXGhwo4DkC7ZYyL/Uktn+fFX8itycrxibm7//GnPqr+v
V5YDzgIuiSJwq0Hk61cwmJjuxpXo9n7m3bbQ1qJKc6ot7t2oeZE1bwz0Luwif5Q67pK6hwskSpdj
Nt0MpviOBlyxWZ1sfQNEcCk7zmtwHFCxDkudre1eMj8wxJVL4iUd5jwjfZqC5NltCDWDDnBzwOZ4
qJtTSpPsk9UrM+qaT6SlOJVmWv1ktLPSUaIyAdltQuhDbchzrdsJoRccB/NvbndweqCsq00K0ntY
Blj3wKNfhiSVeFMNOWy8ZJsi3BN6sL7CvmK2pKaOwkUQzdSLPLTLPgd0qmprXTc3iAIyr8fWh1dD
K0uN7c4HW77q7fHPn+ySR8i7UZNkSPqWq9QiL+e5qKjMyJnrco9ywwyGrklCr0ecpphK+mJeg9Nl
Cl957ks0esZRPz8mrdXQLpqahFDRvmNOOgjw4krqg7Z1dKZEo8qbV+W82ZUJdmmiRNrYpxOK+8Zb
8eySDH5+BtAW+NpBjtWRlr1YdmNPnG9JNklK0V3B0zqipzZtKq99GkxAGKlbnlCjbaH8oyYFP3DX
TtAX/vwqf525wiGBp2SaTO71s5jCz/sfpJyFZlTS7OXSXpkTLwYBsvusGt03LmT+GmmUqYkfANED
G4Ph0OvnZQoSN2Yh8Bqt6Arm5D3GIjD98frqpVg7OhweXalMdZcb+H6bChThxhwCnI7KMYkmmT6j
xP2cIRB48krqPUEJyPsV21rVjBXFO/3tE5hwGqcFbTisjt+EF6kp/OtYwUNAE0O4lO35y+S4onI1
jTWV+7QrjcgsUBVqq1mGZUfWCTK/2VrT8F3VS4ug/TQ06ctS+m9ErNdQNDW58oBFME9En8j+9Zgo
zKHzpGHIPd5OPyDTNyGvQQl9tmaIEtwbVzN/RSZ4ClmJfCoACsVHe/3hrNrATsA1JfNL1IiFrJdI
jSXXzkzQB00cGrgk1AC0OSJ8O3lXrvVTPdfiBkN6ugJ68ix9Y7kpEOc/jBTe6M4IKvOSyl6LuxHv
uOkNl5lfz1HuGIIxCbFLRL8EErTO7JXdzNbytAUcU4fWkyboQAw69ROtbNjEevHG0PI3CT9XY0UA
mAZDBcjz9WsqSB2mujHrfZzT2Gxqy6YQn6Gn1PYMsaOnn4pcDBXtcOxoT10HFo1K1TOk365tMerV
o6yihRAzKIp6MWIo51jGFa0VFBbJZiWW9GSXlN2W0z8heEg3XfVEKoPCyWT8vOs9Fc0yh36tGr/Y
5pDdCyqqsKxRjcPwF/dx7JNCkGmPRWOuqIIw1JOG629Whg671FPJfDwFe0dNKOGY3Z+Z1OfZRl3A
OGHm9k1Vwm7Wc7lZZ0IRf7G0eQ6l7KYdCL/qvxI2IOgC4GEmDOn9ItWUmKylrU3YSJY+vQMAS1OA
8mVnOna/obFccwZS5GaB+UzbnG62w4c+K9hNA3aDFUJOV95Cj+gc60tzYjS6ZPB37E46Ud+bn8+j
TVsaGBoyrb0qGXffpjkf4c+R9tcE1ie+kryCONFN/VJWvk1sRrCt1+0rj8N4mMF8l57aEnY6Xidt
UIaBv5afbT/2IssbxRtnpqKkXoQuFBjgK4N5AQ5lXEIoAgx2g2mu6r1eMEWrzXa+MwT9fr+gE241
gf2xklh3IhsljgOcGagYnJCzRh87U/+Ea1oTDbpXRsnKMuXsYqLkMQDCrPyLbgxXYqmfNJgL4Xn+
QGvD0OjzxXO+TXG0enKkmgY4NNlzmpJ7vVQ9vlm1c1eZ3bfNZH/UCyeSenBqRxNJM3d1dovCvJRJ
8MJ/lbWppv+wu7zYVz4AG+ExbvzzR/pNZoHAJxBjDAdsTmVXvcWf8uGRWV2VT2m9bxhSnAcE+D4y
EjaYCMmMbYjPJ3ZxAg0zXeibFQXdMM4+MjyQx/MYZtUHgFNtYCF8p98XKr417oOdrxlzcfm5YqIf
JThNbzy9XPZ/vvtf456P1pRrs+91ytTLEnHoNYmkXlLvNd/eGwgJblSoEAvtyHM3qojLN6LeL8kz
hmfEAYuiDOMlDnZ1Sz+9L7g48dIKKkFa2xLPy15BWjmOz7OY7vx5B4ZCI/EFJAegkUGNAcceKpgF
VnfbNq3YOoBZNkA13goelwfl+eaQGEfNgBPQu5S7cRc/zzVRiT1Gfxhtt9zDQhqBc+CMnBlv5c+v
/zeXU1scpJJlUEz8cuxAnYA3VYv95KhVi7bPopFQ2R1rh9rxrQzyLGvyczLiEeOIKCA6AbKhcn6x
VtN2ZNrYZuk+TVPnFGRAZVNMdqPZxgEXT+50MyEat82qhDODNPSQoTZ5MAytQp/J9j5Ndhnc5VjE
udbwroPotm3c3t3Y09hsJ/ZoRHeluy58WeFBh1MxGkwZbud5AFqlZLq59tWuy/jl2dgieqdp9xnt
8GM+IARR510ToV+JdY3vywM1jJ2GWo0bmZ0gmqhb6Xic42lHR7LZtklj43qRWFdgOTQmKuJdhyFG
SNlm7eEC8g6NNoO8peVRnIvkXUWdvFthQ0ZIp/vRkPIHqak9GwptZ0zNcL+QqO3KAhEJL6VSixWD
UZDR0RFsaatnzKmjSpTWFQBVBxyYCPLILZtqV0kb6cy8HSeQFjg5Q9mx9pbX+PCJuQdNxgn93Q+y
t98laWZGGt3hax+YNO2f1fgCT8Da91h5vLHRrMtEHcIHSRhUX+pCYHhKpeDnjRYkTRtoBac8CAr/
cK57rALUSNXpTLbJpXKz1N/Jpqlwzpns0FoX2KdSfcAaK1C/7V3mF5i/QCn28igr0m+FmVs4VzUu
DlqTS0tptLeLBj8NVzUG4VVb7RgioL2l3rZvrdrDUk/2KVC/Pq/7d8h9PjgeaJNpdkGSOIO1HdoS
Mlfe+W80nC4PL2B/bCh2MHkMgUa/WOpETsOxGuHvUtxq23TZ0CJ6Y/deBs/zJTwQhkokC4fCixdM
FebQCEh8AAO5jOqR9uvY4tknJE4BXY/xxaJpb1VFl0kBFyV2YmpFh12FDRVSfgqfiea7uZu23g5h
h2bL8KsN5ao3jN0EslcWIz3Ncrpj3epxaPeie6OtZVzm9igmqQTZJIGnn0rH5fX1F8T/sdWpvR2W
jxpzeTStpWmtUZ6rC8ZOcJRB7++Jdg+0HcS+sN3x8c9R84yAexXG1D3QIkf+wAf0qwDiP78Dtk3r
ma3m7nJXYDC3NN2htK2WQlxHj78dswAJR737OutrfMuLtG/RYo6jqjf9D5rw1igdPRhBk53vBjiW
T3pn8iqbjuwulbsS5uH7aVk6GNcej9On3qlpbPfkyan5aCagErBRNLL9FPR3lpdIeIxa8Uby5aji
9tUzksAiNIMgIIRKhEEuiv0F8xi74QjdDeyq02ThjKPLxMBXoB6vzg8RQMS7QzTVO3Upf8DgMQ6D
VV+jwgA7spKCRRa9iNBK4+QQJKkfIdOtsa/1Dhau+SLBYhy0ETrU4MN3zxLrXpiltZVtNl4hOQ0V
tnFbEAArYkizNzLVhtvq4Eij3NW2hduvIHxqNWOvtF0p8Z9sFbEd3vlOtE2HaPHq76Q7KpG65P2i
OVroxlNxt6zy49rmFkFouHKmgZu18WdKmnS8MTOvf9Lq6vufl4z1y0nL66QJD6bSoxWMl9frJSMD
TBJW6qZdIlqlWau1oZePpyyZPmD5GcNWtbFr7A08JNwlDk06XmHuSP8goLButIzulWC+DHGZbZZX
Y3oNzV3/2iy5x3g5WK/5Le5pHOuBibBdHWgkDRteursX+vhtzWVwTZWnh3oPZM/pOxsN/KYC1Ge2
oebWH/GBwAd51h5KGtKRWBHi//MbuFTy84kZ1NzsWDzD2MBnw8afAkee9YtLOwUlx5HD2wci/MWc
J4Zg3HjMCYpo0lD7/b6fZm1naSUc97VJr42899HEwJMjT+NhUxZ1+ZglCt6Rse0EbG6x8Z1c25mT
ZGG6iRa1gOMivWWN4J6ah0bm5+GALup2wYB2XlIDLIH9YRqtJ2S9sRIJvA9xmn2n1hnQn2iH67LX
PNzd5XiD4JR/15NPbtPCRzJtLCjHq1QifT/3e5fewN5m5LdjMMlCH7nkHBTW9s+v7ndrh8mFTdOb
uPNLUrjMWcqMkrUD9e0FtoF/p/ZKi3NFOBnJ+EYb1/vl5FI6ixYINTq5iONfgpnLgV6VPvREWOBU
EVaQwRPAsvRarhXCwWs57yx8am5Tt0+vTb8l4CHBz+iKl65UkjeQg2PMy8dPYxCfpsS9iVen2xmg
fGYXn7i8jpqFfT3mQF75u6EkJ4y0gHXZ5hwf5sRuJm1/qbtmvTdrwHxGg7AXmtbdYbDYA5Ki8JR3
ursVeAzsUiDxj9NYtO8Z+MeRYabjvcwy9L1McBrCNmhxuWuzxc1ixHhhDo5MZO/xBugOgViIHGsw
IDRQeacWdsXNpBOWOynErlO3w8S0UIn4+OggVI6XFseMlmK5FjomrvV107MLey2/NfUaowK0Tb5Y
sVcAkTEYZ6dpre2CtqTtjDfYDiV/gpFnuNuUXhAZKBtifWOj/Wa1KGUo64xHV6fk60jTuW4hygRU
rN8CykH+ON+1yLSEa23XkeewIf7p6mSqCCKdFItC3bms0l1RgQxea2eH3Q8JiGQ3AJsLjmCO/EO6
Os0bu8H4NbGkbDvTail4GeYFFymID7ytMZPE3oFjsrYZgiM0WHz3hEpzv69WPb2eAzvbJp2Lk+/Q
onxPuHDR6djWJZsfFwFGARN2HTOVM+IhHFT6yKfGNBAxdM/o97LhUTK3bt+XHeHaqdTh7sQtJ09W
3DlV/RULE1wSKgfPD5NF5xrFV/CLqMK6oELzOtOihN7kA4TY7ri6/k0xpmLHlOGlgfMdrZPzItD1
N1PuXdORiF78eL2mr2VujWGmsVK3D0jkEKk0Iv/5aJWCVKv1k/QJRJm1DUoA9wYgXzAi7KYg4JRM
WYL48RT69dTb/b521WlaCsDgkrxE4P0QDuWA+J3aq4tJ/GjLYXmuVuKbGFnna8MSF23bHUAWc/YI
wm4nZPMxywS6KRVnZoHeNgMLD1vqirM+0FKmAAtc+7/+tGC9w1rVdmguUM3XIEOiwZyacAZasFnU
qZunZne0M+GxWQgXmTGRD/Tzykucu2Pa6/6N0TDAHwr+NegT/9B57NAq5a8gFolndRzA8a8Bf4P5
7vdt0rW3mQGKqOrjmnOBx9QcI78dtXWN5Gh022GplRdxHBwRyufdFY6/L1b30V28byV43VAUtnlk
d44nODXWlgjGKnYWfz82BSlLRhp93u6By+sDacoVNE4BGZDppCXvPw2snqKdz3HeXf9jvM//B9Vd
DfTBKAvZtf93IbybbK3br6/0x/79Y38TOG2mv0xCORf/rT8WwN5UladNZMB2j032N3vTxPxNqWLz
HwIIHq4UTP+pfW38i4zepZAijPGz0L3/iQKZyuZ+Tp5hgsIssuhs0etweN7XMXg2uhXkbTkeqhFd
afqQkg5LU+7b3Li1CEfHLB4/QzqeQekPP8zYjW8SB0TvT6/s7q/r/czQRJvyN/dhwmNw1LCY2eNF
Em8FiVYbdYxSkeiKQ+8ZO9sSUEdDd+BourabQ+PexcCYh0wxCRysqM0kvsnTud80rfUwNNANTCyk
Pq7ZraVX11bO6Cjze4fWoB9NrnctDZlsJnJszDTvl2Ghi4fuigOIMtKHxwktgAXK4RxXCGZ3d7OY
32GacmVaEhFSdxd35Se7TN5puSxhuYqHIbNwpbSSr7Yn6ggYoDKQH2cJVr6V25kLRYNPo2BTZ09d
Jx+shWQ/XuD4WHcIHijal0g3vNjOsvqn1J0EzPlV3+FyvKlnMuSqNHZOmoSLiWVkvXMbC7bLJ02s
79Gh/QCD8gpGzYGpyVWV4nAiEjBvzYd5dj7D4fM2yyxuqU+HjZ2MyJDbtX+wnOwTffjb1l+v3Nn5
UafZwde/oEj06CVcvvduWqd978bGHlmKrTFr0WSazQYbsSQEeBbi47JVJI26GL9njeUehtUy6PW4
L2awxsfOMdNjuVrloRFDE83eet0b043m044GjVZsJsMMsdn6UBbJsdXfd5UX0o/BE9mePjRzcse5
vWNMm/O2AgGcc9kCbuzd6arJrccSgNBG12yi2oemml/G0j/Onf55BS200NrepJN8gkG/w3b32mws
h24Dxp9xDZIueGR54a8ChwtPE3oGKM7243bRx9tEi59iuV6PrvWeKpaK1RseDYtTw/hel+Vtp4/X
wzhzEA9JVM8r5jU9PjboF4UiLqJg7r/kVh+aNkWePuPLydLEfu+RulrfQG79XjdtDNW4jOoOl10T
sFmZ44vVo9kT64h8IJnUu7j+GlOIW9CnvDQe7PKTh7HBu5zu76dxLa87Yd/H8zju/WVChQxZsyPW
CBGjjGvIQ5HbVAeEVZ/cIf4htPpmWd9J57GzS+ZQjZZBHdPvzd6rsalejzLJP9lGNR2GEV91cKFr
7J3GGdV0F08kx3pnL/etL2+YxoVdm6KYZy/1yQ7IaQcjiQY3vevnGFX7vD9QPoIC6GeH+ZojDn56
NybGqarLsA2OXYW4EtTcDeHgLlM8ONjPnyTU0hVBl3jNtvlUFfT2jPamCQzcSRJRkMxY2wUZts6H
5Vb4u0bcUa+FkzTuUaKLjNreFfr6UffLw4gkS9un04bh2CckeUJbK/YsDS/SgfwdrXqwSW71IYxH
97YejKvU9Ohvro/ZaDoYx3mfM3ixocgcKC8OZDaLLsf8Dgz7HiBnWK2+d43g3pZ6+5s72ndGnKvt
ZP4f9s6rN3KrzfNfxdiLvaPAHLDAAG/loFIpS60bohSa8TDnT78/ltS21G7br0fGTO9i6q5bEot1
iuc86R/2jlxjo1IZ+8Dx1sx+HpIoXwe18ZxGyhpx9ws6rBAEMARZRHGCubjcjjbyJOEWAw8g6Jce
1Jbp4Mp7DyzgPFHOC2R+5VJm5QGCeLK0trNgJ4KknZkQwZh6NAu9B1cumca5UbgXIg4RR8E8JrCT
ZeO7Our7PhojZfaY4nWs9+atQJ7R5D9mahgtYspP7H1Tsq7ixhqKPdDXL3UvMsyvap88yb4d2v7K
altv1jnwH6pt6rmTRhTXsuTsBy3/UsXGg4p3Wp26pzK2Xnkf3UU9fpxVxucAt9NL6bxo+vlgBepl
r0uXjs3yCJJN20IcuQb0U8MomeQg4ikuihC7wXbdIkil4owwFNlXLRJLrOwOtsdMp+3ddZL56i53
2fkJFKupktsvdC5uO4Mkit7rHI7xAr9a8Kw6jDsBWHpSKsnKHpyDWgPGzUuH56+SUVny5akaSjdq
qp2OZLs5O+wMfeK73EkYb9Ii1AVOXrIoD2FksTGEMvGr9gu14Tk8ims8vE7lpjobVDD9ZWhBHody
oqbeevD0F9JRYyIX0HOUAI9LllVy3V3UtIsiQhNFx32enJLqSpJ0e+oXjPYLDBs0Odqy9daVUifz
WpfOi6wBvut7EcgUaafLRgLYOngu0mxZDvElTDsIXJJ3Ucb1Eh2UAgwNKxnNi9F609HW6aBv2rIl
+d2YfjWNAIYjw11NZCDOpvGl1qIbV5RIDBbLqK8nVBjTPOUQklN3UfnuMivMWZY++GVyJhzrrimU
dRc7syrWt22JYVCTLVwtmSn0F6Z0HNdygHdbFFaTyLrK3XYGk2XVB2d5Wt31giFJG69gA8F9VO7r
uNqrbUMnxEES3FkGlQt1pnRXg+SPBXlxbbrVoYhqnMr0LtqYxZ2NFLeB/Q3YV9Ty1FUb12jSnXaD
NoOqGQDjLy6kQdv1HSdX1pkY57HlJcM6Nzr/Jeu3Hp5tqSXv/e4rSpVntP8XIQJWhax9JQOn3Eba
sI6VLfkb0PDga6Amz76n7zWzOtPMYhVE3rXct3O59r2JUTj3dgjJpf5akYnnPUcn3mKlUZwZeccm
TO/ZIrd5b2ys+KGxQf43yYPH/KSMwtNarvcWlYAGmGyJwvCO3uAdVLyLokw3FoIDmK4xQhN7nPEe
hDdKp0v6o2PlZ02trtKu31leIDA806aho6yEVtJTqQ/1UN9DkZrHmM0xvniiH/YotH7rS5AjXOQx
VZpOKSqQUBNLUJX4HeF4aE/a4ApZUo1DwWduxLGMN69fCTrh9bzqxLLVdkNor1s13stO8NLYzVxD
nwBOLfEzpaOE62GDjI4fyTuYQygOOvmpp0cXRWJCGzIva9FMfXBjgai++LsE3fXyJgQ6oeXSArOQ
s4yeKgVVOtEaZryBZSDMoc4Tn48VntN5TmprGXctdo3lM8ClrR9Eq27k0RbqqS5UBSpkjDbhWD3j
j94xYrLM26IrHtErdOeVju8fpSyQb6lkvl5hZBWKmw7xhYsWZ82p6ZfA3mWZxCZNAbI0Gi5PxSYK
4ym+RUCkdOM8880vFINPqlvfoQKxBCyKM6xe3BYRYpNteBtaxRwG09REktTrSGaG6wb7tJqDF9Lw
VDPEZZ4B3XPLZa8Yc6uR8JjdNa0BfdrvTmm1IlGRTp32K6ZqUyAlVQ5DhMmhWwX7sNxIQT8zY2va
XXaDv0hLsNDJPnchT0pgDBD+84kfAXV5fVkTimY9TdWwXQ5ov1vqndfKl0Etcx7Yy8C7joJoCS4O
w1v9fGDckxX1aSeLi0Y5FxoPEMStIXiQZB/bclyH09qY9OFj21Yrs1VPgwwXOynv8OQtAc/n5lcn
ufXZm33qbWjuQTNKMRyhkMhyYK7o2va43tnXePkubL06BDA2wG/UM2M0DLTJH2rJuosqLUWg4zYf
PJiy0rpWt4D1IGiNXn+kpJ1rbnJhXiniujHmXtrr7bQuoxz+K/AkDmtx48m4RSYNXAmHqXCN2C+p
ZTmgDZlEu8w2YVIZPqqfICvWrqvB+ZMLp7o32ii9zSvkPIfAqEGVV/3XpKrscyekrC8irXlu2jSa
g6eSl4YRUjsMpttMoe5PVdvo5qlhyE9mEvsXtibMrZx7hoc/lilWjppFtynTtnmsCOdyaDRWUqr8
B0E2vIqZj6LNS90/r+ChbEAnqvXUlyN/Hmsw0ro4WCtW762sQpdfeEv7iSbd8CgJJL7wF64gzYTK
VYpsFXKmXrW3feCFchKKrSxZxRX1HvkxiRmORUVSXuQi0q7xjeimksOkvg/9dg1WK9umje6ta6lX
FxY06/MEKYKZ2ys2Lg6SiscMgKQlvtz5LklDb06syaad4QxYv2XlTk0sd0MHutw4tYWSD5MmZAoK
h3VH7HZXMVqfJmq/S20VPrfXy+EVLXPrVi7k/inDK2MbVqa78MzB2+vdkH5BZMM5C7Ukv6HQYf/Y
pSce7dCs73GwNNoJqXG415vKuDac0L9EdaK/KFsnO1Pawrhs9LDbF6njb3v9tgmMSWk3xdIZqu7S
TRX9RtL1vpkkQa9+MWypXXQ5Orz60MUXRWPVsDgH6xR5V8zr8EZdibS2aed33WOIdeF5HbfVuQGJ
eh/XSrgWAaoGtMDHqUWAZV1q1wulR7AZI0g8SLWMmW8zmBPNVZVpqodi6fj4HYixwE6iHm1V33Np
98YtTTPNN+40gMHTjuPpIcS+FaGSWlvpoaVs6QqhNz/gXy3i4DztcBCv0RHGp7Wp4n6vwifzJpno
m6uSJ7PHtLTsxTJFS29W58OTEYcSFW9Zg/xxm2tXMm/sZNjjSPvFDOKVboi1D8pHH1CT1atgJZnd
Ng/CeZC15tywjKkk295MlzCt6Im/snXfSvm6wQh2Wiv6s4lpuaaGBx2USU+zlrnqogKFB++xJTDo
Rge4HRHBM9vT5WXiFnedml6rib4OZPss1muIl8PUDzXuuF42EX3p4lZRKmeeSeU9YzV/0nsBGaUw
rxu9uXElBX1Zen8SJ1HgR6d9J609u2dC4zXrTMl13DnUeCWScbI8qPvexq4XL0KkpJO5k/u7PGhL
0BMk5WWAObKqL5qiWiSlpM6yeVnf1eCzq7TcIqQ8gRW18OLka5aUfzGUBUf9odnBkN0ANgMs2QSF
TC/a+a7pAmudjMkw25UZ31HmB9uhq7t912YqlL6438hmkp91qTdccD75ly3K0dcK1LZ94eZmOynN
pLm3o0Y8WsetEo27ph/3jzHuJH/cU9G4u/JxnynHHTfuvXTwoqtWQ4EWw/B+V4971B53KxC+YYOZ
YnnrHjdz5+E2WMeRtPFc9no/7np73P8wsr05ru35Tjils4RLp0UTNK3sdehG/SyBPH7OYE1dZOPZ
ooynDGoR7dpzOXnkyu2mud5q15bRcy4pJfm55/vVlRym5ZWclmILBqvYZENR7b2BaswZTzrVpVkO
KhY/1vEcNMYTUcJd5EUdT8mir4K1j6Wnk+X+PDoepvV4rkp4tc3F8bBF7ge1+sj2H5KMPCOTe+dS
DyNn7qPvedtoPgVD23J8y35rbvO+9S90J1WeXEfq5gLgppaFBPljEEjr0QV3jAzlGCPcMVqkY9wI
A6f/Ko+xpBijCv2c9FYZIw0gF4IO32a69lBumOdjTLLH6FSOcYoRjL/uuvQ0HWOYP0YzhbAWuIHq
4TZdDs80CbdoIDnobqtKedsWQr63+7oCExbE6l1vWDS1RK32X1okR9g1GqLOmUcDKuLZnNdmk0L9
JoFTQXJOtC45s8o4OQPZFIBiUf2zrOHJ0yCCZxRtK1PyMcUG7OQedGEgKsNoYKC4SStlURqyVYCq
Pb6jVlDnW8IuLeK0hIks6sY+WtlpGp+nSWge7FxVtyLkkFiaaDPn8KF1MgWGlkkLZUKPHjU5u2i0
mKlHBvA3X/j4qWYF1cK0xjOOhpcAQBtWFl01I+vmTZ5f+lSbq1bSvxQJrZxabqgkBvLKgccXX01B
sOnmDl59YZhfx5Uv5lIbFrNBSgQuOwmgTAr2F4qYOwn5zp1WO868zPSbJiD1ROUVz1XRRJywvo2C
jxdf2q0pndoIMs4J9KgJyVFwbWG/MGGAEm5807wOlPDahk6NWacTrRKLNLsW8sbTFHSHGr/zF2bX
kPRUMNzhoz8EikyvRAm+9r2EHHY++GTFUT1Xlf4UhXl50gp+veXBmOLBeW/USrpJGFcvErPTma6n
6jLv42IGcHJ0INeXto8Hdpy0aNMj9LKgmUpbRS4OcS1fkBeqE9ns8gnZx02Wdrcgx5KrFouIvWrH
/lKv68aGTRsB97UyfxZHoBzRcMsQqVCUpRaa2cK2hmFi6025aFT2WmrT13TLlArM662J15UPbdJY
616JgvtgSB4MBSVvYWTFMraYlAtHQ/tuiGseq6Cc5EJ0UyzrgkmVmdWkd3F7HXVhUIA3dKKjI0gt
Mply/tyAjIYIGRlT71Py+7ab3qZuxTfcU7XCCjanpdNc83fG2tMMnO9ABek3pW0m27QyXLwdHBnL
sD7Ypa71rADivEYufeAp4ECRRPJMFfMVXdtrhiNAQ5TAGt0H9LMsZeiUmqxd7PjPQG+NSYyuyiTK
SzEjK0DFsA8e+169b+MvshHuAPLzRCAEgUH5+aBgGN9HyVezHC57JTVJhWsI23EFJV6yLRXhh8A7
Kwu1mWkhh6MiU3g0iU2wYrZ31SD3egOrrKR6VZ66VNbmRh7eWDDwFNCHc4lxNJVxVkxMT/FPPUvb
9lbr00tmf3UFQQKJxWBGQ/oM8UP04GsrzVdBhbgDWD5/5bXecB/aY5HpaT1mrnBfJ10JZnoaVs3w
4AZ4zuMI50+tOpamukHTy6rC7BD6vbb2JFPe+q0TruNKL/dualXnDXzkc8OVukeX82erqLm16saM
qhlzq3zMsrQx32qPmdeYg6kS3Cg8maWZe8zOOHH1G4TnustiTN5qVvw4Zfgvm1D9P+znJFva6GLz
x2Os2eG5OPyCEukvZwdcnX5ZHZqXOHivSnqcah2v8jrVsrQTdZxRAZG1gJiBvPomS2qNdq86E2+G
XQzb8SL8bbCFcyuUyJFfg7WlqRq/zbXkExlFPBkXRGZix2nY35hrfQctIPtGjI0KENFP2LwQA8jA
3kN4MDHvNDd2sc3BTACXN1P3FyQcqLbpfwEM/14Alc8OyWwc24+AqRFt9/G9PIGNC+hkF0G5dAEz
/bIX+aqMrEUC1GBw8i9CNqZVe+doC8ka9p4Y5Kmv3cccLSrO2V2cLcxE/Sv0ISv5frD3eldAK2xc
zpFG/J4j72ZB6gC6deeZ388r2tOx2aLnoloLxSuQ4UDBURJTswB9gaiK4zWz3qVl4lKpGBWAlOzi
3eP0gxGfelzzd6PG8Y5sFYF1QyPMo2jL8/L+OxEEFwkxKXdeDrW/VEN9DSpBv9Qdxd13PpYgmSHF
+yxu6gL8zQA7h84JtoW0NKJGXw9+8iAViXHhVkq81RCd3up6sM6sZEHFVMzIax+s7inuk1lTUYel
yc6k+xS1k85u6JQbEN68CVrucw3zVPAM1IgBzc9hllNQgXreybk0czJSJz2ZhbG+c6J6UfvBxpQu
WzW9HFwxU5Fs0XMIGzaWinI9Q0uRwkjdeKa7rHGtK011hSc2I8n7XkhrCe3poXmUkq3JOQr6W9tk
/SRW9VXk3DZ1c9fUEQp5PcShrLPWenWLOiMqOw3s33SpoT0nSowJK++Ctm5ghWexbUwBLk5to0eu
wd0YPvJ0Oo4YbjxOL69Ek2w0zcLNQmOS6tFTEtUiD+1+Mboe0TmfAa0HFdSOWO1d45sLgB4dlvLE
9mkct2hjNwstTyelcWfaziYUxtRKorWCj2VNs0cJmgUuEYB1UsAq7dSLS5aHt3H0WZa3l2lhXPB9
0t7QVnVlisnQNkB5IBuSgin5o2/t1SQ/TYZqEgQ2HTc607KzyXR2ZmPP5VBMpeAqatOVVJz1mbUw
Hf/QQL3X9ce8Sx/K8imBj+4xD0C1al+CE3T686AggUfUTNjWIiC18NyyPkMOOLuix/zgIfy963O+
OQvwu0Qqf4mISYrdJI+WWrl024SePnla7uJzhMfQVDRZSBcsiV/KPvEv1MFLD44WWCQXxrhpsKEP
FNdfW61+ZSm1emNGaoOnkld/wRIVBjHjbGoEy0GPMpa9W5FFCQKDmjtR3GRgnhqh6jRxjVpc4YRO
98AsrVlVDBJVdovAJHdhdgej6ONVYgg62l3eeDu/wVRYq7W9UZTmRTE01mWlijct/v8Jkn/hM0d4
4/HXQK7/cZDcHZIgq4vvouLbn71hPXR8eSnusY5DTkAHP/otKgL3QF4P8WcTiQmsAUYgyDfDOeME
mjJIE8ofymMK5N/ConaCKgK9Apm4OeLI/xbcA9L9x7BgI/vK2wBGcWhPKuBbPx7CRl4mmSRHzios
ArHCiAnHuQBH02rQ4KB40E4Nr7uO0MZaInxmTD1/6G5EWUlX4LjvsMDKd1JuA0FwRbe1GOdclo2O
epJgQw4KeIZWD3CcSeWFIUqP8UDh3uqqLXaQT9Zl4UKCrO16i+jdpQTwhJOi8x8NQA00+MJkqjbx
eWhDayHZBg5Gq6OnEZzXOqEzcMBIkdFeO1jITDu3cjld+mxXhHrnzygU8OvAmmsygPlcBllkraQE
3+UVnYruisLQvw+y7CWiELRmXqXlIOiC8CFQ6XHDKlwFun4WJjgARH4cbVt0G2alpqMupVPWUzzO
9HrsyhiwOUqsZi5xPs8JEcaqr9nnrVCQngrosuLiB7gwD+iJ+sE9wAEM1assp22VjBJfZZtPWkOj
BVuM8wOHVqdce4tCBcdX8ohEk7YS2aXchs+tUerQeF0w135Pe16RWyZppfwglE5wKTdpUMJERxLp
Be+qaTuEZVrpqqmt+KKJTWkZt4abzDLdlS+M1rLpWnqtH08pXtBRUTheSmTakP7A6C7SaEjiRkiN
UPUXrgqyucpRIQBRWDQztN0IbHHm4z9eDHG8zbq4ChfuoEYI3yFA5NLncatm4duSs21SemmVWriI
oQJT8ZdUSs2GcXnO1NcZcnPWGCCsJ/DAGxexyixmpITp2hOd3w73sS5pJrZTWkBkrDzvaQIImoK9
1DvnFY7QWLvnuocMlmMZDRPGwZERsw2D+6o0i91QVXo2V2hZB1NPcfW9DzNYmVXUsmAFsIFgkAG5
1UmavaFrpXLRR5XNCCYsEdQCNhpb81ZXYBk7hdK2lyFtEH9l9V2NXVsva5hv2Z43zCiVVOSu2uRr
mgViayGr7gGNyYpsCbaaOjHsA2tTHUcVrVKMM6LWuQBau7YjGSE42GITDM3mlVwJtL40eYI6uDfX
tTMArPdxaZ134SiAFcjqtAyKlV/pPgNIeRejDTjBW+yy0ZpHN9OvapQfe0XvzwJHWxkC/a62zk9D
D32/KF2bPlTxJkP5ADYp2ujTqkj5ytQWBofoxdqTI+086DXphcd5lqJH4jTyuVoBC006+0KWcwT8
225CDisvHKFmMz7qV224EFUDRIO/gSx/LyQ1vChleZ2ZfjBriyJCe93Sp2oZmrM0kp71II4QzJHc
iSmV5zZOziW0kUneFh4Pg+2tGF9ir6P510Jr/GUUWSFNZM1b5SMwyTQFmvW9hOmzSMtpPwzyHJNr
6aDrgCVy/OUSXPYGLW0nDVpsq8SWScFSbWbpKDIyLgXN4ypJupOD0Hxweu8KYbRgFjB4WbYuer9N
HS4iPQaaoVnVtK5d62nQh3JeKP1csbvyVFVDFE3pc/pom64bw7ri6NuhD+pNtLxXN1EAZ1sY8z6M
Y3AaqrnMnWIpMrtekhc/x2iNkNP2L17k7jW/TRm1QVjRS2AFQ6O8tJUdPdaD9/VddPpRzn3M8n/L
uW0Elci10fCgnoJ9Bc7w43GfZB1EPuQvV5IHLdsXwMydIUYo2esyY+/T30D+GPuqjPZCVO7ktAvu
wb0j2AjYiPRZmK3POQm/zSSjJlUK1ax25l4XFT3PZWCjAKpEiCsGTdTfpkWiPDW9y35WihZsvZXF
Vj6JxQCqgNkkah8dQJZNpPhUAD6QkWJdKAaHRZK5WwYLDdSZ42nCKJiTJT+eMuAe4m0nOp/xYNVb
KlNjkkq/KJKK9p8uLWw/Ci8xy6QTFeeytS5yJolFa3oMbmlWqZWHwyM4wtgtF61DG63GLGaiQWqR
db/dGqAFQcj4W80NwzlUv24aqY6P6rSHw3biAH6vtctBKHgCc5ydYnY6+i2iN+8wjpoqaYCfWecu
tSRRN1ptVS8KjdCbovHwpNTAOM+jMofTWUYAppchUoY1Q50A/Ig7sFtMOSx4uimk0ylM+TC6CvpS
wZ8vJxmOwxbvdXR1YWuA3aVCwc/U8Zi85s5wTiKKUJYszoK0CLe46unntY6+KeNVL/nCoVDSXLSG
hYHaMJQm+Kx8oXm4bzI0xrzKqOGvhhdFnKobUw6SWcoES9nJuhIB/ggsDzZBJYfTGFHC4FTQm9/6
nQSCyhbS0mp8nS52Iy0BflfnrkSTKbU878nNA3ZrF+T1Q29weoEcUPfkunQiAW7PUkV51GMXA7yu
FHOUdXKQnAJzK5+UODDUZSygnys5oqJtWUysWmq2tpfbM7MroM76JXQ0/KkKxQaA1Z9mlXHvewMe
Okp4F6OLh4h54PJJHAo0228maqZcC6dKkS3rVoU+atrGyG102rMnKy2oSukJfbvEZ+CvLDO/2mgw
OH0FTWRV2ZbCvXM9jE9zfw1A/DFQTECazpncNLBx6tpYdEP9LPxOOQO0/5LqnoN6Y6bPsEwpFnYn
2SsUPg4GSqcbf6xQSjPyn3vHaTeNaZcXgjnMuiyNAchjYE+EiMBxN+UTySIlqaE9N/qoLy8KcwqJ
CiF0JQi2eih9GVBrW+J6qpwlubNjStlPcQgFPpFI/QwTmXSBcJE7zWsM6NGiBEab1fUsAbSDUewm
Qg5yXtl4rUK+SLOy2g0Z/pD90PdLS88AiXTqFTPhbhcrSgASXcWiQ+mRMC8VpCwhHlygtl5CL/Dm
mtMEa6micem1oJNQVLSomLH7aumjxvoL2tkMHmol+0qLEX2SyEwXej2kVLYwhjXcixlLGN4s1CIs
RdsuJMKOowwYo0w1zK5X76zjrKMZxx6BEVRM7XWZUWoQhl/945REuAxQw9qDYG2oWJktpQK8zhzg
pdi6Y4wuxmgdHQN3dgziKPMR0DULRMvKPgb65hj0h2MCkHkuyUB3TAz0Y5JgjvmCP2YOxxP6f6qt
f6/aojr5k2rrxfMP8aE//KDe4g/f6i0VNyOZRqShjIaaRz2aV3Mk2zmh1wQvFBsK6+0n3+ot84T2
IBQ1BJNMjTbhuzakcYKggQHjnzqNQglO2d9oQ6pj/fi+DUe9JY8tONybbJ2L6d8F4BonedsQlrkq
nEL3VmoeISsD37srJooT+M9dFMebyuy6bE3frL7Sld7GtrhVwmEBd1C7ycNQrJPKRI46w8mXTCyQ
iKxGW3X5UuCsfDNmyjus3+S9kCQDoq2RmNrUQmQAsKquh86KiZyNikRv59mpLGEjDY4JZK7hsUls
t/KuSwMbHlQG4jH5UaRrR6nzrV1bWErr2K8moe3MFRnvwzyxL2XiCGMs+Qybn2biQLpBZ6Rsiqc8
zrN2GmqlyKd8WO9UDlG2nRSM+U8NnzR/1uoM9cs6hos4xGJl1QVwNzVQV65hI1ttDBrgwZ4CUmfo
ylHWeeDVevOi9TXn2k4de9kqUQuqJ3amYS+aiQYOZK4hPjGJa4fy0TcpIWleYiNltzXYjy6zwICm
l4oj4cbcIjOChjsNaJmUzg1ALiVtc5FzDvZwpDi/T/OgAkHl2g04zK6NyT6dBGj6rKQmyGaehBsI
kCeGJAtP6UuaeY0jKReDYjj9vvAYO10ougzsAqa5W6winGtdxtO2MqxruTLDjdu0jjZLQ1dp5nVt
GsOChDe+R2Q8Ny5sUYCvVQZ7LIB9CD5TQKxRP9GGsqkXrlk2S6uS/Wc5xY97KjLhLJOiVm4NhIUK
eFyeN4pDfHWAy9USnuR4ZqqnadFn0USTJUxBsCy3TLS/fNk9h5tIUpe3FXG+E85OK1qMtPPgAnFu
eWHKiOimiDyAoTXkdlnqSfmsicZapQyQgmUAWEyZxamczyIzsxErCFEJ70H/9DOBhNEVosL9KV4K
sBu7AHx4WcVXFSriM7pjMXJACWm+p6Ub2aK2RtvGm8uBvamLnlJvUIZrNwmURZOnxsY0Q23ih9Iy
SBSAxrgFR2lZXvU6WuE+vbO9RKG3wMfRw5sdevIEp60eAFvqW4JZI/+/xPQ9Ph2NP2dci0gnYnFa
5CQ6EyXUg2ue1nrLkE1BPUNNkWFH5zxc917UZvhr1DNRE/hjLPzWXtNGe4e850vFd0sNl7rgKT1s
YTz8LboO2RqpbWdFgSy4EACVg0Bc5D0W7C0q9bkDcl2EKDtib429lW1lV6L2yqXl1yHrHvZLE9f2
L5ZT6WsAGfUuq/qXtK7hnGS9KphautgCS2G4MKGtRfeZ1JpXbcrcFRfjyHrI+oqZoSxMfd3GDa7G
XVfPAjXT5qak1nOjyeuFnBf5cnCsFgSyEU+FAtEm7gD16MCXV7EjbWRRmZwwotshJFnfu3IJ/rb0
4nPP0fJNiTUytbDvgD3MwQi0DRZP/3+Fxbf4Phr8zZMKPvhF/VL0ly8cXVX5LV6MPz1Pg6S6Tv9z
v/TnF3pzFvyLQKui0/P94O94U8c7/rNrxAc+WP2MbaFqntAoZG4+gkyOr//1S5wm3tuPGQTa9BIZ
8zFnG19EU6L6uzX6o1X48w/4upx//jsfPsBTWifV+DWACks+JA0jhf9DovEHS/DdFd4tgXpCV5ZE
w2auNb7o0L5fAudEMxGvhY7++uPXNvJ//RIcnqGEjGdpETxV75cA60Fu+d9Zg+8u8W4N6FIDWmVu
S397fDHWfbcGNj8mzTGRVP1v+v6/u/OX485cP/MAM6L+7Ic3eQDw/HZQ2fzBHqC5b6ujus0ofDC+
Xh+4n+gBQIZ0nFx/6glQGG4osq7q+tsu+PgEWOaJwhPC8/HTLsJxyKMzof/UOqj2ianzIWWk0n+w
EyzrBC4tfgOUEcfXK4H4J3oYEBzVzFGM9FPLoBjjqadytPxwT1j6iWwwTkZK5nUZ/rviwh+eC+My
qNqnz0WV6d2IXCE+HF/fxQblBC8tmYHf2yoxcmPZf6KnQUHn5nuO+x8EyO+W8l1wcE6osxXmaR+C
AkcC+qKIi8I6OL5+uq0A4cd5/UaAd3kv6a9Z299IkBT5BLjT2F/nSu9CIp9el2mL6srbOfHTRUZd
4fY+eww4J8y6Zboczut3/PuoMCpmqvrrKTA2W36u518d9Yo+uQiqfGKg8k03EHTb8fXhSbARdIAV
BDLgbY1+vkUAgfDZRdDkExv7DKT1yTTe7wPjhC2AzgQWp8fXT5cdgTw0X7+ST5wCygnKaVAGR/3I
95/e5hRAt1o2frqqgNsFa0m+9smnX7FOON/Hhul3H905Ab6F0wQex8cXP/659j5YxFF391N5kDoW
wLoC9eHjY29bJw4CXY7+lg7/fCcfSitjR/pzn948QaTYYB1fT//vy0IORhOiEz3Vv733/40c6ddu
y9QP4udjnyV4KX/UjvmjX/jWYPj9z9+aC2MFiXPsr3OA4y+ObZfX934tM8d//8eH7OiY4b374beM
7/2fv33A37/1D2/q23+ugpfiUDyB2z1WuG+3eXYQ9Gr+BT8dIPd5cXh+Kf33HQBmIePU5PgnP2wa
/foU/On1y/Kj2NFrbf3Zy8LXOxTf7m5c8Nd+xWcvuzoU/SH5OEB6TXY/feVAHJ4YT/1wpZElpLb6
7FtsDkLUv/zvg8j+zy/bQ+mL4MMKUWaPWctn32V7KBIaldHHRXptFnz62jyn8XcXPmbbn73w6QEv
hcNz+/KSfVuB4y5FYY/j7LNX3x2e/f7He2jEbX7+DfbPAbf/7TrHDtVrCvrZOz+vn+sn/6Uo+g8X
N7XRIefzF0/Cw+O36xzv+jVn/OyFLw/hoaz8w4ee7Vvj+rPXvgqQ/vugzqbJ9piIffbC1wcRxJBl
nutv1zoeW6955GcvflMhdPKjo+UtYH/2+ncvZfXL5CXxDvGHu39Nhj579d2Bw5wDqyo+PONvteZn
r75E/qc4fGhu/9rH+fS10w93/Gub7LPXJSofxCF55VcFT+kj3+66jKFble/Xn94pbKp/4FD/V1En
fxyeUPlTjoSgz36sP9c+/GSmcV2MWPsP38eRgobQ77c1+8+nMX+L7vbJDzIS6sav+ttdHyPVK9uA
1sunv4M/5SR88tZ3fwHB+eTlZy+xH3xbgt+WZezPf3ZZZr/uN+yqv13u3Vv8A/FwSsR6DiBLfkyz
X0cM/8Amnvr+oaqC8nfvAKQX2Qr5H9gGxzhziMYP8mGN3t7hH8ilNoSCP7z+P1CPXL+wtbzvc/zf
2hqffY5OD8+sz/vFsXT6fLT7KXpR8UCYbsR8ffZtfnwe/fIv+Lh/+CSPMuuMFaAt0XugAlfUv3yo
f1Rv/jqK+H0V+m0C/6M/+1hij7/xFL8civ/4vwAAAP//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3D4FDD03-39A7-423B-9870-2116393AD3C7}">
          <cx:tx>
            <cx:txData>
              <cx:f>_xlchart.v5.6</cx:f>
              <cx:v>Sales</cx:v>
            </cx:txData>
          </cx:tx>
          <cx:dataLabels/>
          <cx:dataId val="0"/>
          <cx:layoutPr>
            <cx:regionLabelLayout val="showAll"/>
            <cx:geography cultureLanguage="en-US" cultureRegion="IN" attribution="Powered by Bing">
              <cx:geoCache provider="{E9337A44-BEBE-4D9F-B70C-5C5E7DAFC167}">
                <cx:binary>1Hxrb902tvZfKfL5lUvxzsF0gCPtbfma2I4TJ/0iuIkjUXeJpCTq15/lOOnYGidpdYoXUyNAYGuL
WloPn3Xn/ueH+R8fqrvb4ae5rhrzjw/zLy9ya7t//Pyz+ZDf1bfmoNYfhta0n+zBh7b+uf30SX+4
+/njcDvpJvsZo5D+/CG/Hezd/OJf/4TVsrv2rP1wa3XbXLq7wV/dGVdZ851rz1766fZjrZudNnbQ
H2z4y4v/Mea2fvHTXWO19de+u/vlxZOPvPjp5/VC//HQnyqQy7qPcC/mB4RRIlUo1cPPi5+qtsm+
XFb4QGLBFFLk4Sr5+uiXtzXc/kNpPsty+/HjcGcMvMvn/3+/7Yng8NfXL3760LrG3msrA8X98uK4
+ahvX/ykTRs/XIjbe6mPX35+zZ+f6vlf/1z9AV589ZdHUKy19KNL/4FEpAHvr+r4C5BgB1woyUJG
0Oef8AkSEi4jxTlV+OszHyD4oRjPQ/DlthUE0dXfCoKkhc3xV1EhZAeEE0wUfpYKgh4ghrniGD9Q
gX199AMOP5DleRQ+37TCIPmfvxUGu7sq119V8RfQQB5wSohCnD9HAyEOwpBRATx5QIF/ffQDCj+U
5nkcvty2QmJ39rdCInHF7XBrvyrkL8ACH3CFAQfMHrAA0/PIOYjwgCmBuBRfCEO/PvoLI34sz/No
/P4iKzySk78VHqe3Q3Nrb8u/0kbRAxEiiinFz7KDH4TgRMCFPO+u/5BEz2Py6NYVKqd/L3t1dDv4
2+YvxASrg1DJUFFwCI/ZAZEVRZgiKh+gWlmqPyDH80j8fuMKh6O/l+8+vRtuq78QhhAdUKqkEALM
0FMcKJKY0/CLQ1nFTz+W43kYvt63QuH07+Uzzm8hiL01uR3+SijUAWUYSQKJw+efcI1IiKQimD64
cLWKpP6gTM/D8uTmFTbnR38r//Hqozb5XwgLRgcsJIhSwOXh5wkskh5QLCEZRF9QW8HyY3GeR+Tr
fSswXv29zNWFa4rb374GOP/32IqgA0lxyBQWT1AQ7AAslQQMxANGq4z7x3I8j8LX+1YoXER/K0pc
3Ra3xua3zV8HBFRAmKSQ98kvCldP8SAHkqEQy1A82LIVK/6QRM9D8ujWFSpXf69A9/q21tVPL28/
ur8OljA8QCEPEZLyKR7ygCKBMGLAm4fU/yHb+GNCPI/E43tXUFxDqem/uCj1vGiPSyJPPvFnq4MY
qoOQ/GH5Jd2A2OlxaKXuKyZcIPIlP1xB8qV6921pnkfjy21PBP/vLgVe31W3TfaXZhWhOIC8gTMo
zK51jpCSVLEv0RNcfkKDPyLK83p/9BZrEiT/1SR4Ii3UyN9cfNXJ/91Pg3tQmDAegil6JpaVEFNx
DiSRz2fcb6yFpsLFcPvxzuTfk+p5SFa3P3nRh/f8G7Hk5s7Yn6I7IEr1PU38yQbGvX+mIUPiaRwl
xYESUK6lX3BZJxl/UJjnYXly8wqUm//PEdW3Oxy/9312UIXaf24YPWpyfP/q5/eGHtbq1u8V2x+s
0PHHX16A36YSKh8QSf3ejLpf6ImhOoHEs4RI7uPXvbC68w4CvV9e3MMI4VmoIDiTiPL7aGCCfQRX
yAG5T2agWMwUERCWNe1gc2hpsQMMJUm4AfpaVHAGhRfTus+XwvtNAfV7JphEQFz6e7Puoq181ja/
a+XL7z81rr5odWPNLy9ECCt1D5+7F1ZQrogkWEoEy1EGrhCuf7i9go4gfDz8f6hGRZYGfknqkC5D
XDnUNlGoQpLvjWNOxYil/MZkHlU7M3Bt950p5RhnfsjCnTGYNlHa9ePrCU2KRIJZdmiroD6Xs7OH
4ZTbq3byTdSE7RQXrF5U1PlKH+WubU5BoHpX03Y6mpTj07lncprPeIuG0w7eVL9izmUqUpzkeldV
hchPByEM3hd5W13RxjIfLbX3PmZiIXg/96hRSSvyhURtoacmchlzOpJFIY+Qath4VI5pcTU61h/1
PhDlLpybd6xpZxW7NHQf4eXCuJQmrSKeEXctDGdTjIO0SqOpDtNkYp0o4mDiUxtNTU0OGeVjdjiQ
XrSHeplouzNzql9qG6IpKvOe1rtMdAs6wWVKyiidZltGhSxTcVQIyHWP6FI0zT4dqBax4hOfY503
wa+tS5WKAEp91qZtcdvXTp8ZjCiKhrYV+nTGAi07WXnbxDURA9+Vw2BE1I6pfJdNrXtf4XKiEXe2
vcNLQD7lVARBHNiuO0sX7c/naTRZZJkyfeSM8j5i3VwehQGeLoIlGC8LMtQfSJ0HRVwWeVbtfT8F
70xPfbBLe27ahPaGXwSYpd0O06xqosWMSxan7Vhdt6QafYQsskNMF961salk+Il3SFVxFoTV+0VY
kh66oFcsSsVSJFoPmsR5NwxpVIhyGSOXBuo01F13GHbNuMOD6S86H3QX+TgMR8S2/VVeSPSynzUL
omIp6mlXMSb3Jau7W2Ts/BKNBXGx7z2O206UJ8Fg8Z7TsovV3Jmd0XLsosU3PrG0bw9bFvrDPCvn
G+FTf46yRh0ZVpq3c9fqG6qKzkRkkVMsIfB/V6d2eR2283zRZNxE1M5jXIZqelWEstxXJdMx7fry
3IWVOnSwViKq2ezScGoSY6zcOdqgXWZApGkZ8N4HejkPXNZGbTqkJ2Fo2yNc5+qwIbxJGMrrt0NI
u7iV5A0ntI4Qx3NkVBf14+mIgQaRqrWPhmkqr9TIyLHO4U0nh+ROS21O+3RAu9Rq/6bLmi7mzs0n
xDYkysUyxj3ixkfcDyoOawr6L3GaXYQsXC4JHuXON8X8CvY6STpciG6Xt6z5JCdqL13a4V3hWPh6
yablbVAP/KgS0qvDqejFGJG5a95WeYNvaFt0b8vWuk8uH4q3ImTHfJLuiJawdoFSPcWmtPzC47p/
3+PaXDY1DW8nlbI27rFQr7F2KG7ySqO4qB3TkQKbUkZzQYr9RPyyywjHt9NSWB91gaFvMO6zV3Ss
yt0wjfVvc1aIV3Ig/NciD8w+r1ma7UZuxitIsdMj3+nwWNdt9VGYVPmo7RHuIhsw/6oQzVJFChXd
J6z78O39Rrgmi1g+5WKaup2cUPVm6ZG49PV8IVodjNGc23qIBQsneM+gH3cVpOrvCcnyIHF0bthO
VVX6khDhTjzYiKt01tldnZdzG/Fx9jelaiobGTDNR4SXOIsKkpJP5dAuBSBP+jwyJebXTjUhjp3T
S7xULLsa6qy55QMF9o+u6aJWdtUF0nzEcaeaIRpCOZ8xnNkwzha9HM6dVTuKeBlRnc57LNEQLRz2
wDD4/jCDfo6NaEqHkwWxvtsN1cDDXRO65ajykvX7xufuQoakmqK2BJJ0nFEdS4vNVYarPtHtnLfR
qJ15XRS93kNQ2h+jQvFTwqv0KqsofZ8OTXnSoCX9NZjMa9TV81mRuYlEHfLFpRp4WR+1U6mj0Sy4
jlKSueNyHrCPwsDj4zD05IyX0p5XfZnrKOQqf1WyWb1U9zki2IfAgSIqulxO3GTTEdbWvk6Rrq7z
MWO/4iKY9uOYidNQ5uiSNMV0oqniZxUe6xNdujqLA5d3+7Kc1au68f5obGd2UhZDMADJxqaOKjTp
YG+N5cGh1L1m8cRVfw5UwG94btrLrC+yU2xHfuJVWt/Ople3QUVc0isEMk+EDB9Da8Xh3Gp8PYZa
7hfaiL3sc3mWDUP3IUuz6VZ1xVJGGWFWxmVQ9i5axmk44l4XQaRtJfoobD6lph3K6D7aOHKBJYdj
TwK/w8ywY5vO7VkxleSw7e816onOIzGx9tAu3h/n+VheBoIGPB6QrLtDPZfgb2Wn+pcqB/MS9SGr
wyifxuk2IFU6R3mN06vceveJjKx2r8LS5SXsO1qO4D1Fc55qWhw2TvvLofYFePbBDJdNK2oVm1aZ
KKwLQePSgKtrRteD8xp5+dKYOTsUed2e5MxUVURJgT+KekpNFGA3oTglRJ8q5id1iPGI3nBR6bfg
s0sdD7qzVSRUO/7asICdVpXsEgVJ6xuVDzwOxeCaWLZF1sQldsFppdMFHevRNNek6YmJemuK06UP
ED3NG09u2g7xeTez4VgbzruImaY9Gc3Un9pW4KsZGjknVOXlYWpQEIcyq6KlXaaLpTGgEAVGNwqE
tTdM9e2nXI7LDZoGnlS2b47NIqtdscjmSqU9PRMDwWXkueE3Fg+5i+xEIBxiGWXpcTF0/FznuX5Z
pX1506qQn0PA1tMk7RvXR71R1ZnyTr5Xi56jWfN3iFZd4nk573BAYTtndNmpoaPXQUHK45zX1Rwp
0hkaNcKINwW3rtl3ldJJzsrqfZOh6S0G09lFBR66U5WHap/bBaGoXPB8hOcqP+G6dcfeB3KPbc+T
NA0OtSN5HwVFoeNWT+OvHvu+iHRJeVwRUb6XfmhslDsij4YUyZfEuxzv+hCNdykzau/mIh4gMNqj
TpMoJOa20Z08mibY/s6W7DS08pr6dEgmNb4OxdjdDLQakpEONovEKMFiFSNDyRyYFmxTlVWvNWyT
m35Gc6TTcTnSUzDW+5CE+govapxPXMBUEbeus9m+gTbQO2Ws/60TEuvIg1W30VQpsOpFnRp3tJgu
zeMMWlQxyiphYoB5iebUMQNmu6ve655PoEQ1jpHH4D6TtMBhvOSuvCh8A0xVrU93rQ+CC97q6wpl
4iLTNL3WqBBB3JKWHDs6uV1YtHMKxrAN7jpWo2tbFuSoqDy43jYbDjOU07jSI7me6HEKKj9cKHy8
Nuzc1Aid1Wii+6keSDQrVEeiyevjOkRNLPycXRhpu13Aw5ei1uFLDqFy1A9oukz7Vp+VSxUeloEO
8tiG4GOjKcU5i0U/id2YtvjQ1ap4Gc7zcJb19VTuA5Oz+qguM3s+LBAsRgOkM2/ZyCocLbbNyQ77
JuCnPQSIb102cLkjM83e9mDrwIN5dtWJCRc74iBKPAz7phqjNJAqiBhWsDuHRb2cvM8vMmEDDqzw
noARm5cTOYz9O8ND/kZW3J/xSqRdRJuRvzW8ZZdg7EIa1T3K3wOB0SHxUwMhdEBq8KZV81osc3be
lWwAi2pbvFNLJ08wvPgnxcfa7vIpE/2uhHjzuJnqTEfV0igTU2ENOupqiw+JISY/qquONGA1fRjs
nGEpirIK9328oBpQsllGYuqM0HsBbUgcDwsNboOAmtdNli4kthCz77q6qV8tonLvW8F9t+tH35w7
KeKeSm5jUwQQ4ng6olfS8Oq9KWfI0HJaFPUr0+SIRK7vK7ZjOTT5IxWk6bwLx3lKY9TkhhzNXUgh
0oStfJSOWN2kwkGiM4pU1VEpYKvGtetNexJUNCh3XeNRF/ElvDEmoFliOZKnyk/THBc402/aQNb+
sm4H7w5p0dJPZqBZm3R9PfjDFFmRRUjIzO6qDDbHK0sopBxV1dIiknm4gNOr1AS+yl8BZ6aIkdrM
sc0XiDXA+p/afDwaXN2czpLQGzBL7Iq34A50karTZvT29exLU0I0tdxMSyaCSOV6NmB+CxsPOaqW
CEzSwqH6ATn/l6LEk6T6Q9v5QQOPH3Ls33/913Vbw7/P9/z7j/cztP/+7fzr8O13P5Xctfe9ALP+
0L00v68FT/8i3X1J4skv/1Ej+UYV5GGW9xsXn5RInlTnnhQ6Qujrfbs48qRy/rkwcv/5h5KIEtAh
DAVhjFAO0z4cyiwPJREuYRIFBuOgtKHAUyICffcvRREiDqBCBp6ZIyhaQMUEhiS+FEX4geAIymRS
YAGtRwUDpl9f7Ql+UA16pigC6zwqiQQ4pIIKxu7LbY9LISad07bUih/l4U6xV2aEFtfv7/8n1r1/
3qMSi8IaUotqFnvL8iqPFgiubnLM54cJ4YcB4T+xPGj58fLgH0o/zRAf5kM/DFcTX1B2nc1L++n7
4j+tFP1bLdBAeby+qpdSujLlewihzXLZhbVCUU4KFkZQjKgxhGO9TQ+//7BvYQDwP36YAeyLKWv4
fjZQt4okItkQtZ7LX7+/PlRWn8UYPV1fqB51hfJ878KOnofhRGuoXBWIn3lpmzkJxMKHqPZ9d/X9
B37jhSTs9Mcv1EnUjeL+gWOlxHzS5i51MTUu1/vvP+B+oX8X8n6H5766+PgBEmpOyDrC9lNpxHTC
PUkhvysNzs9YmRf4PHSlK+Pe9I0XEapo2B+C8R+Ho+8//xsvyFcarSCLDv1ciGQIuimBZJJWkJTI
7OP3lw/v13nu/e6RfMSeTtSmZMazvcuysY8llokg4aeuJP19CpJBPh85L4KzdsrCcu9w20oIsTOJ
a5hz2sBfuSqRVpmvx4pNoGGJWUyG9pNgk96mPrkyOi0Ygkl6y/beG/EOtb6N0tEVr7aJfg/aI+VV
stDckIHtS6L1HYLDIWdNAGlsvG35lelpA6iG9jlj+8qK8W04QcI2p4vYZtjkyvAM1VR0He7Z3rbB
suzRHIzDDsqIrdgo/srY4DkLpa8KMDYtdUXsOZ9p1PfA1N339fMN08lX3KzVOLHCZSKpK9OnV6Ku
e/eW9ItCJzbIFRSJspbw4+8/7BtElCsi4sIHTWu6IGlaL/iFgcks+7a2Nvi0aX2xsmRGIoemmclk
acN67zMaDJBVlmb4ARr3O/4ZoouVslRb0sphnyYQRi714TSE3bivJh/qXa9zqjY+ZmVPCG1TOXWB
SKx12B41vG3QfmnCat532k7zNl6LldHo27FPyVxLqJOWy3U5+PxVI7i6/j4W39LVympM5SzDCUKo
BAez3ldmEOQso77tb0omy/kHqvrGjrqfSn1sPXKZdaUUnUyGivrjoF7QK5WFQ/UQQP/ZwEWQp8u3
qfYIlMMTJ3qoYaNipu/50nb77+voW9KvzIcbRSsknNFIoOy7XNsqq/fUBVC82Lb8yng4TRpf+UIm
1IwlYODlHEQGeb1sfMCKz6UKWA8NCpmosIbaUBeyZtoPhYBa0qY3uA/CH8MrsCcmDGaeKJPrt0Ia
cwGF595vk5+viCb8AEdkYAYq6Qi1+sguZFZRXtYT2kYxvqLYrH3PoS4mktJkHT02NTQoosLR4Ue+
+d7yPGOR+IplPisyVE8AcZ/6btgVGRHiog4WqNxmNq3L/ZxBCeNdVUvyq2uyqfmBJf9WzAM93ifI
VHOWCqgZgimsZNWdQI8iFZA4lJDP7qWdCmqjxhbQrtE57+rDcoZsd8fpRNrXI7LcbVTwiqA+5YGQ
ZZAmtQjcjuhJJFJU5Af7I7xnynPqxU/fko121j3uVULQMrT7JUxHu2fpslRHHbTL/avM1O2nLqBT
DU1S2bCXMyG4OcdCyuKdLDFjPxDlG6aCr7gsm4J17aRp0onUkJgv6q6b56nfZkfZimguhNpWUWQ0
ybpZvoced/cSasP1NjvH7nfvoxivJ1lTBIFQCasgk4ldKOslcnrw5gfb4Bs0uJ9afPwAo3vP8DzI
xHqo+R1LOgzoN6gcASVynKM2arTr6ghDizf70NWLwRv1tiI4mZoKUIbiOJdp7aKux6aOvKPBRhPL
VgRf6AJtEz6IvetZuOd+zHYLb4PdJvvKVizmqUJN0c9LYlxmk6URRcSHrviBkfjGnmUrcsLcaR7M
EEsmBdZ1jG1Y7FLf4o2basVNSEtaGep2STDkjRHKw5smoz+K9L4l+opuIe8aOlfZkmTC23PnGwT+
s8/DYuO+WXnOvHC2IwPMtARprY7xOJe7FOZskk2w0hWbSTeyzpawuk0xjScioMZfh3qb7HTFZtng
RY4CYA0szuOSuDHipaDbDB1dUblAAdTzU7MkfairQ6OaLB4ZXQ6/r5l72jxj0OmKr03K8mUJgymZ
AnYHeWE5HlJbdk1iJ/Gl6vpng8b7E2uPjREZxdgUZTolBIh7pWxb7KGEXW7Ll+mKsraBWGVaoFfT
wmjSsVTM7aA/s9Hc0BVlQ1tXqVwKl2Smoqe6qsV5N1cbRV8xFjxpWpYhsUnfFmkYDwybWORzme++
D+43SEtXpIUJCVMG0JXZd42eT0qb2TOXptVGUq0oC/XRYAxdYQ8Hl0Hjn0xIVq/YIHm+beeTFWvL
UI99NuIZYja3xGXH3nvlmx9s/G/ohqxIy4qgpFKm476v8jAixuGoV8ptFH1FWtIVFKeFHEHzwfsB
QwDWqDndBut6/q/sliEIDP8iOsU9jtjIt4q+ZiuTqYPWzrhXExSNYQoHQ4tts2Lu4XgU+ZRo7NLK
wOpzofLYydJFnONio9pXbM0pky0c4oDVKb7rNa0OM51tLD2RFVtL+A4XqTNYXC2uTiqhBkiN+Lwt
NrhvojxWzGyJSCtfjntm0ymawxFHYZfabS6KrLha5x1uWoLcvhmXJppyfeeKJdymdbziqVkG27X5
5PZ1mcP4B2Xvg9HgjYuveIpSNhCfB3YvYFAU5jT1rXGL2bj4iqYwbzEXEAm7fQFDRxEvdBW5AYuN
q698qyBFkOlAgejKhecG2iMXqciqbS0qvOLp7ChuKKycLCF8g1C0NJKzXWADabbtGbyiKu5nVbsu
GxNPaxg9C0jHkm7C9sMm54RXXA11iod2rsGzpqY6UYWB0eSy8Pttq+OndHJD2pHMM5dYRX4NC3xp
KLnctvSaqcYXML8c2ETnwUswj+89Fhvra3jFU6V1LcJG2KSYcpgzzdl1W6btNkDDFU+b0gSDks4l
gbY6htHsM4F7tG2z358femy/oC08dWaWwb6p5o/ahzeY1aebFB6uWCr1lAXgr30CyxobLdjkPPKG
ZNtM7+d5+0c+CYYIYeQNBo8SOBqL3lELdiAyegm3RRrhiqiurzCq0tYlMGWx7NpZ/JbrLt2o9hVJ
U5hWFKMeXML84OO67kD08ked1/tFnkkO7ocBHmOqGk51F9Q2gSMQ6lyaLDyvgrS72QbriqLYYjvA
94/BdszTPCL19E5IvRHSFUcX2qoizUuXDGyE+TM5v696ebFN7hVH6UTnSRNYOyjMNXX+nFFzvmnp
+6MsjxXeTmmaWZLZPUrvp/6L9EwvaGN9AK0YGoZdJ5YAB3v4xq9XtRfv5eCrbaYFrSga5BCnDy3o
BKbFL9usPUzrfJslRysvSrvJkxmK3vt2gVmiCcMJlG0eFK2I2XlmedtBbsfr7Ey2c9IM6bY+KFrR
Uld2zp0Dobv6zTK6uBBvt+2QFSUrBTOkSwkg0rz8bZjVpVz4NjuFVnx0/VjOfuI28aYIrxdvcVI4
YnbbBF8xkjTp3BRa2cQE0OvHTXmkUvVu29orRpaVNgy+wCjYMw3RbYD4LVVkm2OD469POQkbG8bx
ELjkXPMZRodpsFNKjJuIA98k83R1aUZhKRuDfc9fD+1OwiTGFp1QtWJknsExpj73NnESpi0mYroo
7Pn1tsVXnJygQe59k5p9mHdHUwXN954UdtNOgSPHT1UyOIfKoILFZcUuiOs+aOqHjVpZ8RK+Tcmj
XiqzH2pywWDt2Y1b115RM5y0IGQOoWyMCTpzMitOejrzjVpZsTM3cBQG4lnYKAzGIRdUvKl4vinA
omrFzVnBnHKpgPkz8baIEU15u8MQAelNpoWqFUG7qaYpzBvZJKPdbTCNN9B8eLNpK66HtUY4rTlw
AnqBY4ds1zs4FUHgy0U3xRFQEFrtxRzmams1g+BwWsy16GQe+40MlSuGFrVAVOTEJLIk5zAAzvfw
NVN4m8bXA1Awmw0zl260CeqqSxpUcTHkm4IUuh5/GljQ+AzmfBOMYQQaTlgOcUiLT9vgXBHUQ0fB
yNoamADg7zMzn2jBXm9besXPebBpKXEwJD6ESeWqFf1hUxfbRhfgIPLTndKyqVEjzNck0EJads3S
vhQEjuVtE31FUNdhU+bhNCQtzKdUcD5hCE6DEfmrbcuv6DkFBKwizLUnePQfDURws5G/bVp6PYFk
wfHkHW9NUvLsau66Y1TX2/bhevgIjsyWvKjokCxjn+/HKcO7oGo+bJN7RU4NZzDMMJcmUXkXl9S/
rOWPws57P/afWRUcFX+6U6YA6sFjJ4Ykr0fmokHw4rzn3RxNBXY+3ib/yomyspmbsmVDUmnya5XT
m6Arr7ctvaLoDCOJFRdwdAfObZmj0QxhFI50W6uOrieMMjigouEMFQhOw5t6DJqIBt3bbZKvOJrP
fVcOKDcJw5pO+4U4D+emZJWX25y0WPGU5lkmnYRzTMscXOoaX+t+Wy5OxYqjlWY9JMywdOrVpUX6
VUr4pjYUfL3A0w1ZSZ/WcEhlSEha4ySQ2F6G2aQ3jeLCdyk8XR2LEbFRw05M0QLnXoY+IXTjRBdd
DyzVcxrY2eRD0owditAoDvsp21YdhlMPTyW3A3WOKlA5mMfT0ePTis3bOLQeU1JTVrmiz4ZEpHC4
UCz+VA1wknPTNl+PIinYJWjG5ZCE7XhBwv5sQHaj3CsfOmjoTtwfiE4Mlzc6HC6rst+UxFG+Imc6
Uzh31hVDwkEzkYIp8aj3tdxmD9fjQpYUfVC0qoe+Td7HAy4vXaC2haDrcXqEIM9qGOqTTJO6iCYo
VOwdCvg2xaxHkYpCwdhY4YE3ytexdJxfwSn6ZRui61GksWA8hWG4PlnUgOPQ0JfgSbd1z+l6DMkF
jWzZ3MJ2aRVF5f9ydmZbcuJM174i1gIJJHQKZGZlTS67PJ+wbLct0ABiFHD1/84+avN1v/4Xpz2Q
lJBCodCOZyPWoturylIx60M1HNzw/75GoZ8NhVwajL2sPM8bFM/QwBp3x+4R4r3caNXTlPa2dJc0
GHSXz97ZX5Pg/uChcS84iizoIF4E7tJX61BYyVSGEUrOhyLBXnDE+bKk4Ry6y2QYycGJ6HOYMhyM
j8luxY4GXSQDbdxliLkcs2gj+ptel0Yei2PJbjdd6p71fsHYtJVq0R5vPywmOrbnJfvtlLTeBnzC
uDepu1uHcDh701Z3h8Z9rzea6UxXtEO6iyoTNIu3pbwDXN7pYwOzFxxRxMmEoK/zIpqyG858QnNl
lpQt6w7+wC77xWWcbhs3Y+Tp4K99n36oOnOsNh/vJUdcWwIRcO8uPB5fazm89Xp8PTbuu6xXlqun
xsjuwhvxtWk9SAcgOR0clPj3UNOhZJ4Gk3UX2qv0K8elwt2k7Xxwyux21jEMlnWjSXvBShUZg/Ql
C0A7Oh0bGPL7u/crADrO4OnJvE5ZErl73fxJxfR3CvovB5q9zKirF8jrUtJeAH6QZYbbYoVgw8Ge
yKUVUt9Zt/rXyQ7mii7rgF3GquqS92hx490L6n9D/yq4ZXfoVAc5R+kmZhloECjGy6VLgWTaYtX1
H3xHgikP167R39qqCrqcIbEkRZSg1n7iblqmwkSokuUMt9TLdeqCVF0IXyr01bfKr3kUoprwOYCy
dz1HVA28oHzBM72px+0sO1EN6LYj23S2hCxbMcyWNl8XHsflyxizQH0foqTrLulGxHzpF/y9hRu3
5KTCOUnzhpNI52zlcrqTUSvFI0sbNG6F3UZeYf/hs5mw/urqod8uYSvS9eytmeNiRs91cpq5j1HC
NtUc59I42yKfFWLNU/CVeGbbuo8efFMqcTU0GuPLhtH2eUL1fN22wD73zRzGgMHM85YpgIi2VwP0
AD+WhezVL11Tj9C3i/YiUGxDO796rDZ5rGsl3otfQvxpSZy69rK2rrRFG3p1ARisPpj9xbtob5d4
Ynqi7YUlVYuSVZARScWxuLCXqdG4BMioA6YDNI6fZaxfS14fHPT092U74xppMQTvnUzlBaCD+zKJ
jlU26S7EJzNkNUC3uAu4dQsgDUJnwkTtwTHZpWV9CJqTxo3jRRKlskV3v5jqj2WsdBfkFXpz54aH
7WVaJ/eM9q/6rqWjPRaH6S7KV6wOp4aw4SJ7HT/GSL7RVzCNXw7FYbqL8sA7zfPs5vaiUzl97NNu
w01Ek44Hh303z6OmjgCNw0dl0ibAQQ3NtGU8SHRXHHr/vdRrtJ0vg2psL7io+uVdfJ8Ew7GWC0Dh
f5/sbvJggKy8vVShgI5sHPhicioU+XXs3Xczfk66jc4TcRfTiS3NeAusUo5qBzmmxYjJbtJ715go
XCQSBPi2ZRP36lTX9cEEYa/3AlilVJvEFo47mj6HoozlLvDh5djg7Ka9D9HLnNRNi05UY+4ZWFBj
xrqeHdP3x3u116AaCSFTi0jWTPy+amj4FWfa9VgpmOzSG77YbrMD8lWUspZrGZfThYNdcnDS784h
hJpJ1LcAr2qwxICNkmAYWXtsze4lX1EfLdOCc/IlWBv6s4La/OdmJ3tM+Qmk6e+rKiEAolVKu0vC
+BxcwaWL8rD0PvnD3eF/NL7Fe+EX+kHLkpm0uQA2RPv3Ttdzm5e8Ia7wQxu8R0fYcxAIowpkcVrk
UuAweq6CJGmPff29PgyNtCycFPJPvwK3lgdWAUBhq8aZY8fovUCMhXTDmeUWmcoxKh9sDaDWBXDK
MTxWndpLxLZw6tGSSpoLBc4KUESvAAFVOp4P5ijRbnmzYbN9Q/AD60QgW96mT1Dv/zgUOvYqMTPa
dRTT1lxc3wz5IumvDXzSY6sj2q1s2W3RMGhuL8htz4Cj3hMyHCsB/N3j+A/Znw2CUHoQRIAQnQfg
+EDFRSPJu2ODstuJx8qAtevn5lJOfXoCHE1mNqkPbpV7nZjnsLFs8EUvdb8E363y9EcfYLs59O57
odig4qaNm8hekK4883l7MJ38A8vlNt/+5ai414nJBfeMrG/BUV1IdR+ZPs1gyemPbWJ7qZjXDFxY
Te2F6rQFcjNNu/uKT011bJnuBWOxWFoQXUN74Umj8k6kdzqO1mMzfS8Z610jZSnq5iLiyj8OvY1z
Pqr57f/+prfk+N8Gfpd4Cq/X2UfY380Wd8iaw0GKkwmjtj0xHIyaQzkW3Wt3gOcoSzf25rL1/DsO
6k+WV5/+91/w71OH3lBS/9RGgpeGq0G0Y6FDsC0VWInT/NPT7hgbgIrdANXIlZuqbMxFuLREdWdI
r5Yl06ElBbPP31++JWpath4vX4Ige0oisGnBfDgWDuhevyPYxtdkQLEj8mO0Fk2Ny98chGo1Hzos
ggHw++unsy8d0ghziSq2FqkMw5cWzVOHYiUK0L8/fWU1TuS+CwoZyaW9V2EUPhPikunQ28d7YWO6
sjJlFFS7cKKjyzCL1C3eh6ItjkzNONwliDaoh24WNQJmQl6nMXwno/LQxInD3cgDSTKC6Yt3R8k3
Keoe90vbFDWHYg48C34f+QYRMtCQqp7AVC3fzWB0vzZVcqzFDqi3359uaoCGQzKYW2KQvnWWJpex
TtJDg073AkeHkldY2tuCBWUWvOf0LfiG9cGB2R3lJgDa12mtDWQr4Irl6IjtvmwGRNo/PP/vYsX/
jcd0LyyDGS1ZGJsQzdiU2DddFDXTXa3nrj/jIDaRM1h6bCi6xAD4G6w4FTwCYt/ZLySi8XliZLvy
OFiTTGzlBPzBGmgNuHGykNx23Vrnm6zK7XtbrvV0bhz23HxK1AIyfBw/zE6N92tdzWdaTh6PAKSi
ykJbx9v7KkJ/y1t9A0m8b+oUsHUc2OIN/7b3eRVC+fmsXBVsBf7roX6iBNz4Q4kksN2/zxfoGjty
a0g+yTJSz7PQ4pHURB7bYOleEtcGOmlRHdUXsoQ/Geneiki+HAkAdC+Jw1lztQHz+kKBlc0Mia+k
Hf5EurjNuX+bKruNb5oCK7dh0ZfOAaZx7YfN+EKsUD0UHicEeYV7tKm+HPtLdttgBKw/i+dEXwIX
sFOsvTlvzsgPx55Ofv/C1VpOOCNSfZnbuCqCcvs0KvKncfr3FIemuygchbKedD/pCzNT/QpVdfwm
reTybVFR8Ifi4H/9xC4ah6XgksAa4DQsVLOiGru+A4Ub1gfbtfboaPvDofo/PvleNQd5gpxmZuRJ
1qPW5ylZIqjDAnOq7ZaSHIruY1UluhfRyQq1k7I3GLSGBBC6sU8IRAdzKr5b0AGAIygENPoS4Tpu
pP480ujd/55J//El9iI6TqHl3NCDW2jZ8fEqzJCc21Tg3p/J2YSH1AV/2738M+dM8GxW1xzOGTfS
H3rd5WfR8WOtrXTP6hpW0dX12qsLhwXLGZrrNCur6Nhhhe6FdHONUiSdoupSx2l8dvNqi1TUh85x
lO8WcshcZAw3JcjE9X1Y0ixu2cEx3y3jlYZmaEc8etviUym6s63JofMh3WvoVpDK6kHoEiBo8sCT
4KFjx6p4dK+hg6zwBsKty8Ip390r2IRcgoS+/u/Jfov0/7ID7CV0ZcIrkP4DTPZIDifn+jhbhYnP
x56+W6Wh0H2ZhEF94fXgHqB6/dTJ9Rgclu41dJJxGcxkqi/gnZvzJMbmLuzMMSkq3cvognXBvaHt
60sNd4rCwWsh4P1wOjYuu313UWE3DbQVxWjjeoFLgf/geq2PFRXhaLjbC1sxdiZuRNHM3bM27UX1
7bFNfC+lW6tlkVYikTIjnJSaqQlv7iJ/iLz/NRl363OGOn9Dhx8W0TC3GVRjuWMgCh8b890GuwHS
M8yjq9G1ZNe8ka7tMviLiGOCNACpfx90YVf0XOhEoNGq3UiWmrJ/aBddH+uDpHs13cSaEtYAVBTW
w0xAv4UK4A8j83ep9l+CwF5LF4PhDjiVrC7RGtD5IaxtggYjCdjme5CS2kudCBgJ8W62yYmhuubz
DkYLMxCWjq3nbhJhd9pcJMk3yxMyX8qU1vxQBZ7uCT9GjHRDVjycar7056QcAf0N9LF7Nbon/FBP
6Gb0OJyotxVUFuN7tFQufxjX/5jOe8DP5Dtgcvg6nFYebZkONWx/9MH4FJPfp1uiJxbQbh5OmwWi
wY/rr7CvjvUP0b3sJtic7Up40JwkFPOF8FWVhwTtW4dW4l4ysUH6XNYzgil35Ptg6autyLGWSrpX
TFQWJ/bWxdOpDvswWxwpT2UJ6cyhN99LQpegiwCBGW/lJJiJXGsaptOpGvTQFMd+4JaT/uPioKnr
kaVRxYulrxh2y1XBj6aCmSf9cewHdjtPP+ppm0s3naYWvkU2jX3hRHzo2oPuNaE4PyTUUTudohuE
zicdsAExPyT2hwXG70Pj+BwP5YiHzxNI32aIOzhVkGOCU7oXhMbVBDTD1EwnoiKXUx2pDBXb78cG
fbf1tBqGiyEtx9NMKpulQYBuwiUOjyVZe0WohPA5jAM6nlrIvOC11ctnw+n48dC77wWhsXeORqwb
T4HAFVysN3mq1+TYwOwBdHXvoxaqgPEEoil5aeyiv7Nw48dy8r0adEsq340TQmTTMJODcw48UVz+
CcHzH8fEPeXLRLojuqXpmZUmmV+qydb2vDJi+nPcO+yCh8Z/L6YqZ1rGkUJAg2NvUMwkkXmzTMfE
VHTP+3JVyceR4elSNnWRQkmVw3vor2OvvgtmWuELQM/Yn9zi1ry2nSoGWx6LNXsxlXBxONok6U+z
nuazrVKSgTC8HQs2ezHVanHc2Hrfn+A3Y87RoD9skUoOftJdJNsqWCm2qPWcXFrxHDZbCiZN/THZ
P271f4+TDV/5yNPSnQILEzq1uSajbj1GbkIH9O9PL2NYaUWKuVM9dlW+JdbksJE8RhWkew3YFK0o
OfcyPSvVbO+30C0fFTxcj+3eexVYSb2PJoiVT0kPZ8ToFuMdif5UI/yPbI/szrpwuEG5ehXiHAco
nc/Bj9Y07w8tpL36S0ckKmFwAQvAgcKKFpaq08exWobPxx6/W6eRgaHYFvbinMBfChpWtbDqkUWm
SY+t1T3uyw3phMTJibMYokwJcm/Cg5vfXvwFEFc3rgSPtjFS4ZseojkmSKR75RcMFOqy4p04bzf0
kfZRnMdV6rNjg75bpio08Mpb27gAheuu6d1LyI7RBOle9hUmEBVRa+OCQf6gmuAxbuq3h976/0i+
gBGqetrEBWGTjS6xM+i7rrydPhx7/u5er3FRp8zU8nPcRgsY5/EQ399a9f7EE7wtxn856e71XHWg
XZz6kp0tjGDvxnKe7fPAQylP6FPl5VXazVdP41b+fxyu/z4d/NuP3krx/0jqYZxWNrPqDE4Ki2+W
PDK1ITfTUKw6c67KRZusay38ZLKGdtjbFwUPRH5tjWOVPeNgrTSMRDc9w4azXIPyG6UesrsmhKRV
Z1Stm/cZDjyue9QsSt3TPJQ+YtcliHmns36Dw1qdhVTUVGb9yB0ORS3Dp8tutpPym+srO0VZrHlt
r3TTwD0XKw70XBZrBxfRXK9ULa9AyPm5zhINDx5gvle4qd3MwaeAwUxuBbsdZtFOM7DpLWqWo83Q
V2AmvODA2+aDIxa5o+Iq/WWdxT/u4U45FwxyX/jSYYR0Ps+e1JdtnRbW47xMh+Zbi6Itn7Klj8II
HnApk9WXpo61+GHlBCceNHJubW8z0L7U+vkm0rtz8ABfsgbQqCH3vh4iXXA0TpanDVc25BSQchny
MsVME/nM/JrYgsxbEsLkdWbiXCfTZtEX1rXrHTD+MENkbmZPKpzqtAhr6uFIzVmHLCy1aQEn1KbO
lk6yroF+U7WVLEaBIxbPUSFZYNw89l3T8ywljKNvZK4vZcyRNiKWMDvd42u1cHntU2R2mYgCYwt4
2pGv3WhZ4ddt4T/g4LvSs+vbRD/DEzplHyvYHvNnOsLo9HErq3SShdnQoxKfhZ8iEBE2Bue+J3Ro
pPherq4dXk6Gm5DTOQTVGNmYDdtN362MLv57l9q6lXk7oxh85ehAEu+jhS/Dmpvm5jQr0+CGgTST
aXyALpYNoi0QdPg0T6cV37JtryRBIY1cmW7SKtNMizPTVZO3bIG9JA6wazDMt8xyHh7CadAn3yNG
PbNWTur9shDZpJgOLZnOiiZw+WtlFRNQYqvVwONwqNIv6Uib9kEsG4pAVRJOS595N6KYn4k04QQZ
1DhSSnORUKreRjrt2RmAFb08NMRHqGqHI9hqG66Zx1midytcBzZCyckAWQvN9J2YAD0z/cxj98rh
Y5sWVTkk6jvqIKnBooEt/VwMKmmHZz2Fkr2HPKuzZ7VytAmJNmyT+y0JiH6MKq+3v+rGtBM6Zvqg
jZ87LNrq1LgKlsTORqr7VAU2DeF7GWvJkozbWLjncBx19D1WZZmuWSmFlRfv5zm5D/s6bj8rz9YE
ftdDiG506WkkgHZOmPlRjl5qmelOp98Tyjr3Cd3lW5Xjdgl7F1ol2vUJqr4hxf/cBvGPVvXzdrXE
ret7vYVRlLsKK+mHijHN76Qm2/MoQnkOSZcq2GJPHFarae2qd/BQXrYXjx4JEuAmGtyAtLiRiNl1
8GPT/NK4uakeFOvoemlbZcpLR0TUP0yd4CRXMY3Jl5SRWPwVeV0+o4U8uMc10vYD3SE2Uz6RhQQg
KCiWGj7a9zB5gBcr4EH0M9wdY1E4g07Ht3ytTPMcyRKu3L6tp/UUdJVa7sTah+zC2aLDTyErNayH
OyFd7tYxABNRhWJAH4qFrff9vA1J/zSE2xheqWPOfICzRtm+mRLBq3NY6ZYX46JmxE6fpH11hn46
6p86MbMfsGvHxC5RpfFvqiXsEUqqdvEnlrRjL4sQt1Xzg1YAHJ9LOTl0qAR8lu+rdBDx1TrnWDaW
Qc++VxW843PZwNwchpdNVIYwB4rpch2MHcZi9CQMinFoSJQ1ZvPuCx0F3qBIQhkBZ7jgLepADn2m
YGTbnJobkicD0G7Tz51HY9opcb3/SsLVM/ifyQZcTlhBsCekS/JniSXMc2UqYnNmYfL8ae3gzwjA
kbVAnmVUb1t99SO6ZN+v8Kfry6zqRr4g3m/Ot22mRmzTPkPFex5+wOmaJh/hkdFjQ9Cg1Yh3Bk+5
fUg3Tv0JJo646Tw1ntgkQ+9nk1yMiIS+eWtTs2YyGtPtwS+DRAVzgfWTuAvLFTkiOtmq6jrABi3I
tr6ug1eW6J4UVcymoBjCORIFX7dNfezDjaq7edy8uEy2Dcqi86RcHynctV7CaFD1K6rIZNVZbcwo
zqDGy/FeaJxgnldUIdJzrGvsd2NZJh103nG1PFoZKp23Wx+Neex6Dptf1g8wpEf33DZE78ZQWzRj
NPE4vtRLyMldiytj9dyCdFd32bzGcLgBVzzrfC+ia0ThGvwmGbqg+UbqJTWwoqUD5hhsd031FzXp
hplggWwbTq1M6/mMv2xRp8TqePgA/92qvB9kregVTbTMPE09gSnWCeHIsAJeRrT8uQGVDKb5UKnk
bmhrKaFtRhMT5kgKjtJ9pcbV3TllKTTDBBri8DQ4uB5m87g25BW/mX6co2pcvhpA49GTLkjVxnkH
/CKMzhGfynwp3fKqCBvpXSocel2SpoFY1c59GuSrm0Z4vvUtLGBdMPMox4VCWr3gdZPkzeJXWd8F
DYlxc1SXOpjeW7u1zT2ku9WGrKjZlh/YNYZGg5EahtHb200NDXP4RfPtaQtFbGEbbLe1vKYKnx6g
WQZHsEePgNy9gfvF0F/DsRLj3TIykdx27qUCE0BiGIchGwVWeQhendwmmXc13ILfUrEYkcFpLGVn
HlvEt0xTr/o34Ril3betHxzsaM04L8l1jWm4PMeY/dVnNSzwiMEfSdvyjUZp3L9LNQbxfiOqX4qG
Tsl4h/0/cBKDS+x88hvnXiJ5GtsNH7OX83n2OrAfeLSO9mXGmM33nYIC742a66rOY1W1w+fFcZJ8
sYSvqc1ACAsbh5GiRv7VgJkavoBaH4tvLcgr+msHl3uY2gsAEeHUq4jidxYuxCvytypMWZt1wbRi
KzQLtg9ke0DGsiCZeTEA0tDCy13z4Duo8much9jU1XWbOv2eT5jfJx16w/J62XD/Auv2+FNCoIvI
6ZqWCqa8S8xhWdjy6UIMT9ic0SW03bOrugotxxHwnWcnlGmfqHU+MBlDB9Y31Xbjck6iOp7fRE3Y
g7+Le1bxPk4bX51nA6ecl45U9HM6wOWlGOISpYAUbtvseW1cyc9hrzx5g/sn2rwzmg/bQ6SarkXA
jLE2IIuHUC29aEBU+6fSGuGWPI1j+bJC+RLkC6vt/G7YfIeGaPS9Ep8DY1jqnIuodm/0gBoTPOyl
6U50RV+tOaNFLTqlJW2aog9Lgi9RVyZ6iid3c3Jlwy35SaH2rWQu0jkhBeySw2iCH/qyflKpATUp
2ywa/947NLfRjxIG1I99MyHjyiup4A+vQIVbc0T3OeOe0fETmYA9uJPMO+z3fAmRplM08LoxW2kc
jNcarxC+ndpm5DlJGIyo12pqLnrBUv+ShL2fz4RrE8GZpAfyLIprCmNtAyVmNtBoOwtsRn7M+qRU
w/ME6ZSA9zWz3DzqoVzfpOvNAHXrN/owpKkOTykcbGALb5FyFLCoRtj3Zg7kVbMmGd/DLjqa3zX9
FOUoS3fk62pKP+elr+I7pGuwtdToomlx65b1i6ruqtEBrBGjrxqbLc23bRQua2GGxIqxD8mdRD7w
yVtOHyRQSjZjQnVDXkWESTBbHclauEWz+9TL9a8Y3T/qiWDp2Mumhk08dQHpX0IPxCuOQHR8lCwl
G3KnKO5f5sBBST4uPGdoI39CCR3N2nAXpaCRo5P3ae1T8qH1gTxpopjOrF3Gh1kb8UZ6EPQLjWmc
J8vkc1KV9V0cx+JxYnK9l9Fivq5yVq+Cmj6vQ/bWJL39kCjRiEyGboDsZDJad9kS1sIPmUS2u55X
2Lutd2wm8iOLFnc/qjUVBaYzy+02bcu56VVyv0K+GH/wQcpfpfFQLRRkbHhwV1o+e5OVmLkp2uTX
KvyrHst1/JAkjK3ZXFu4ZOcsmv1a1DcewNXAGh3YlLSPVgdn3a4b4GW/1LRVhWRzFNzPUYyGZrRP
+/C+r6JSPA/BMoznGX3+4ceNGcJyAa/x8WGKXSK/InO13SkZSUDuXO3q+FEts4Ebq2xmk/nI9elH
OhkXvunoRN0JmIa1AZJgYNW1DWZhvgQVvIRVnqx1UhfhoKoxm5IaqagYJ17nvUGO4rOSBpSabE3W
qf6xpAntHuelnbfvMKXySIeqMU0wu83N3N1lCg1D6gSKTkkufWpq9XaJcPY/tU1M7XnkiDsFTjSS
X7ub/O7UcUvoGzTVqOQB+lkaFZFYEnGN0Da1/KrRH2DfTMOYujBfhZyr+6EbaMgyAEVS3Ehtipj1
LY7GnOAUDMnm9jAMZkBcqBruoydnsSRfNQ6r/otOtLjGLW4l6GA9/xINVAdfLe60cExe2gQuhShC
VzlmB5KlrJxmRPehn5ZitrJPPzH09I8fU4/Y/nkYOkFUkfAuwH5VNkkwvzK/qUVmASGcZuNY9jYX
JTXkedjSZf0Vo93f/NXX6GY7pQpWf+9WUy0CwIGk7V/g8Zzo5dTMoLteRB2Q9oVhlSEihrTvUoSn
auEoFlYN2vfvFA0rf0d1pUNbxFuPFCAzjDEJDHyL8wcyPtXl6+xuuQhsXEb/Vo19L/1FaKn7j2YI
2vncqmAU12EQU4IvtgnfFx0xy/xViwS9SKzSYvg6et3NZydDG+RCT9FD3cmS5R3uHsfHValY4pPw
Gs2AA6rsee/mDklpx4CT+ThtoOQCBNCVj60k3cWXS/quo2QdkR0k2+berAYO8j38NDM0hcmJwl8s
Ve159Wmy5hIWpNN1owMOaJWYeDaMvg1cNk6jH97yyPPq1wxrk/S06TCsCuZv+2omB3hM3JVIsx9r
oLkw62hk6X2p4Gn64OTafhIpBqGg4xhHJgtr3DJ/HMymAmSpaxhclg3z+oI8IOL3I7YA9c17Wl9w
BIjElxaIc17liZBh/c7NSVUBCR1ZVk8ZJllC8xRRdcVpLkDj3MarqH5OlQ+3vMeC/6CjxJ5MWbMG
S62c7tsQFYwn1Cto8pI2C9P3fu7Fd1RiPiP1GAmDpQqDBLyFRwx51xBZfgXPQtWFtAiKter10ziG
yMw2AEb81fC0yt22wnAECvrwruY9NU/dSAfz1JfT8DA516pvcHAefwadHoZimQJ8xnjhH/UU3y53
dIq9fYn9R4ZcYizk1iFXh65pXDLjuT2jWVmwTDkvkRtAtjDD7C5dUK9FJBxQ3xnVs4egHxaJ6a3S
g8bv/qNGMpaRBAr0K0rpYnikXdoFL5RDxAdREG/kfJ2ZlKPBR5nWcEBHd6nq0xLSVPGTSln9Vnbw
hj9FaBTofi0z0XMeVKhcfQXuAA6yfZIO8ampyEowNWvy2tc4j1zWRg0ZUQigLpunHi52kkzVjzSx
A/lI/VTN+WqHCKcdHpt5ydScmuBLXUfl9/SWmtylC7rMP6zM/Ry1GWOku6KLkMzaWE93Ap4gaS5Y
b3+2CZZslsKyI4ctSBifjIjTv4t/mm4YhDU9gW9ZxjjKwFT9vBDu+WcnA4H+41qUqAwGwoKMNDig
OAokJdbfJ6xtfxiz0AhxLq5U8xGkNqFy0lee3qkxXv/C0VluD70h5U9bmU0kMOheZ/JoKx93H4Iy
ZMnPCJYZyV84WlaojCiZPIq214gdYbXmREadf+lFyR1ajXC3FEsmw5c6YAzVbKQe4UPiARQ9i7ln
pFjGLaSnmc3DnBk7La9gIkfxJ9eL+W0QxMOntOTRB1y3j9ulLdFvcRe0OBgvxi7zicUpgL6bmt0n
jLl+aCINWRtTcMgG4yRur20lRJcnrrE+c0GpP6NTd8m6BH0yzsWePfSLC14488sTE1uVntsSiJGT
Sdbl0sFW4hI5E15j+Bgj5jV0+FgJmaxvnGzRPTzP4P1kSTeV46ufgHj9CgYHDmfD6uPqM0rDlGds
XjEOxCuFsCBoRFtkHBz9x2k4fqgWhiSRopQgJbIMlQTAw/ItKHrI4JNTkkrUTTz8z+FTwvutvhAX
uo/Aryv9jqQtmsCX/0fdeS1Hjl1r+lVO9PVBH2y4vTFxpIgB0pJJMmnKNG8QrCIL3m/Yp58vS5qR
iq3uHnXMzYR0w2YxLcxav6WB4SHlhQR2OopmCLlsL3oKOrAx+67JE+mEdsPL+VDX0VTvsjbKktBy
ZDN9uWhdj3VVlOX1LOVa8By50T/kwpmKOzuWEwPbkto7pRqjPiChlNM9UHS15TJRVbvOdbN+YyVj
IZDL0dy6rSeTiwg5MFd8F8ARUePWDev2hGh5XBb90BtJNoaVO4jiyjDGct0TP7a+Gi61SUFBNeR1
vNYzp0+k+DjyydzmvjOEbaunK7sWDJxJWl0vTeI+oF5ucQiQ7wjOQVCD7cjos7EiJ98pHDLLB3Cm
eeRG1JviVasutiQdOPkKPNAXQ1MdKxiK9DlZ274M+aYwvKs8YTLnilmMZZi0UUN+OeFF/g0RaUqG
/uQ1w3GunZa6enqz6S6NRk+lgeESe7ibfPtyEhrZGMe0K7ZsTFx88k229v501Jgy/MCqZ11wGsN3
vQ3cO6Nj02kz3owkapsoMUvLER9rhwltM05+l4TSGT28Ptpb8o+pR9LLxiRvPv1cAGg4QVkNSfLB
nFeuHrFheOLKk6J0w9K3CmtTg4aNYV2NQFsBvrw53mT4uMw7p2k7dU8hSDoGCynQzXZYIrcOFmt1
mGD8RuivRkerQuBi9fDv6bIZ5T5Zmkl+9XhT06eeAdU7ub0oZOgUMrfORTyZhCY3LAVJ2pflw4KB
P99ZWW+WS+Bith8BMJNqjVnUNZADB/XMUEivedRSRu330U1Sm+l6FI45Vzd+A04beI09kZfeJN2b
6dppcmutUYUUJDLz6jCo0bDOWNSkxznV2esE/1MtzY7+xqnbIS5qyhBWxR2+VFPZGxQkrlodjQI4
5bNZlJdvyGPx2YjObzJ8fyxg5e0AfpiH+Ct0PwRkDgnr2vQsl+XS1UZ1SNFZjF8ma/H7TeR5kd5P
XK+nTec2Tb4tbFu1G4tGGp0HbVcuyY5tsPCvI4f4NcSXxaUejLa0epMlqT9fRdqUKsQnEvvuhiQG
kxMqjUr4bKjQOr7yxtlemVl04xwACWrY+pbZLgCHFXmAN2/NNi2HQbFz5kG0bzJ188JgdxCOtoPY
JsTkW5OXBX6uHIZMczMtmROd0Cg6f+9ZjbXMx1woW30kM7rUp4nVfm5446mTOcwgs13fuTIt5k8G
78Y3gkRoux52lzRrFtJRraNzO1w26OvIqPOZ4Qu9LAFTSxTHd0spepaVbrA9TnAnB7OSIVyLy7Zq
9qVffU0XtmvkVIsszbdOj0bLMCBdFqZaY7cdaaupu6verwd153LxiBkVVba+5glsxHOWTXW+c2Kn
MiY+3cauKEv2uvTeYdznXLZ86bi7htGofUsax51UoIVPWvMknUE9CfC5lPoX8H/9xe+cIf/YGENt
nOsYwud+vCyqJBYsqrBCObbkGmOba7rimJTwXhwkTmPvOsni423pURzaa0ypsTuFKxxSzaabdjKV
G9P1tLqeGpikE9O18k6MRU7/WBVZ3l3J2J7qozFQZv5sm2Zkht5lZtsNdWkMQSGtyTjVJgFP98bQ
DynXOGLoQ5/JuNouQ6m627TXGF1K15Tj01qgIguV2UPypHZRETHTxYb+qry+iZ7sqefiX9FvkI3r
lbHSr83ISq5hcZya2F6Yp+igDoWc9XBY6sq3Dx0o+7Qvcm81P4Iquu5VmsMEho1ZIgDYYt00O7Xh
2FzBti6ImrFrO8saQtsrMyPgnLvxmn5x4Bpd4jF2pkBa3e5SQ8D3eBUUzxIUVKypYGnnxt10iXSd
g54Hfz00zmyYFZFu1jT4YHoxXWn14Ivs5Iqu7z+6PanqbzJ2hvLEYJvKXeEmg/84TVAzmyJWWYw7
EXHqOa2qwruO4qLKHyfFB3O9WCrvr8yBSp2bkddqUTm+rO45G2QZX81Z5+cfWPTSaAzNgWm53WS1
KoGtHTLaUjMcOJkbIyT7w1uaDTygVP4uRxp8iTCWv5BgaPYi9H0CMMttCRXUD0cGsI4PVsus6c7c
pyuAZ8Q4UGnMbv7yaPOxY67y3SRfP8CeRPNu5Eze+esqTyzRnnFtGZHPYOeZpNdZFxpPWXsz87xm
n2eydU9rUWNyFdZS61+mdPAJrcgHokN2Om7mJQnE5LkSjtNCdGW2vRpDD2Cjfy5HIuvPNbELvbW7
RL0KMI3ZpX1ddas/ZqFfTlO+Wcru0iine+/W7SKnOjqYy6dDWzWDvYnHpalOVk9ODRCpCd9aL50c
dikgvgiMXghjB0ep002hYp+1s2n7hgnJLlP7ZZbUvF9Ha5zND0QyOBrsPYm69dWuXDv+0uS1WRxN
G6vj0QT1bW8waHf6qSCSmtmmcp35JByjX74trZs1p2WJjR6Ab7ZUuPqMIwH48gC3kvY9Yr9WOzeD
WfZTqBeKQ48dLyHbDKtl5SHaeA/O3HEuisZR7XzEpLfFSDPwB3PK4/6m06uoriS1d+vl25YRXgdf
L1S399LJvgDzGfYmc5XR9IS1ss+EfcXRXm6ZrHNukFxIL2v+1DXTnW90ox0uhiE6ThbVdtglGvfy
CfoNcBWTROf6d70cCwNndyrT1+Fyf3yVA0514g3c+NjW/iICk+td8Wh3naU592K3bHXQqB6jPxAT
RVEyMVNzY1uugbzGjtvo1kqknnZcRslCHIsqHd90NjfzqV5l6X7q5sFzWF7abLhaFrnOn5Qsm/Hu
kuFoH/pyiIKSsJs2YBqNL2B5M4/ccyEwz2pZfHnVJzgNbiFKSjIYmI1XoK02B7VyKa50XP2CcbVV
AcYia9rOXpOD2nVt8oBMQjARjZQyP2QoG7kv0rFBdqM/qsj/KBvTR9xbmfBZ476KurbWQYrfzwlq
hY7ADuG+u+ENICkGvAWwMfULaMWaGoGnGV+zwOUqq8EQixq3R0BIPXvnbsYeSjlQNTte8gsO62Xo
gmGixKbdl6N20yycWvLDmUNNb3bFprMTpByb/+w7TTyv4ao9TJWtQxNFUB8YSrdRSFCy/cHmr43r
cUri5ugnF+w3Zv2em8s104nuaqvvtqAF64Cu1YiM439Gw2zOS+8UB4K653ljelk9BOuSuHcQVtWw
8SLM339OwfQ+WchbnKqsq77Ymv7nzHnyxj+nZ34fKOQW9ghdw+Pa6YMCtEjdP2mheR8nVBN46Eep
lDtukyYgkj+aNz1X6/4PPLy/EVgFZfCj0gcozNIo0mAmDM6/NqlTfV1ORk2MYN81AE7WmFELIP3W
Os890C0LVmaYYW3MfE+/L6G6qIr+ldronbAshqKZU6OTu5o202KT4iO4QTzYhsxr0I9wcer4+8/0
W2Kqd1rQru051NAU7wgEaOWjXupo2DQxc+5m4s5EOimJJAVT6bxUf/AJ/4bI8n06UYY+jLuJ5e48
RSeHJnZm24I1/8Eb+q1Hf6c+a2j062XiuyhHyi95Jz5Oqon+nPjUfCcPZUxvyyaO3N1C7UeQdMsx
HQr7Tz74O4WZFkJX9eC5OzDoLURqGkQC5PH3v+bf+lTeyUOjeUy166feLjaNnnv6GAUi4e7/5x79
8qz/JI6z8sZGHcTnYq0l2bzap2VyrR9//8F/4wg17R8f3OtEOTVzxuGSSN967cGUptD0FoteIWWV
TdAMqLEP+Erc5k/V89nvE2ESFU+SGCF3Rx2q+8lpu/42E8Crv/+Gvl9c/8XZ/T4PRmaLDSwUO7tS
+QkItF8tE+QK/3tbhPY+Okze/JfKEZW3T5vsKVvTJ8GR5h6iPh0SdpU42dLO+DqPNtXNgZaMZH97
df/1df4f8Vt9/tvr6P/63/z8tW5Y9uNEv/vxr091yf//+/I3/+ff/PgXf92/1bcv5Vv//h/98Dc8
7t+fd/OiX374Yctcrpf74a1bHt76odDfH59XePmX/7e//I+374/ytDRvf/np5bVMqw1LT5d+1T/9
/VfH17/8ZImLN+W//vkJ/v7byzv4y0//s+9fyl//wdtLr//yk+/9bArE7CCpjudJ/+Lgnt4uv1H+
z9L1eWzPcUzH+v6bisbThGeUP/uedIUvPf6YNZpzuq+H779yfhaW7/rKY511bSnET//7hf3w3fzj
u/qPaijPdVrp/i8/ed/vSv84lhSdaabPMwn/stPyXO9O8Dph0Engow9RsqLpMWcjEdtBRHZGlPSA
AU3Va3FWqKETthJbVeEYL1oGkc4YUBMtRwhWVshus9Za7Cplri5CIneoD0RgR+m+XhwDuUg3bi0h
nMuBCo9nVDK9clxUhUE8KKBef0yPXgX35Vb92Ukr6x65uHcbWwsUqGVUp9ny02MfR/PNYDmPymn6
kE9w2ZuN6DZ1bekbcrd3TM2bzCGxzvXsK1mWIfHdwwYzx0qUzUg/pOaajlK83sklXzcA59bWZmgL
69a/iWJD3I5GH++R0D1XIk3Z9gq1ydjTw9Xs/V3t2q+Nb7nhhPCpKnP0BU0KNtC7azDM0XLMmlrf
r74/XeWpmbz6rTeGBe3CV5XQL2SCq4MpzW6XDQ23SRRdNyr13iLEMre6nV9XQKQdM1wROJlx67Uy
qLP1i98mRyO2sYtHn+bWvsbefXJkttHLcFU6grpos0pAMYyvTq2mXTTbr0VxKU+o6XwA9h6KpQ6t
yX6K/WRElputWzcnUaCMkXK1IvuEIGDeaik/e5l5yjrB7ibJ2ET6mw5zu/XjFqnrYIzX4kKxWq24
Kst62S+ps58NLw04Oc9516C5QGpTbp24tCD8nS8LYo9N2Xnm/Wp71t0yUOtWgJY8Q3gA7qGVi79a
kYe6LJt5hME29pWYnK9dNxj7YmjVXVnG8tqeveVb52vIHQQMbcCyuV7nDYxal+R3pmjSb0431eiU
4bJFbCD96CFR3LTQrw1h8GTxGg+MDlc56aqhiAWK69Xo7DsrmqLDUqgzkj9/M3nrg0rqe/CuvcF1
/LyW6XR0xyIFOqLQNTDzyDr7Y91uUnf5WpB6tFNG8Vzaw3jTS+9oWMVqEsXe5w9SwmLKps2uZxO6
tPXUjvTkaVtdUDkyEJdrncs7aDH3Qcd9L05SQsiyA1Si3VR4D5DwgHoNO3LphhTQjaZq2t4Lihiy
kTe7KRqyJYPMG/wp9AbIkq2zRqW5z1P0CqFhZNZDp5RfBBmFeuMGtKrKNwVYDAAEOiJIDJM9Z9tL
tcQEYiSpF0pRR3ITodnAEJYhkwioWUnQUsfdGJ8MJy31YQDk1WFi5T2YTQ6F8MnIM6R5nM9Kr5uc
MrMiIEJbhdaoqvEW5E0vB8Lqu+U6apNi2qnZLdhkqq5Tj2SfuvUxdwujBmxMV5/nzRjAzB7oM4wt
I6OOO4q+ox2wpFs497oM4xGOep8An6AAcdvJ22rLTBOagamof62tMSnDWlAFs0H8WidBRfTQs0nc
06dq4ozxdRadOyj0ZYPMDcYPgDupD5E1FSY7nVFWoZfNF3qmLih+RD7DhwW/EXSjsx14GR/yzOQM
gRoIqLJE8JxV5WOfxfptilosHWkyTWB8WSrys1dnZbZbB6dS21KPfXyb5BXfvgMVsY/H2dJbK8q7
grFErfYG7KHJ9uWQSHH02k4XX9vOGNKdLxH4hlapoj5wRrG+VD6SiHYekge/Wk2y/T2ecGjyjRbl
yBttSKc8ElncuUELkwjqf+UhBXjOvRSC13f0y8TIiBiM6rKbgV2hCjDrZcdy9tYX5SJuoRc0oNfl
KdPyCU3gZ1Vl86av2uUX5U7tDptAcW9nONuHNGY4rCr96EhZQ2316hfo9Y7mbe2sz8JcXydviIBU
huojhBWO42pj9NmITwD5iMfjdizYpnAxAszTWJ50R9bm3jciPlHaw9CoxmxRQaGM9m7pCrE1kjka
9jGaIsgKmXfT1gKmm665an8cUXqz4qFXfaQIs7AfELuO0a6QUkEv9951b1WIJBbok/nBLVLQwsJp
wQ3MIk8eCymSV8MrwNGntMTZpjonfSJXVI/Pcb3q7mpFHL/ukjHtvaCNwcXSfDnk0/xlTrJIBR7H
MlRQ7PnQmc26E1GfQa3141nrJb1zjCoOR3ueb5Q93FMCRINE4mX3ClxuB+tffTBWU55INZ5/uYgM
7xvSBAmCwln2RDzXcr8g5CjOo1/XXyokuxSFrNMxGktpBBOCyRcPYfS90ftdIC3t3826RN6mRaa+
xJYaPhVpTp5JV7mph2FyQO4WaVt9U8XanpplmL5FyTgNYerXsnjqjRbETxpICC3bS5KtRCBQfEuV
18VhZiTmbT6O3kNdC+8Te262BxS35A6Y3CtOompnrgpI343K757quG2IuEYe/GZJVX8bpTF9nlpr
aDatk/gbzy1RjYhMw8qiM2zvWJvtmxhpSHlTYNt5MjK7LU9VM6v8gKrd8YiwMsZs65uJ+izrGE9F
1vvzPmui2rryRO681kBk915uqScTsvJE0UQqrinrlB9wMbrP63DRZCxcVQNZLvFnbzTMe2sW9KYV
SzGDQdrjRlnSO0RQdFsRu+I6iS19HB0I/yB24mrjDhM6bQnVkO9U15VtuCKgtODP1/4DCg3jNqrQ
rAZz3LdD4MXF2t2Q6niBZeKyQj5G6+sC54rubjDXBZNQoesrgDWC+lbb7t37LhuLz2Ufc9DVcWyP
23IcI3tjQfdmV34Fe3VU0aCjI3CY0R1Mx+T+18bKq+7RIBrLHTVciXVvQOsuwVxnetwZaBgVAkAJ
/twkvPXNNBUxKjcjn+wgVSKfKCnw3fiUVoa3hGM1jffCitL4ymmwypzgpFdASeArFTZ9/eDXCFUh
041leIja1G0+RpCJc4kINysgyCwYzm2Vc8oj6PZDzEnjTS6F2k+69Z+iufTuwcinOCwjrvve3CIU
dlb74Ltq3jRE9R24n5V3hHWUByV7tR+dJMF0NNbFxkDsd+ojh6qDig6Y6xQ5VRs2RdtMHBBjh0gM
c04wL0QsDrZ5C8WeEncZPZic8Mhg0mirPZPq06IZPysBFVNmafwh61sd5pAhlP81XvzkuHESo63m
7rAa9XxcF9U2p66uFdl8DqLOgzez86Fh1ahuoModfbaswrxTvaSE10jsD86kZ2riUmOKsMbkXJZL
JF4UvWRZeTQQln5YCL3iawY1jbf+MgyPs51NzVEsKr9KrDV+5TbHxTLqJncOAAbt+EBhW7QV7B8v
jSj968Uxi/Pq1OdWinnPyicChK+ImqrVPdVdo6A13Ot2de1tZemn2EtzEaRVdD0Z7vrCDSN7jKVV
vDZDM+7bvBUtpKiRH4XuItT/GMpeMRMwgtUudrnCnA5Q3tygmjmRpFynXSa2Zk+QZGtLEw2SzY1g
f5H2Rzduon3q2iYUwdM8r3fI2juSZJb6KyzPV90auR1qkZZ+SMiGC5tnFz4xYEVJz8c/LWd/34H+
eef5Ecr49cbzDi+xZ3KL6hrw2qkLwG48R91VBUz+9O8/jXJs34PYoV/5fRPYuGKnRWYwHYmumaog
i2OinZfW+aMIggsu9eMCd/l+BVibyUbIPvcjzCF8w9LKJ9R2JcHiJbvc4T29shHE8I9JOBt5+laM
IB2Bo0tL/cGH+d1+/P7p6R+XiOck2+37t5niPzKaztZHp0ubXXIZBCxVejvnMhyMU1/cq9Zud3nt
LL/kSz2j85g/j6b/tDJdON/HDGD74jJ4VPg6aDg9zxJTmWdD612ZcM/fdZw0expTWtz1CAfzoJZr
FDRo5DtMjH/g+v8ROr0cHmzCpmRlh1K0vPdRS6vtJBL/VnNcoXzIg87TGL1WnSIqGbzR5x4fF8r+
A9Dx109qm56JTVwxmXryfcJ4F0WxM6Jw5Enj9WRLm1la/0JALz3VS/vy+0fmZaX/8SvjyYTp8wZ5
JOd9elDs2xaSmVIfJ8gN/PDW65wbu9Kc9R+8q1+faTaHpetiwgPksN+XEFqo2QjaSivQztLSd45o
Im6clXCHP0CExb/4/OAu2CIZEy3T/VXcZI7swF3d4oiK0rtOBkYK6JAkPoF+2MMG9syichkeDCNZ
MvV3+TTYzlkJN+RGlLziomH6a8SIB6gbovVAqTfzYfd9Vvz9D/9Xn4kQFoeWD7DDx+K+Tw6JkULq
rlbpMU8SUx4bNejzXM8sS//285B47bquf0GSfhVr7rVJ38bxkBwrfOzDppMWGR9xRAnL9+f5fw33
3aRfu7qvv+n3eN8PEOH/R6CgQEyoLOdSYvDbyOAHDUf4kicv1es/44P/9Ld/AwmV+BkEUCkeEQ6P
XYfj+28goZQ/uyhgLVMIJiLJqfx3iNAWPzue5FDiHoN5DMHiPyBC9TO/UB5XZNt0vMtf/TsQ4fd2
6X9cLy6oILcW4XJVko6iT/UdRIiBFXKEc28fZ0R+7GWBuDxkCTf2aDXdlx55/b1YTMCkJjfDOF+x
uZs5aTg728EzMLlyOqFnSMMcBVUQZUhgkuYDzR5EFI5rKAnO2yReWxylbsYvSTroo5mlNsJejXU9
9NfKzoJRuevRIA0gD5VMTfY6Ye8q3a53lg1fXrSOPmTVwKvwBhT3QCPzFiUglrOmewPCWEJUipDP
fpn6GwyICs/tkJ5iZYntchExG3LAnGHZyZb7ZLrtdaauM1v4oZ+sTCoiM/ZJZvuvWelhWCXeyiQa
JnLANwfzUa5pepc3Hg2RKO43pT3nkvvthFhG4BHGftrDcVBeE+LeqtMgsbqXgntBEtDYzMqvWqcM
0EHkZGE7I4ppd1D3U4EOBU9vfR7BO78gnGlvndw8Oav3rH3zBsEyCB98L5vDaRzl9eou94kx4KJw
hrOkJcHgm9tgz9I7mzDL1Yu744SMS+9qltwC7V/Z3DRqnvQmySPvSbvSmwnWGiNzg1no3qqz6+96
+EYRKIGxAHGFqtWwY2vwsd37HeqsCkXei2EbC7aZLnr2M9xy2aqaM6TzUIerZXhPBRU9V1229IfZ
M8ybOUmKNjS1jVxC6RzcxRf50StneRjR7x+KeBg/4Cr1RNDELvEH8wraZRvihOrNONYWWGePAz7E
p8BEw5HW48Sc5Cdsahaeb7LHcX9hKfL4RLaRU6avqUeej8lRefCTmlm1RloIwO1Wz6xJ3p2sMQfS
spV96Zr6F42s7BffJ4tKllX+gAVzPPeL9D4yBRRY6hOTbbKVJ9Iq4k0rvGTT9fMpQph4GhFZ7Doa
wA4+og9qGRzrXhoFIs05LRG1OpRRhu4FPxPRcKuqJL9B4I5JocgtwiFkKU7L2uHHc0UmP2qcJFaI
DhSXTJsujxg15mM59eJsiWJwSOhrxhfSIqcrBM4Idtc+24/5qp+nMppOEYKtA7OO/dSbysCdNtXT
nW1k3XOBkgVjIBJTqodnw21vfTMvqOujMKHbOEIiesclt8UOqdptBBN6MHQ+76uVuAd0uN50Hj2v
hHAyuinoDb6KNp9lsu2Ry8Jxj3Z9zYbbhjZVl1cyI4jPSE11x+WCBjNSctPbLIHdV6tTnCe96hPh
C+YZb5WaAwtY/9Ffa3Hl5LrXgUN8zFfTt2J8mdi/8a5m1m6EgN6mszS7wBbSuC6jvKVwU0y14Emr
7M5a7eomGtf83Hcgmjqaq60uRLFBRzYfsGPKdq+NqblXzRTdKaz/p6TEsDA2eo4CgFH0yy7Ov4AQ
9PRkZZG1k/XiYfHv52sURMnetC19qsxmusHCWz67FPOu2LtrdDnW8qFBRe4jILejJ9GV1hdhrfU+
mlofnLrtHl2gjA3eRwipQlwicgXn1jKV+S1is+leDWK+X9yL3lFBGYWNLyXuPjwHUh+M1uwOsh6T
U+5G5sHP3fFKS6M944YozylTx8eW1PiPqPtrqkwaarfXubYO0aqMR0lT093YW+5HRDiGG4pmyq71
hDWBIs7s2qX2etNWtv2tyiO1qcXUfHRrU2yMZu4+psmQclAApCMwLNatLRZvlzm+2FtZjnm+Jx2U
gKI+bB2AC6RbVgwsWEa7JMGOENhqWo51XtmnuEzX/UIRyl75Wm1Fhh01Fpk4Zt3gf64uCgY8acND
63fRmR8RPGtMCulEexD+p2Snraq9tbx+uCXPvPqySIANR1jls4WF4dlXZXlmWkf4PhvpZl5zi6Pd
06Anne2RISqtY0cpwpYYB/pwXKa/q3wphqtmdNoNSFp3dFZRnpt2rsMsT79a3axQHfZXSIq5xnNX
K6P6ubHXFtX5IB8whNBJi7OOUK/4iRib8a3qzWnjdfa81+x/gEwDzMnWW9ZSor9LmiTonGkiXcD2
4lB3dkMRg6HD1QGd7wYiOQrVcUaaVnVwM0imMnUDx/7cLd2VO6TGDQkKhzJWVSDT+GY2uu7ApXor
FiCKMivbAzowEsw6Ads9F1Wz7TqdLoFAD11c5bbuTSBfYloSQiaB65Nh3pFFgER1yC7vBRhs282Y
H5Kue2aV4MqM7p34VRyVTbCa7vTY9euyGRxr3Vrt5O4qH0OtbXR4ioa49g+zaBYyJgltCZaZpT97
wKDAcVMO/dlEY/0F6V9+iHyr+dKqpbyaGz6eimP+qTRLmyO2cW6SvgEVr6NmI3pgc4GLhkTYFafk
vO5JFCg+izl6zblpFWX0gimtP9B8S2ZJZRw0qSXawR7j1tERGrbG82DYDz3hqVdOVpuPDoEkJI8Y
2XwHerHowFLugAIxoe0WjZDAqZli5COJ4dscdd6VsOruI+dHe6JyezjYhApzmxnq1xKU9aCsBoOW
1awvXeLmCPmrc5SLLiiKZd3GYxk98gWUfKZsxyyVnXrBHaO3Tt8m5FnM2YZ/iBSyn8W+Mdf6XNiV
eerTtPw8jYi/R2RgZmga44hOHXX8ARf+bHJxMv1vJZ7IMKILbzfludOC7HZ4EmM1pVuhKs8hgz9l
D0Ds/CCx7qZbHNvjoZrnwQxJj/AoC/Gr+oH5Iq1uSAsyqFAglADqhMdNjuhRV7Wx2jZDdkjMwxUO
g+Ie4Dh9K7niYIdzvCksZkR5ve2lH+yyzLYZ426ociGeLhrE3WxVq+ZnaR/KKElhw7BVgPGaW0qB
oDKUlR7oCbG2tFs2D/00AQCXQQWhxxP2x66e680wj1hWzTkPUMqJEMlgDIA3za9TOs/fpgaJR+p2
z7IYX7xmxN7qOnGNUDL2DsM66MMq0zSscGycpN2hKWzM8Xp1EDJTZiJD2cMbTQW3p94c7CtMYU/W
OpXwBVO+tQaDtBNq6DZJL8HUmj7euAWFNgnK6msakaY7NI2YcDANP2pW9/3k0qPpWJV34yFpf8UL
aO84R+N9law2X8NQPqVu7d2ktorPJtkD+34d9c7IShF6SeGBw8XdCWW/FYWZhVrfdXQBlEovxxXu
unHXSzJou1m2X0Q2zltEo9G5TLtha061DDsuURClmYutO4UQLCJ7G7dGDL9nQyhOCjtykqazu10L
G+NuPhpwxOkkt0lkJjtYnyhmupqMY+nXzrVE+LMV3ewcYIjEY6R9ZCSN6d4MBCod3MXJ9/kyiY+E
oNTE6qEmyL1xOqZFVJ/lBAEeDN5qdTigjfQzqcL60JJh9WDatt7MVhrfwfiTkiRX5yM3uoLzr1Ns
BzhXts4E+pmKUh1kpEmujZvqG4SiuvF6t/gw5lW5/1/sndlu5FjaXV/FD2AWDg/nS5PBmKWQQlJq
uCGUqRTneebTe1FZdmf1X+4fDRiGDfgmkQWUUhKD5PmGvdc2O0x39YrgWFLdODj1rG+tJBCHYqhU
dvyBw1EzFwXsvFTDAV1M51Z094Zot9Sp4pxaS+LbWfOMdAdyiB7dklj0WjBhdUl3Mp40NOCuyXx/
E5c0LZVptV4lxXSsGGr6TEbzxsVPNfp9W3asY3O2VdwYZsaENxuvIjXMR6EvBvu9LuA3mCy3Cdrg
P8k1wGv1l7nOf+zT1iHJb2oqxWaFh5Mq2k8jugpFM9IN1mrryGQ63kojwTwCw+kJs/D0aKMIeZnt
obpITH4ne5b1K3CTxNcHCnysSTLcQQaqHifNWbbCUIALWGnMOt9R7oqhkdGXtTGloC1y4TlwDz0l
kPELMApFoagpcP6jcdxVg6X7epGebOANP0KoTxsNweNFSbJ2jzjgW1+36kHpKsMPakd9kX1vnTrV
6LykJkjL4mf3itQwbnVs8+j08bdt8tpeDgj+rTcq9XAHdTxhdzS+l4Nx13f9g06F4s4pK2/HkfPG
WKL5fuiLcxCnyzkeUosKnNmoK9TGCelKo8jcZlODKluEjfEhuzrGOs2gZrWUURT6g6KWz4vEnr1B
74F7v4nM4RxYFky2mmrX7UJp3pdlO1x+eXcnXgc3c5TKn0Yv4o8qWIZNpSuWP3aRvELfmh1XibBS
Bia7EdBY5knvemVvSFIk2mQpUWzasL/8uRTTz6GdXlocZ1um9/FWZwW4NaYaH2FI72RWhuZqmPxu
AnhFA7aeBnlOj6PZ7UtoMrq6xJclLTiho0LiPM7NO3BxwQSmY4ivPOjOYXKmkWghncR3QYWtxnP7
WTGwD+HNj9NjBCRI8XrqhdGza3KbPFtVShT71NnDV8mdfZXfcq3EOYUpylE7tD4XUm4FvTzGZjDi
F22t5LWvot5e63vm2VT6IiEovF/rf9AG3dlZe4J07Q6ytU/os0HqLl4U+9Imo7qtSqd9zNcGY7Xm
6bgEJz6gZm1BtK9upF8bk3xtUfKvbiVYG5cRqYibmyMZNxjqYXpgg/ARqLau89Xy2F/tDy63otp3
oDY8/CXqkf254896lfCBp9y4TlolHntA670qhAQ+lqAoKobuTp9IW5nxDy68xOi3lnp5IE3D3GRK
dVVkHO8rhQumKVV5BbaneyUqAU+Z20lxS0rhI3Cl+jRENGl6E3Sm2yd95SEnVEPX5nMAECLUZ+QS
htfbmnbn2KP1reYzmF2xtozYAyYv/eoj0WOkN1HaMSmgydSLBAH6V+dpfnWhztqQVipRSfXapPZr
u4qLOjzXdLDV2spiU+djX9tbfsi10aXlbdbmN1vbYHNtiO21NTaU0H4t9Pp1ahPIzWsDjcDHvCxr
U41np9ihpqHTBjQx76O1/QbhE38QlkJPnq3teb426sPasndr8z6tbTzRAnT07BMCr1jb/GVt+BNe
0nmw+vTZlwKV+JoMYLUbnvp1XGCsgwPsC87mt1nd3yyKviTh/3HwRW0o16kNy5W/vlCdpg1xo8/2
Lneth+VFe6nflZf6Ot629whVi4uS/WdDW8SAv43mv17hqtAdS9UxwAA3/KfvODIvyOFHBTsMosH3
rGzjzmv0ZL5NwaJJj8KwOjUzciR0TGn0XTWWzq/0IP1cVGMCWDDHAdyAcU7ooikQ/SXQOJJkWSFq
WoxAeW67ynxEpihT1yzKUSWaybJTn3yMZj/VZX3W8iY9mtCYDhzMPG5MB1w8SldyJlm8Uk3RO6Np
ySDgkSg31icbWMWbOSbBoR2D7DDUWBq6OVOekE81574r0vsox38nQfosJ5wQ1UOE+eddH+METdI4
jRsAFM03PdTWxzGX2fO//hi/9hl/+Rh1CR5KNU2mqGgw/zkHskW2SK9XK7u5s/VjkcaHTga2j/LY
8aWk3WJBbdwJvVNUiJax9Iy4N3aDtNRX4B2g1prSCj/moR+PeabPJ8VWW3YHmvNCfVd+0+zq3MfY
S3vhLBU18Hht8g4EQ65UKY9momGXRW64B0/V0tF1uGk3ZqhgdbHDovS7mZ+KaM+BAjlYivdm6bN6
XQ5HCOrW8yj9OpqSr2Nq+Tqy9K/jK1pPMmc90/7PjvT/L5Twcvnkb3fNqhH+i4TXjaP35vcR/a8v
+HM6b/+hCdZYVJCCRau9BoX8KeHV/mA2bjG0lwQeGF9z+39IeA0pLNNZpbWmBDn2j/m8/sc65reR
PdBtW2zi/p35vP2V6PP7/S2FbWsq4lljXf8Kg9/097qvZgLS0n1ruypQ9cck1JdNP0fFcbKsdjMg
ZtsNdf4apfnk0n3arzHC2LPUjR5pEH/ou8JRTVzUevqcRFF8WwyLeaM6BUhc/CSR47ZQHtjmN6b5
TE9EmcQ8wzwHabQqTLu6IP19NnchxMZnRzPLz6W0uucIyzyaAIZkF9NSpjthh4AMWqF4eo35dhS2
5IAd5LVf3yKMQMsjQln2vE7RHRiFW9NGlYr2rNA56Keqa5NTkjkacypbLx4RsC7iwNpPOYmEb8TI
OxlIyzCR6kZGHjyhdcGBZSjGyXTK4Q2jCLjQRAH74NXWHH+D/iKeAmMeHaQGIf+2Vk7Q5rKElxA6
HfnhrMsyFwZveWS6G24NHGy3K+GNBHW6vrPIExgJDeWIm5cWuoXI1Jp7TvjUcZkczPdgK5Mt0qzi
prB1FEMi7SlC5GDk/SVEvPsJCli5AuWhFMviYHyvVNijbqQE9LmtMte30ZQaAAQFnNltYOmKCQ5o
SO+Zu8wHE27jtp8xt6NwRDWVjimc2N6iysDeekhUNSRLUwctkFvIU2RvNATAa59Rl1mIHiMDk22R
6c0+UZicuqUjetubOsGnixWW4wFfbvwGTDCFfQcHllD6iqZTtR4YB1rbQdOaj7nL0H4mLWq8HoHW
jypVx1e1G8wjOsbwhIiwvDdpLZ5GvWhuYAolhhfNwlK2RiUSxZ/6ocjZYCRMDK3ENI59iF45Syfn
Aje38msjRS9nlHp+RLxtgbJOIJHAmLlfjAphcKKMvmr2xlsOTOKRlFJEiIKU6z25yOI+XhRMsaCB
KNUSY3JuhelEl8oUIHet1O5ujMbWzkbNLFCoioS7GpT9oW+p891i5JJSA6b5XlWc5D4Oe7RRqTMw
5h/bh1wsbDqaIj0qqa6/Wk1unhDKZftQNpLLVKrObdNzoVzDKuwW7CVTKK9AnY6z00E755pli6RL
DYhyd+120Q4t6tDZ1cxWErExNFelNBeIFAn9fKxsjKp+q6o8gB1Q5pu6G5RvjFgnr3HKo5h6ZWv1
9K404pcuBcKI72CbO12EVkh/Zt7i571st2VpMRgCA3RmrTl+QDL4oSpNfZubzUPdVJ9O3AZeoIEj
cBjwVijsu0UfLznySMuodAB1K9tPmtsypsm9BEbOXY/2ZTIZScm0oPVgoBZTMbkM35bdBKKa8X3S
G8cGZvIoNHQwcBa1jbN0+ZmZu+nzGA5PKFKLG2XtPOCXECVOK9TfdyaiCFAEa5b7IpRodENlst/6
xE4Lt2OcPHC7htGPtOCduOFtIie/hOrqHO2FBdNO67k4roW6GHyaPfJD8kWGcEuNLpwnYeyV82h0
wDJG20o/UEj3VMJwlwjCMLgtumkHE0PfiUEXaNprGJ6NtXjDKAQjaEpZ0JJB8GRxab2+w/A8VoAr
MCjnzSaNYFkz5Q1rv0i6fguaarnBDCoebCbdbzaoQQ31cDOcACiVB4yq6V0g7WALgSn+rOIx6IA0
QFl0odTO23Fmshtryji5i4SwXWhD/1rpmdjXKWCuda4R7+cgRjUFrBOMaGvJG3T3JogTJ947ddi8
MOgyuB1msFoBttUco4JPTNzwIDK1eVFAdR+tHH3SBnKktWt7lFFc//YuSUQ/4FTU++/hVODLlM5+
CY2TmqbzGQhq9tLIsD2F4cSULVUe+mpID0lhp1e87+HFBLR7kUqa7+yi0O7q4lzF3QER43wnujje
gCcbnijQGGhVI+vRhInWYUkr5Va07FZOGnfTZYSdcEZTBwMmxcZ/hDPzGjhO92qRTvytjvvyhsuc
3ufpor91RoGqrm7EVHk1q8xLyBzjHAFkpdAj8HaT9J3mjzZdVWvYkuXNUiybMWCzoTv9iXGt7kXL
ALlDGcAZKQOkFged3cMyktGXLfnyECwdJrIADuKz7UyaP1eYK/NIx3KSQdnFELFUXmsmyQfU5P6g
UjliSgD38pDBFdv26/dmGKnddXhGt2FOgyTVyvyhjtG8M4OQV5+dy9lj8FSAclAneFe6BsvfakOC
6/Qw2w0jx33V1HBCVBNWbDpeI6c1QrdTCPW2wTUenIXZSKBHlRcHQfasFP3y1KFAOC8Y11JXtWp5
pHdgbVZEmnoIhfbRziLdCADN3wlvIY52KZPqia0cEGwaFlFsnLqxzlNlJzfSbmcGvrxbjSh/Z+UW
cxunyW2iN+GFjTy8qWAJQlzrI3RSGAA4oSGRaoo/U/TeozRQESDV8fJYSoo3tKkA0UXLQIjB7vBE
uO4HW5By2cVBCxErzLSL5bThTwzs4bYwo66AO7O2PK2u664+OpMPUVd+SxprfKQHH9+DyYp56TIc
YrSYCmwEVmJUT9acZD+BqKZeryEgzSOW6BWW9NcokdLcN0mtXboas8bES3Ri7uDT4STHpTKGFycI
v0PQ2PNo2aca/pWfywGZG11RUasPYuFznpNyPM745FHl167ACO/Z/bgciqSaJfQ/HpJ978TGaSoS
82FgzcaerJdkNTgd66OEosNY0vY7pN5bNMh8UDgWDxKr+K5OOExdPAFsC+Ik2xSGHO/DgHsaThlH
a645W6JxxyeMDwTXsEf2YEs3d5mlT08pILQNcHbDTbPC9Ko201F0G8qjPVn+pM9w6IVEdNACRW7G
cFVvxsmzOsMtHxqSt5qhqD7gUKa7MQU5HVJu7aEAOi9wGOZLoJrlB2vFaTu2UEzcEVLcA+L5ek+6
LYWJbPcw4KJzVPbzlolb/Uai1HKa1NL8ZC8EhzwwLpVs4lOucNzT+6vf5wKJLyA7mxn4NLRa5M6D
Ep9Y9YRkDrTp9BkEYjwvcxKy48sVyLBmw4tknMrvLPqkPyotZChQT7sxH+M7c6aOgh3ubK1OTbdL
YlU3feDgOooLjEGBjqS/nT5yc2nvoObfMmrp9irQzs2sEqFgd3HqWrOZnmuaWuCA45miM94kTqFf
mFJl+6DitQ7BlFhcBizCis9zh+kSNlqlOhcrDNttXnYrOTuMrWsJD1zz6kqo26hmg00cRe/KLIke
85r3qlvOUxF7YuwTyginXk509ONWg2h+tcWsiVfQdrZ1HIJ2gnxeET7DqEH/pMgq+52h5eo3Dql6
h7pD/WkZY1gfl7ym9mvs1PkYeibA26XhNGr1YXxwMsMC3tgvN6JVbkjHMa4Uk/MxcRKm4KJNz20T
O1RzMAxdG400lrkQ/Ys7Nob2mKVquAdc3lJSotodu+SkGZV5yxuh8406zM9mKAfgZaEWv6xiorPM
mX551JnLbcMQN8WQBP0ko7J+KBvZnHleUQmqCvTCpp6H+1SB2Uwbbdo3uqJ2wq2YUUjATbrAm8ai
bTOpRfawqKYkWgkozWuRRvlZa6Hce2oujVuNxfMG8ir0a4pVkkUjhtF3qewM02vzNjBdqDDx4qV1
E7KxWwQesjSoomeRRvgGqqpLSA7QlWNoUWLofcsmO8tvByg9Gaj2/EYOpnVvh0JnaWWRgekleZF/
QEJTv4dVz8LCSa3XPlL7A84sED0m6uvSQ6iSRl5QIFcEiWUT8Vn0Ew6ZEre7Hyyj/QjDGRhqg4fK
n2zLwia9AstrA3ymkxHzQnjsRokc1ZuToNnx1nrHs925joQWFdl6tMtWlMgUd7tIhncMET9rhI77
oCiVw5QErZfmykFU0V434tulBDc2mFW+QXzUPYixAd1OCMEuMIhOTolk9jK2PcraYjAI2nMhFg8+
XFFSG/KTHE2j+BQ4QDZxqLCkZEfJBxG7tMgrfd1RyEuInp1mzDzIFo8kbLGTJgdeoexwaQfHbZN0
F7pz8iNG+wbZZr3JhbLXYmjRNCPfcS8ge0hYDhkroQU6B3yqt66Up1DQmiHmBg3QW+YGtPPspmXU
Haw0X/x8VAcXM8SyCeJcg5nFuCXVe37OgWg708FAOJLeto74RTa945vZtH2073BfbnDsXZbeSu9G
LS99MxLLDc+evkPc4Ww4eghRH+cG/5IjtWMCm/saVBgDdDh2XlgTlFGLnswTPQanrFSFtl0Ay1CU
KvOwm1QjwNZjqIEHI3rWPMXp7dq1sq45m3OfxF6fcX3tJrMAOyv4LDSWt6wSgm+9KvuXNikYSiOo
omFJOjM+TSiVqs0ih+E+E0keEVxeOd8yPZ/eEVwFpxbwjrFvArb4Y2q8YKPqQ78DEJp4KsSe6Sg0
Nb6aVTjlvqlp0JQmMbkcHOKZvILsAe5chYGX6TY+yTRrj5bFKhJ9HphSSFLVMwCcBw2j0k509iPc
eOPEC4bpe1zZ+ymDq17BzqrN1bhH+JljtI5fqWL4KWfIu1Snwr4Fvmrv6bGKjkeuyl5nZATeJOc6
ccsmGN54smIPown2vTyPdrk5mbsJ2rxv4K05SFiLx2SR075joCaYoKuOH8umOhGmw4ABtP/4DV1Z
9lqSLbGLza6HTWi11pNN4aLDWSGWDZ2ilv7SQ/9/rex/YqBf59pCIkXAJ8ZfJHaBfzWMO79/oJn9
fRr3t//An8M58YeG1lUzkRqsYnPnfw7nLPmHoaliHbTp/EX+pp21/hAY/gws+SqehVUg+z/s9Zpk
omfZusrumamvwZL139DO2l9ugX/M5hTGhZaOm+BrV/vbLhZWYZmqaRft/xecWg3jJiODwt71WgNP
DOnlsZQ2Y7a/p9YaCnLB1rHnb9SFDhq82C6qbZPmFAoxqrJrXiXtvZUKfWKUAiTU/RNoW4UhSYDV
oAZ+qwlggm3CEfh9AIJYHQYQ6jdowbRjNqnj+xDMxfcqSglcZulQ7coc95q7GDFb0mxoTbEfZ9N8
a+aUNT8J5hMmcNEJ9JtZNtREdcAh8uqZRm3TV0TdHJMVlos5jNzKZGnqR8Pq84feZrRnpv1AVTc3
5iu5HPndNJEWQZW3snSbZMmyLU97RAOLHOe1TuYUsBXiItTAaWddKYyoDA0m6z8SQ5mOTpLrR7UP
wysDP6gwK3SXhXf/LILGuMuVKL9aeWrulE539npWLbtVp+kHimkF5wFWACIjg61gaE4babKG3A49
Na/7Beh1xonPUcnayPHhng8M9mEInyrF1D7HYJgeRB0uP+MxJ5AqCKv6dZGpfnH6GTNU1HIm4+VO
wqdfUN++z7u7qHLELTOBaXSdCUsdmHROgjRD3YlPaBifLNVkwOOAR3TN0RJPyAGjGbFPPacwnzJx
Z5uR/J6oIwjMxa49VXakAIGiau/ywkR+UAKutfy8ChwGm2l3Tgp0a26tNcXeQt/VHnQwlsRsqUX3
lqNJbdCX9O3PMA+mR2MoSRRr9Q742i+IcED1Qplhtl6Ik5Jqx9HB3tVJ61zAJRKR0M0Jmm/DwZjn
zkpWxjfjYk0xxDIc0TADC4UxpL5YP4sE4NYG9a8ReBUn1+KbUL5VDr0VONwZTfXG+jd6EbJCyJ3H
U3HJDXByLiXM3HIxsnzcGwVNoMeFnbCqUuNy/QYEOp7GN0JUaczR1VCjuuHqmyHmSS34jJOKYvaL
TYzQudvbSd2rPyqQnijgWPUOOy0PFm6pyehgQzRahOg6k+q5d6IicJkE2yTdje2P3owmX2mqviAO
LOe/W9kqZ9qDkkCbvnfeyH9fkrsuGkwwoFNAmTTO+VPdhfrHbCzx6xSiq3R/oxyrqJC3iWCQ6MFt
GQ94tyP0IwkuIfcX+xipY2Z7okw7wJkOA4TZETMYIUyIP52hgYVMXAXZFBZMAneYOute9EF7+A2N
rMBJBf5itM9Jgm9Xn5Zla/RtV9L+TqZN4eYMv6DJlPOG2xgj+t2FDd+Q4Qqg7ExILoqHAPupdDrs
/itJWVZFxrXIV3DgvyApFx3Ba6idtcU1vnDK2Aax5UfGYLi05qZvtuXww1kQkCHi6C3H6+alw/Wb
zdd/gVa2KszEruRjfAXitXx0cDtMFAdivhF5p9z0VhTeMBFJUfCVunUFUBo//AIvZ4OpHgS8hz2h
0s0VDCuyDQQcKADHgnhvqPwv5LxY/kAe4LYNguCxoyaPvZUiuE1SBE00ZFXsKx2mdhSbdvLGmry8
JBnwZWw3Djks03ToVwwhI3pwCHMUlerud7Jzn1aRxtwirF6rskpfLTWU4/HvQc9iDtWLhu7bG7Ku
no+KMY3Evtut5uxKEPWUtAqcC5yXY8W9mpTf0ckg59d7bkJqT0cSfFEnb/imqxeQCZT4Nbk+SKl7
vTO2OhuWyCvTZB2s/j0uuqPfvFt7mxr1DtqHUwScftwMXP7Fh4KqUCFW8zDtJdRA/dBgN9YuVV01
N+ESBzELI2cmiS+UzMVrK8MtH0afEclym6oV8SNj85blUKZx3FgZWJVfuGmsEpYfzGq1RmVZBG0U
Am2CUtbTUR/qicZ0DrJjPw7m4gHqyFsvo72+FQlsvo0aItID/TfdjVUN91yZlXQ35JHAzQqqbCAk
T8ekzN4ct6qWnLVGRcMkS8KNRKVFu2G6NCy9Q5ckHoT7TTssRAxUQI9zNg2uqHWRejWw0u9fbGuR
aadxisfexRXAVyGmqe+r0mqfyXYaj+yWheZBzjEi0LQCwdI/Q6+ZAlLe6l27p8nddeiIoF+o2Ssy
YOfUmfCxkrSG3xcVTnaMtBFpCLLpOoVoFKxj7WUpeA9BAm/Uq2ZP91ItEdivmOyM04CDOoZ6+VdU
tl603ZXOc/jUOXx2DMYRPjrmu9WM9E+9g7NkxGQsu7Z90iaD1KeUlEA3WnMSOkKlfoLBh3OKYcS5
63GpbtOMCCoPzUZ1VIlrR+0c90h81aUGM07K8Yad/8T8sUY4H5YCNGOA/8HgRe4nYwHvUSU0cfaY
DdIfdybBt16E9mrXJrOzYizrdHVllleZ6Nlx4lY72zazBtpA/dRHa98UV3374nCfbVqjsH+YeJMK
lA56fdHzzL6iVbOg1XeF6ulVELjIw9n0ccNsAhCJ96RCwl/Ollj3cyi9e2F01ZMoRLwbez7+kmbw
JY9SK3dHJhesIgHUM0hNrNuCqLofasyCwW/WXtJsuuqtw0XvLV3dPdaybX9MoVrdmR1IPsZos+2N
aRLetkZr+VppRUhGBeFrSlZpZCEZ0nrLF9I9vbLPpidTjwGyGGNOehtRCJc8ULQzGiEr9zJaVRiQ
VadygEJseh302fKtobYfFF0bBC+AIHy1mGLUbhgP05tiRsob6IlmbRiT6RvZTOYusivr4gioSUjB
0k9+3ubOCtv5u7P0cYmvfW4pz+IGDerQ2N0jnLEcGE070oprkKylaxpEatmAVUArGeO3BSXG1qqL
/J31OKVGBfyB6TTZpCwWmq4AKlFr4Y6Pajz/Ap5bcdDcx+jza8oXE97m7+zzqo+aGCcJmOXd7wR0
5u8mU3k1Um/bqtKfpTUOxJu1iI628ZAPKkMFmyk07Z99isEoAIf5jZNuL0THeSjzAXYE89i8jh0m
9k0TR4L4myULbtCgQk83UGMcuEMc8D0y7t7DyOJQQ2+nXtPB4vq3dk+eQpgn/V5OefZN16P6WtUZ
ANmGfuiakAe3GZi7eAqqgVPM6uGiIsD+Gau1DX7AaAvpc+6yD7UkHb9LiKXxgCUhjtgHUhIwaCN7
EOoF7fNGVWhh7mwjB20yDnCPrYyoFaZbemW72VDY2qbkqBhIRALf7PIpkBNAtp61M0nbI59PVvWG
jBV7YfHLzDDJFTjihaOoT46hzO+xrYgP2876fl+OC5kIKeL1nmIVqbNb9zizvSxJKj9ruwjDWhZ+
Slxt125hFDHDgY+31JgL8jM79herbO57G+10g7wOMEhL3NpM1ZZs9EmVvhPZ4HREn+KsNtvg3Rlr
eRUFJYZP1esoXpM7RuZPFeGO1NeZ8pn1+UKN1jesOPjF3QXENlSLYvIbS+MxIRlHbLize9UHel6+
a05dyTsY4JkPeJ8Uh0pOd2CBSUItKogEIB6aIHLh6kuWOnV0FyB1O2ipHV5SkSPunU0W33RAsl6Q
po3gD4F4VlAi2HUyn8e78a0aLbvd1E6QfZboFq9EnTDUzESKBpAVC5wKheiNngjappkwJ2hN55sB
3hwvEFSA7hw2YkNOY+f3i+BerOLUcA1GLe9RpjSndFqYW04q3gcFEvnnTGrBvAuU3Jpu1CRWHgdl
4F+xI+ZyIYIuWjJUfatbog+OJff0j3ld6lKrqOGVk5tkOk3GzgnUf4G1RqQVQvtS2wlWEd5QW8nW
4gzxw4ZpqimjdHKLxFoOxNIlriKs3neAl7v93PY3/ND6EZmHeKEOgBaWOsWW/BWNpXWXsYAdWQO5
DsI9D50Gc/ok7a+l3iOzyCGIt25Ach0SBhHfW2LJfLVy0D0ZWJtPgrGtTwUX+NIMvlOnOjtA/xko
7w5Zq+OEb7LJu+/zqrJxFXJSNuEs07ewLa37cFHRWtEdJMexVEj7UoDBob+eHqcpuJsj9j0qLpx7
xOg8l5JFhhuYxnS062Hck2wdnmBjp1x3Mz7a4KgAKcDI35WpkM91szBGL+PSXCv0XNtGQiAYtnSC
A1ACJ1Sz0N++G8Po7GPKUsIopqS9QTTTcxOtvOhmyKldlTgh0wasyaEse4poDBAlpBzCRCjhzDtg
v/oDMUbawTJb2PIt1I4R3QCRmSziH2viBQl+Zu99MEPb9kmtiB559ILXyJQkR4GFqTa2EyK+bfsB
ilBWiPyWnIPoqAEdugNjwziythlQIzsQ6Y2haP0+iiPtNpYLIUgB2tFLQ1YoCmoClzYwiK0DS8+Z
BAOWOg+w8eKnPuuHO1SBxg+eXfVOjRrnZ91G7bZxiARzTTlHCuQGHfUqgb03mZomB6M2kxtLCLaa
YmCWkXe8r0C5SyK/WC0cWHpGm77I811g1+hDHGVi/2VWmBf06aRk/LLpivp3A4UAKq54aYLA0vrn
hqMu4rshjSZBcpX6d9lDAMKPOXOvrCsb9lAuAABzC88Zga0mp5uyVIjBXSsXw9NJmnhUSendmvqQ
3JW6/LRoBjmV/418on4ou4+UvbX3X2nOsyootGyvzQYVzd9zmTOH/IZfRNX/3aPG/5cM97wH0XD+
S7/9f2v64v1H9J79l7vm/eNn+5chIl/+5z/wa3LoWH/oqgGLwdakoZINDSz5l6zPUf8wdIc3iKGq
f3XdS+cPncBa/m+EoY5uSQaZ7Z9gTvMP0xA2ZE4Nba2GN//fmRwyn/yrFBheKK46AzaohpffWDmf
f1X1hXk14z8bDvD1wgRxRZteLADj3UYD+ATMaeqzZJ9j7etdixB3aOZ20dcQ0SIJT0hPfFNlcbxE
2HVvVJFOjBanmD9brY1fl7hyqAdtJnC08HBGlpL488JoJAUsSp3wtjSMfAUxzdWrmWFnwwsaF8RB
FmpoummI1MeX/Abf2hEgrdqBEWVIM/hEDmP0QaP3neivNMXUoZs8PyDU2FfL0F68ZXTGe0dltbGf
ygYAgEQoJPf1lDQ7YFkD7/KhGOw7TUJuc3VkT7y5DTW8KZjn3nfEjAQEXmMrWT0fbFhqpW55hdm5
+Ixiks198FdOt9F1Rb8WUaBnYAry8KXWM9mjjAjmH5qpdHcVGdWbdiIExWO8Qd+mNfrwHhFFcQBo
knM8VWb8iuiuZVmi25jDSiHup9Gki8mleVixy64Gi9108QFIRpXqyKCAN96LOoYrj2qRyHikAAAu
bQtXvrY0qenqc5IbftXChZK5Ot6M06KctJz1Tr3o8XKrxTgEHgiwJ6a10ec63BIQrjnPQ1fUB2ai
rYo+S6DaWIqQGLt5wgaQuVkI1vZQt60Bc2q9LqlfE1bnbJPMitghIrujZ2sa8gHNqnqRxA367Tys
Fys69B0iZ6LhR3T5nX4CJlLT6tms9dVpQoGXW9GgXqgrQjy9FiaQZAQjpwaQoHQcBNcuFp/JXM9A
vjDajq0MCHVENYQnTcLmV+WWuDdAYnOw3OLvWsMRGdohtOm2AKjmwg2Zu6GnMkd9o5Gt9zA4E8Ei
Crx+cMrOEXUSWNEkeGgTO7zVsuFZVhpyErM4N9wfHsXCh5rn+L3gG0xhsWNEmu9YLEkPkUXsY9Us
bkKpFUeT2+aaa5VyIEAr9RJN59LVNQp/HemlU1bH3qzPEZQWz0S0iT+HfbMq2hvCR0iWHfL6nEUj
+XHIDD/0oc12iFHzZ/q+4nbQUoB8A/EkhFTMMOAY5huo+i4pvZWvEZl9tf47e2eyHLmRZutXaes9
ZAAc46I3MQcZDA7BTDJzAyOTScyjAw4Hnr4/sKSuVJZKau3utXvNZCWVScwIRgBw9/+c853Oqc9d
peXayd15OxPOpyM8MaNPcaEved+QAWeSe8RbMK9alp6rxmNKBI8v2vhaUNBTZ6+1lYkLRbc52MWY
rWhsRzRT4OZwcC2uLNLYKxWFaxLlw00L85NSu8Rstxkr0CO54zvVdAw38KqQ17BgoFG1eRslhVy7
89R3mN/FZqk5q117r6AEMJp+cMylm9A3LlXVfB+G9C4frX7lUhO9Lfq+X9Ns59/2PXdZHBjDJuHf
rFqdV88OwFAeRuKR5XQtphIsaxm9cVzbW0MV3hnzTHsPqMxVR7CBYN2wFI3Q8RMyw+4wePgVDaPM
bNYtbaxn0YhybeDyMkCcY44vsClCVe/2mGiXIrPe381TLbGKoZNWkgq5krao9ej77H6Yvj5DuLN2
WRbNgPacds/YZ7wJSGmZRMJp5nTri9dH2VXhlhjrzYL63LHztwADHFLvurqHF0e3l48dqvHK+UwC
eHDoNtHugY5UTknswqlZyGx6qx2ngm5RtGyTaQuePrPXY5cvovEcEiPaeqTpOPq4Luiz7p0Bldhg
wG2vNIeCXWKN4baHwLGGE1feubirV3Ev8UsXIn9lmlORyMsIU8ejW905KLIbJtkB7lMw3zjATEm4
oQ2eRqAJIHDVmK5+0OP+IBnjuQs8/Z+6lh+YrmkuSCdwxQQRQ/FTUKWuqdxglJwcA1uqfhNZ41Lb
m9bTraxK8Wmse4dnHNnTzShaToIV9qHHqjWmbUfn09sQt2F2mgigWNuc9s2DwRbfXHXLt7+uA07G
q9EcfbZoPntA8rdpiZEgsJKjO5TBeKvp1etWNfRLeggFXkPfZJfFVtFT7nWTzsHNPA/5XRIw9HDa
JpIYsQibrntmWa+GgEmCbc17orqnhm+I7L7yfYrHmOrxp1MC6Y03YZTL4zj6054W0AqcBT7SIlmO
m1RUHOjiC69AEI4YjIeZWmYC+3EY9Z9x9zYbJKQlxB+mvEdFEXDPPmTFcI5jlWbd6oGoMCDEJOiN
uPQOEDWXuDNROgVex7JhKuNOVwfGqG558p002IYdOXpzUMZ3LCDTlZS2c2Q82lLlCfLxIc+9Zqvr
3r1FJhF3eKXiSztO21lApkzThu6Uah5QBzKrvi1D8IwBisktYw33qTII2SsKyNY92MQdzjoc8CbZ
9MZMAMfEwSVxwX5L9yuNpNcq7F/q3toPSYOfUprOucleFYZlhgfBqWYQs3aNudsEWSYfEjPHF1/z
wbHfWEPnWQT8ER44g9z0xWpde0uihvSfD8HCqB7scUjPSVRCd6Qf6Y4q9IPvoKGwrDDe7r3ic+c3
NXgOV+AS9QcitlMj1ZZuBYPoUFc9Z5OWG9SjVz0m7rrrnBA3XVgdLK7NW9xP1iXlrOIzA3qokYje
sQGjq/aujHeU1TPjCohJwdQkpBdfVSoOq7eCBOBz4XhQOwmwh84+dJR7buZG2TyUXVc/hbO26Jkp
zeZlsr38S48tab4Qt2L2ODV+O+EvidsvloiTc9D0HLCSynslMuWv8kYNRLNdYbyqJJcp/dtqXEML
x95j0IroJ75a2yVOQSGo46LBl0IrOywvdgX+d0uef967BROJoh3cG18nHTzfISR8m1bxV7cM4geC
Tc5NkfG8aduRdR4z6sZzdLr1PCN4bHOHOvhUeC/saskT+TFjysNotsUVurJBGMqwEhM+ppE/MKId
SYAGjUi3ZscZl2NT2WfoVhlpTx52DaA/TUVNzBOLiQJJpnZNk3h8Lvs45OO0M5Z9f563VmW0DxN0
5CeWFuf7UHscPTPZ2zwia0A2TYscmGc48XUwVIdmCmeefgHlrttxsKrPnpvlNzmq8JlwgHqIszB8
Hug0f0xLZykSi+KH2cjZ8gizqy68jfyR2QnfbpuyNCExmlcess910joY8+lr9U9JzuAMQ33rMpip
Ca929hd6qdKrxLcwNJpTnn0p6Ap7nqLxXTUDzS2WpRQGwQqtOmXpYhbqovFM+msn8GytIj20TPsr
uLzSTNSFSlDnGVeq1/CNKgw4saTyjxIiNR9UUIqvc95StUSs4QsZwOyBiUb4QmW4frQcXZ0y3DhE
OCoA48su3D04makAf5sFoyGrzinMErOHQulkh8YYmMUIpkZ66w75wLpap/G4dnQ/fTWDzjiPZgNl
o8LlQr1kFeXXBoymGwf+wsbEPPRmlkSKuedk8GRhAOuRtEjjXNe5HXPSsM34mfTmFMFCAGy0bmAb
eIhHpv2FnHx5cUntH6lIE5S4tvE6kINjbKQTVSBxGPmK1ahCecVDTw4bE92oAMLQLoWPerS/9n5D
Wo7a3+QVMy3mT7iw6qbJ5n7V2hHzuCL38Y4y+l+ZVpPH17SZw56k8tF/o6zCIuftDVfYebt8D+dx
BkuQ2M3W6i15cGNtfKqkm9z1XhW81trqL8riCIV9kIw7OGldcBEgwq/LOiPEF7RcI+surrzTrBrr
mIIE4/yjy2Wa3cdlsSIvFt9RkjI/9mZq3E4AsGxMaYnDU3xmXNmD/85WEuWUSYw03TNyhcdxgaqj
m3auhi9zIsRrTAeZ3HHJt9+nPs6PRARQP6gkjp8rsE90xEGWOQ6cN95tels3SRkjvJMzrKxNm/oa
M4MiZIQ/t/1sldlMvLjCwVUYZsAQLgpGJnMBRW7opDonoDD317LLwtuMcqwHPp/qPPYWu05Pdl/K
dkROBhNcge2O7IbBf9t8KRng4LcK+gHvu5G6IJFHfewcY0Q85wmwyVzXypjy1VyPWUPGn4FYegtE
JT60BsXZq9GhAqzDuYdQB6aDBHqW9/Y6SR2/3lRdj02tAvUAet3/ZBnW9Mo5RtQr4qGOwxB78iYu
hbQ7d5OerHXah/pu6sZn2zQvyuhbYuFtm26RauvbgZJBJPxcJwc12+6LNxs+/2oq+nMa2/rYumA9
Gm3L56EV8l3HhKw2xlgHFwL35WXGsfF5wm0A3135ybHsiBgtwlZyDb+ywrxXNcYNmBvaiIbGqI5J
nBlrpp7Jp0559hVFbH1HBwQOvH1IdQJH7S4Yz1WYdLd+oCmtTdr5wUuJ5Lm+I5nwqQAJ2NSXju0W
yTdtAK2BqhnvqNIsjhX7zW6H9lsuuhy7fpumPv+2tYqJG4jBx3oO1LQ321G8qKnqjkNrIoRaDG7H
0J+YxHf4FDlPNuzAEkmweRW2hPLAd5XYMt3xm4/69xY3hTERPg/IsKSDWnasPCdeOM4y7OUI769t
12s3+DmIS2l3BDkXZ9PneMyA+vMRM2UM6UTlLL1QNjelytn+ttzY9KcrAPfIFi1wuKEHqFxksDki
zQQY6bSK97ExYgW1nPYmMBy9L5aIzBAM+rmpRZTflgbxfbZBy3OzSfE/U1vA84iYTg+nKe/YBShO
wulet87E/sKvZ9jH7IoYeNo1dWINZatmEc6rBjPGt7mbxbUkJmFuA6qlNbsH0DjgLYLuWmZFi39q
jKbpip5XIz4GftglgOTq6WtDxndNDXv5Sbdh+93Nx+Bows95crEafA4rNUwrZZvjfjQN61jTp7pn
kAuNv0rwqxLCeCckN3EiFg7R/LTEQ7Fe+hTxmEdy12sEXJakFtbAxDnO5DBW2j7H/JhhCs5F3/3m
oMvhHg4b93EOrQKSM4fIOPSu/FQ5O0rsgTvLcL4oPZlnmiOcDfmbehXiE5/Wqc7qB+mF0bd6bmzq
1br2UlA5wpotJdGUujc4L8L2eZgZSu2kToonJzTUGUlEP5Ijr44cHeHi8lmbt6k/BpuwaqIbWZju
leKGf5x6tv6dUUyHGAvQesLD814HfnXrkkB65LJnJ5zh1kqlOGpU4ue4V841UEX8cND1D4krhuMQ
J9Wq7EW1t3OqAn33wp68ux993V5DUnZOCeENIDOp98Xkm3ulrmaxqJm0dyGUbqLZyk94dNI76VMs
Hi6yuaRMBNmWOYOM7PgdY/SnSBsFrudmW3aF2LO3GzEdGxRNCLc79U3/JVRzBQdbjvswCfET1cjt
cDfZns4BJuY+vKmShpIQmX6zqPBYphX5VnRZs+oFFQKuPVzZSZQePNrkr6MAmbmvkoWupYuvGWm4
m9lpl3ZvjgisDvJQ51AsewqzN0YfEB41XbnzUwc1L9yHNYvnnx/jfqqqW05xTkAI2fEcyyFA/JEs
/sGlaPD4pRSj9o826H62ncsuLRB1fCaL5Yx4KjR3rk859KoZRLPLJxSAsRSR/qs3In4P8F3eiQ9Q
1V1mq/xNBD9RrIHutngxfH3EEbjPlOxfk1CM832jnFDeBsRYvLvchB+1JYE1Pqip5vznBVkPvVNx
f0PN/Dxq22VORlyGfFuGlWYliAK3L547+87GkYb71PZ2cReGEZ+8J4rnoDVmxhLLQK4clfXqV7qq
IK8k7RPjD2On+15cbDUa37okYuM9UP9BtmjwV0kbp899KqAZGsq5AWLFUCBQ5hON4VwoaaLv29rL
gg2TWBgiQDCunaSnNHeqBRsJEd+ONfGcPuj6B3z0QAW0FjeU+bIcVm6xE7p4Rng273s7vvJHC0Tb
MrT0l/ElyT8mmRi9eEIaRm4nW0au5DU+xp7xxwjUJ5v+3nwMRm2n9d/8wAvutJt3D3M8W0+4dFvs
gDm7/FWxbNg1QXB7E8dBeqCZTn8KE8F1Wnzs7q2PnX74sesHU8IJAITO9M2tOp6dpgpus49zgtXX
lEhpVrReghjai4/jBNMk7yWdEaHcPKREO7I/xe40HKEJ4uSJ+ODzeXJXRoY4jYbHmUV9HF+C5SRT
LmcabzndBMs5J0owYm5Jd5aXrAagg/+RE9FyNoK6p/DAg/bvmtLd223HjHKZiJIF52QF259DFlkH
f5UtJ69wOYPZy2lsgpD6paV1HTwsXVDVCvXRni+eK/MvxC+bF9efzYFKnl7oJ/JcfEj0wrjnfuZ8
uR8dj1k4g/TmGT+9V70ZCWU828Qd4neU17q9+/P7lUKsn8cuvumjStiujT5hBTZqyI9R/6HyMprb
WE5S9lo3DUWTp3qkY1h2mNUxtwTHNuiouYuGOtrqrr4Nijo6JRqxcgUSUl95fdwyTZtBgTEBqBq6
4/PxgVNPXW0c5qTPXakaIN0ULV2csSXTgdeGGSB0K8/Xt2UR3Y7FiCNgyVOcLCjiPYKCjr5VBjEv
L228o5e0+T0VZpqRvpdd4dy+4Ke6rezojl4T6xRHMRZaEe0sM75wj4uzWc43HMwIExsO1ZzgfV1j
xbxuYMluAw9RssUC2ntsUFk7zINq/AJ5NDPvRG1Ry1NTz/Bo+V5Fp05Gi5AeKMGoRT0ye5tyeebh
0t4FpPh3kp1Mv3GZLSOdAu9XW1cX+dVMl3i7HqzOY2ToNUtNrlyk7GBgI+n2d3ao5Oc5HqNNjcl0
7bh0a4atVlBcCx/BFVXhi3YX9OJY1t0u6vNkn5Z0GrDqOj6aRdbvMn8iJRi43HIO4Qd+vw4vwlRm
6q0kzMryNZjRnpMwnG4twynbJMjb4B0RbwkcdtF9pMLktbScaN+jpG9pRjIeNJMRJgXwIXUKBrTI
AlpFzNQ6M1qcuSrZdBaYEa/zENNPWBXY15jgrC0jqB6IZOLbqcmWfzKniDsgFsFKQaiC8tuoZOcN
A0va7Krd5Lf9F2Vb6aORSPtzS/7iEJmwotY1PiMEnDG7n2Ufb7rSEdcuTymkVJ/SbbSG7YhZ5s5P
rOwT5bvAEfIkJBwd8MlcpfCrCw4xXnSijs3ce7QNL+bJTJyasr7Qo9ZgQWVAAfCRlWimLuDeM7oY
e7EuSsY7GF1Xmaj64I4cJfBG+h67vfWhJ1m0qMzr6ENnMhfJCTIl+W34cShRkSxQpcJ0yvKtV0Fn
/VCtQvQr+0PJkuA+doM9+p+pV0fpqmwDDg74X06fKU/vasPTrfkSM91LD8LxrPg8N41FRQDr2Jsz
jLrj9G1jSOsXtS2r1TjgsgXMRni7F3D/RuwrXQF4bgQVeGzttmdf3cIcI0U0M2rqwyzPDhjo0fsn
Bhg0nKdWfS0GwX6ChCwzXb2Md3PXem6DxqWFLn4k7f2cdssNYsOjwrFw1UbzfNRQ4HaNVQ/Lu5Y7
F530WidIRNKo3UOTT/JvNQywmgMwCgQPKQfHmCWcn4gk+DiGnJGofwxj9xyHt/AuT426/3ga/i2J
+3+HlaeLkr9+Js//H4ip8Zexps3e598j5fc138U/aiuXbsr/+Yl/aNo+aJmlhANce+h5P7ZN+gJ5
mm+C8bFj2sJZigd+RdVY7i+YNb0wtHyqL4joMOz/VdS2nF8CJG3L/C0qE/wdUfunTZ6zvDHTs9nx
uOwZhbmsbj9sNxdvHnubcdyyha9XrKDzLsoYAFgWjnejzPRfIBEXMP0PIsWvr8cLkuOhcWGp3vzx
9YqY+Cfa9bidHU4ssxO/KxxqnGmxK//wHfyBIIKC86+v5XLdU6OJKuJjBPj9a9G/i82PLcjWRmuH
Bey64AfiBKKxbTc3eRSrmwE/574AiriJ2y5884pa3clK5zA2HQrnWC6sK+TzhtzpIBEf8zDunhwm
t4vNx3PPnhdbV4NpS5oVmVKvpeVHuILh30EXwD/vr0ZRfycoJNgZ59ZjyeZS7YSfttZ173TmXVrY
khaudI6wx/nOd0yN9VYGI0taIIvhfdBG8p1SIIKeFRUkdVTMd2Frs81k8hDvSTIiusK6uM8461+3
ZohG0ToDtnGe6byVgUr7pyAwZ/KeHPR8ILSFD8MDnLqzMiBe7RsEiXpVQtlhuQ1H8i7S6WzCRL7q
3svM6K586R39mOvBUoO9NfzqxNznkcayvNmA0oquEGLm69RG+NK6OOmEDj0nMtU6Tptno0xI25v2
feZwcKtc/zRp+tjTEI5v23TwyEOjOwERTzjCI1BHJqtAYYUFxFsPlDKmu3xrGRquyySf0xDFpNRO
vpla9k9QjFhllX/uMUbtComykeTNWoBn2LqgxFRUTfs8tu8tnLXSNh6mVm2ABRJbsXSyJ4XmbIoy
PNrEb9c0H/Pyix5vWvE7IjU6xZDxD+R8fAISB1kAiSB+Aao+kSYDe17c9koTS7t5zwwc4j1B6bVV
xS+xnd+UVZxvbC9+HWmcW1mS2lJ4v3taa+7rHDVm+URzsdSiOMmFQrh4bWr7zR2ik5X7x7bOinUB
W9ukYI08WcyEWop7WDB6XZfWW+aVO8FpYV0O/V6Y2Ttpv3ybR92zy/9RUXBmav3O6nNi0H8VwwGC
qhm1K5W0l5gDneHSHT0xbo9yLInGKSm6dNsgn60DHdhI3WzQ4hNq/GhuMieSt23vnlOjfq4UNq1R
IBGJsbg2Q/3dG5psAxHN2+UlX16nIcaHyDQr1SOaDoKM/hxUi2aO1jQ4wRkHGspxpF+TSD5pYh5b
1x7B8AhIUF5kPEYixtfvM0ETTrSqDRg4NuPIKafxSnsx/IC83nud/ZybIb9AFKDn8nLFmL5G4GEy
Nr6rwhM+/RI1bpVarctF5vJG2yAR1yu6AVyO1lkCBm/C2Vkz5jKKAuNjyY1KHp25sSGJjkn/cSS+
R0N8eSLIFKwcs4E2Udfbv79u/vGK+Lsulv/d0vp/kYFM2J7HCvHvl9bHlzIt/uP88jb8uML++mP/
TJu6S0CU80sQBh+r6K9FLd4vPNlZfDk7s2IKn5f6bX0VvwBHCU0W0RBbWLAA2n5dXwOCqFjJqG9h
P+zCuvb+zvr6Mz0SHd4OgOXYLq+2sOp+vwZ1rQgGotDdlsqqOysqFcOJlnyfAJSNeEKFw5VDee5h
kKSifvik/mABZFv30wIYmKbvuaHNZ4KZjV/09y+uCbhkKPY4eAtjPgAxxereJ9PSfslIYIAENReZ
fUqlSvZDY6anvrbMb9UUUnbX6KTcJr0jCUTOsz4rFDnEE+1eVx2z2Y4pwhVLJg/oToY3IpUBHlrg
IIfIm+OJowje0K7x71VouvlNU8IMbj3vUSQC0A7j/rPyIWeuOLRbtxh5CnMzePImTktC82mO48Dt
5x03cYOppZDi7Duz8WiZLXtvVLL5vpti+wTxxngEUa3XXlCHtyRjZlwDwrmBwlvtU8OYMIS3zrb1
IxC6mZ4JynjD3gbNch3mKty7aUpzILgasdadAVEElpORHxy/tU+LnxWHvJEO49EAFsZkOzLaZu/4
ItrHKYP1zoio9q2TKfgaRE4m1rnd2A8itHhYyw/YV08BLofx6TCpTJ76uDMOY94m5X0pYvW9jCYT
XuvSacbxupqAiVb8aGiPNHHGUChWRjCWl0rIp6E1XJYzFs3Q7q+DyrkO0TsOcdbJA+mPdJ+1xldv
MMMbc3A0DvdBt6tikIO9AncJEd3LhAa4Xmp9HpoWHGGX59d0e5T7IvHyvR3EwQDfOahPFejVY1Lo
8iBUMj7GokYwAVC1AWU+76QMjO088HVLKzdf4NaYHNcaHtGhX+p9boT4HVrahShp2+VN19zQVriv
bd+tVi4wpZVvyADtX1IUyp3jMucaKFhJR6BI5WLy6bIxanaNUfD14z3chUPjLAZ6nsKGHe7wSM8b
rx/kE1uv4MnPcxMdsuGahoAFxUus5HKd95is12yHnBt03/BReUvDD0vlZpQIycLEkuCWzOtXcUuh
Mt+gfPTtuWDJd7v8EsSkNzekkF2rJj1hUDub162FUVOm49csGAQYVi+wKagZzAoOt1Qpd4s1ghtz
5plgmBhtR+3KFPdgwMbttXKi/sEUUP9BHvXFfqqC6TKKyP8+x3Z38UcZ0lwlbdxmyWB8zVJbn6ho
cx5F7lH1QR1Z65+dJA9LGqtVzTxdudG4swyj3QO6XJDCGN7JI+RtXB8xrI2vzaQRSxWb3aVBvLO+
BvCh9jOAZwgPFufgcPayV6k7+l5KuK9tPNAwyzbuUNUkx9EED0Exvs+9AZ+Bc/KOlhDxTv6veUu1
zA5T7KY3LQTF49z1Od7DZsY22Ap1ZhzfXJtu2nBTo+Z+YuENv2WRoBIVhN7GAAAHeW8ck3UsS/fA
LgbvYmpJeQNLNWHWX3VPgpbgbTGM1hn/qPsCrRsq8giKzWZcvR2rsXqoAIFdgKNYL4RAvTtrmAcG
kuxxJh3ITzR+wq1T0jz1Oi6fk8xtP9c4jj75wAmOiUR7a5qpjzaQ9ul4ggYy7hspC3bOCEASQldq
dd8IjlTxdSK6GPdpVgTOJ5vB3YiZq4+euznaR9mUAD0Snn9wJnPAR5G49XywR2PGVZRmExMXWCFT
IkiLu3NJd/3QaTq5zLYiVKHxkUl4hsByMpW+cKWB6qMfDuoIdqbU3BgpT2MEMwp+k7yOsCs141Rh
ScB/OfitH6KKUNUxC0idu9aB+rMKDDs4Rm1gfSV6Twywm9URFn/0JIXdRZvMYHq+cOdpGowixW2j
UoOqDm8qfHSmcLyOl7TYkCEuHiP4T9GmzfL53qJDRa4tkahtFKf6hZro5oyOjwmOmh4228b0hXNc
ZW8mMHz7ShWYE9EovrfRpI5yJj00+jboFfb5tN1OamK+AgCqeubin+MtPmMdr8cpDxF+oh6Q6bBU
eq1awqRI/8y7JFS/looPZ2ysL7pReKT6JKcVJFlQYt7ARMyoRglEi37ip9JpzGew8VgmULi+pQPH
WuHM4Sbs524HCVDegiAM36SY0WVbHWZ74fYmpareHM3rYo5qND6t3DX/WYqs2c41sypfPEaT9kh/
Odz0eMb69jBlHW8AFySR/zKZRxhMFCfjJsmJca1ymTNzo3Kc5wUJ8bQgszLBUYlinHOICGKmtj7n
kAk1pQ6Mlb2sO8xy6s8sPRGWRdSnYV1r1XzK036+zjEJ7PjKGG1mQb8jKKpPGOpY8Nh0hxjm/P5K
1WppsEpwKOGaKKu7NiJG5DrcDo2Bp8jKJ/cOHxAd0mHpi9tMKe9sYeGDjmNXpxIRn6fpnFyXYTvu
k3zAN4dikVXrwHNwTeB/Th4MC0rtZkR8xAarRnO50Q02CT2gr9gMg7dswse+HqYUnDwQVvneTVRO
zXQ+1PhYtLGTZsxOKKx7QpyOcjbUI/X3SKN7QSbzLhmt8AGOXvzZ6snR1zalIBEDxpLAiI0PvcI0
l6ADnyTZ5VvpS25bNBnnU1G36puaqNlI8rRbvMHxpFdW4pkzZ1GBkuy43U0wJydAqtuiUyzIQyv3
jlk37CDs5FHpbDwzmuCHE6fNzzaRlLsiLQRJfQuu0ugb6QNalLmaMHtyCMHYV5YYBuviYTASTNn1
bKEgervUXFqphfjmKMPd4FW/zSciquWEag7Rg9fjB72dikr/ChBZvZ9zz16XTZPsnEZwLMLqGNyN
SU3c1pOWKKnOdDifM8it8f4EwTOrHMPrmouKfRAbofdSJfN5ko0ujkFqYGqwMSqtOIjBWxwVbwge
T0kqDygGcSk5dN+HaQ76PdnA/htVfd20K3ulEnKlTXPw0c5PAOoUnLugwDSYlcRJebS6uBJDi1qz
I7UgDHHGmK7lVV4O1cXBJX8tp34mulY4MmDL57IeNkM6POHss5/G1iywygX4UJetCkYlb3DLlUkh
Y7rNWtP7Nje5fw96f/xsURpHaZBK86sYHBClxOTk0m0nzfoTIDNJxRJTrJ6PNAzvWtnM59zssGpW
PuhlzOoH07azW0giwbOWeWeusQYWRDMDTzfHCCcLcx0Ic3x5PMDJtYcFw3BAt933MLfTZIdbBV+W
GLPpAnGatDg7dhvey5SZ7sEkMHEacJbjtuNgeEqysnlHDOBl4szCVsL3QsFwJJOuWFseYXK0utGV
p65FtbmtSgfHJF0KUAuIDeP+d2JjgpBpaupWstjiW2+mmQ8o4yxfbHI2xO4OnoZ9UV3UGVdD5Mcm
PA/bVlfQSFSwsywIbgEcpatB+UXAtsfU7IAXM69FLcxVE2UhnDdORY/NPNpPDPi9J27qTF1ZTieu
SyshEM5DB3wGj4pPExWx1bX2lrSyiQGRIKwmurMJ0rBjy9ro5nqmrPklgAenN5FBpyLzErZRaKAV
9kmbk4Pa9aaHSYnvJOyukomhFHya7HM3FSo9zUnvBUe3H+NjUXd0GXat8d20sugqXyCGK5NV5Thp
YrUYkZPsWYyOmXBKMPonvu2GOMDMsGQuRX90eZgfkBJseoTijo1O1J9wjRU0/EU1mD9+9e3EmxjW
GsPluVEugya4FNiRM7ZHwwbp0MU1ZhMm/Yvz2M/SvsMpk35fzwdjRArZcTiO/jj7pASxH4rU6bcR
Ocdj3cevUA4vrdU8i8U96lYsrD7zIDaZX2Wm5vs/Pw8u/u8fR6/Ly3umuYx6LUrnzZ/84XkkbYRF
Y6nHkZBU56Y68eEX13/+Kh8n2p9fBqoUJ06T13HDnw6dFG4oe5ydYavinjOhGgjU+oYwgoOT4Ihi
CtVA+rPDKnkDcmrYG5twIKqdKkaqwyb3OOHIOXlN2aOG+SECfErygwH62Rib6dm2F3pq7sEXH1gX
+zuKleto9/FL/C0d4//FeQwqk01Dy5+qHZvvRZL+OI355w/9Knj48Lq4xlwv8Eyx/P23EJ/vLarG
EqIDwC+QyhlY/MbmD1A1fPER5LOQqBY02K8DGTv4ZZFH6MZmwmHxJ/6tFF+43GU/Xp9gp9FUHMon
WOSpSF9Ugx8Uj7Rym5K31+7TbiEdtiMsiEHF43OienUr9Pg4GJ3xgCaIqZexdHMNJ4CdekO9BzJ1
Vnwp8069dG2dHqM8HLaA90FKzCGGXqcnPlWk7r32yGDxx+M1xjB5x1ij+J55GMwHyYZpDg1i8JyZ
vNqp75qQkBoAsDpetRZsEuzTL3UAMBlHn8IZled3oLAecpge1zTskk4SNEmKjIO3mRHkjpMQp3ve
15e6Dp+1gTnAGhFzqrzVW8/AC0q9FnVYtp3yaGk6MuLtxSxp1U2kZs7f9OEDnSL5ZmB3fXFwa29l
nJXbmNQYwPXePaRUCe17Mxyf7IlgDWGy4j2MeH4guyavgVeiTk/4g9jWy8dssMt9FkVskhwPdqaj
kDs2Wck0aoWB1vqaM1DnhnY5CMDrPY2WHjGEzUNdrmXb66/YR9IGo6CLW7d1lPmlhhjHhJdWzBX1
O4gVnXJv3F59ONfz4HMACAzbuIXWLwIyAKs5rKmx+f+PhKpP++lxar7/13++vJUpxaYSA863/se7
e1EzbcF49N8PafdDRqX2H//U/2igDgHcEPlPgB34SNb+Y0brBb+Q3GXLbf8qgrIq/fZIcH5BGWUC
+zGg5THCm/jtkWD+QgwYS5rl2DhyqAP6OzPaZeH73ROBVwhYmRkIW4ix/k9PBKwPypNodVtIQFSQ
zXQ5PCVwUv+iSehnqZUDj4fYa3uh79n8Xj+9DKw+LxvjCroW1RNflQnSjrNI3CGT5GpPtljtf/gW
7v7xG/xHNZR3dVr18r/+01oEzt//YgHzdbjdzLnx1gXLO/rhUReWM3YZ4Gpb39KUQzcleIU1p5Ny
RNEQ1aYE53YJBj879FHwMIxk/FYtP/W1moSFcznMriRhxyurVfaWOzQjXlWMN0xb5pOl8+bmL97v
vzya+YQWMdzFdEiK7eeqpQx2/DRqmi3yqC7fRrq311A++F8AFiFzC4SeMSYIhvZav3U0C7wNOhg/
TzFgRHeonfeYKc6nqtb9Vazn+v3P3579r9cJb09QLsMaJtgecz3++HECGDGbjBgNEJTGuUlnrNwQ
T2ux8eWYXBMyQG2qLE5lBda0rWmY8aFn0o3bxg8OiXZ8Hp9xeTvp5Nqy/pu6M9mNHFnT7KvUqlfN
C07GAbVzp09yTa4ppNgQipCCo5FG48yn70Mhgb4ZNzsTDfSmN4WqQmZGaHDS7P+/7xx1MlPjQrGH
W088rH50Du/FG8GV4DDErr4va7v+0SdWcWCeqh7+/mtxf99LrL+M1NJ4CTuOy4v3t914kC0jsnWH
1nNfcgsWGvbRNNlJNKkgvRp1BrxMOqbYGXU7flTeSMWrlBUspkryRmBuYlz6aereoDJQgrUsZgaF
IV4nOrA0nm98jWMdQBhl2NJI7iqnH05dzbRBJ/mbEpRwsli8hoLUX2eAu6/mO6gXA7UiT54KXTKM
kFVz7RrxgmIzpVSJnMHCWgxMcQPm2Kc4ELhQLkfnRtOK+6Cwx/Df6h11Jg+P2iFnxL4BJ2GetTRZ
8OW2QQW9Xqb89e+/l/+RM+B7ScJUuA4BCsvxvN8+ZsoHHSzamfZF7Mi72iyqfZ2P5jUHIMou1i8j
H6c7hiBMJyTJAHnsNXNVryn1D1c13U2TjMTW7MYmyVvDcsQbzX2+qgDcgFZW93VaM+SntjydE5iL
HyFTUaQOcX0mvGe8Yo5LrhUmefJqxPDh1pjTdVD0+b7rPfMffnF4sv7HM4VP5vpKYNUm+Cj8+UOg
AlMN/vohaCn83ybSXuNetuGeFI/1e2MGWdBYlk0buGRJ0wTJ2VHChK9OR+1oAeZ7Fq2YP8HZmz//
/ufwF8/XgExJwE7R80zSF3/+m5XJLAdqE2I3IpjZEmr4lQ7zye2KKQLE8g85lr/4NnCRYk3IBjGw
eKT/+Q+reT+MAei43Ty3/qsJ3X/9FOd3f/8l/cUD8U9/ym+f0jLIM691IBgWsNo+Tah313NPORQm
XTXv//7P+osnwrqohBNqWwGppN++ffxKMowCRb6rhGOfHUMuH4vXeNeMBMwHe2p57GKnCzkwmmZ1
H1axjv7+L/AX31LwHW7okw1aWR+/f0uNkdgjGUn66/7wYo0N1px48f/hLbziQP70UuTqzcFBiIBH
uG0G/m8bWZtHbjCXubcbhH5Q6NAJB8yHPBsuE5G1MLubKmfLNeBjPZb2oJ7uFqvETrPUjO6dcY7C
vkfDk7qIlBCkHPyEvK2YHlpbNYjkU3OnyNhsTPYiyp0o5WBr1Ug7m0+cCP8Q0v/990OQBHNZZANj
ZsVsrimxf38jLS71xN6jD88QoSZhTObUm4ckWrza+Iefzn9827h+rS8+axWnWeA2/vxHpQvQHp85
184vveQqnlFmAIcazomuiMbjmzryrf5H3SMptN9+XJ4peN5wXOLJyl7+9x/XaHfChskR75gPPBE5
ojeUBJqF5DS+Ok3Nqs2a2gcjyU46Gd/8sGJDQpnnPU9sa9OZ6ZmzDwXXwN84sXcPkI46p+2stz91
KAFscMHK3mK7fasH65AR89nQQGJnK+FkNCCjoWVBHykGhKd+a96H3kiIjIohQVUyXusqa0P1ydxr
KxY3QR1PEaO/a2UbJcXykXVtzEjcUfJC8TQEqpUoPkCU44stD/1T4QaPoCn6u8V7d9XyUTFLv6sW
CflNiOQVfHN/ZzS5vR9z0JnxklsbTLtyo1uf3FrmVQySmzJ/mxeDJSHKw3QbTu3wYZehPrgpQ721
suO+TZkd7ENTPik13GsI13ydGdPFnzF1o52ICTVnRiK/+0JkC1AkofeiARVTZaGCEC9YU8xa3ros
gu4tgAhYMfKm29Ea4p2re/sTeElwIyG27zMrsaCfFiMbYWuId8vo+RIagVN8R1Iy7jLyddUGiqIq
vUd48XXUNVBcN1XfuwzxmnQ+w/p1L3E6NCh5MCyg4w3r6Vin1XKwSxoNHhd20FGTG3WzDXkN6GQx
9k/N0H/mnC5fMhubnbNUchcGwzeZNletnNp9S07uJibrRVo6dy5DoYnozqqW/LdK4GfhElL8aS4y
XF6mpA9uhsJ3j52i1pL2iQHLIJiwfBqMCTRJiIO1lOK+oyb8gTelvet1YLqAPSgyDV14YAfWHrnh
qgvJL+sVlGb5bcycA1qkmikBGcH7upaKbUdJHo62I+V4aTdzxOhvfi6Tpbs48dw/kxsOAeromaB3
rA6qNopbQzXJcSGx8FBw0Lrt8ybd5sRPIquRPn+yp27jxeh3xTiRf4bd+W7Elj6xiRS3tgY0mPLT
Oy657C5pX/7Qg0+xc/0KR3IIB3D+92biHpb6ybQAcQVQZ9jh3cSG3x5yIiV06Ir6Zxxb6VNt8ivZ
IDDnAB5YUdAQmDT8cok6NnXRAkN4U7OZv/jNmN4WTb1EpqIoWs8aZ7hJ/J+qznwllZZ3lQg+00a8
VSZpLpaiNVAhbWfTNzQANaqakQLCzOopdSaWGciXT8Qkq02vk29atd8Yo5AN7ISlkbRa3UsSFN6R
7ZU8hDR8duzH6PEA7L3WEl+1ht5wzLUq99oIkp1gfbolKFu9uLoybjL+VhHaHv7honrgCUtxggbu
ySInvuOfSg4EZ6/jdvh0RHIu64klbh561QYe0rTNs5R/wEhS+n5hsBumwdgXThDcxS0Bb6s2gken
n3+0gagfSriud5RTgARLnFeukw2nUor7RZnOpU8lPxOkIVXEvrq/cq125EPVpfs0pPPThyyJ7Vpd
+4hISc/BqEhm0pbQEtLnDl42/z+1nE1g6Dv6iy3IJp6O7ABnXhANnV4rzd/bnmkrS+DxlgxqeREA
QG46YcidoXQHFjw/MId5I7LS7hPWf5FrwAbsTIRqQzhEExHhWywuSJ+Myf7JjoTOfdDkYBdTM8qK
pLm3Dcn4LOZq5+0d6b44cSN4BpJc2SFyjSy/uDM6s39I4vlsyWHbOy22sfyJuVfFV6yKC2kNUI+Q
tz5MOgYPasg56QfMmA95a/uQu5cqj4gf3mnbc6NKpQs1F+fRohMnKtfe0JkYiAX1h2pRYBK1/aMa
mnNqiQhvCjN4cFFZNbiHUXn2QRvmY02wlUX8cFOJIb4ee7yVG4F06LVbpBUpkA3x94Tr2bABjOHv
53zuuF0v+txZXQJIgGJTWyS38MECdlWjtU1HB1WwX4OmNBrdb/ssrODutJW7R6GQUXGMrzh21Iea
rcu5dozh3rBwx2VmVeFngoEkQHI/uF5zYd89b1juGO+0Kuv3RZvFwYp97JkoLdF3uNk10Fbnlb81
QeK+ELhD2TiHU7AcUk+l76Fl5FdNYIIo83hzantu+Fyo8DjA+9ui1OE6WM7Ee5JanpQjWODMgoiL
JmhTYiah8szDO8/0RVu/aMA7wHyJ5j4FnQ+RxIJmZEPjfvCSIjgjiZupkPr52XSdeYeCIf5WLeH8
2pfEdEO7tB6mpGmIBbu8C1MaEq7usu8B/uKtcltg503gv6rENE9ZilcxdxJetymiOrZR0VQ4CfW7
sNuZfLXXI7GFcze04jp2erFL48F8sjFLXsqsc066HYNrBrlMHcM8uRlkwP/WhsMtZM0PJZv8iWKi
Cbw+MY/8iu6avv0RSJHuq5Lz4sbX69MlTFMLhCgrOBiq3nxqXWeHAuFK9XeQgney9Sq6WChQEkK7
VHqUF+8M5Ao3TuPVsFgz8SGyRr76diW2huG+zLErojo1ef013XAQ46BDILtdfjBdsnWG68mrrmg8
nmGu3rvsUSAo5qg5kUQ+GmJgfwvQIKSgpUR6ahxf7c2ZZn5pNXW0uJJf/LjT4G+mynNPiAyQngU0
It3Ovw/49zfky41LFeblDSjnD6+1rZ1ZaIcTcAmlo9L9rdE6R791f1WBvqLyl9zTGvSiaR6KKBnT
/DQANH5KIHFuG2ce1+78TZsotj/xloNavNexHKFIW3PKOhHn1miFPWCqNnnmiulB8CpxWmObJFHh
t4O+ZX8Qv/jatx6k7MwbuxvVlZMk0800Te1Hi7GRRW2Tpk9jxV/GMF3x6Uxm+DOA4EK9P8t3dsq/
Z8WBEWmv0hYAamXuY5E7FN8nZ363Q9gicmhnA5dlXe106FcPqqJHnTb58In/GkZ7jhn+DPhzOIAa
d9TGtzLrGQ9ss81JYQVRLXhfD4x/yM6zWj2QSXF5VfZN/OQqC66rBeB/04KHPsyNI+BMxA0AloYu
Iyt3u3ypRTi9oq8sqWiRLAfHnBJl3uW9g2OD9Hd4W6QFuKvCGCOHyxAptdgQbwSsmOepuHzz7N4/
wAYGD1CMsFnGUYY3IcQX/vKsUiTnmdzZDWvlFKCasdxNbLw5MulW3ak5bW/yIX9g7/3D9fNvRM3Y
u6azfaUpAx77fnntF4xPIIMbUPmFPvZsVndAUpCjrq8b016pcaFemnVENEWVhEKgyqC/th2NPi3u
073vsMKVFAaSjUZjcSJOuI8xPeWyDPe8XbMNcQYoS+1c5bRtM/VSTcu5jz8W7ADBaD/pYHi3GohW
M+Ccon1NqTcdZWLIS7PCtVqz8reuKX0WmUHRRVguZFSbVgvjiYXMLfQfHflgQGAyGr3FKAqofh6I
6iYUuns02oLYWh0AE3WV3d8WVZa4m9YT4n0aKwKr/BV6gjMiuZTh9EiR1jninareJhDVbCFG0zky
Who/hzzuHhcSShS8auRcSvnHypiTYCN47X30PawGlk6salwPc0XlqAOf5JXupGv43Pl4HKgcvFV1
B3XN6oOdVyfIO2h+O1WhLjCAQjgMIaXSoc3UiSjl+IIAjJdOEAwOhPWEZotXL9xZQcpDi4i97Bf/
zhptkYuKmtnweLF6OnVZVLXGFYSEfMf5v73z0S2lO5dR607DMLpGF0KrLvNqH+Jt6h/y0Ox45Lq1
A0qD+jUYg+DRmPy1BcnQ8JkdVw2DxzfPjCjqgyalzYe7Dw90SzBUxsTG8nE7hLL66Bg67ienM9/5
DNuk/Mb4SH17uYeT3O9Iu5Ucg3uNexUN142ZOjGx2ElDo0+b+E5z+NiJtEBCZpUAx+MgizLHtc4y
CZ7LwbyyZVv/WID2HugOp4+kberHharxtlfdfMkkj1Myud4lDG3zeyrK8KEvbPvG9k0qBvjOfq6P
wu8yqdPHHpA61UKrQDKXQ45RuRE++0vXPflFWIRR32U/ebCUt+kwTs+jOWd5lPlFvbeatvpOPK/h
a0iLY0q+5RpAUXJrLUlzGfRUX6HvdE4q6YGeWJIUj2En3yDkx5gWyQkpfJnn0QtwLnJg+yZD+EEr
taw8cOYhRNYMbOcCOYXHZvAHYDt9mt0xGRxeCpfJ4GQQBaxpxobYjMf2YrYoM0ribuA3OK+dvbLz
PkeLaiN6kCq7OPyqXpogh4QBoxdssfC5H6clt8ljoRnKbpBolHskl9Uxrcb8W9tKjfsHQtTOMVkc
bMCdmez4wI0895YIIzuYrZ0rDd1ufCm52ASJNK+bdEhvDc+sdpao1XGINQEpx1JcA1N9z2sy32ug
y5RFMRtvSePOL4ZVVc8GZh0cbIGIGrXEXA6r7rbwpwvwHID/wVD0R8WXYGxUoKpf/J+utx2pZ+ld
MQd0tEKjYdcxJYF4MFJI174mj+nG5J62DdLQZ/hDDExNjKCoB7PmJ2TgCcXIYN9ZA8k1SiEjNymE
s+8ijfO3ipC2Jr3B7nFbQ2PIHqiXdXBRHA67xjL3zbl2W54MyfzAF8oIXUEW51KFCJ6X+nwANCWP
hWOYzouM4/YX9C06szaTw+rKdqXnbrkYiPEczpkH1S62/DkCWq7HiJO0YdyZwuuCs4XLb3Whitde
ktJWS+A8lIuzkq0zBHsS2DF+Zg9eF592oYId98wRgerY8ChYlh6RWpGF6V5WYAa6GhIOlfoALEur
Z/ua8V5sbr1MsKgK6hxFDCyB00QA/qZwwvY5GwRhYwOT8diwl22NYPq1gGCRjIHd8WqBIPVDWGq1
B5e8IoGH8fg3x8G5lr5cvtnk3X+lzIFuzEUYH3zpzVsfj63YBLHqrngV8hjgZ0Mub4YrqG9FkMy3
be0FiMP7pdwPYjCvmYYlPM8HWWI8ccoMR12t7jLKBrc1HMbvXC25LvpjE/zIc10wXefB/a2xgrDY
Bc54zrs0wC5IrogY9OipN/gIdVTi3n1lpcTnihIxF72sfqyoUl2jrEoKaHTOD6D+O0J56dbtXJYn
zDNBYyxXRTHCIsL9yXmGIv9DNvvl09RPwPpMlZxVGlh3FNkMBh+6J1OIZb3dz9XSnWbZ2DtlZMDn
IWOSe8694Zjz+noBfgOsNghSL+crsdorveTFOyh74s/AHI98VBOMt711r9rcAHkLOYQ2nL0av7qp
Ix46TXNMzh1g3dadhuUGAz0XA27DP2zRBCemq8nZHqbP1ho+dWs8m1wBNmWeWSfHgngU1I67d0ce
obWo+heNt+wqCFV4nSNL/Rx8mWAZqrP5lskWbwbJwXrNHvsIbgC07pTO2u0yKeOzJeGgKOs5v1pb
YGxa/wi0495I8mBK3RS8mz2YtMSGjKu9xzpz3pjO7G6UNYArwwmGeTXmCr68CK2BxAKZ/JGhbSy2
NBi6uyn274e0Ezcdz2DBlxVHWTe1THQKpz8PBHdPenRhpDXzGzjJxQP0TvOPi0lx8Lp5KtdHxBTp
efke9MzhkkMoV4U8VEvCtM5ry5d+RSID0WdYdSBymEIyXXJeeDttXYNe5SaPZ3FrEGXYcpYhCokx
J2qs5SatZHMOPU2zsGvUx1zSQheyNw6x4q5rTDQXnGbskLxXhFvroOdzYFji1HKkBWnKy2rcdBOv
5K6wJzpvi3GozRZHsgY7v0l6W93SawQ+6mr/VPs2yVKedNajCrT3k1FGHkaEhMmbGzlFF6t9kLFO
7y2buSC1hpI7YO/cxHG/7XDQ7cB5Ac0MgnrG6NVDFV5sl6VrAF63T8NzPYSvo+H4L+nieVfFrNW2
CBaL0aycIsG796onaHoTDL0H5j5rXgfLy8+0OuSWw4Ha2RMMtww1xAbQ93gzQaQjI2/CvwrpBXEH
4n518WduxaSJh7MmAP8z0dCJVImyzRGs0WiVVM/SE8VTkvTLg2Ek/gv7+porURZLMsF94+yCBFVI
6eXw5l1ABC+BAezEUaX92M0Qe0ADYvZ0O3WylrZFDOwEWz3qnPhJAW/QrfhVCd1JopjhLIlyvkb3
m1EB3SKAj9MoTN2E49Y8fOcx2nRcfwWB7BBtxYJgG5c6W2ig2nPbKLlvwRA+dFZgHkuO9+jMGI+A
+Z1s9AShGI1LVs75bVPXMaIDiRC21mUEgMC7ntyqoS1kVfugWfIIbjF3ICAJkY5zdZ9N9X0rqTNY
UwzK1f6e1d57SGoGVJuH540TH56IFK0pGDdv283ljdfH4kityHxQtUBzXDnBlYSodpO1xVMFAgJ0
xpD+Ag5tPYJFdp96CgcnpOjLzmgGqP2wjIPYGx9QN5tHKBzF7cSblIRCtSaG+geyn8kjQVp5IGfi
7W3JlJmBroNnwcV/7Klu37c1FKmRZ36gzbOJO+QwxfIEkdU/9AhRI9DHvzpuKx8AeoBOGtO2nwmO
TgCDkHqrTZEpeTLtutw1ugImCHx7W8YIePkNdxLoqkv61PU91GGxc5qKnzG7rh3yq59uK5dzMo7O
XYCuBqUa6WdFTrs7VsyfUMOa/R6ZBLAt1dmQ1MVdsxoNKBwoBIgCFFeOxhVcH6tlRXapPAcQJRdl
7MIc1DS+rze0KB99YCSH3pgs+GId/3RQepfe1Nu69a7tpTsaivsd4U/3DK/3jtlvze5AHuo0v9SG
MH+khHJ5NHEdtkc5Mc4f5jMDsOcCYlaiTH/L4mFrZxnDPrKVJwc/d1KR+er0VH44XZxtC0d/X5bk
mjAdbZAkq0mWWXYCuFMFwHKg6u6V4AqERfLk23OrNliUJIAsXCcbjh7+WdC3pp/IBdkrZx9uCwbH
AIQhQ0quE5D7p+9VEHoIsgvw4LXHpb2f9gnP3MiEfzrgQhc/aB24j16TVP0uSe1Ub0aIwntY692x
nGflMmup0ythEOZcaYXiTQ+WkbzDMSz4eGrlce8NrSfH9WnajRQaNsU87MBxgRfnLr1b8GTQgwgV
owydzZfYcOPHRjlo0vsQOheN0dOaU06Cxr6Ca4usuhqwAh9pHmbvsR/zVsRehEcMikf+ZGRLzsqR
fkv4nmQxD2JLUCE2m9SIz17G/WSbFJ41voVgQC5hQneU5mBA8Hju2Y+woM2vSwE7fykmANcNRM0Z
ZigiSd6HaEnS9XlKQhtxT/aQj0Px2HcuT1ueG9XByYFAbca4Il0OQc1/Q+TXv8+1LT6gUiMscsMe
wxWsvQ0cGnhY9VTul4VGS9DMVnfMBa/70uRHzWVw4LaIJdu4BIZ+ZVCsdznQbFaYnX/le4IZPixu
F80cT6vy1jPriftvc+fk9qmV2G1MWiDsue4E73fskneOkQDg64xHF0yeiSm9Si6CA8kNv3HpW0x5
ixtxsxnbxLz2Z+tDi6lfvS/qiII0Y7s0w6jMw8Mgw+9DMjyIZnqlUT5R0o45ZuTIx04Ttc8kSOgg
VLq+DQmYbj3NL7qkQbVNhL2GbKz+gXc3oregYEqWl0ruuAZwU+2gEyabchnk50Kge6tdB3Q6jMiK
hPGm82PuTAQJSZl4bKVU2I6PoNu656SnfTHBVbq3S9Hc5gQYzLK4aR0j3lmTb0UW/GHAAXUcv3Jf
kOaOVFoT+YWz4Gl1uu+Zlbcwb7x5Oi9daybbQRQ5B9+MtXDT8dKVfcIjD/ML84I5T8LjbIIlBsbi
QOEvJL2jshKPDR02DlrMTzPTYDki8rc2wbEGy5qB8cxzP6uFjux4Wl5nn1ub3LLKYrLh8cty52n5
Oo6Wswp24mTfdg5IRDMrjj2n4xs37LzXuVlQbTes9TgSLaTokbeZN1NpmGitfb4N5MGM/CDbJL5z
GA395G7KLWTJ49tsSCoGFXz/+E4aqW/tYmGVz1zhSJNqfShm9ALSMs8gCdkXtEPxLGlE6V6NeyHH
l64lHdrWyTML5IOyAv9YsktCqaTbrTnPOo2EFsy4c4OGBitFnivZc1f7IJkCxc1k4BeNMr+pf1VL
dqsaf5V2zwff1lE1lqi/cU5iaXcLcJsZE/hU7VLbGdBIrOZe11bJPpwlbaGaNIwXIVT/Yfe2UIQa
1XiU3D9fzSpktuq5zUnAev1Ajg69fbL5BRkzjSkRL+vwWIIAAwtpdcWxIA7LcG3xr/E4yGd7AtAK
fJsL9tZ0k4W/Fy6iofKSS0pzqPNBdLSDynAmgAwqbVkeJx2WMtImPLKNK8flYZmy6kjwDEKnnQb2
MQCUXJK36Fkn0MR4zXkq/qQcacGhtuxHj0oGc+JJZWexuDzChD/cdwVrs8GOucjVtnGmuai4MjU1
7kd7cKutB1/1duQcc4X1YYUatVDrNimFw5Ye+KoMpfbgRmPHtxwlWv9StEvK/WMJdpk36MOIxIJj
HW4jn3LSBpj3QbScoFC4d/YNNzgUqZqt4hA1zXKp1EeLBeuzxpC+1X5vXBfriXdc7Aw2tKpvIX1R
aoM7cp8vi3fko+Tch4yDXtzUBvAfUpYKYD1y3xMoO5YW7HWBOQBEJ8+tyi6uyTm5K6mZs3PcjGee
uNN24Cy373lKH0DQs/ev9boZa2LrW8m44SpmCxQpwFu46h3voQf7e1NYtfhpAXaNN0z1eHkU+eRE
vQvvLIUZvy1TmGfMkJzITGkAK1onr8joxKPF7+clVRa/Sgkc+xEv1IMgqoUP3fZonjgt4IxOMKAa
3JPZoL8jkj1nEcZG+ZhJVRwIg3ffmphnXW06LPRHjF7+ZjZzvmJp9OBtywr2rkp87Fp+nf50ydG+
iSHI7ma7BTHHXwbs7EoMyx348T6QcapuHt+pst7mlTOfUyPglQMUi5/OWDfBuzEab3SPP5PBd26A
JtzzC8W0nmnSVpZdfp8aluyjPqdjGI1uKqfbcGF1fViraP2h5uGJXk63w5Ff64bjo8PIdJRBesJ5
ljz7jYlVhBfRYEZo7CikGXxniQws4XWF8PoofKl/2liyHGbuse90d40h51NlTv62KIwBMP+YE59J
uyy+JAyLHvntyr4VlbJeR9spI8/H3pUYItnHdbzceVVNz9vvuV/SMmXtXFrmK6nL7rlYME66AcDC
Tb5YuIK13WyJjSWfYbIEkYpNbA/eMj/CjFXXlazknrdFCVNPt1fVZCruo+Zgs36xvm7JNIacqjkb
ObcvOynLKzEn1snowg4uQsbGZCmDed+6w3LLoKXD8lMY70WSeC9Oy0GbOqw8trDamMNilpyyPNtb
nYe+euo/DJA+p2y0Y4vy4QjxLrWy63gZp3t+I0uO1K5+q70h/+mEMC11miyPPlXakfJhz1BnZn1M
giFiagxQIed/FkxJnuYkpufEciOYtubQtY/WJNtblya7uDWDCr7/jGyaGfXY7wR3rWOT4ZLrlsK8
n50UX7nhSesYWmm5U15HRsVSTPXC3H+KB8e+TVXNQcTyGdqU9sjnmY+ewvR2qIOlfE61JEJiEKFa
2vrGqI1nvzI+HaKdT1JBmq97N94bNe07TrUQWtwsezENPdzNfeI/OVMxPBjgJKI8v4yMWve2m/ev
Re2198JyplcjTrtdThDl7NRZsAVz1L/yWHn1itK5mY31fDDK4tYpXPtcla15KJNU3icdldBYDMXH
MID2bUY0I1oOGVcVk6cDAasjd8OMsqGy0SgS/xCn0m+bA4iF5U0mjZ433UyZWDoG57FWmcam5Jx8
zjORRBVAL+BLlYxa7wtr19tbWExEI6o+4NGUqBMCI+Y+XnfQjt9fqTGut6lnWa8iLBEwB/ytgE5l
0rowbM3Ow7ICHPlU8l/1p32tzOJESd+5V37T7iT0sMhIq+CM8ZdQbPULKs8esDE50LifDhyjkXzO
jgs9GC/IFgpRdWw8psZekLwFafpBSukzYNoKG8vfQ+HfT0AMQR97+UE19WfhrYxizzhUSEY3Enki
XDpU4XK4TnRyPfr1y4ShLZgWP5og9W/gg5vsjdMdH9ktuoZoyHzrVA7qcW6tI4mhrW8OKW3pqtyK
kfI05hlOgePEIgtZJ9Pf1kTwbhwXs7kqHffY5/O12zD9nqnVPawGiGMbTPneRTAXs3HPuEz2ff7d
V7PeG36S3wR+Vjza7L+eRMWNsV6gOHkS0fP/XGqTcyOre9rhXfJupKl7wxXY3C+QTA8UFdvnrzzj
/+sS2f9HuB4uPCERw/9zE+TqnZn+f/2Pd6n++7/O720qM/3vXZI//v0/OiHev6ASOuQ9nbUL6ay2
tT+4Pc6/wO4IYukm6T8C78Re/+iEOOJf1totI7Hur2C3lR/3RyfEsf9lU6ywApeUounBT/6/6oR8
xYX/d3nCsC1mtyQPxRpT/bfSBC3NxCLhuRyYlPEINOLR2qQmObe0z4Zb5RZevQs5cbC8NMDlcYxy
ix1TgwbnwYBlK0maPXZY2HDVlGJSmPyII8R0LJ2aUE0XJ6uaIbHqfS+sAeolc88xZgXZ1N18krbv
bErUYN8m4NMHvyNO2gLDPdZSN3dWbxffEmq/O4j+6YFYJMcOohRnaFvhqVpGWsoZqTdZpfpKZmQW
bbaG7wFZp7Of2dSwmByR2mm50GODcdWhkIXcD/NASkuNsLvGxMkfa9Ys2HcC5DHM9DgCoYvpPikx
tARqjMF+6lDBPnQQ2OZzQy37PLP2I/JInz8mAXmYU/fD5VAHlIen0caoOvZEQFFh4NrKZdLhxT8Z
Hg3g4nk6s3InntBWy5tRDPkOeoBzxDItrgo/nRlBIeQ6t0mLtwImXFvvqP+TALA8KXA2u/0mtcue
NdoYn0Xuqx9uscClbZUBYI27VE64MApbU3/WeVV8A36ivsHu6Y8mK99XH40qV3xBciCTDnCULyOr
WuWs/appdb6MremXvZWGtziNX05Xe9W7Gl+mVzbVWF+XviSGuKpgyy8rbLYKYr1VFWt8WWNhwYRc
BlHJZiakI3KcmGEzlVKN7R0m/y1romO1OPaOyaoVLaU3R1zDiaririsY4fQ2Jf5e/mpGfgqRrR31
UnyZbgMOL8lz+2XAlcNqw108OjMcwVZLrrsKcyWD91O4SnSFLcHTfZl16y/Lbo3ufd42PYmaOIkh
/+kcewn/Sfter5re/svYK8hnwVtuuD36RjftKqQMe5LZiJcwgupT6hoAA9Bt/ZrVagRmzYodePgy
BaPwgPsRczh/8L9Uwl9WYTw87MZX1fDyZR1OwxlSgtPQIomzbh0i1fpS2zaroOXLXdyvGmPbXrKH
bFUbi0Zhf2Xls5vtbFZbUbMt5E28GpHVlx05/DIl56s0OV71yUu6WM8OfyxxG8NyflFmxLSccsJk
qc6QdNzQkeFt7mSrnVl9mZrJOmBBhbKPwTn4sjkDA3GPoVgdz/aX7zn9cj+7AzKSHQUghnZN2tNy
KQMtHh12whx0FZ5bcomrTTq3VrM0Jz7zc5ybmtNjZpmbTi6JBr9DAmVjmLG4smZ8Agxjw/ABFPhP
2+QCMa/XFLdayqNplh2xKaH+F3tntiM7kmXXX9EHiAnjZCSFRj/4FO4eHvMcL0TcGDjPNNLIr9ei
Z1Z2VkEldD1IkIB+aaBReaeIcDM7++y99omrPtvMZuPc8kWhtZWJRD8TAI0+IIIlh0K22aGeQl4b
lsIPkss+uGGDbT3kdQeXBKnUstdQ1ml01mHeX5p0lFCsPbXJgHYFeGk7trPawymOHgKrVhtrqINv
4JBmttG9QbOWl8S/0M3GX1GYDjvJZA90NxpvkxKXQU9V1m0aLPMb4CvC9w78gXecrDb0Mc/GQlDM
ojrlfJM2QJqjd36TYs9TRdx2qekwUQXvGQaILYWaS9VLDnxEEYZIBj8/9TQCvPtOxA66XJp6vS5t
aFLCA7+tqTNaJ8B0BzAnZkLLoeW6hwKK/pGWwzrf+N7S2N17VngiQq73k6TOiweroLCr9sMTY20O
iAp1JF812L7rLV8dbAu1EzzJBbwjui64r+b8birLcR1pTQW745c71/AnEIWuqh+ly769qKmSiBwn
+ays2Dkqd562YlDiwnZgcwwppU0UFfjUUFbZ3koYeXMXXqnbNOOGj3q7xdNBI9CUeZumd4yjjLTz
Brgmn3DBOS1+MWbHbMqTa4Nz76oQ0rwJOqPdUPc3bETVdvcu5/xtEw0ha4CKQWBQZHnlGDu3UjlU
MDGSfJsem5cVuJRhqzBwXEIJS/fw7JK9Kt3xogRJcaxpxts7EB3YrOhO4/UBGnUVIfFgaQUZTltO
0O3TrEjuCwNb2Kj7O6jJAcMSndz45SkreuPeZovUZiyeXHeSdzOmyhX2hbFhHy+Ko99jBboBlaWf
U13FP7gho3sFYvTRqnWW8+kYg1/kktO10bXOtQk662OEnvKikhSCkpj9Nb78Yo+4yeMvKE3WkpLw
BIDo0bsrtI1TqJ2ho9nzeBpaw7mWTexZcFjM8BhFmKhmEY0HEqHJLopn+9AbA1At1yTXjUCW37te
V2yTJIxprILJ9C1cO4mvLeqiPtgOo1T1MLNpL88qlyZLrU8xLhtY7XShQb5xTrNfDG8QX1MWdoK+
UG6xC8wx1XLG+3FNKI6GIeoYymODd/d6JpAII4/p8NseqvI69jl+l4Y8lCZ/BtKp/O4znH3QrHNp
7QY29cfZn9V34XMkV2Y3PLQR1xBF2G4G/j/yj3Q/ZR/wU8C/lMCqbyLULspcoX/uGpetEGxQmwWW
g9+sqz11yebZvBwKMW4oP1PIAGlyMTkVJ53Brzng9s9OVRPq25RFNS4HsWRG/YavZt88hWPZrguu
k3VUssDNdNXdj247s0oPvUcs08MtFhp7PxcT9zVx5UvfkNexMMtDNxgOj4FO8dFOpXeibSz69X/k
gf5PqZv/D9KqTdtdUr7//IW+/2inj/Lj717lv/+aP+ENIDuE8DzXRPKkKOvPV7nzG3l9ACKEf0gA
wWj4j1e5+A3dT0py1J4Hx3oBbf4tqe39Ru5bMIpaJhlk/pd//7dP/T+i7+qPAHP3D///XwPNiA7/
kAZC3AxsAuP8KcJncmBm+OvjPDOt2MqyuMR0QVciz/fR2xWs4nfljEoaoVK8uX5NORMOGUj/DSEe
V2PSFYQV9+1gBYcUW/tD4PB7bAYvDZ4r5duv1lh61/MsnKfEDbsrZAEbY4ZNsWti2NckDPSh5P/u
+bhCpfUFh8wiBTtfGc89qIANdi6o1tYjCyXcvzTQlz+suKyr1pf5IzbnEeFUWEcEJvO2a2xYC9NQ
bvqYsGtU+9EKQTd9LnwXkwcfjWdRx+lVmha7ZIIw5RvoevgIAm4+El5pynMMDYlzKfNBmqU2pUY5
fH834l20KjEPXuMbAwfWEa5xODc3dqMowQH2+JD0uE+AW/XXCjPMJgj9jR/jx8dwJE5wMME1xrFx
1LlwkO/j4dpBO94N7KAehl70VywuZ6YPWV43ltMdopzuYwSS4T4v4/5A7oX9UI63PFPudUjOlQNW
DxeNVsGbyVpmqVsajpFnOVvDarIbmpHavcuZyfqynkBB9fMH3gu29Ula76q84s0BjgpRysu3Ydu7
R7o1racwq3/Ksq+JSfVtk6w1YJs3gGLRc7+QPCa4wo9BqMJvAqdcBM6ZCpGcCRETxtXkIJkiiCrh
21p2toAmnDN0wp89/U5t8ujsstBJbksf/3+C3+4yMGK9bWsynxsAj3gPKxUEmwl/O3vMhW6zNpwc
Y0Ot5vKEAaL4MRdURjiYQN9ERTVgy+b7RAAC6J52aXia+L44DZZzHAI/k07LOzBI1dHQ0r7K8oji
KwanF53KaNv5gXrxhjR5rgQtIV1j3FsyrS/TYbR+8M26q0Kkll6lqlF0s8E6u4N49RXH/rvreuFV
3c5QBrQXXhKfcjdqLF2a8tKKbE/Y2ypjB8RCeCC/eh/T9LpJ5m466mb2bsgFXBA4etJxaSL5e9Fw
GuDDfbSdmvcTfq/9cm+d2qnOWJ7kWyvS4R5gM94Ve7bl3Rj41c3YjxOil9RH6OvuGzBF6W8Z04xX
XOPJMw1nFKVk4/iOPVN8jCEtdHGMTbiiDOxytJtukwQ44KR7l2izubcHXawDlQ8fqd00z66244u2
UvZbPdTRYVYDpEVafbFiVXgXrhzefDHJzaa+jjr4MyvHdgglx2iOs9fWN65OutvEr+uXEFdat+Cy
1J4wNnOvQKTfpaBjiRJM6ZoKUfMe87EZ8eYq7BvLplCl10zHCAQFsJTBMsdnmArekfDFxBLfqK6w
JjQr2afWTTL73VVdKnPbUzt07AYPb7rvpSQsZF3LqwwLIgSovDe/w6w1v3059d9A7JsrRFa9VJyz
xVu7FgWTA+zXZlN2zI3rUYrxCZZN2VyYWKfydekq3ovBRBqzmFLU/9BO3cvGDpp4o0rQKVbpqW2V
I31RjcE5WHm9cDe1U/r+AsWut73toYnOwNWve99kpsQhb795kFcTGjQl+MnMxVhMCUZkhBuCmbzw
20T6fDrnMT71eFNebSdG6WDnqe60MZRfmC+kxuUUWe9O62p3BTM2ftO4r+kRtDNM7B7bD2J9FCl5
b3iA+nEVY5J+gvDskhwzx9dGWDODegD/Bi9BNR0M4mrlRc/L3iQMlRi/ooo8FLNW7b0q4hx09DKI
3YqaLJ9dTcuhTYMcB6MmdAAKudQ7ZQ0TFfSW0JQZWwE1n7FmrmXTRCEBSE2tr6T0CrFPWKfhQULo
uR5z8nZb4AdQHkiZTvO6M0ZKTqbSZ1U/Wm71wMIMZZ0Rs+LhF7bdL9HOuOMUK8j4Egel1T/UsTAu
vXYudqqo+3brqTiCUkAz34OIMsZdx8rUW9JG0IWKhNXQalQjcDyefyjTypC4FDs3zFZhblI2Z9uk
Oayc+N2U5vJgmj1P685O9E9ryPIFm0mHMN9N+ZqEJEWZmW7y+ySDCqrGoLvKA+cHm3iLNzu4d7RG
n5jdyPFWOq/kTokCmpyr9PtEtpHVrBrku6ME+aaoyKaDkBHrs4Ro8EVkDt59iP/Jv42yEMPjRI07
pgcCNDtmAP4BrYdnNsuDHmSnN4H2zDl8n3Dv6MulmPZZOAmuTAU2cFObAnQAzMTxGwcVHYYBYwXe
VFQxeh3cKxSjzlv15OJapmjlHgwj53Pf8kF4rd1c0nwns8ux8MjgFmbJD2BFbhu9Bu7pBX3l5hOE
5PgqK1wz2mSGoJi+lGX6yjqVvzPwvOIoHayoKFWsBVZdTEMqhIbmBRJm4RwSL0V8CL1ihDdAZVy3
bkVHFrXkG2fYOR5Her/5C7pDlH9ROw5cRjfpfA24lk9MDyLhBSlcXXKGmh/C7KeXEQDiIS+dCQeH
N6ecvaXNIMxvjZGn0uoNhP581w02q15iKNgMXNd4g5+mL63JF09F2XPpDdq9oGw4eI5mqlVFHeR3
jq2jbjNql5rS3i6u7JwA/6oK+cpy6PY3aejgEAhwXz0PgzMR3Uzs6h0SZ800ZMKNbAAvPrgJgZgV
p6Lxi7zSRAqPxTwRJNJsDjZmn6dCoPr8g+F7ri+MYcCJnfYT1JA0oZ78ImXP8toXrXqoSlF+ezH7
uRfC3Sxy22n07lM7jaMlv81XckhnKneyKrsNYkCkfLmk1a2dCHt02MNjpM06vqMZCVtP51MD1VI1
hoCR/+J7pVOMp379PHY9t8CAC8eBEXiftfHiIEOIbQEVL9usDGrFneHRoAt/wxDPdYpjdA2q1TvB
0JRYplgZg3FJ2kCdwJa30zZTVAduwtjtMYdm/OmjZy2UwywOX0PJWF9g2QJvkvNVJQNRP6tOy7t+
TAL8xQnfd1ix3a2ZU7A1M7EmK+bC7l6ZeX0/UvzKv1kIaydb01+ImklB8m2SJ3IYdrN2uOH4yXAn
b2+kytyZlQmw0h4ymJmz6HnRmvGCHGvTG2m6bBMjv7Q+ZpNNjYHBeZFNO3EtW81XJMiz5iSE5itU
Uwq7N/HAflCPan+CiOOvFQUpAg+OVr6+8QQkkZLLT5/37F7mKnhOMBtdxHNjcPj11nU22+lVPrnk
38nEzxfpmCIX2A5b7kKaBSaKVEwe+cYuOIWEES+106NdzJbXk51I4u4dyyyJ1bzs7J+8DorvkLn/
iFAY/cLmRNNU1LFDtrTNEGyLw4SFZlr9350HmWs+KzZNCY3G//7/01qHrQm4h38+NF5+tOVH/5H9
/dj4+6/6Y2z0f3Ndi+cFG5m/kf3+WOY4v8GfdRFCOKvBRgQMlH8sc0zAfngFhXB8/gLL5Pjn2Gia
v7keywloLuxhLM7rf2Vu/MepUcLJ8KjBtZlbpW/7y//+l5WO7Fyj9ljUI7a5+wnUED3OPyZ6HeQt
Gg/7u6HKfhqHDN5fvkr/CwCXfyZW/ccSyXPA7TL4sq8SpMb4t/zDvMpzl/5vqrfoLw/ab4rnxApp
Be1ldAcTDK+g1Zh7k8F75S2kXn2G9uLCnYkHdfWP4wZ4KCj51ACBFtZv5U/VJUELnjmsX5yCgkiX
hwWuCx8RuNF00LBi3dluSNq9JVE8y8E7GlEvd1EXYHdDhwGutxCIaaW4GSP8xLRPfaYLpRjb8m4p
6Vxj9CIx3ZT308I07gHMSgOQUh/zSnJ0m97beoEgaz3Y1+aZjAyn6tpDecQovpCTbT99jAKfPw9W
dnfBi624m9xqy7uGTpm0u8pqvhQ6mE364DRLMmw3C6h5XJjNRJ+GT1vCce69BencKTOi1xbOs7sQ
n1F0w5UlExbw9UKEthY2tJ3TDp2QLb1HeKV5e46pzyUnZhLhu5uqxtmEC2S6P/OmMxqyd9OZQm0v
OsJodP1PqC0o1WUVQKyO0j746uuxwxI/SmKibSCeOKzhXEfWwrwOF/x1h+6FScuZCKVR+J62K95C
44UvqKS2bIElibzQyVqg2rbhymudFM6NoHkz3loLfpt2KQ8QIkjupNOEwmtNgVI0RlxAnDBYORaQ
N49PmN71gveuHKVPQwryG0tquV4sOrt0AYLTCFA/NaUPJbypOyZEb4GHs49jVUQDBUGYM12cGGJQ
3UYWhQ5ArTN8eVRVA8AfyqZYO10d9OCrlbNHA4LyXMVifi5yizgwbxEgNzjRzF7jxfenG/67scGg
XJrfrkH11jYi0QJRpw9uYzliyRZ0NLtrRWpv7ULMOKhuIGbvl1UK6m4QCJ6dsGwQJR4ZpCqq3Wd3
wpe7ndNJhhtez+Qkde/Ds2k78hQVG/5DWHQemQfaEa+Uivv3prT4Qcoa8YrfP/4Oe6/+5CuT3HdZ
uSw63DJbNVNODDJxVPyKMYP2hUTRS2HhjeL1KczhlrUaf8psxSax74weRij4zjth3u4o53QZWZwB
/E8yUFO6Qb6ZtiAprB0uoOnBqmb7vjT9rNmMptXPBFtprUSvHfQnIA5J53o01ndDaAbvnV/FLy3b
B3/r+G1FUJe3OqoQ/qChJ9LvKWXqLYxu/VFUffc0RmCoVxbe/Y8mYbWxqqHjbUyzZRyQJNxoDDUb
89voEvMh7uvimVhWeCeRuF9LlVugCew8NDbWaJPOhviMF9Ic2KWg6BcPlaQUBdoxTCf04BoCXUoL
4aZjt2HveOOxsJVtDlJGatTxKJZy3sYCnJkZD5jx8R9RhN2TaZi8eRjAw8ftPRbtZul9EvnlnGWa
d9cEwoWHf4HbCyeqcTPVE25ZM/Oz53Raisnpg0+JmpVe9SlEW6JquXax503BywxKgTfhHbG8A6XR
/HukWqLCdeqnt0aRx7dW77lq3aIVYv0szfEuYZZ85ltKcrOWBdZYv5YUhMv2ISJTvXFqh82K7RZ3
uUlIfK47SVGs1M2r3QGQ4jAT09tIMfM7hznfURKFBm8pzySqzzPVCNbNEKUI9bqG7G/4BW0yfMh7
cOSav6lBeE1FzMZwpFMWauZQciwMYehCGjfm4Xrsobbmok1xiBNRpGxqYKcGm5y9CDtP2NaRcim+
FqZR4sLEBXjFykTdGgiaTz5iEnjUcPB8lqml8zpixP9qopmwSBEv7rcEeCM+XYqWQSfk8Uyzid9O
0cEMDYvckm1n11jcRHxbseEg8SsD+1gNMoovutzug+NkKGaMiRBnfdVWRYJVtkkN1JhWh2ucZG1H
42YZ7roSezNeb4+Qjk0jxGas5wj4mb2MAPzgtNg/8XyS/a2MgnIcoJJLOI9CYTm5Hf+J6eJx1y1B
8barC36JPx9hj9fr2vJDRJC2ffcABTDbtd4zPsTiOBAzuGRlzkEsuuX9GU/coFmpppfCNzn06Ege
rwG9+eW2yDip5zKTOJ8AljcruH3eV1VK+UAvKx1k6NoY6XFSsRRRXvszqSG+Y+fBQjkBzbMd2Axf
+1TpEnUm92FDwXgpq2hhH/hVsk49rp1I5lG2kuV8WVglLm9PdZfANGBB8Df/gN5wrcY4XClPuNNq
NqXFetTNr51QdeOWSoeKAZ7lMENDjZ68D6OJKZcodPhBTwHeYSX7bDpVFHIgEMkhfoEqI/hGQ9+n
S09rmnpqk3+bDuPpddHZHjl+61uN7/QC+N/0VnE/nyRiHBn23IJYrHRgr8wOaMUqEgtNf0ip9F1b
ymyIcC5FrxT9ivZ9VG5/C2ZiuA51aN0Kr4OuMI3G2g+T+cnlg/SJISwkbUI4cqer/MLCjV2v/Yrg
yaoFY/A14xhnI990nrsOcPES/uykdZc4DVMf88qBusQsPzXD4L257Mp/5iws4rUZN0xNJrk5vnBp
PFPY1wOkdA6zdoAuVFHov04khT+4XZI7PHOx5tgiVa8B5LSU/1Z9jU9h1XSZdyNCrnymJZqh8O+V
BFYNu3Xwqyv6hhim+RBgq9CdkX40VhBeV0P1QuAXW3DLABOntP4kBTrLjodBM2O2N7zhEluLxIpp
x+O6mRAX1gWdT7s61uA1Cr4SNCFM7VbVBojmwvI/G6u3L8sYWWxFlgAYfVixIW0MQ56UY77BQm6e
Mm07v/yMpnloavyYbQNmyYa0Do8EVBav//GlQTq5UR7FKU7i+vfCllG4W1TOiSAE4PpNrFXKp9NW
TLHjCH0BI2GBzCj8lFIxn1x7dakGx3kZ+4afKISQkocQqsvawdK8b3NBVQiCDdclF7z502YE1Tin
8+g1aUsSLYZy9I1MwFbgZyoGutThmK6IlZqIHbqYjkmD+BYmrfJXCWo6fQqwsNa1m/XvdgNoA2E/
Md4jQ1ZybXdT+qFHm1MgsApcASZp84fSr0E7REPN24RRfXwas1FwGUMf6Q5TSB5kxY8A6Y0sTafo
arKFfS/KfPZ3+SjHfJXMedNipiF630vLo7/ZIjTmECQK0Nnbpg7Wdm/KHciU+IVW+gXNMPNia5dV
bgY6YIXE26JhaBD1wA1njLCm8TmZUf0m3HXZu7StOIa1SoPZX0W9X+ycBNESehwwKnpC1rqOrBuV
ssxBsYs3BVgU8HDTpkBt3Ed0b9NymvrOXVobxnYsSn9ndS0dGJQuc+UO4e0Uupi0PSzwO78tPll4
mi/8JNo/Y0JZVjskNp+wygtuPdW2pzTWI9pimnv3szkl+KL6IH4wJrO4stTI148PxbN2Ro6r3IaF
duF36fQSOhC6uxZbGSI/5UMbxIzOXJlTrX6wa6tPJya4sEIojIt1ZYcCZCnTzY/tg2ZheQN2xamh
ka+qznLw/DODQ4WAORVZ/BQSzhvLeGOqafxJDKI99dwUD+PMobKqyxADCV5v0lyowMTBwr7X1l6h
TPlUO+rpyOKIJAJiFvUqtECzRY9RBFwHMzLXWNnk1wWvefpP5nQQB7fN221kyuShzliIVIjRQHlI
kQLiwAcgMG5sR4vubYpTINS6jRqp6yol9Is8xPCmpwQ2gBfL4LEKhxnrXDjxEuSizBsYftSWbCqz
yTGkksUDgVE3vJAMZ+JL6znVk9kXxQ7cagYOOKvFJUA4ipH6rqRbI3K7/GVSPmrhYuP/zqgDwRnk
hbyKSuN3+5oggRGNVvUslJ0/jp3wvyzgE/txmmglgeRXvpZMxhXKbpt+pCTFBPaS2r2hIGkyV7ZR
UlZG3NfE/DfwPAzKYIIhg4ZPK9IYOhwODokVruGquSPJTKFsX/BjiFBPPFrCuKd21mnFLeuwxrxE
J6eYdmK79uiVrY2+nn9jNqLANiNIg+fcXIpthwJz0d5dSm/RZN1rujR5QsY9ax4MdL44hi1pUI5l
Nzv0qdvedpieCexkDmAgx2XMG3SdXiSWIw6jH0EtMar0C0u/aAkEJOYlU7J7B+nj0vRnsRqxSBW4
vq51nEEakcWmZ/jaVjaelM7JL5KKyJGFCwTRXd50fABuqEXyiTH3NbAX4EiVx/OjpQsJe4vXZ0CD
AeaT0aXJXWEbJI8sQLO1yUWJ9+yOjHhxW0wtSEKTVyOWqakN+WMmJz9VpZlsDbI4K2+Cps/CTt7g
VO12BBD2rHuwGvK+jLpsvC1lK55FWSxypSBGUbTdSwnoYN0nlrwf8LtSr5hOO7fUN9QN6nFjuUqC
ltHBgVgilacjMJCBEyoQbGib5JJKl5FYSeLPW9Hmiw+kCo7zQKh9XYUBYAwO72+/8y4awAc/wH2y
22jA6N0PZfBWGYN/9LB6vVqNjL58LtC1xxeI7WzFf4KMT+IVSwtMq6HNjNtZ4r0l7FATdxrirn4s
2l6wEQv9mgTiZD7aRUy8KCwplwsM+oFkPDzhSM/eQyXmkQTKZPwMyiu7dztjDOIBkAzWrgx9MV+0
KewZTlJLb/qFtXVIVJ1/GWbfnibYYQn9tAEXWKpNGl7MesrGXU4t2CpL/eAOV4Kf7qiuU5hnx4EZ
R9SIiIr8Jttvk5fCJlvuTGgg7ETtGo4Y2XV7xCRny+5Yn4+dnr/aWy8dckpaJaHYaG3wQzGwXHL3
bsGYAL3ZBr9jVTh713hgSJTapSnfe7ww37WbWOHGsYJs2vgsZg/BEOhgDx2QHmeoLzyikevltx8R
VklQci67sRuvMQfOOE1FzMNUmSnZ/MIBLupETQKbxqn2vbLte6cXA8ULvuBIDH0CsBGIBkiZdUes
KDnXLmE+YjhPz3VMcrDESbU1QctzXVN/rm6qDN1/Is77/cV/6aP/mQoEU0Ij/ovyt0EL/aPv/fqj
oDzh8rv9yP9BHD3/kj89NQSVgSubbG9wbJnoj3+Ko5zH1G+jxlt/GGf+Jo5av3mC6QUOsu17VDhi
vP/DU+P/xopOII6aFr8XhQL/UkOtJZfigb+KlF4QUGTpCgslFq1P8m/9qzxKpbYxZpmJQyTsESqX
miRVSTak2K3VqUzRr8jGW5cU1VV7WDb9gQVKBpiHAs0rUk79izPyklyVSzeTrLkY+EEvq0N+Lm8K
/Az4boOgtYuIrt2IuKfsaZByTE6t21Sfzuyqy+5cDKWERF5QVaKGXUREOFk7c0ytdc9JCL4pqVPi
wkxwZFDy6KusXbcgJOhLyqjstIWUkduUVE2D1uXluHRXsbanxgrvgj65swgv5w784tGPhXxpZrqv
Qo8WrC42xptq7gk1DovEB1U3Og7UKSxhwLhbzL8qOFpLrRYA21KvyM0maGWAIoYjjYpsI4lX08Ul
l1ouUTJE7bJzW1dzbu7KoqXFa3SFBz4zi3V4E3v4J7ZuPNP6VZ0bwLpmaQOTQ+F1JyiWtIRZlADk
6/rcHsZEomH1nVvFkpSCsWbU1clSRtJtRTK1p+rcRUYtOdtC+XtH2VJXRtqSTVl4bjHjtZX36zLp
l2AfXr6RPuw6+8woqqtxFy+NaNO5Hc2J2J4K3pw32VKexnfGeWSUGPa0dk3XjPLBrXXuW0uCtNXb
bqlhs2wbox5AWR1eyKilZIyOy4gJrNWYmShyQ6WTnxxrOF6VJC+/YiQFruBHPuCgMZX5Vrmd9dIs
BXE8DOiKG8+9cb7AjkFO32su03OxXFxA3Ej9hj7vmhf6eHD0UmkcFhGD2/ngdM+HqFrOU5a01d5d
ztjufNwOy8nLzcIhDIgP7Rgz9HidLqd0sJzXEX7/b+d8iIezywsJjYbDvQvn4ABQLJ02zfn4V8tN
4Cx3QnO+HgopbIDOcwCwQZ6vkPF8nUznq2U6XzPqfOWo5fah+ZP3L4Ncd+z8WWdoU8tVBSuYawtm
nfqR58uMG6kMyYQvlxxL15EF/3L3hedrkDLZ8K5Y7kbrfE0iufEZHM/XJzsOrtLI4lZtcpl9qfNV
i4hFBj50VbtBQUQTWRHw9LMVn+jiIQgSmJ9MH1m6IqpoMerwPEyf6zm4BvyN61+1I43ROHjpdrWQ
DZQnATl4I1bhTqTPpTVCQSyneeslznyKgi5nZObib7QVNlR2jd54NcHPMe/MNqme25FgxgBc0nSH
kZii3dfp0QEU9xDF6bbPu2mgRgjN4kD0BQxHlrpXQpHxXvV+KUb+ADt2qAUykvqXjbvkZA0mKQs2
DIU6GlaYTc9EjNhPNtM0ANi0Ke3MdoOCbsDYN6Toj7Te0hhvNPH9qEr5K8sJbm54mEMcHKe8nG+S
LDentclHRu0Ct5b41P1IM/YFQW/7BxnMaia2zqvyyjCM9LmfevLpjd27vFA0s0K6cmNLsa3tJ475
pQUQNT7KPBphSQx9VLq+LLuFxSdw1KNZgFUkSVq7ylmz2edfu/rvbh0stYSq2WaFrm87a+gvzBpj
0n9d7v+pyz2gB+V/d7lffXzF08d/u20/vr67+O+Ms7//0t8ved/6zXd9h9ude5Sj3KdX4M9LXpg2
FTxUXFB5thQr/HHHW/ShLc8BCocpruCu5y/yxx1vmdTQS4ubmXSO69vBv7QAxSXLb/V3l7yEXi2R
GlmDeo6w3YWz/5cdaGIagZ6zudvpXMXORrQov9hm4ht+bsUzbgbzxW8iH3gGVstTguhnHv2SHLM/
JulD6VjJTYsAjhQ1Tg4U2yx4nMs+qC/CKrLkiWlAxc8RscyJzFzlPw9hyvqitqyNNmzBtie/bxj1
nzwXa3wfq+GmLsUzEoyG3leOj4lbF4/RXJZfyvXsm1YU6d7iXGQLM8ew/Qt1W2Q675gTXV2tIaYW
gPhjY0bznsAmuVPH4dajyfrCHIn1Kn+6CyA/46lKZF5xUTf3pZbFfD8EBOAOCxvpocZGP2yAGQ8P
hVlhcpqdkWVMgDrG5eRY8XAg6z00K3sI6y/D8BXewqZk7WcXHBQnpcsgONLLTiHNxFTT3k1TVn85
rVMlF1FAihmQYRR8wXPTv2ZzrIjBtsB2tr3HhRGlo0FBbBCg4hsys4ob1/fKhaHnDj/9AjVi8i2a
dyxx5mMlrWJlt6F/ZzmTezGm6SHmNUcyw4hrcYEDWP7Cm+AMB1tiUlg1YdsARYmlIOeka4elGqgh
M43gTXODoAxyrjyCK0ze8FpFXwrG/KcWnXddQN33MJ1C4wjjMXLWblGP9ChY/UWJBuevFvcf/a9Q
3tY9/ZkEFhtwFE1Sz3uy1QRizD462Tn6/zvt5vIeJ7PBsS1KcTRaLpzKyK11P7PhWtVUEK8o/SN3
XCtsOXkkcSna3E2uA57zgppq1td1Gp2cMvuEd0i/cNlklNEXFXvSJEof/K6P0LBnBKOcfzcyulyn
xmzGJG909QHeJuTpqKguzwv/xWmR0dem6DL7Pa7Rw1nJUVKk9C/brAT7q8HYp5o0N+kRUKLp3Meb
Hg7npeyL+yX9wI64jU/EV4Daw5Z9a9s8uYrQ6MjyT3N80fSez3SHQXcNTCp/5QmkCEFaLklnmURU
XHuOhSGG4vg4W+dprhGr4KzXx660jQvPn1mjTYR8TjhhKc4ry3s/HcU2qUynuXDSHhyaHTzmjjO8
tQ7MGFGjYqzJs7nxmpYgdviEMH17L4A1feDhVvGLYj+arBMdg1VBkU5ZvfN0Gg+CgClim5ohoFWF
SMqDafmAyQiJxq/dmGjAPWbUV7uKzQYl0xMhn02cjc1I/sSyaSimqxh8uDGaNx0YJY+FWivfbIy1
2Cf9yDMoSC+U84ITqDGuXYcW3B2e31jtCP8BYHeGzprWmUQO3o2TJj6egj3LVpYo4f2uoDyWmtYJ
EDVX4YCItaaEXOBiD/iv7mN/zAiqeaE5vvT8dPkr4eWZ3oWRAdwxGVEHKOldKghAajFhx0n/KNLc
PeBSiZqHrKsm0CYQHNLvcZjq05BXBJNs7nlci5S+PIP5IMLvVGkGFLoPWgaksK1JwWMV20Sut9Sh
ixkdpIO0hPFWmaSuijn/aQOy7oW0x2hL4jbrDvxkIo/WZHBXZtA6d6i55XVJx8eXNHRp7UlJB8lR
OW77C8RDi1sxZgWJJsOzH+dDwiGhraeS0PNT45CaQxs1nR3RRNQ4QRnEOvZrjycDQvx6Jj9hbUK3
SNm+xpjKVxyQHtwJ7OEVGDLIM2ZSk0jKYpxwq1xnZQs9oB3fBgKPlF645UuFs5F3uTtOrLKs7Igk
iDkCpUFvOYcig8BuMO6l2Y9XQ9AEt/+TvTPbsVy5ru0XUSCDZJB83X2XfZ8vRDZVZLAP9uTX38Ft
GdeyAcN+NwQIOpKqTp7KnRGx5ppzTIKVzIt+EuNIMOT4AAFqWjtxIR4JUUIdHvBo4JouopJievjb
uAgApFl6Uue2HZZYca2frULYbzlr0p1VIyzPRSARQgeE0pwrMt+Ohml+j1GfYacQY7KNqCyZUUvm
bm9OXXCpytZYF2wM2D+UOclgp6joFii7L/Zn4yfuEOe1AeB+lF1PAKvuw0duS+XvteU1z6WVjN8a
UeoXh8fwPNT5sKPi+ingWBqRIj2ag+O+fEpYhiQr0DjVSWuU3z1DfHSwcnLGOVvcPd7shLZhpwVd
CReQ/mg/6/HfQ+77iLyCb2vHDvWcysn/G+CjALFbOmsqL8xD0rZUsHg5Do6ScX1gOdzZ26zPfLBB
WXnIQbtu6xp/jUuIBAcQwOhkN1GtwuEaoU0RV7l0YWIDiCsiq7rgUofX1tQzRdnZkFFDPeaLZaWv
6OvCxHsmS4OZsfR8xyWgBnofnLjz0HeTfZPoNLgranLbuAb9H67m+jIDZv1Ierb0q4HQ44lQXkRf
dE5wThOFfHTtsX7MleCvWyLPd3wt7Wc+BOZrajUoxdTOzI/C432tCGLjopTejiabP9IX2QvMjGQ7
hLlqb/nuFR/mbM6b0W2NfULwY19CANlAkfzFJjLfx6xhbnm5wO4MipzNICKFDgwF86t0kCKsDgZw
UPb8vHngfCxTyQcTO3HM4BlMD1ZnzNVT0WTGSThl/Smsgg9Y5HSLw73Uub8ZUI0Htq/UmkrdO/g3
qv5hzALSccTF0/dyiKLobnJaNgRm4hTf8Jbbn9BeOBjUqqIGNLiZ2fmgACc7sGceqaOJRRsseO9U
+VisMHKW/PsUExtd87txmJmG5/UI1qrA6K/5H9OwdR+cRJRrwKmczHxzLSK+TdFuWzbnJWx2NJCK
hxkiLlGG/TQP7V+3DJgl0p6/Nu24++sCdTpi068uA21RC3OvekjLsp/xN0zEAly6uF+yQhf7WOfN
WcUA7U0ZylNQe/xGzGs4la2M9shANlw2SOQ9xM205yvsY/7HBacWHOokb9iITvb8pQOYhNsrbl9N
RvjTNqOH5aTpC+g9vkP/nxgXmdoy3JqGiIRxXvDLizUgQqzuyCDFncZF/sjDlKYHFQlc58qPMAt1
GeYGfk86VoKk/AzSLufnzS6GHdO2spA7eliGRKEWoLqM4CXibsRv5Z6dMAy/7K5rtuDLOtjU1Aue
o1Jb7qqyWFl4fElbApEz/Ra+Wb61fqR/iCgDVbZLiA5Qn3pjFSCOkZOZxsXAUDyXQcfXVtdU65Q+
Aa31UKnmWOg5srfCicp7Tv1pUwMznQ88dsoK20sYvWD+Xs4dOsacRpDvknkA6qkOeTRtJlgFEAXH
SX/6KuGqIQE239VAyWml6cbuq21Ld+vFSVOSrkzTO1uJ2gESnFsp9GzHpOk988abtrYYJBt095do
boNngv2pT4FRgLtwis0DTZkFKrg3Ou9m4PbxU0pO6147WIegTtg+FjiD62NxxmD84Ga+L+jYOMVZ
GQJEzVv/YNNV0sLJiZmJI/7MDqYKqLFoWwcsmFV7D4TDgQ36xSCeJLfOppJR9xrPrXqyJ+HfD1PE
uy3GLfCQ4ePrd2Ywuw1PEsMkVsF2aWJUj+RTLylmA7QseeT56XTn2jr9QfKxHzXVQdxEdhnh7cJl
t3V7sNKcePSAZQ0Q0slP/rCyAVuZx+4Lck5p7RrTkI9mN8jPcsYIsQ5imxCOFjXxjQkzTAz//iMl
1Xufm7XxXfp58mSCilNn0bT5uegn7y/N0qq6zACPwtXcuPkvme72FWbTdMhmqpqJVKVq43ixSZCI
8FaxkyTZpo0qOIUOWufyMOGweZHRlPXbrKmavdm67TmP62DtTcrE4eVW9tYCf0pBpoA4Zab5AHk6
66e32UerhRlaTfx/Pe2hiKpxB8usurQlyMgNjWj1digidcb4bx6tvHsfTRoDwqhUmPtpuleF0J9h
CSqXq6k6jTGKBq1onDxO5DwoxJ6tOwniz2qC42pyeLF1jF9Favkrp2a1yKcQRaoJ/pbUZDXSro8j
3RFb7bfZziEvt/eHuCSIMIV/Qixdd5hWOf+mwEhW9ch0aLTAQPI2hnsWO84GOrC8pQytvB/BYB51
UjU7izL4g9UM6VlHXvczpG314BlT6KPM8TRiP1k+szSJdpK11mHIguiT50zDzjd+VAVHc9PxhU4z
6ZQBBWnl9WV4rtxe7SuqK1a0fDUXbBPc1AbwsEENP0wP7dEqfdLm3MQpUauh/U01itM2GTLCGQmp
ukSzddwUWrangQ8IVS5TDc5VtDwWU1pym7T/mn39O1cGb6vMCZfrlGmsiovwKKe6xm4lZtLSUbTr
45ipVuFouAkUnFXQMQub1+jByKOeKQJXDy0Vhf5ajyNUEZ22F/KhaLa0gAHkc2vzziWrs86MRF7s
MnzmY/8gybj1Y/dK0N3B0JMiYmPLx9SB76mxhmDFtxOjQxolDG5zEt/ExKHSdTJ12SvuISxHkQzW
TJ+I4EGhX8iIjF+qSsd7OQuBdY9I2800S+8gxeAcyxCU3N4cG4fjjVUX5STmXVo19V2KHLoPm/bQ
WXbNC7AD1GFmdgfZoQ7XReq67+TZ++9qbm7yONPnJkvyjbbMjJ4UKly/8eeYZP7HEfjDWO6mbvJJ
oRrzucdOs2i33VMe8/e2feiKEaPyTmcRHVVObQB9mHNxW0pveIYC2m8QuCHbdJnRfrDOdE+tJfpt
kXekSyabvh8KQHZZ4I1nNwiHpzCCJWr6rbkbHJ/bDebQzjYs+eYXmkhLAQ+93/R1P9NPR9wp49Oo
t3mvM4C6nZVvtaHJZJVpV+CdFV7LFU6ZCVxTx2MaNuzqEw+BlW9io+v/ehn+1WcvGmE0WKIomExa
2kpabpPfWhiDvU5J+RySWRWfY1QjT3S2wJgKlqCK7vOkMl9D1Zc8v1MKoxNbfIrYkHcUDFiAGI0S
l4uTQfCt+D4cO6abnaSmzVx5oCdfaYofXDyNlcBNUTVFcaCWyd9WBKqrrZ/p+b2PK/fooQAdx64R
zAvA8O6xCAl5WASSr8g1rG2fQlRfOf1I24hNRWm+BilsPFnNBORk6J0190v1FGde+yXAU66MxsoP
wlWfdVLGZ7tpWhpLFqaJOaCzMNdlOFDD0n3W3tSyiACQcxONpPJYtNZEi0QjZm/fspIydjbcE2j5
i7HmNdFKmPuKW9PGoJMtT8boMgzVTkH55g+iDTqM6Q1+7lVCZcDfyhy7W392wjdzzCEwxsRHMbO0
XvKuYJ+dUHAKFNtE48AR1ZidDC+x8+chbOcn9OxeXvIxbptzGY/puJnjCUbEYICCR5XYE6b8gL6T
B1vN+La3EedgPM4KnLhtufMNQ2f9GRTcWLthQP9PI0reGM2MZ1Ak/sWQc7PmCWnDnyr7T37kVH3L
kS+ds+7y5I7OYecnSzr/DWUGxxH3ES/pyt0XaVbdukGlf5w6Ai6s2HBcRr2khoI4+wV8bIDUp2EW
lkRcY/K2Zpw4qzTIYWNbNYIBG3RRE7erBtfaYF0ebkhHNctY2EXoERlWu5WPGxajTFN0w6qC/EIQ
rsF0cQZ5xZJHOSM/7k0STzA7TZooDw2TWLJjk+1ne5iT5qZO3RYQc11179RuLU/lpqR5Q9ED8Zwi
B7rkA7LurmB84b/NyU6taSuL5Ip7OpUnzcb+KzIaAmTkJ4lKYI/hhcMVNXnYZVZOnI+nIagWdd+q
3gAa+u8whFniYckx7kufGBE+GGxRpOyaaUenL09YBZb7yEuctom5YtNJD2PDeFdoU6+rpK1wj8V+
9OnoqdoXspO3uCF8EnAF3I1di6904yrf/ZHoH8YmIZV5lk6W0rHJm+c9aYCX7C1JW0iipX2fu/QI
ZTluAD7BdvZYwIk9gATDzxbXzB5rEURkLnF+FxcrWdwujc75IcmBG0LuzJdgXShySCUrigTy6pgE
ddhtu9xK9mnvAfIIs3D8YOMKlBCPU/PaTVjI1hJTKP/U3mIHFWk7Y4gNAPKueux/X7SCW8++5+Np
clpf8k5II/ssmx57D2vc5EuwwUS3UKNh7QBhmsY670nQnAKvm0k1dgtDNU+kT3PJ6LnWyjFH7IQY
nfd5IeQJQcRTO/hKBRENM/slgiBusDCxKM3SxXGB159GP9VF7asO3ORNDybh4G4KcdUPEE/kOjU8
nIVY+y2seXxUTu0UzsWqrX3NrrSPgmfwdEzzo+D4maSVfIfTwGK1E6S7L5wTlALgn6r4gKZubh39
EaL8PvKD3iYy2nfzRlHp/lOzL3vJpCBYlyq6DFapQNJbqdYjkxZLtEdmASMlF1jjXcQIZEdfowdE
fRQ1WilLUv82odsKdCbnJwd2EoEVyjn/500KWsfcuEWLNwTUK4KNjDttwk3sq1taskYqbLDGfcgw
CTezp7sPfpJqcalNUCwRsM3uUpkCx/tgeHawMewm+g1xt8e7UXQJj72wwBTOtcS5MhZjlr8kdu+c
5qCcgdR0raYuh2vSgfRJltSR5AMMsYB8+8qcLlNhsNRlijSipciGFkkwwdnSr6bmB/xAabUn+kAj
TpQGzUab/Mxve+WEN8MINW9dt8m81WbCpnlgdcWBai6ZX05Vu19hn4f+OZjdZRpcANOG5pZZZxON
gWtVm4hJjUej+2qOA/+2mVte9xk3GyPYEj8PkwSTgm9ntSTUHEmep0OEWDSVfMGRMTbhDb2WbrjL
cotaIMN/rH3PQnlM8Pw7RtmOwHyTNuXHOKvACmVVTYUBxyYkjlYbDxGjhv8qFLimSAKxJGxKit8f
LJo8Gesd9ddh0/kJnAscVaJAGqPiOpCfCpoS48FTjykpmQME+rjfxTDmXit8Tud56qPXJI95SeN3
Te4znb1Xhh1uS+V56THhEtmGncAYqFuATd0YFl8sdIzfUlXTcwKczthAGzB5mnLsTueMq5DOLD/L
KQEhVHnARICWnfbBD4+5+ttM/PxlpkOLhknCTBjnjPgE/SyglrJc/onAZdkrWy7B2jhz/liGHnao
FvZuRFA4I+k4UIzc7r4xJ7GYN0sb7pE3zAebD+5jq4fqMZzZQMcJnK1NLCLxVOuGM7vFffQMncQa
z7Huqt2MvhLt5sHrQbrTO4IsUzVy3oUOiZeDz8eXSFIJVZbm4HhIbhEb0gnAvdXPl4pAnzw0I3DK
E2qmD/Q5FdaxneKnWFP4hJI4fZmhoonRKTeVSScshRnZ8MNCBuN4oMU7b7KRrt80ieVTymhCzinF
zaZqGT3XICWfeYuSmzCD2DPWJqsog2eb1m/SM8u/geDlzOYFHWDtN2b+RzSJn65xnGQbIuWI/bgW
9HommwpGhIOeF2Ut8/8zX/35n+xnHcsX/y3R6OYr/qphjbb1vziw/vnr/rmcNf8BXicwMSe4vvkv
y1nxD7xPRFP/K9VIiH+YGFGxY9rCDshgstH953bWcv+BY8tlO2sLIW2Yo/+beKpluksO9D9asORC
WvIsGzw5qTPH+0/bWcFQM7bCGLdTW4n+QPuW2ox9A+Nhjp2/0fJixb7rBfZmDBYx2b96fq2r/dfw
DEURQsLnu+Dsfs8n2nVuMTrgCraKhlZezXIYv7eNwOWQT6uvRuTsakoOoZpVD26t1JvhuCpC5nCG
8gHGSwZ2hXQhER6nwHlSFzIUGycb6pqOlirwYfJIcBeyxwK/CnKBmfrf/Pw8nsk1UhkV3RdtZP21
ktLZwkYUJKjSLjjqxa5NXN4Qtx0UGLYR8eC4/DRaAIGGuhoucPfwgLuLHdxiL3FiueP6m9ot+/A2
vDrIubzN9JHgxDsn9WTt0Yu4YLQnCMgMIarRqGKcIlRkO8nF6SGzrYurp10QTao3qJdOstZRgp3d
N3K5q6+W+EnQx0kve6KSu4aNPhsGti5Sw3QwTHviAGv8PjtQGD2kp3qsmBuxz3P7LCt3GEoNzNbV
uJj8RWul+DZNh80feadNu+QChiUhgChVXqzajx/GJVvQEDJw65a4QTOm0I54ftOGFaAlM0NKnx6i
TL3xuxHf7aP6HpalXx7drCLyMF/jD1BGncd04hF3syxnQ8KBnROskIgJTuDGMcbdUEpeJqE0mTac
ltUcACaSNGuTCmXjUJMffgNvPXT7ropCGtLrcQrW7jXu4Q/CvS/G0aK3yQ8b0EYm8tKqDzLyqWVf
WQcinwRJGnK7wdFkq1ydSYSQAMGU1/VbmiqLgxj9tt1YNo3J22gW/Gd2I6RXGjtW4W5K0z47mlPZ
TNs4BzaBAlJJmHx06GLNi42MfSwpGbp09UselySVorr+LZvQGk986ghQm9fkTV9jcaOcpgSNUZvd
wqbicaZnb67XpkEkhgEXSTtJTPu7CiyQvPD8Uf1jBDJCawGZXITtqDzZQ1uxdqvq9NKyAnyolXfP
4ka+NA37fhiT9OHhFItP/jCQYmaIrZAEEusRr3/zSb2xPAdueuhLwRXLDtgXT2Hdk3ehu60Vz6qO
WDtbMAL1uqMN/UkV9vybxwAhetes4aF0ZWzd1XDQiXgBzh22gubq/gCbML+BoULJwojOpDdm0ucf
SCH6Dii7qTd1UE3VJjSDlDYk13ae9RRXeKREDgXIB1DYbinVdi+M5jHAn2jiZUMSM7LOnc2ZsGqi
3LmpK0TjDcrdxC40ydVnG5Ri3HoTaxVpRRgurIoxZlNivoCsZYavxpyF+xl2zzofy+I3qwxa5OoY
hGLojG+sknOY4onv7S1d5x+stvm5oUcAPAatJmvHyctzYWb9cxPJhGfehH6iKFw9Kcex7wl4joBs
Azs5dD0E5UJZGVWDZi/yA+OY82LlaXNupiGiIVbEwXZu2yx8SEflLUxXgjX7AKAXoJ8o/h4rAy0f
BY886WxaHR+PTD8r3HtH7NkLBiwrIPYQYeYqDz2Z/VZuXJ/seqZqnWjQ/EoUvfjRlBEFuz6DqbKn
ytAn/5V67PWzgWkJANltrEvjGDqCJFgfldnwVA2Ucq8xqWBRj/FuwzdBEyBFQV3HqZdV1u3HybYY
7UBiJpvU5i2+nnnmmmvXpAi0p3rqruhZAwVwAj6tKPSKF59JEkfayA/KKiD3uAmN0nU30P3Y1+XG
BEmaQ3/v1gMfz/htVob53XaZtfVFmRAmS2toLTEP1oaQGUf4gtxieDCBrCh9kE7j8jMa2AHHfhq1
J3x0AeuOscNjajnVvO0dHT5CbiRgPDEUrVACPeQ011LDNqOn48HsQs/B6CBI9vme6xhnZxbJl+zD
sgccBgr4xrHDee1HHDlr6tryLQqUKVczkvd9SH38MzmQItv00Wi1C82IkkbLZUFBdVqBjExIengJ
MNnOnFeWwufBn7zazpUjH7JRG4KJAnDeWnW0hG7k1POFCDeuHtWV78XZQBST1IFcPAy8II7KJ67P
H4WS24LTLFhbnhrPaavMAx/m2SCLDLZhHMtK0fUTkOcTVDeGu1a7waGg1/BXjoF+wysJVgbuDAAZ
reYf3pygjFkhCeYwtJpyw9+izdd9l8xHq3DS9NDQSIvfWE16wjkwC4fmleUPAR45w02aJ/dNOk88
EGrb/uJ9uyRBoYA9T2S1bkqzGjD4pCOeCSflaKVIhcQcsld+O8qSnlIG+dcBbiitfRgnd6YBbCLJ
TZ8AuN81/U0azNMzSqYPZywhYIVJkdDcgSZs/483ONMBKda6DSl9WTprB/LS5YwPZFUM0Vziwfb8
lYW/JLyj34sNiEO7TnA/+ZKQhjF48Q35y+BDLqaZhG4affXReDhqusVaA7YHl024GG5sDrlNeDXh
QNBZwovfyWLQUYtVR1xdO5iPcPBEYvbf2sXWQ0w3ZNeP1YecNa4f6BHp0RwX/uNyAZiLR2iiPWKd
DV0SwezLk3VP/96joQvvZGnPFPt+cRzli/coI1vPNjBaihAWb1J3tSmxsBRrT7uERr1wPhl6hp5k
Lt4m52pzihfHk1y8T7KM58OYmx3QBpb/q7gaAGpki2MqiUoEARyC7b6No+FsXM1VJjWY2+JquaJC
xbvtFx8W6bPo1xlk/BE307NxtWuJq3XLW1xcavFz5VdrF0hOptaas2jpephFf3SKVn6zO8aaYBWZ
ME49VjFr8YzhVfcfoLhRvJAq6zkj9fzpWrj8b+1E938xSmI+i6Ah5XeyjTGlxVeDmivmFPiDT98W
1josbKWTjt+RwNc2OIXqX0si6WovS6v81a5t1g/D1RAnEiyPJ+dqlFOBhdsrigKEXWfx0tmoxrQo
XS124dVuZ/CcIyl6teEVhd0/6as5T6UGGcKrZa+82vdsjHx9U6XlyUWPZjUbDNMD9lqS2BCtb4iw
qgP2AuyA8VjDvr56BK92Qc+JsQ4uygWrLF+292quY8DQYHGLxFCHMBjsO9NxYoAF7VBuCSB3pHar
bIshMOIu5w3yC8VyfHELL97iAhcbD/vjioPXfzWMAvMjwX0f02SRyeKLAkAMkhy0wTMV0c5v12ua
5COnLu66oNGv3UiKOLlaLW0ozpdG0Hu1znRkvQnTsV4lb7XbpnXpI836CJn1Ole61xnTXMbNcaoq
vbbTyvnhgsw2XFlMphA/7Lc2bL4EehOc9D5jfo0EzEycS/rNus63iMDMui6MTmot1VS86qiLnofr
XOxLn4J33otPw78NztUyRLNJ0uvgOlm3DvBuZxm3LeZuChynLyp+5LpjJk+W4dwQNid/e53ZWSQz
v5vXWT69zvV5VnTJrbrO+8F19jeuOoC4agIoArnHmbdoBZCA0Q3UIiE0noYQ1y3CQnPVGNQiN6ir
8iAcrvIY5+VjPTURXc84EeeeAO0qxQ3abYq562A8KmcdNHZ1NrPGBuDOq0ChegDxQf+oltRjXPsJ
3asJ0e83sMUUMAWiCvGMVDUvwtk2rZsKluq9M4C5Yueywtqn0PXj8QQhj2ZgUzbrvqEYtBuU3tEi
QZUh+w7qaOzYdW/1GLSPgxHO+4gl2nuFKEFH3dIia8siLQ/KCAy5YWWm1NaUMRZRUgfGB4mZzjih
2EOC6ezcexnsHi86DgsLfnvdg8/IfA+dl4v2NnKW4az0GspbmoDeejUBd9+VCJF8C935Axzm8Cn4
KuQmwSNnrX3+vKuNY7OBdux6/NQiIkivrNS5UzH4EB64nLDJDPWeXXR8Cu1y/JOHetpJao6PtUWg
8tAHpXPD0OCHJza34jspK9j5FuPMhkcG+mY8B4jOSzniJ4osxAqaoB2xJk23zTNNpi3gO9aCqrHT
ZMsPs0Wj4Jz23/z4ykuTZkA3Ysvkdid3Ex1CtqbVpo+z3WBS0Qtk0c3vhMljaBtqU1mnJohDuWMi
NmmAVEbCVMV4I9cMufMe/q/4dFsusPXcdsyvyLDOQr8gLMGgFMjppQ4b2mYMIGWsA5oi/u117R77
uLM+8rEgKhG79SGtOOZnQYB0Bc6csyZtMWgVUKVy14+wtLANLNZY/zBE4QhtPh2DKvvIwyYmrTrG
YEi5OVWJVZzuQrCND3Pdls1Jl4JcYhOEkrBqVMhr4zv0yCEiftpjv6MLLSY86ld+gMu1VcGvon3p
Cfn3JV7cxCuETgLzBfa+vJq9HdlafGqp6Z8o4kE4dXRxrNCk770etblis1mz63ezbDuprnmsl84T
u+5oH2f/1fwkgIrbHXUsbX3w2mIxEMbtb9XO/R0wKFaLuTBZ/Ll0n3BJ4+L8ctrB3FADZv0l+4vj
GscHL3slL4B45AMbSweHYzjcYEE6R15APjyj62vC/dMfUkf+NOwO7lOoksTLC0BKMVOS0Oa+SSjF
GHppv+EK/+XjBv2BBolVJ9Vv1gPLoyckp30UInqe8EIGU3Xr5EZ1yt2GL6gvq3ufa3in2jr65E2R
s3RRk3xy0i8wo1QL8DnioV/YGzWxi7ec0j2mhVk90U1u7mufEDwH56YsG3tvqcL7ZZdsHUKzdo52
lR7mwofBILs02VRjVeySvLafasuasDj55jfOz+JMaHP4IrRJiDRMyZAH7WTSDkO1VbTlkBx+ZgJS
VJWmlgb44voUkNG9vtKojtm6Hwz95abSn7az1O5loj7kUI686VNSu/tk6TTEUs2431fp/eDb0610
cZWu3CGbLgO8rgAZu53/TEmDHSLlBYndI/efJ1fKyyTAjsqmcJiJM1K6VWpuBC/5P5kx1vuaXMxy
mbzrACIXzd9ud9NIDtFWJmWyroidhfu8DMAlWtNeZz6tSm080qi6EK5T2n9feO5qBAoqZ9fjdeYA
mrDRjZv+9e04INKPPZDo//xh4QN/LEq4ZyuE+mYNbHoRzc3OWiuX4xLlZu+W2XEQUbWPM0vedakD
BpWwOo14blnw2DFy1vUdyeDIa13Mvcynnefo96E2MbNPuIxN13MfIZ+2B43H8wHmNcKRGec+PoX0
XUPIfWdrWW3YBta35IitLaq/oDyXHH/WDJuqwAHPi8a9j/XiPPKUOrGPIQA0dQd79G5Jzg9r7MvO
eXKFtXNFMJP1tjUoHdpXM1zAeMgiY9tzGe8khQtroFH5hYMq2fIj47+xvlmCXLXW68LGdoHt5BlA
FR4rZfbjs5Rjsxuakt2hDjr3Dse1D+ElkdPNkBnDlhN3or23yHZTG+kTpcCVOI9WUrVb1DS4GnHz
YWDbenalbnHW67l5mfuA116U2m96TMw9HhiT7+psHirJ978uonbr4dGITngGsq05xMOGikYKNZ05
9b7HIvuCJAOSuwQYLds5/4NZKtxzPpSPRC7ZMqnQuM1s7AVOiG874WLFLFFg3Yircg8ZuF/jicdg
l3m3lRvmFvy53qCYmD0Kh/PgqjNIsuLombX/x2zteyPk2d3g/eNBFk730pkkVuGW3Bb2TmoaevQj
A1blmLRHOc5oU1M5y1cpcvfDpUDRbGJukqhTZ0+31X5i3iDoz8MWBo47fc8gMV8AWpl/h7ozmAcC
9x6b6D6R7tzeVgYR9Zu4JzvK7xUfcH//aNcSzZZl3Hjg6T39jf0kv08bVxyA3uhtzSJ8ejDTpax8
gkHot1a4mqYm5iWFj0ccQ9Nja5cmijC9z9DyYNqUE61cYqxx9n/My//RWoEEdfDfVpnd/aom/peN
wj9/yT83Ch5tCES6HPR6RmnU+3+Pe/nWPxyTf7mW6eABBKT1//NeAqrldW3g8Xxn5YDM/+8bBe8f
DH6W5NdYgQOsOfjfbBS8ZTfxrwsF36Wfy0a58nGUyP8MnlS91L5TtvOuykoykGXuZgWuO8O8ib06
hsHcBLuussItD7Q434osDy+W5KAI0U3OQHbo+R3RVTc9ogvdmhUt1kJgbaABfvDqvSjc+ma0VEzN
CuvUbdRCCiddPNQntvj6fVZutumoaT8qO+PHIk3qQ5f38LUALuN+jIo7RQFbu9JR2wcbxEoehzkq
Eirp5HD/Cafmh1z4mXNWowp5+ILkYztqGzdDUlPAyyGAHxrYrvEnbLo6516zgm8V1MRpzAGPmJuo
U9kFi+U7ncuL79ryDcwKWiYGTIyIC4KyBIdS92AS7S7a4NFMXpM2+xhmU92oWj2HNU1CbpT3wO1l
/QUGLz47grwoVQQLC8rJbkyViP3YGwSxKUPC4VHEx34ykEZh1LTEQnZUaM/bgD+6rcW1xaabKm6y
P8NjzS1AAtm/8bnBzzy6FZDb9JcrbXnQoNpgUUuOhcV5BJB6+hznUl5icuyUfJnwX9ZKIp0Thrbt
U1oqwHI8djGwNx1QKsRm1z8bbaQqZgYDbTPLLN7U1ThgDMhjD7J6NJv3cmrGx4ARMWBoVaLBvhfp
uxTzMVsmECZfpRcP+kj/eneWUYT1yyyH8A5L7PLu01RWrvKa4rXzUFkZJjXestgJPKdjQVFFwX3T
A5xcy9Zz/F3BqXqC6AlKvyJiTHjX14rQdU7dDnKjvRFDmmABbQS100byafSd2IUN/eiM51D2S6IQ
jxqu6EvVNu7Wbf3xkjZ5f9daXsa3kjgx6sLo85yk8Lx/8i0csqtc2eINXoh8LSuLabcaaushoAng
TgqH9ZNbh+WhI81zyANnqNZDh7+2NambIeydPDTMQFsW55Fm0z9NGMn4R+p36Kglb+ZsMTFKqR5j
otMH0r/mQeJ42WEUyfENpX150JVX3pDfaFnhPIladfgAe+qE4tdy0BDJabW/pRteHy2iEB+YNbp7
l95i3mWwDHy0Aphct+xLLOAm40ySnobTRBv8kdHetq5JngCTJJKxz1yWMbtuGnHU1jVkagwckByr
WtTcjYT1IXkxcm4cwv9/vCT8wG1UX3C1FTeDDkaaSAbmiwSfyaEjLw9UYCxPBTuvZsUmP7xLGgCv
hEfC4gzOC9VTDJaiJ8tU3kOhsubVArDdYhrNvJsmsOr3USxlqFZd4bTwsOyc3SrsRsg/oulwyEeS
Kbe3/emTraSyn0gcDpvGLcrfLGBnFRH2krK6+Hz2A+xpbNmtNyOKx/EYJ4ulKIl6X2NqcFLzx5Zh
SMVwicl34054ClqvTAOibR4Md/pYlI2W0E8vIAKsjdu1YMfF6OSnuFSat1SaQgwntc2s13FMo0vZ
1AMDmMzemDGGfRdgk6HdW752Ohgult3+P/bOZDd2JNuyX8QAWyM59b6Tq7vq7oRQF2yNpNHYf30t
KjKrIrOARL1BDR7wgBzkIK5ccneSds7ee219pX2gfCoazyO8YQvmn6AYzS/fz/y9ZuK+oSeNvDlA
0l3fZsCTEOOc28oap48S7eqtaMZi7Tetdxi5irjD0lSOzaT+NaQ2cmVhzqgF68JV1Vfct9X97Iro
OzP0dMixWH01HOY5Rpr8YHYwVryl08od92PsePpXysYwgJqgg5isLbVfD5NW7OZ9DYt8xyJldo8x
SZJNi/Fh2KZQ6MUhssc82shukMVNyUbAPkqMWHLr2enQraw8nn+RfVpCqAnsbojqwk02OnDx4NiI
vT3miDC/Gcm08HiJnV0NLBSIbWdRQ1lH1X7CdYTFouKjLOLbQsvi0gQwFgx3HMeVQXP6itGf63XQ
9akTGe7MLhTDfhpHecM6engi3hZjbw9Fsppdu/7dNfw56wYEbLHSw0gdjN8p5xyT0513ypcLNqGo
/eyQx+Ug11Eqp0/TVdmEx20KPxJlELmoM6Blq9qn7otor1mGe3xyNDGacoI6DnKPoQAyefGgfR8e
MIXlfnKOBNolFK0uxj7NDT699SuzwTaWDNUxQ384DjXtKDeFWw0HwthcBdqQZzS1FGsfgXC8fjia
M8IsbLqS9sEfu3ani8Z8V+384LJPX7gdUfdojjnGIhyOSD3QNZea7rIHg8tOVrw3kCOLTV6P4qXp
vC5cu4Ko7AEzX896UolZoIgsTmpAq+3anAZ6vwFyP3kE9x5bbIU5UvjUPgrHDM+Kaxjd2HYfLK3c
F0pc5JkbtnsCnw2GLWvizTBMN3NYuOO6EyxJAy8nEjaf7JYLFh20QMYsKgTZzlkaDOxZiyU0IzXm
QD5K1DbmLDqym8Eo927hOn8SlJ+6XQ1Ndbp3YjN58hKnX366GZxzS4p4Tw2B85SNrGd3PqZzQncV
a4gtYZj2FvAmDmijt8OXugjlwWIjVuFzNpVzwI+8NMMbEUBHkXBeW1FVmXsbTav9ggElk3yrAfW3
26DXBXbw3LxtMsYGwoYd/uWmn0rOECHBEVKl3ZuCnnrb2fPSsh3N9KQBeXvUCOjv+Ec8FjKd9mGb
xGQJTFMSeUwKm6mN8Vne8lerU5RQBnEQNTsq7L2d/tZFwm4KOm4MGAJEgH+oppYQa4MYm6zhQ6S4
ssyEG7aYLQMTcCuHG38063lN2oo0XexZ9Rf2GS9f+2VfnRC/nHrtDuoTD0xxqJG3PjsgmAQzx4i5
GIOJt/D85LytK9CtNEmZ8ZsXxc3FQ0p+MdIC/6Q56eymt6qnYFCezZybxlQ8EXU+wzHLtpnss460
SfllujbULQCxr3NZVcdGLcJTz/LiOuZIH8C5ZEuYDke0ZP+Fr5Pd9LSjG0PdMdrMXPJRazBI0/mA
n1xhbky7vOnwZIaWBSvIXoqcJNkq2ERZvDUoezwbbhA/AUNPvruidbik+6GotlVX0YyTziVfvTGW
ajO3DXvx2MaqDhAUjxjWGxFuIjtbNLcuemaZVzKmJ2w1xBKoxrO/hk0If3pK9hxIDzlgP71qMmI7
zJMATs0ZM04+0tDkBMRh8Jm7W8Ly3AJTBOgX6h3yrRu345rnPveTnG/lKQ6c6NDGRX2pUIV/ETlA
3Meiu3Esd6TKQxTFWjem+oiRtAjuJonzOcoKBws9QHk1v7HC/O5RjvFnmjEYGruH7bl4PYhvgBVd
kmgEbFi/m3hTk3k/ASCaKBluzFfL5Wn0sgjRAKlHx7tjZRwc55RyiK3T0GFyiNsaGuhAfA3ibFjm
H3XsjSxEuUFsBrfC6IsMYJBMq8L60PC4WLc8A45jSlNFFabDc9SSD2exZA/s5Thl0kV+hteMLUC1
WL4PhpYBoWG0HLmiW2f4RaiGOIyn+KUdP5cfPjjrVzvNXW8D4tf4blwDBAB+MH72GDT33IFMG4+E
U6O95JW+Q+YML66JC2FjY3i9y4ktP5qWoNwwovkdPt1Uqt8ipQR8peustDYc0Ka3AJf6J3YKrg7W
lyo8c+FxMEzLpHoPRad/eVbvXCBR2ndytPRT4AQ4YZ26Y3/qxGLiOUvubd2znt8TYhoPfHuGZCcT
s/tyqTdJD0vP+JkNnERvhFUOBBrvL8b6ySFgl2l2K7ZpJ4eikKyZDe3Hr7ZvC1jjA1U3RVcsAYnK
gbHOkc16DwPdnSwxxDTRQZZdwaXkCNa3+NupDQFsWphOhHGTpcEKu4m+4IomzYQYhnFxZncc7pPS
ld/cJEBHYlK5KQIzczbTqMot7xmRrz5I6QIlWwl3Ji2jCCGneqb4vT9zsVJpRn5h3deOdbIgkuO0
zV1Set2w5a4KBt2nPntDLj1yyQYvceN4nuKnLC7Cr5iSAT50qF0fY+dll6b2QptygwBcb68b6wNQ
FH3PZkIw08hZpk3MjciI9RaXybmJJvg5MwoAdJ/i1snm8q7yRWav4ckL1JuCGwuM2OPQ6GbtcZN8
DwuTnveg834D65o/xkJJAv/BAoklg/pR2xX1PWMRP2KIz1/tSJqP6RAz//k8Q649ZP1hT/xXE3Tw
bexuXFj0r+A4w+mTNs3Z5rLYjnJowQsYBwrgpnVZPiK1gmcHhD7dh74FPcGtnX7TgXg5TzEb8nU3
tgVpcyc5jDOHi00jinlZn+nkC9mVwyKMhq3yfLlHeJpjyvbK5Bzj87sTVpQcCz6AX2Qyi0fuF+oS
O/wZnIwsvFd5Qh/ewAN3wk/8CyHnJPhAI8avNz/jbjuGbvyoqvmvOvt/KWP8e/ni/wWQodoDoCUo
OtMMfbGsNf4OkMFsraTDzn9PN1l2Xw8sv9xkKasuLf8Efhd7z1J4/jfUzt1fDsi/vyhN7/+6xgh9
E1OkH4SAcmz8kf/6ojZkxzny83E/JHFx4ZTR3mFyqzaOiXWvnpuOhsRJHPUwqO///MqL4/JfHJm8
MmsTizSOCyDPXaB5f+Pl1J43+IWkBl4FtcNRx3fpu6iEcaa+OJ9XRRiVX/9DYPp/cfjafKP+4yru
riuz94+/k5f+8U/+gVcUf/DFZCCzHdpWBNuuf67ifOePgLVOCHSRXZKgh+Z/r+IcVnEWpTOhH3iW
JxYo0z82cXb4h+fyufMP+bILYdr/lU0cG79/+yKZvieAO9oh+0P+5y5f8b99kZZcvyBqW+67rteH
xsq79zIV2AA4HNwBydHnQZnTpkBNJ1iM8M6dID42Y5CdgR5SbMeA+RyUk/cVNib5eOjsO5/dI8uS
bDwbeZlsOYWKFYNohNmCnVg8zu+ic0kBphunw1MhRnmmGQ1XXwiK0a8ItzVhyk6BeyjHw2e7cr9w
4lMk5clTrmu1t2VhLfUG0FRU3fnrCSwMY6JvPRVeSne7ypPixBRZ3tT5NN9yC5CfXb54MwMhPqaU
Zx2vN9zCLjN2tmtgnqiJpD7bJj0HjQHt34WKh2Exyn97soO8N/OqESYj8jUcML5608HJoqr4xaWc
/WiUlbNhC4pPs5T3dZpj9pmS9pRZk+RZEIy3nREE+yrxcEVozZS9VPh1dwkRjYORi/JcxUNHnY32
IPSVNr4cKhmfoGUjroxo5JkTX3UCptiO+mpvSP+O3UX/RJ9p/K2KtHlNxeDeSzaLq4pmWswEylmP
DQ30UkTpY59Jm6K06TlDUb1LMKM9wr71jshP3bmVUUqdWFA+D+xU2TaYODd0zOYrztcNJMP3AZXn
miQBM5VKLQvpdvD7RzfM5NWvaTZxCTwjXHRr3Qn1KlApmZqn+lPM0Z9TNgXzxg/Hl8SuD3ninbrO
zrdpbVn3PZrvNgUDf5f5Q/jqirG+wPp2zw7CJC3Pc/HF8qQnAEXlw5LT864TEKIrdlNOHOyqvU9Y
dIooZYy0OvLgoZ9hOEnTjWhBLNXBXyjyrRVYuNgM+0ZN/nfUnC371cl4ZROG6SNzb3UqPK03c1T6
3srOunoL1TaOSYLUJS2SlpR3ZHjya5jMeh8a8/Rkz4VF5o+dcOxWWFb0PF2LKYw2sdmb6JSq38RM
VWuwRMOms/iAOIjY4Y0Ee16RJKn1wUwiImglFOTCEH92RHivLXDgrbJVuCPlM64TThzHlqfCVYT+
E1wstQlJI+7S1A92emr8XyHHeDboEk0rMajx1DDY1x4FCMzmTEVZw4yg5omkSmkY63Hq8N1OGHFF
V5lbd04ZZjD03UhRTQcbhv++yExJKBkv59jspVOSuQvm+iYKInfjZcHaa8VqgRXsZ/jPtVRMILRv
MIquB7v68JJpz7k+PXNQD1Z1Z+b3jP4p87Nu9jmzjotnY4ezgI0M/X/nwDaDtzwdp56hquzvrVQN
D6Ks31whP0p46d6sL/A9PzOg73czrY2H2mjcHTvFiJvP8hNlEzjrwRogkSLNavchoH6JOpem3Sj8
cY9xCAkVwnK5YrtC1CyFg+BVVyDj45bJqlxbnQDOLuruJakGVr5QVLFJCJOFCSuJaiqtMxvn9oSi
7m67tva/2yCPdjQFODdMwlxMpo8WwWHz0fFt3tUR04g7heNaI6YRM6jmHd/jchtYE3MXu5fxJZZR
cHT8LNkWudY7zAnVaSQlsUSj9L6vsulIQTu5JUtrDg9zPO8pC57vgnj2dowJdLM4WA+maBohwfNp
TzlsLQ8gEbU0S3llqJAII5+636lz93ZH6GTlCmzlmcXOdsqrCec4zhpJah5qQxW9cK6f16SOwDOE
Q38y1VieyLQGByzv5QcRuBaTg023dJibD1zk6IloK9EKJKVATKXG50mklQ82DXv0Ni/HjpUh9M4r
8jE88SQNnF3WM9OPBCS/xlA+OYNS23pK9wYMS0KV+sAyyt/wwPBe+9K4p4vkOuGFiaJsnYCjWjYe
lHVQOZ+9gtub2XQFGUCAtt1VVQaPuilCvNOLS8JpErpFw47rv2UuooIo3belZ95pWppzk51WEodr
7HA9dQn+pcso6qGCBwCU456zGZY1ytljOffj2at4diNtuu0jcfV0WT9+5Ywbh6GKrQ01nTdJmd5n
QIs3eUaWYV4sGKmmnbqthnnvUH2zdzzu4B4m0vVIapbg69x/s9u6T3r/KcN2gBGWHwD7oJ5e64zb
xiqOJPWEvaDIhBVOtDZp1NZF1JAl14u4Ek2/caB7D6YA5MFPXxdBT5dz/Nbm3PWL9BdH1iu4/i1V
xwM7xlhumfFMIiuRgetQJ5eGMtET5n33SHu9Qghw3BdPhs6bdrJhk6ogP/KUOFDXWT/GhUF5rOqw
nlh9TzerTMr6FUN6fFZiam99OdXnyvDbbwQKkmlAwXgMTig6uSx32mOz4c86fNAC+g1By60wu9fO
psMlk+duoHDUkvFN1SQ2j9mixNFYtoR1VFphGc+4qUKOxdIKn2Jw9AXlBx8/dm47oRrSzRzQgtke
EwsjqsrwLxLDpIhqbo8NkR/KaGoqzjB48F99k/QPvR1WNt7FAkzAoxMP6lJjIR4dKiH8KcICB4ti
iDz77JHULff9kLYCQ83Qvs88hr7psQwwz5gFdIEEb8BEQxOPN2I+v4jsEiqkZd6g3TiX9nooUnU/
9RRfTjVypIGGvvGoF/VwDU3mM7eebKPqaNxrVWo6AqZhb9osBebFddXBAljDnBePBkxmXKDTLGEX
44nYOIn+VbPGGLUKbgPD6+oVwe5n4hJ0K1UcUWKz/i7qcfxVSwybzPNU5LoFT2/HkeE9wuvz6Pd3
VQnMvSyTK3PkDiM1VCKnewV1/9TMEgdqmTv3lhdWuzIspx2PvfCmpAon3bLU9V8zDxhdxbEi9vLP
LHH3IG4OswaYlvqHoR06trE44TazKylaXkpNtzE2vYIdXZV5kB5NdcCic4c//yE3k08eaM+IYl/a
c/dYN7wr+Aq1iy03XNMlzncX5B3PXU5hUUJuR/ibTMzTTa1dcx0hB22cyVXXyEt2BSvDhNyBrzdh
4nbX2HTnlV8rTGMGi6BNRqD9F7ff4DLNmkBu2xsu83wIXdDi1OkmV/rf0jMxXWOT9oNzwHZi3nOK
mx6rrJh3bj94d1aAS1lmX27MAVaObnfu+KDXquhuBNyjk5EQ1NCeh9dN23qzMJJPkZ0uOSNrPDhG
b66BcL1TJ1fD2SmKC5M7j+hICdibaBBKi3FTzYl30UNk3XH8VieUJvtQQ/Y6qSg7S2NUbx0R8GdY
psHG7hECV/lkECtB7H5oGAxvw8gifJZV70FR8vuGTb0dePrgEhdHJDrQAqp9VUjHREa8TWqTf56k
2tPvlJ0i0zJevFQGr6UcjG1KnuapdJuNFIvY7k0IhWD9jW/C1IgwqSXu6QaJ1zTFm6z+WMaeYMEU
h1Yh19HHfCC2JHhTZXwBgIi1L+AhRfhk47Rl91InrboAJWjeqrRCSfTUsmkWyuDGs+DihhzYTqQa
vjspltVJRmvCFcYOXYuWVixk+7rvoqdyStQ9vvdgoxLCH05TO1eglhSWWMXwUNlF+dLEDXwOcllL
8m16wIZlrvq0Lb4qaVFQkYryz5Cly34catrAFCdoFBr3Qg8ooMbZKOU7eWoAm/2cwaFAKzxT1pQ+
xjGnPPagKn2GJcsjo6iR7bsovlqFae5jR5pXC6zEhuS/Q4xe62M0S+sAdD3+XbozXDBWbhuwHPLL
VV14hXbiPU+WhaWnHWiLczr9hik7fshZjT9WdASdhiBY4kJW2vPWs65jTZxuuWKytdbLw7VM7nXm
7ubGSziwaf3cJRGeUT0OVx9g7FoMqry6GjKIxGq2pXX6eyhRn1HGE7Eri4mj2+hEu3wWwZs1NkhX
pXQehlno7dha6hzrTHD+FN5haj3vNyOr2s60uHzXLWHMkAHwmExBdSviNL32VpIePJdYSeuW6lQ5
oclTww13AFPZsdnpXW4MJRIFJ/MAPz6yqMWSC4ja1Z6bW7rh7MWxrYmNtPIUzKReVrUdHluW5xdv
aPI/+UPVNgpr/wzxywVs1MK+wlj4pxfNny3ll6sArjACexCj+mKS41Xw1tIHxomxjM5REl/7POfk
aIU3NtTyDeVY/Rr8QvqCRXfaDHPxVgU0TpHZ8G/qDjHQm7NdiRa3rmw9nJchH1hP+U30fA8TMjxX
bThtoyYJNzU4recksQ26VMlWbhKuOSyfrO0xrlFu2jUWUdAqx0xol08xB/iIWa5/jk1PrAxlPlIs
Fe3caBcM0d7KVX6KZH+fDWLjxwM3l4kjuWnuiMtNV0gTatfGsKXAit9mrv7g6zlCxZF0v2FqRYNu
QCK0gLmGULj7ZrYcRAFzsVs6fFGLiFrVJsO2WCRvc2JeY+6f2wK09HI2SHd4dnAF1oa9Zc6LDhjI
kPnctLnv6yKFXaDVodfhvDW8TB54UmQnq2frrHoZ3Hbz5O6pesMy6MU3ve8AP+c0Gp/SscP8C7IH
WlieQWamNkUDLwvtF0p21uMiGatiwb9XRQwxwGAZmnuHpLrkQQC8Me6Hi+RWyPLSGPtH7WXlGz1b
XDxOYkWfTVTOxipKfJiMZqJGc2322b1sLONhdD3ZymPj9uRfKJ8i1swHD+YxL69Zm1m/eQI2eOkw
nc5Jwy+e5YpSztSClguu7rVz5ujZtjqIgj1zy6pNwZisZDlORwiV1h54XrsnByPw1Iz5acIvf/So
qaKn1nX3XW83n6KhQhslsEvfKhREdBYJ/bCuuRh7bp68NeE5UlZ1BFwZHEJ7QMsS9L+klaZX227c
V2bp4bnvUvkI+MC95r6NqdAqq3klzObW4TO9t6XNL0NE4Tm2h++6yOwtk1B6Sszeup0s/h9MB1Ra
x+nZG3iLbM2+/5anrbWVLnwTTh+UDk3GxchMKKakgHY+B4tVaCljMfCAR7HJhnNMBwl0pdndf/SL
0cDFZRPjwO99Q1/CFr8HJqjY447Vx+mB3Ft+ChvwW2Fb/YKC/97Uw808pcYqG9KvPHezo6+aG9k3
iJeIBPXKGV80ww/+aTKU1nQDM/N3pUrjBFskuf//svf8b1SozYPE/Y8bzYf37F23yXv5L0vNv/7V
P5aalLz4gvaXHy8gTPN/7jRF+IcbMOkKD07ADzbg/+w0zT8sC2Q8cRq4BfTJsO7851LT+QOvIoFE
z3FolTE977+y1AzEv/MKLJviGWKkbMZ9B0/xv23HyRuOBuYivTOlkMXeiBbkil14nPZ0WIkjqR1i
8ejrWuzDH1iLEvZcbuTCcNFNaDDk2HFwtvvc2Q3O6FwESLV0zaQDAMaHAkBL6g8YJuuk3V1CcDHd
DzgmV/7Q7klBsonre1KoCPGgtmi4iG66ZoBOkMpSHJNQ15QxdlLWe0GZ3NucjhRtWeCn4i0gaU6A
MILJ4ZplFF8o/RMfDhL0ljDCgJ0vDO7m3JpvFFmqLRGKHJt3Xm1r1eUPvQ1Tq7dNg3zXgtQxi0h8
yLwtX23k/4Zdabc47DwiKpTYQOTpTT97KQJJGlyRhQU2OgDk2/u9HB/1QvIhawDUx1z4PtNEMKAm
6PnmBO4IOYfwAbBOVGLwUz+AoB9YEGh0KvyKH4iQ+AEK9ZIc6qpv4Kqs4tKpb7nxKm4oVhe+1T9Q
IgDZqPDpD6xoyNUSfsZjeQVK5r0FgIRBJw2JhbQccp1r7RRU3PxgkAz85s456KHX7jVSv3WswDKs
3eVc2XUtSwcy/Zo/gPsV+L+xkTuFlfLDaTv8IZlb37Gfc78SyxqfcKlDSgDjhNNgQI481YRNq5VT
D5R2F0P9LHUJGewH8CQ9Gm+wTSkkUJMSwefkhwYFxJTQwBymC7nQrR4sEWdqy28wPvdDW9yVtUru
cwuhexcBCTuA/dZ7Z8FPZX+hqCDO+QHJlg5GVbDgqlg79c1JWINlrJE7IVqhZU/2wXABXXl6YV6F
P/wrC2kXAZs9PJ8ZMKAVC2HyUapHVKeva6pXHA4hdtU8NCKYggtmK/whbokFvtUVw/iWiTa4QF0L
c45HC6ir/4F2JeGEnULnYmDJ1IAE2A9/kb0GZu5t+0P8MqlygwAfdhfmMXvZ4ARPeaaZBqi67bn/
aynXYS/nu+iHJAbEr0Lap2MlXUBjFpGC89hDe9sXQHrkyrKC8o2AcX72/YVUZlWN+CTo4m+sH5IZ
+7f2lEaTgE89Lu2T4By2oPDEWxhnINakBbNjXXUGWF7GgxCiXW0DFlR2cwycsc12LB26nVmBmqId
xwC1xpwfP5ACJ+uskix8NcnJvWTE1z5EH7hnf+gBS5gLvy1bSG5uFbx0PSmpNaV/zE6t5b77HoH9
2xi0rmBHtWDhwoUQp8p5mLBIdu6p6d0FHVUwt+0YUbpXr0r0R5LFzJTFD3qu+cHQ2fncOYd8ssHT
xcLklSP8iB0JMM63Z/WDswPNhBs5oeCrX4903xCB+Qt/94PCI7dGqc08utbGrm1geWGAertC2+Uy
55wzAWUxQ+B6mHHC98o1UkLKC3jPXhh87HysXbZw+UqucGZoogifjRDVlVCvtx9NGtiTkGwTqgSU
v2bh/QU/6D/ClmAAY46av425dMC3uwuLvgovAV6ZJ75RBHkkxProByzIw2R6y7upuFLxAXgQz4nr
I+LE9h4rWBku/uLPrME/6MdaraeFYFj+wAy7zOoYX9oFchgXYn7kZuPJX7iWo/cgM4IrKWDYiILz
w0nHdf4KyBR5iVZnnwxnIY0XtcAVQVKZ7ODZ74PSqqEvcjQGAsX1fTFNu/pqHRUyXP9wG+Gp58Gz
+8Nz7H7Yjghnk793f5iPoGIoJaXnw7FvmgUL6S+AyOCHFWkNpIslA87G/WFJ6h+sJHzJuAU06SzI
ydauu/diwVB2A0BKe0FTkjkxHl1uZxIjgsJhB00OOyf1FPZSGNm/4wJzxCFdkJcoAligYc70KB4t
SMwFjtlSkFRvLdLdW6t2qvLQRK2bPpquHD3+2yh9ZtsAa7NLgmKH89g55qMNi5NoHOdPepOsL/aY
/i1uQOe3YfTyzp6saueosXsuIIKmdzJBROKX50wHQHwof2cLDBTX5uisuwURCoQQkkHaVMEWHgjb
8b4vBv9XvKBFodHZ2JwlTSLeX+xRTfHLOspimrVQZ1qaISIPjaDyJbT5hV/q9RPWWm+O7rofvqmf
ksnfBK3PXctdEKh6gaEOTh4R7GUosmVYrN0Fmpov+FTao+xD3PXJL0juwD6soN/WC3A1ytvuTU+s
XFaxXODn0D8Y+5fr0MA/65fM/Y1zC5juoYNgvXGEeqlibKRgi+FyZJgwqtSLzinpRHBr2v0ak8w8
xlDiiH3h+Wr7etq4UwpelvE1Uv43UPSPNnYN8npUnLURTTLrjpU11Uzx6L60OQPXtqq5E+Nw0SHO
ysodnKOLqchZs/LK6uPg0oNCHWcFqN8xhIf4VEwOBjOMgfNuxMU6rsYk+KoqVQGYsFrrOakDY17V
Zpt6hwEY3HjFhFV+RUQI8Hf1HHXcBObjMspV8FhoA51DczGqZsbW7hX1IAmrZ0wkwYaqITZthZNm
xwra/DbJMv8h9yC4en1E5pu81if2MfvPII3atyJw9GacJ/1hKKdas1pw081g4jRduV4krj7KyqoM
h5LIIAAh4DkNaJvLlFWG8eTCcldkrPq0WgcY9cqNrdJ+vqolGrCVfGHijazxdm3jqHWsbd/E47FO
DeeqILWloNjoS99S8u3gb2LGPIazo78DFSEkiQIigxvUxVFKqCJr7gg9ydTRDG7nGQonPKMmvBnm
OryYVPpMyIpd8iFr7ZDzbwyiX5g1P2q7pZ0DJM302wSpm20g8GPzRf0lO9zhzPT3DFPUq7Qm5rgj
Te3zXk4eJtCcd/nGaqgtWXW54y9BVXHKJf59LEKMt5Ww9TOHKAIUOc2Ln1pNzWtXtcmpIMxLNbgd
EMDjoTRe4yZELi3Q4w2chV5kgSaxstvOJ6C1coTXgjk3knlj5W0jLoxgkmijFeCL5WYH5bVZnn4M
6NCFR5PXI30z31ALkNrrETMD4WGiwEM4V88OnjIfn1NaHQOqAV6zQXXZgSCYuu9J0ULeIJExbbuU
H3lBH5rSW+LY8c2YaaDhDpnRd+QBdW/XUjxEuvGJ8tiiRQGh8ZitTGfzPQFkwt/sFJ2563W2adh/
bHraUoaVwcH03ou94dxFvD1ryrLnpWNu9p7zgVMxt4wEBGpqUmuxDRI3kC+xl1XfdiPha+RY4/hP
4Gk1W5BhMxzori3eOShED3Q0EqUIgA1T0qtoK+WyCZFRcpn6MMJVxmqFG/RER0SWtM955FoIXjyj
b7tqis5l1wOXovThW3ae9TDkfaI3Vh0W98k8Gk+2MsNnux9JgfZh+N3Rxf00GcFwDjzPeJsojUOS
Udl8P1RZ98b9l+OCq1rbXUtqsiGULvblATzK0YR4/1KlEx7qjmfMC/YTeisINROCjgszy/cV+3ii
fCG18uuYEruCk7KJ7mOiuwUUD5VRc0BvkCfh9+Rvqj5xjjSpi2KnTBZfrCR4usGpTdS0jxDJ0tPc
ivzsde6kjp27EB7TrFDGpguL8M8eTeFTNywmF5xJaW81s9Szm00JYOlkGBtrb5JpWFrvmsQ9Eb4i
SeLAiM52HunL3oGoVoXGe9Vo/zCBpl1YNHNBzigpobCMa4Bs9bzBZFMFr8gEVvDgwfNFluebBkuK
lkEPaFTUvdNevNITyKbd0ALapV3S38aUaRj7sXTF0eF64os5Y+2+kB6nTBhTeO9cCQVxYKVOATtd
4P2C+6TmUx5NIJtCzgR3RWfNJXHhOYztS+Gite8TVP1iC6aj29omiAVn7ci+Z1IpCKEhg5WJUuom
mSuOR1SgQK+yrVq615Ya3+jkWbpPboPB7wj8pFE0HDKNTDDS7XJPXkcZJMM4kxCrpbJxH6rJc3Z6
nJP0iKSYQoCO60YeCAkh81OfMOnfcibhHkKeEIv+60W/CaqXgF3H2PI5JLVORB9VOhD1wfEITdiG
nZquLXuiZJmwv23+dkSP37BpG4oPVVQv1EtvCi88vtVwyAOrO7mTtABcexraimnn+xZrMd6JSIyP
SQk2/Dil1DjtEhbwwaoEf5HdVK4/+Gt23hXdILmtdzBgemPTxoPYUwQTRnCs8MTsagJjgDxKqqZP
peomZQOztU1sQpUAeG8YotBvY85xu1bjJG8KGIg+sTWSZ1iC8UHWp9KkV+kQQR/AiuhJP3nmISX0
0sVZcswxh+GCrkM4EqCR7uUT0FY3+7C4hqv7uGunTSnqhY2jIiIHphb9XabC8C3jcAfIecIFsNH8
ORBPmnSaD1aMMnNODBSCbRB5votO4Lc7H74JrKigMc54sN/CDKFkpSxw6ElOs6l0o/q34YwsjAnT
3GWAQTJwBx0o65yWZsyEODhnp4eSPIoaH3cEkdnGZA/andTOnxhuDPtoEZQyNqwYSCa2RTJ9TnHj
ODgOLWQGvDPQGhQI+o6s0roTsbMApvAk9Y4yXPo1i4cu1tybqIXPz/HIFcupJcJpEgVE7texEfcf
2g+6pZIsgHxViQb4ycQoXBxS3eB51f0UP+vYifk8gkUTKTDk307CKewbDGJ9vOFfm6zZy940Niqr
Qsh8MhnpZmvMJRAEpUBx6yddrGz9BNWCiSnP6uZdGqI8AmM11oXwo4tfF3qhTM6WoIbNA/8zS8+5
9YrYeUArdvfU78pjhrI605XG2yEG0WBZHdtfvPPhwQ1jqlrbyicYN8z6WJvl+B5rM36eprR9mUh6
ZnsA1vapdywfklY44W4LsK3GYKrrdY4J3lz71f8i70yWG8fW7fwqDs9R3tjoI649YN+IpEg1KeUE
oSYTPbABbLRP7491K67rVDgcvgOPfEYno1JKiSSAf69/rW+ZogDx4CgAJ/Rj5Oeg6zDrzBZq/8bg
F4NUkwVHn+UkdC1abGAlkEmt0f91sGqb0K1Xmoox6I+wzPrVQCEcd+w6cNf/T3TLU/LVVG31W//b
f8Nr+wXFglxqrP/Hv/6x/fc/R7+qe7v0v/xh/aeJ8tr9aqbbr7bL+dJ/N+3e/+b/7X/8q6/6eVL0
VX98F0m5SlrohV/67xKk6ZIZBkDwfxQvn3/lH2X0Uf5LOPpvX/lXQNr84082asCgbFncl0ko/9WH
6f0hsVbaPj1a9wz03XtJzkfH//2/msEfgYnqGbBQlL4v/L8FpJ0/yNEEOHHp0LZYyfynSq/5jv+w
ZbqOY5muBPuM18Sy5T/szEnmJy1WjGjTCn1zudPvCj3KZRVR3RoYxfAr9aeSfWMQ7IgB0LIy5u2m
p3Fx586FtQmo6BFrNgSCYIs5OFfqrfTGxOK213cvXUwR3dkLI/dkAWXYc31UG829iy6HsNrM+ZhS
1wbE+bOlgr49pfe8OPnsxH1zIXK9alW2p7pqqoYQtQZs13TCP3rjTEXLMGiOG5ETAMZMBcmIaKAz
u7MNkKnl8BUCtVpPpX/0KQx+g3JAkrRSEjen6SbzAhqDvWtcdkw1FVggGxu72YOQSF/I/NkU5tXu
wDCWj0QuSdsY5bJkLrtkLFKqZWqDS6evInBOXegnJRKF57yUjejfA2Bd0DO8RO9VkIbPnHzYA0mS
lTDaISSdJxJ8qFHGSA5M07dz0XnevzYlVaJrotziyChcLnoa50yktV1itsNXJYqCWzj9ktSnte1F
Z6OB86AECDflpvMaisF60BZdCXHmiTejKqm1ZGTu91PdD9ceeM66saLo25+I7S0jd7z/4DnZxIyf
vYvLBf4jACoE1R9gjsOo4W0uPyEFQYGKBSvOPhGSH9IPUDMs2mwykZoXTrthSesRbT5hReqBfZil
l5zNk610fYz6k9ns7Tj0V307HEAxsZLpJLzCaIhv3cjeZSC7at55G+VDwQ6PkuduHj6iuE4PA5XK
Jz5QXRouXF8ZLLd6ex3lHlu7Jlj1Y1utMoETNpgbd+cRbX1VbaXJOBj10TQIKhqGVzDIjvXFY2qj
YqealoYerEuMuWyNqyvauV0hjryj4V4abb0p5kz8rOd5PsR2FD5CDKHcJeWD2mBE/dTYzTbCGltc
cxh7seE81zRADgHx4zDt4kfoGAN75Ea9oH6Em6jz7Y/E7KZjAhiHoRhinetCE/Wa9ocQ6h2Py3Tv
ZcPdU/evbdCjRZedJlEFCih5KsZhR0HQo5I8H/CzugpT3jxAq8nZQo6IePDAuh2eOaWWQsqM2kns
tM9cBwSPSQ3egsxxy53QY3rIeZS/tZ7wnzn/VeQdLdPyt/ylhO32aBHYSZp8euLEUO+oiHDOgpcP
iq9GwJV+kOwxbZGqKSrXfi1T3z47Bd2aZnOXr6aC/XfoDclv0edq0xAK0wtoW+0nyhebgK7zg2eP
AD/ZvYQbBRojJfV8TqbH2AYsa9cZy+UUIwhZST96VDD25QpUS3IbfX8iik4Abm0Fbv+ukpQ9QGIP
h0mUzpkyBiyvg0VDVWznNWvuzrwFsvZ2/lzD+AnpOHr2A+jFXeENO5dWqs8gT4rnScuq2VFOan/y
+U5+x25vWQQ5TfatsG3iDzPM7XxZsxFBdIk9j+U2oaFJFKArwcFa9Sar0no7RDVy6X3JsVVdVl44
7FvPPTudQ9g48ikrYCY3BkIwx6jSfYyJVRcr6dbmWjSoMdtOdNFlHlI8ygw5W/aQ+kHHqvhK+Qjz
roaWfG1R0R8wLlrr0JzrHbSLOyoy9ynOLDiGkuzCc+NZoTi6pF92QT1ER5Jc6YPpZxD+OOthfGwM
03ymFwz8PTxXY8316529TBdXssfiZlMPQaOnSZ73oODTv0R5IdDUeIp/DfM9sFwgN3pAWesl7ocl
Nq5DyhmBaz7l3Ir03COyGlW2TYqhbtdZ4scHiyqE3RCUZ5E2RL9MwzFWyqI1Mg60uRt9s7i6qR6W
DhfuGqJ8soUJk2B2mcunFjTyQrdkP80kuICijk4Alf2vzAqS0xCF2caU1XyoG90fI7eQWDAd8ZnN
dXbqe8ztaRnShlw43hGQP++hjChnDuoMiBEITO5F5bGcQCzhnCXO5RXFJ5icap2bRrOz7NL9YcT1
xvW7H6mbqy2Xfrw3M3cd1zJeGWnWf9Ns/Cttlbd2W2Mi5WpCQq0MzIhWjaOEilqnc2yoFclFGjZF
KKFrXE2j5LQ5R+U+MsKDiBpkzModxVrnxvQ2qZLDQGhGzVWG7EPxxRtq3diSbFH+PBfeCE6h9zdV
rN5yMcl9rjTFQE3ymRrkPw/SlhDgFBu6FW3F7E9EN48bHdr9zezt9DT2htqQ6NPnRsojgZCf3ah2
oAnUooTQx5qSubeYoCz4lXwwbT2jMgIKYLHfQB0iIllxEvG69Cit0udMz34uXoxOmG+TWPB/u8ou
tjBNDw2JbeAWDhBXaoAEIQ3T14ypSTWoXd/kH8WUIwTkbvdu4V8KEFSm5ITHtt+WsVlTYG0Z9a3W
ebOd68GnVtD2mRP6saMWLsoKdFZS2LQKWeTqDetXARopWfOIdwifKh0zzBgRVu2hS1gHqZbnAEgP
yBmTpHN0Oeep+1VWbXfxXD3Qbo+NV5V4Ib2Bh1gAyWrJYe9UVf6FXwsUXuRM6bPVkqdehgFEzKUZ
DuMrBsHvgI/7++y4K8aekxP73SZrCTJwQ6xviYtQVnEutJbN2I78UnRIYvKW17RP5nfCIJDVsS0c
UqCwA1uCuYZFDrDJChoSzn7mfLYyC39ydqgXdEmPaz+wwLMWhrdpLNW8VF5f7pD2aM3zcME1Rfeo
0jB6pcZFbQv2xr8tMttv6EdqI73ZoRACe16yy3XU7IYyADbfQ3TEQs+ZaeHQ5fHIMwDKQ571Z9QA
Eu0MZK8JW4ADJsXxUEscTeyHxV4VjuaB5DkPc19Wcokm6O/jhtfKCfT8JWtH7PxItysL8XzTFlSm
rwrT2ZLL2M46e5lcwmMcT1aeA3xQWc1KtndkM+B2H58Wm5OC6p6h+WXZA/NcxUeR0ym6B+t0bsQr
uKTFClVkhbpyNazaOnAAsvdYm51dUoTVh8P9jEIjRgqnLTj0+aXYKJ1UPGGkJpbq+1d3NsyHKITc
hroansoBLZxICVnMvISEBajaSSx5jvruKOX02zRBU2GhDgU9vUz7MO9awg0OSU3JqHUOssrelBh9
j/TZxVtjpo2lHXiqBI3ZP2tQOS8QfXKyAWO/GczxLCIOZ9Tp4tqkixoBe6SCZ6AuMwvJMU22CjYk
kcZ4aVnjO1/UPwConD9h1LMjTkW6seOopAMPRBmvN7Za2+3orlMq8TaQFO21E5HULBM7Pnih510V
G9ZF2ClBF0mYXSSol7uBK7wKFqAPBeIl6RyyqLB6M+eRKzQY6bKKmwfOIcW1jKTzixKViIV3WF6s
UZpnp6PCqGty5xeUyeDkdhA3kyGm1JI4z9ERLkGitC6TdwAT+sRtM98Tah1WQDi+WIsEO6+E1hrZ
aXfWtum/s3yCAUzVN40NPOiZi6xUnTC0sfRpyJzsqwJ7IfsJNXH3YLERzWO5oUmg2wUNVlPD8aYb
tPCWSqGmO7CzDFelEZQHa8ymV1zd5WUs4reKY/6jCFWG5OnXO8tTyWrKrC38ymw9sUXfeMndidSM
YJJjkxiHl/KkU5Q6KuYmkNjcnAE5JPjyMueH4CjDy+wDOOi44TE/Vm+49R3azPLsACidD3DT2qwk
EXQWc9Tho4YmEF8jieZQdC56HmHhr3DKs6Wb8NwLwSeuSDX30F55jo8eFvjKo31Q99EP/14qBMpe
rOAzvDdNtJ+jbIvzS+1NEjojUPZHnqijQF0sqpWAyIBAY6yEAIrPMYt2ODV8kWzuWF+q4pA2d49X
2vd7yzHNgzciMsoW5OFYsNYaYn8ZCMwUmD6xR+XfQy9INxMG3acV34oRluLfIW++JrwCR3yGEbGG
JM82ckADDYsBlyU1vBvW0rx89mBfDMeftnOcNY8ot+WSklH1KfjAUINh9ggrmPKpTgZ5abaME7QZ
A7GZ9KkAYbUco2R6CsOkZV5I84/MDGZ+FchQRTnHXxzG5L5nx7BCrLKpZ9D1C4Tv4Zb1M5J/XVrm
e+lVxk8qROhHTITaOZQ83B0IucLfOxYcegB4PTa4VIAqtHBdsMewowmyja+myaNfvnIpkaspuFUt
75fDKvANA8zAJwuBsTJKdJiwO0FKokmVR0oFPIKtJFHzhKJrBv5eBw9jGfD9FZAgfHyrgIUH46k4
ZG4j1oVXYOscd/iOn/3O59uYffKIE4Km8rycdq3vRZvJbmrEtUrvWSnT4igqmjZ7pNLAC91Xw5EB
2KIq/MIHzeNz6spu2TdOsOXtwYNe9N6J4LZ6cCEYv3t+2DEbOc6+Eoy0rCANnoITdjozlxDfg/le
PVCaxvhQlyW3+Dopgq2E5LuIh4odHXwkfxM2qf8lKH2wqRR0psWUh97PwDVcb2HQVfuqGJHWimaz
s8beiqZO+egUh9jypDV+uGVc8OzIShPle8IaY5fzFYBNf8icebwabTvQpMt+Y4kTS0KF8Ob9jFJx
C9juf5BWSLZuM6g3xfPtDlyh42Wyi7WbDc3JR9Vl0aSVS7CKBhgZ1tVVEzHD8lz1zS9ByOzZKN3B
W7S93Z5cB0cFK3SaxfFE+O9QkustzJvfSVbC8Y5jdG2kPIuclCkIX1gJANsMHVvAdFspchKn0Zvl
oQml3BjTVLx1TsbkOnuYcrjcyVzm1flehXHOm+bu9ibWt6pi2DwUJ8n2MfO0ujBcA5NgjzjRJ02f
y6LmIXqLqhqIMgXM+V65hb/FnNU8pYoZlsqErNgVMrBXuCT9BxmZETGBsn1xBdya6r5Ao/fzviTx
k23YhAjmoIZBCJSuXDjtMB8KxjNk3Hl4YyvWPwdModeOMoONmlPrtZBjcgh6+uMir+NZFA7zmcJV
hfyrRPRAw4x5Kltg5phBXTg5ubMXqgeNQS0BhQ0VoMiPntIphU3HEh+Fi7cY8WAef9jonmgtadAi
PGhb1Gvqb7ujMbfm2qKakDRoaMybycvUiee4eo/HUL32Xu3cKw44GPi6BQ4hqwtmMZ/ax8w7+I0D
crXrHazusjg79cSIleoWYp6XJv2b6RG3AfcSXyjnkNumNWcPC0Lmvs8m4SUHQ9qCgsOcZLHD1Enm
F0RuZ9drj0wEIrob8db6H2pAAYlTYzsjWm3ExBmc3wOXOYp8fwe+hT5312wwMpp37toDNR0AenRA
k6SBac7KBRb1rKUjpmTf9WkAgmdtnTIuUeuI4wUEJvgYy1ShwA1eLvmtGW8N9h8JpORTYjv8sJI6
Fme0sSb9fy/tWjZm0T9fhf8lHv8lCp8/CkThF60/mv/y2Hx8/2rjv4vCf33lX7Ku/QeENCmQZkFA
0MaDbvofsi7RK0lgyZaWL6FZ/oesa4k/MBEitnJ4Y1dEIv/vxlTYmYKvRNk1WSv+p9L2/2RUmHSx
mTbGVJflP7iIu231b1l7DW/fbTqn31LSGTyRBZ4uJdef4mSRNJ/0nmfHQQS1Wv7thfrfUCqADPxT
TgbaabuMiw6LLjQ+5x//cteCYhydvt+6dhduksZy1AeebGaEpDftYgFrM4tpNhy6t1yl2FZp8EF9
9T2qkEkHDsLdilyZctk2Vv4eshhDSQKosbDNKdJLv2FlJ1pY9MusCNtuN4AsaZb4xyDjmoPmClCV
P30S+lxYmsJ7HlOW917gQPqYKhm8FoLewTXu0/5KKy2490yjpiTI1AljUQj3uTdl91batHICTMDr
UxRHO6kSlJ7NRCKFoGT5CXZwGWtAJzNdD6s2rCiqaMwHgF7pleO39yOY3XprUSr20BSKXs6YAwOZ
6MgNX4w+T1KC3wbcYV9yKgynXwwJ2RaL1ybsU7nXckwJtcWPftx5m37EoM/QQp+BWb4mCTr2oHge
m4N86jFDMLtIAv3w1bnlloBxqm5cBJZ9KdWAcR2rjrToEiH2zxc2tbMplUtWT4ty4Sqif80oP0gc
wFYL7KNwGHninIYKq9mW4PJxIPfcfTFnIKdt4aO3y9aZc/5SxRAKk/IyNF39IDql93SBNHSsth2Z
1K5gZwlKgcN8uWT1xxZuSLw1kVZrBRWQ5g8n6vZStObGTixnbwucKEYv67XZdB2ZsJYOFJLAy5kW
bdgPpdxlaKwbAKzACosMOzUh01WDe387Dw0hEVburJvNKKdJwLC/ldlHu85m7vUM1zhzRyV2x7By
m+a8zVYl2LVVRCovpbo3jDkRUoeV4jCJi2iF2GAHq8zHkrAeLLv9wGtIlZSaWWYu4Ut571Fn+ydc
JuYnZUTFN/MpsjrSimMRFwWwEFXZg4C2nK8GsJDnVAY1RY0EmYRtHMDHqEM8F9WPgtAvr3XaoKwK
0PDzunGGBH5pQAiYkE3lutz03eqxgPh554Q6d19yleFHQockUpXNYjmaFkiYtjC3I4jUYgt+2X8q
HKOp6Wawxap2y1mu4cBRZjBTjHESjYWNq62n/ioBvW3sKJ6iQxQpRhHkX++91T6H2hBb6Ln2LKqB
amyxt4le5f19nVEy2ELnnrmg9pk5UGEQCz9i75nbz1XTcMikOIPMn+PfDeDEJQfcFq4CY1RU/WuA
cZIapMDDI+eO8o4ptJth7TtIqYdp0OavqoaB4VqF+ZpZtGZudWHavxnPwmADmmpqFlZbQ0FZzJNj
3HwUnA3WnvmYtQAe2DpL0hs0FFNcb1FS/9xJHM4M7BBrlDA3iv9Rcx8l3q1DESGqCgxjk88Gc8D0
7UbZZ1vED6inWyUMe9NN+KSKXua7Pg6si2vDEqltPEaazj8QZNlDoJNsAZiOsZNj0qqYDb1LVX0u
Kax+rFPxHWcsktlgQWnTebQTqadOJT2nGxnxG3lTgaxfeMljHBp6OxqtT7nHKNd6GKvP2W36zcSC
+iymFFJGMYXDQ9hm4++iCNmE465IjgE9XjEfYB/j9FxOPQTYyTE/PcTkAz3w+TFAvh496hoY80xt
rUwwT+6vupruUUIPzjAVSkbBdWm8acLcpW4ZVlzTeQGx5G3asu+ugWUiQtFT59+Xyv1h7uZfimpm
IoCVbd/9F+EK7od36mnFcuwMZS6gL3c9FBGndh0Xj4YgV0nqqyNbAzn3BjIjQyo35kbD2ss4yER1
/6WNoju3Q9dm6xgXIf2Ferr4DRUok64krFNw8nyywsbgbhF9+n3arozS8XeWj4sdT45Ygozi1Ril
fPFz6tRZoLO2GAe+w8gHmMrCcx/iEkZD3nW5LJYwoQ84GsjZSTcGuOn85umUnLEHqW3eUI7I8W12
2n1qZeNShbiF1+CQ8YkkbWSWK2Oqm+/EwDh474oSD54L1hSHCrPmOm7AWyLA9zjR4v6WTFH2gxB0
ts49C2h7bHZbzhHA5gIumK1T98TrlWIpse773j/XOitePd4neprMZseJqvwm4Wo/tmMdfk7koOwn
OrC5zeq5jPWq0tj7722uDb0LTAdMrIjJ60w18ylKgDWmnfhUVFdB2YLolEuzP3pJsBqb8s3AC1zc
M/sSi2CLMRDvgWuZyPkdW0db+T7LmTrRz0Mm6R0LzdQ+e61HXGFyG/CI/VDTc1VeQ4vtJemyZtWq
wnjMNYiU0cCWkLVs93x7I7Bg4Ku/O8XrCANltCcPm64H327oAefJ5DQ9ANQk4leIT0Evvmtv/Jq4
v7Oe9RgVhJz2yUzhB7lksgn0tyySCG+KlDkR+3xcz13jbP2eYTmMJH3RMblwKulBLjjRa2QF0brW
Ax+AcOD2jFWNunC7hSdqzPGtGNV0z/5ujCFcJ5xRNnrq5EMMHA40ESAAYXjJ9xhBrA67Xp/y1oei
adBYV40jOcEWF1HUQlBQHmoL79CwZha0lq1ZUmc9zi9hzsITmt0dmMMLm9dleCLqCb6wVS+DE0M7
q8pmpwNYEYwaeMzcRm8riE9b7kA+yBNFcCdr3LUAb0Nntu3uQM+BpUuBTBsTl28h7QvtnnQS0Py4
lE0/2lvYP8maAuZo20CfXFhWQz9Iy+nhyLjQvt/73vAhoQFs8AS3j26ignVq6hZLcBkO74Sg8pun
Z3EUQZ79poQYsY1Hzt7sg+EHTQEu+/mxQtd0REUkBoPPKvJE+FvEc7dzncln9ZdLMvGpCLdG7zso
44kZP0ZGwJMzi3pxQJnApiNT6yNgrfjQCzleULUy7JcU/iS83oiNUVAAt+zhDB0i2RGHDkznKPze
fMYrGf7K23AGGFP6xZa1VpJxYzLDfaqFc4h4qQUSTxqsI8tIWE6NbbIQ0dSzGkag2BZCmq+WDZMW
9xW4HDYhwTKWefTNYk/0mIMCr+JNKCkx8H3jmdxaukvidjqCZZ23pZj6NxvswhERsIQ/yPgARaiE
u9KClTxoITICBrE1P2fpNP3qUrfgMmVFd2sIFt0CaD2chxO61xhtu+XAaL9Jqeh69adKnMO4LA9x
aIrthC8azYD1OP4lmpvfErumBa0QOYgOY3zuh8Le9fSRXY3A0kyTLnyttvJP+DDNI2RV783Ag0zt
a129WXa4BxPlLFwdnWl9ch+Q+KmQqA2np28no7UMtYHVH3c8k2bDOYE7ac0YHJoGsQsPDRALEIpe
zcli0aE65vhAICIvMjorzmHgxdsAQtJC9uVdtZwwmdDUufcUP0Hpl+aL5fYEPvHFWM+YEil/mQ2Z
mo88Ini+AavsJ25gprsqWtCgOe4HFv4l5CKrnDdEiu+qIUF0Lw8+UlhP9LabhFXhhG1lT2i8hiDz
zdACp8ZF/gfQmNNM041TuS3Icu9V3bfvXLTzzQC3TsJ/LAH78Y/4hpDrlCXM2imqiBCJFT1WYyPP
Qyv68aOy5AhzY0zq/MmAUOmtNCJJyEmEA96SHV46EM9uxnBpyx5XmtdpcGGu3xtbB27jrbCH6HlU
ZvJ7RnGnmtPFMD4PdrTtkJGuapLme1cF9nM3DqBfp0aS/qWCbwa+npRPUWHE3+PgpgfDta2P2pY0
/FFvn/B2KHe8CQbUX43FgjQaKoSeIhnr29SY3CtmOo0Z2FqTu5qj6wgIRsYtu2mtDldvIT4yyipf
HFe4zbNf2K4+h1VtW+s5HSRNQK3P9VPgZGY/m9KZ5URTR4tj5GHP7cwp2SuTD+GqY8GZMre3zVoX
kwveNuPqpRTRN1cVz8NjZaaBi9u6VtjIvRg3i8HKrTaUBz1DecAuql5F+7rqrPd8HuJtaQbqVQWy
+8DQTJOqrepb49jXxCCGgClppVrfP+opYm/K5xBfoys+UqD9P6MySPf3KulXuruMN1NVjr92g8l+
hyA2Hno9TBuSjtVFzpZ7jTBeQUSKxnBnp/m6nlS2Z6KOH0ZA1ru67eZdx0v40XtRD4TbcB/tWDUb
lnJbE9PfJfHS6aBdwKAdtZa3knq4UwDw5M/NGCwkEGf4g/wajdPLsXBXDT3WtuOFpyj2f3ZR/E3w
ZbyypglJdtRNwd1aQqBq3T74DTyFBjGKAja2dGlqGGT82vhB92NIuXJyo9Q/0jyiOXJ0rVNJVPOQ
QCa7spn6HdmxWEooQLeacfaRZmladZHOf9kW2JIkGuSuJHb3TO+NPswRrc+wbYbXzKS8tQUNc6aE
KX2s5saie5PiuXVhKv0whvaAkgX5gsKe+NojAKwslVQKYtegHiGf5p/1JO1rjCdkM9F9tmj9qrn0
aLl7Vho/OjEm1Wr0JSy3pLC69ViRYWElITdZp+ePmJqkhTl2YpnldDxN4OreeohlbPlRMegpC94S
JLmfIfuXLRb9ds9jtb9N6KY/E2axM93b4IzbUJ86L8ueNFMeq2w6jjYzCbQD6WG4YwCMX/qW+72n
qu5nkjTlOpx18jG5Pn4PkoZoiSWiOdI7tZj9xNWV8FRZAYwin08XMVlaCA5ssNm64E0AbJGe6G4M
X3PfaQ/w/tNXuhE5oMZuwUkQeCzrBOrRYst89GhcPYR3ghtFD/nzOCl5io2i/E29HhgtUgWSYFeq
z6LgmUebQWh9+1HGCatriuYoopY4PCW50c7gg4ZkmvfwpLXOiKXWmY5W0C/UDz2qmtKrYDSfMmdS
z15DqUUKq3ika+4ecaGwtXxrwT99DFoQfwki7i/Hlizk48zd73X+MyADIp+wDGlnu9mkGem3SA+c
r0g8W5+9W1IuIYsZWderPnDNK8R24f2oXEQa0AfVQ8SkRnqEewc/UFqsspIoWNJ79i0wuHubbkNO
yOlb4hu0sdJ7pz+6ouuP5j0L1Eo/XLdVku/o+yIpdM8MsQ0xF1WUqLfGE1QtZ4Vxc/LMWaaFCDFX
LTW3+GpJXLf8rjD1jWeCArGzM1ycVA7e2+neJ2e+UplAZknRl/y7F3R0EGqZ1jAFR3cRsrkiy4hd
5EfGGXIV4VLfQTkntsUvHzET/JmLknFrF0jAffMwiT5+l0FiPntpyQcoMWd+BqOtbhM1tSNCUFS+
2kX9u/0zdVV7U/kx46z/XTGDAsQyuA2heIMXr6uV0xuY30hvZRHClknteOdNZPecaaV5NC8HrUHT
3eNfDGOvrN+rA9CNJxEOchtRUHGMUuJiQURwjOiEszJcQBadoiu28286ae1LaIXFA/3p0lhYf+bQ
xjDbO7osjwNOmD3gPD4OZFGdw1w0HTCR2Lo/pgosUBpWoJezRwlarjRjPo7d5J+SaIpXiB7N1gxC
8Rnz8flU5h3An8Fm4Ovz+ujGwjn1nKA2bm7pG8XOj9Mcm1uezezrQoMdsDZhNXSGM2xzIyBzgSh1
caS43DWhdwG1jOSOGkxrlRllemGyu2OnuV/R7eODrh9aJyYUi5VvCXqNPCu+URv9bdYri3KOV+hS
ubsIhsa9MhrkNjj6LLzINEH5H7x2p+H60sFlQQ+9bwP8cOK6zKng0TlgwI3Gx1Dy0Kuao92gJS7t
ToY/6qiXkP1V+55OljiRN8OCBTWRG7jdO1cr6epTzb+2rOAGPtLkaJ2EMkhT44z1jh3brZ1VQUWS
hN2PZJDVMbETH2cuxrpyAH++kiXXKbthfUFca/XasVpGGp+CMqggxjTQCaHSdWRPXwGblxVhSWs5
R1J8G+yJ9z0L/yeXO9PC9TqCPrWa2U/OfraJ0i7aNI6YL1gSkm0sPewqZlr4pzHT6jobIyiOjlLJ
bWxY5c6FO8eyOfcOylHpCxQP7oJjRWxWWi5BX8Qr+kMw31w4E8hXN56oSRWiZ+bCeWu1PMx0RdgS
zCPHPSJCjTRefN23i3TCIAvQNOLdVPG4Tsd8vHqhxI43+cZe5646GBWs58mAci4SBhAjqpJVW6QJ
N+N2x3GdxVhRX3pR6U2TEeE02e1OMMmJqmqbKE4+esPGynmcrso4pXFxwh2/tq2Ya7zqkRuoFgy3
XVY3Jg8eGHJmHrSvpBbNV3+ANsaSko52lKs5WvZumqy9nOzXwh4S9UwVTyE2idOOuJ/Y35cbAzRT
deyB8iDJqgqnXYH4QdAyi4wflDW0B596P7RnhuhsGcdpf8Na1SQs/d3kKfZmIA95gCFzgdXIGVZp
nXS/U6+Yt3M3uD8zObs3fwwqc+OVuUFBT4rPdONASkMJqeMARFHuSvKeWMBvrQ8eE9dqAtsu8wP1
o7Ot9LM3xDQT2x6EvR/v6YHDjNT/nNhz+VZbsMGNtKwvlJ7fwbpO3V6JY+AZkyxIH9WAEGf194aH
TL87JmDz0G8zcvVB8NOorHijKONZJJZnHVpfFq9pS8ELcYWRblg3lti0zRwhRe95FWY2+2qEpkUc
BONPUD1p3Y8rWITzM/Klc/Br6T1aE8Fveluh7kWEq1qYfJb/jWrgOssIyD6lhg2rA2McDXtleAOt
W05JPXoTVeNb4rs8IJBQp5MubG/dxddEeV23omM0eM6wtzxEQCTszG0yih+98URjwjTuMNcqTGwz
+UufNsYKPtiIuWIEoNEvUJ2dK7YIC9PMMOXBCswf8TptodSu+sovs5VlVUCcpkk+5nagr9Yk5x8I
58PVwLhDWbmJkY4A+1a3ynqxcBNfAI3bgGup2NlUsPyAMzrphWzExLl88N2fWmUx1iA3P1Ih0T82
hsxqJEgzto+1TwEpb8GdqR/7GHqnhClrqT2jf5tYNSL/M1xvYmdMicol4wWnO0Zvz84CPN28ENeK
piRjGSkZfYdm7HXLxDbNJ/rfabBOClE8UdMt12DZOEAH7uzwOG2dpRvEHKTGwnLOTWW2N2phxE0O
VnmZDKdMyfQk9ftMmPvszmnNWb723ZOg1gUZp2zTcpfo2nxx40Ae8X7QflTg04gXLZ3lrGjSwjuk
kxF+JVkxf/xP9s5syW3s7LKv0i8AN3Aw35IEODPnQbpBpFIS5ukAB9PT/wtlR1vWX+0K90VHdETf
VLisUjJJAgffsPfaDWR7K0BwRO856O3q11xAXDmzSRu3yKF442obhm1VpDwJmHpOdx2RAZ+j1q8H
HDcROtnizXVNcTSNfrmCRXRPLPgBqbVld+Zs5wHU+fr3ziLxd+fXPPnGBoewo6XNw+RI9zShF7pY
Yz8cFzNRPztlIUXgsiW21/Nb6AL9NP1wMtIuZKF29BBFtu2dvjoAY3NPNuf2bnDr4snCiXfSBBCD
JZ/V9ypbQ0wWDGP7ptCrQ2a5EzUaqR4fRgMfIYiVWz/SIjH9xiTxkg+m9+BRnX0ujes+kY7APyTn
UBcP7TvGfyTAKGFZd6RupxGmqo+B4jN8qsau/+QJVHqbFY78rIHoIsurlCIN6i65RzjdPdZ1brM9
4Gwh71pZFlTcvr8vTbc4NwZ/idSEVYzluPfOVDFN0OdSfV0Yq60P5EFcPQV/NnLpSoCyjMUjnA6S
phI/E0TKRvXygIGJb4TiBg5C6jyw3KqOhW4kjx129q3IJ2InBmKxpFUTeiPJ1FwS4tfKYXZO/LUY
dlSrfZtwwm751/ckGvLASGuMV/7i3ZS7LPfzVH5vDSI2coUwIqlxymf+fHUQpj6loznuZe1i7Uj8
pxlfKkGyxarcYXR57DvdzjbmOKVBhgLx2Rx5X77jcvPMqwu24L5GYN2N4UD7yoZGMeHQkCEee8r2
r25SO/eRrgPZtsxJPloU9HQChY1TxQOVsxmmqTmlA9llm9mPO3xgk7ywXf2sZS7yTdN39l0SC/c6
OrX1MDHO+Fq5nmVvcjzOPe0u65tEcTWNpKNwquJcSCvSuHRmCujgxM8GBC2USL1VgIjrDgIwY3dU
Urk9ziWwZRGfleZWb2bMIwsSLyVLsmbyGWLEUMe2BcOK0byyT+2PJZ8vMui+PkzEhO90VzcDj7D3
eq+btsXTNCaLKu378qtjRph3okUFhTN7Pwekt2eEEMj0edx/0d1El2vUNIk8+Af9E9xXClk3Y29l
LooORhjJeO5AU4Bhb0HUsM1h3NvYH41tVWuwUK8dI40EC4sZCcnTzDGuuEM55Hy3bSbU48mTTYB2
CLRkfE7dyfpej/P0LaVsfYYpoeTGwc/D+R9V6uL4GWnJC0CUr22+pr5wKmA45Myjwyvp8dDIcRgP
ynPZw+S9yYMm75PrqOn6t8IEwheMTYQZQM48uObKd44RjmHwribIY57BgLYbYO6zjfp2l1UxUUGd
3Vi7Jhbwr7OomN9aLxfsbRI/FKLhmV+15DLh9ia8t46EFu16N12uKo1W7/8o8pPrO90pnrrSRDs1
u5+wE0iBdnQ2fuhla55WIm0ipPf+DOi0TBO5YdCGVilLeIpBjnOyYeM4ymwv/jTxMkDQCBXvQMNt
S4hIL8Ug2aOIKgeY4071po807ciQvUTRLrv1/xi56VCVpuKFna1Z4FYXpUs4l21/RyRX3Ro2qA88
vKhdCh6Xmwh7UHfsdVJIdq5YpnfmzeDhoBo/x2t3VXqkdZInNvVbi/1gMJJKtyNsR796/iC+5xZq
455xX0jeLfQOC41PFNqoCLY+w+HzUurGCQXxdJt1Nt6msQ7Jy6TGYiNFQEKCwZ01wBPMxgdLYzKa
dCPddfeuKMJPc1QVR8xeGs5ho9uNczv8MBo7uyrKiRu8RM6vBbim6+rVBXy/QCTI/8KOimcKQoz+
rpNXBYw6ya/4vERQ9zoCSsRuXbo17f49Uc3yIIehutSg/VijG1pAflR5LAxX/yyaAfN448lLqWqU
SUubyW2TjukOZNLyifs1ORBc5h7lQp4a9Tpj4lrFdvh/V/bzL/7O/4d4ddgwkeWYmC3/56/e0n+R
B90+4g98n2Sa/PjDj3r8jl3zf/29v4uDfPtvQhCc6aJaEBDqEPP8Qxzkm39j3eNYPpoLMmT01Q36
D8+nIL5D2Jgw/4RaZ/+NsCmH7BdaJ5sf6f4n1DoUf8h/fsl08XQbmQU7eF+skSAIhP5VHrR4ndCH
GRMzy0dCndyPmC0gFnVZ3hIwm5e0UDa66fIFaQ4iuVxpe+hFSIsZU14zr8Ox13n7DG8ZUvHxvjK5
+K3KIzqg9HeFhHyzUWRPQc1MYAhZA94mKFujQOU/Nqp46hLipjNfAoRIrC8Z9DnROde5A13CYihI
EOht+iF6wCS5cSDBBoREs/XPopcJM2EoB0x0bmlfSIN2PtyUsnlgtdLVgoGy5y9XMCLAX8ceNklB
xcOO+AAYZQxJLG2Q53nhYnkrNkGV5q6F47KZDJeJtSTTzh8f2sQ68A1+HzmyxqbkVjSCuROPacmy
TDbxlr3TVtWC2jGd4C9H2bKhx1z2IpFPKZ/tXZ2WdTgwXtzjA32ZqF4pIy6IQJ0dKm3zks285dTM
b1bV71sNbgqstqtpq47tZl3u04mKTMzLLcIUiKSpaznuUEKcLCNBsq/1r2zUdgWYPkQsiOOtdgvB
7CfETrTEgCgMEi0nAtArXCutHx/xk4mdZF+0GxrAdBZQWG3JDtqsHtjgDAGa+ulFpYtNWEAZNGzy
djwjg3kFz05uGx/YgCRPlISPpBJ+w9bjsuO0inCa1r1eXVp3tinx/yIMorzHjDjHWrb3WP1uCd+1
j8Jf5mfEH49m3rIZMkxL7ZBhzU8gAzGwwajCYaVl8d3kXP3SfiHVqN8vmVPdo+whr28Yrghn7pKM
1XTuvMUFIRhrz96rycIyJ+nWuiPTDTQ08duI/fFMpTZDjuar6m4oUn7m1ZMOz4lK2zcPNg7/7VzO
WdCTZD8NW31dqAHe0rbRBJ6qEe1tHvQL1REOBDAsOLEh0c70xfpLVL4KkOebJim1HQ0Ar50dWyQG
smj0F0Fa8tabgZ7R74KeqBLsRqU3Gvs20jeVbXxYzD/Pi+H/LDL/uiYokfmKPaO9N3tvO1TZrs7F
o2QQ9mWQOn8H6Vlg0bc/+U4VElDW8nNn1wb9IbW7JSHQDrscWR2+wYrE9Agqgep87mWe9tsOtMJ9
QR9xohJjTWlJ78OWpNf7qiJD0PA9/GlSHQuKj7fMjH2yS1n/XhKR6GTLYhKaXRk/dxi0d1yqHTAT
+GlzTuc7t2N9nzBHOrqMHL7mc0S7YSFdKnA6b+lInDO6fv/c+KkTGs44hr1hxEcK4wm+qlU+M12f
nr2mVKdMb8oX8jABdQwCAI1sUHT30eDuWiMZbhjZ7CtG+eaSD974YKjKvNnGolioSuMLPkgVuDT1
IXsD59yyEDhK9th3i6wTzEOTsjZdOcvvDbpb4EYDnzozE8xmDfm1WNf6cxF5hrFl6KPfE5CnP+Im
bW9GJIxLmdfJy8yXdW19W164VNyLSS9+KYkUxxEhU4y5ZcPih1jjm88b3CV9Pz9kJFpWh1+eMn+i
rTT19VT+56mNcBmZqWViVSY7yCZMDTjBr6LOPIfXbhLScfTiuLg1lqwxS3RDdyO4GKwztqQdvdiI
x81QOwN2GwoOilJ2wnFg9eoF1ooWAphquQtAv1Aeo11ECKWHNNtEbFopuQ7kf6Agwf1/71R6dqZM
w72PpJ9WfLlvHINiO/KK6xwDz+BKeoEohdyIgJxDNw0YJQygNslsP0sJAkqpsbxzVOwhZ5xV9NyM
o9AQ7s0MYjp3YeeATYalhBgTvyF2rpn3uDjYfeNSGaY9644kCxDr1PiHEhKyMZGRNb0Y1QvJoN4X
xp6nrqBa1IT3qFxtX6V9tZ1NZ9cQE7Vtexf4g144aFgo1gCHHIDJQMdS5mMz9Re2dk+RdD0olYCY
Ua2etIJN9lJFKCUMRF2mppatO2bz1kjKMwEZwzmS9cVNuf1TWKXh0MXhCBEMXQ3wqZJF8aZlg/2Z
sN06VcNoAcnONMSbjn2rga9yxkArW4Fgj83C+q5RcXnD8O7u/ajkUlpcrqpFd/TL2NjuZVZZd0lt
zb8qW09eEnjzlzh12ltu+/pjbTg6gBdTGFs/Hfoz3/V0QduJO1bv/StOXq53b0y67y4OJGvD8C35
QSxtRVxTNIVyvVPm9Z7x1rtHrPcRRS55zJ2nEBpM5o2p+vTQtCnjDb3i+Zx0A9U8j8oKGehHi26O
TbpvdWG+3sFYidSJ1nR6JqiuekbYNV1tg6dPM5hjiDzACdP1RJiX0Tk3iBi3A6hKroPWe/LWMyRd
TxPsnjXIWU4Yaz1r8LbTK6znz7KeROl6JjFT1o+5Z6SXKnY4sqZelm+Y4tQxy0v/yDwtPhe9Soh1
dLyPrBDzmRaoOenQLO9pbjkYff7rMwWI8+m4XrKfYJHSuqfOPf+1dqdI5KZNnpm8pQ6Cslnhn8GK
LT1ITwvO/AAwGm+bjBqCQ7HRZSOGsQjRLl2nU24h4sj5UFpJOdwq4h+2ut1iH1uw+i074U+2f2Bm
EmVrpnjcvAmfBEZ+TI4dKKtozg51LIf4Igo9njY1HSjCit4bFIu9ivG+bFPQNnqsESjtJUg3SQHB
MB+UC4x47Lg2mlBJslHObZDVe6/tzTtyIBjCxJP9MGmuERa+2QUys4zHDpZ9vgUrXup76BQFOgkI
bSM8g5r0rbyJvpmDw9zF8wuHFCZ3SbRAlQUV0JAtmBldjs33pSjIFWfyZnC2zFnmc4kZrXGRZi+g
n7V8LlXLBJ8B85JlY6B3ePp7UR06AoPCzO1f+uHioK4Fp6djfPWbK1gAHZyuRupTCksIMAbpNC5d
uRHN/qbxY9J06wb1puWOG/jqX5vcH8M5Gz+NCok4OnEihBi0RkwFb6DJxNbp5LfU/QZBzD+BmE05
b2YB343HgInAgeGXvmdS82D5xmNWu6jiCu8en290SEoXQlGJNUu1lnvunck5FHWEpzg1TwQKP9a5
Wo17xANoPP8DfWk+8SQi6QVrxDYDh4xMxnse5y+L0aQ/bWtMjugIBtbQ9XLOcgxv01j3r4ZHAF5m
tPNPRvlcgyqu0ap2stezLYGfQID/f5/3R1P2F3gf0zEMjAv/+ybv7UfX/4/ND+g+xa993j/+3j+a
PP1v+Fc9nR4Pdg6WDlwlf3eAeCB6BE5sz/YNKOMYQf7Z5K3MH0Zivu7avmCCxB/hTl2ZP8Igb5FG
0nN1l7RG1/qPHCD0rL8UC65Fs2j6xEOatiDd0XH45X4tFtw1arCgktjLROVhq2f+ZojJlYIy4yFM
mo+/fDx/Up38UXz8szj54/UY/gvLdflEqMZ+A6GDKYzI2fAphWCK7WORZ6uupH0YDBJtCV4bd2W0
oHdEHqXzjJsHZHbE7ClUBVGxZWZkMsGGFrz7i9/rX4umv/9eAoCSpdtC0HH/5kdZN5lAATHKoaL6
2vNMpjJCiIUZ/kAIzckHLrmvEZaEENimXTJfbQhDp3//S/zWbq/fhWUaLKZ14eDF+d0Tw/rR4eGg
vH2TTsQKIYQ98fSqn//9q/zJN25ZAle+a/p0Mf765794flw+ZIZ6mUc+kn2w8/HNw8NyGFMotu3Y
jX/xwf7Je7IpUU2+cdI8uZD+9dWkkIY+ZZ6/96luwsmDcUSeofiLV/ndTcQnB2KUwhetFtew+O2q
ElFutKMduXs7AVJBsDoj0UI9wnj//I8/PB7ZjkHQgGtj6frthWxt4RNdL98oZdNfatnPMYXGkEM6
JsHx9n/wYo4JxcsE0mzrv70YLUkNf8Ry97VJplTh8RxPBsaU5YIxh1rkLzoHsX4Xv92bGNQY+TB2
Qg3o/fZdpYZnLdKNCR3SrHwjB+jYoxvpjwWhXzjqib7m8eyECRPlw1Jna2RWGX1DlQGavkI3iMxH
7s2qHHZm7jCsoJyhWje9Yketsdz3QFWbnZdUeFxUVjHnLJnh0sYtybCpRwhJpCWjhrMzh+CYzHmQ
ZSkf/v1HavzJfQ4w2hG+QJzz36/HtQofafjdfVwl4pjZmnekCwejN9gv2lwBe4w6MlLin1TBDRPX
XDzDSPH+4qP+s+vV5+SmRnB1G63wb3dFNlsVPaW/LwrFGt3CRcBYb2PAd/gLq91/fyVf58FjCjLY
bT7r314paRhbIzsjPYG8ye2kwLGAW/sKrEsEf/HROusA9LcLCAWabuhrlAZE4D/+/JejpS0NU3NF
B3qcCXyQD1q6WpKne3Zh06OjcSGItn9ma1UGGVTLfNd7OmBZEjaBVdVQrAihKPazi+mePa7tPIFl
sT9sNr8HJGZ9sTVbNT/5XW9d2PXX5zwBBVRJ6OubxiB5LCw8n34OtiQYIlcdcZmT0JlYDiothL5a
27U7KVsRmLbEe9sqnbrcjms72o+9gE9dGoRiJJl9xwRmwrKSdA4hcRPln+uld5FeZh/Ix8ujhZo9
0At/OZDfR8Lg0LrHnD7yPTUX647mNSV5Du+IFiFzJuXMQbchoqtBZJPPRigooqZc8wzlFm08nutJ
Nc+WkM27UFXz4cW6t4FtBvsymVt2rPUKY6qGeQ2+A3Op99mTpjftnaeXHuJMNNJgLCbkodNotu/N
NERXnDDRa+Iv6X4oW+8TnBP9d6SbX3Ite6sK4aMJ12rnnPVE8ZB1c3PLZIdm52BaWnmoBgPaMc2F
eMTDSf6kmTjeWbfM7m4Z0AnEfevsu1bme95Os/UGtl5RQefdLTDZT0OdQpXglJovPkolXFU54jyU
/xHRyIrFx75ox+EHJROfCRv/S0KAI4GIysDKEkV8ZKZQSHqtjiTbani1LS9DrmA3HSI7qfuvlG1z
v6ryerw7pXVUCt392OK6k45tXdrBKYO61aMOvSpuzW278OhHF4Yca5MR66l2zIjSg4h9GVYe37fo
Bj6+QevsD8IMRlDFWN7pFwyGao1tf0kYs55d5i5fcJrprGP1PLkbAPPYG2/IeR1P6R0zzqibODmt
WTJhLkf/FWkZsfYmDRm6Az37bG0c4Rs3srnifebNTwUaG8xgydgECSXOqSRiGruO+3OJ0T5udJUi
ItJB5DInFQ0T5CxX80XkZXtanN6pd2kxztxCMeINxLx7sVDgbDgPym+OaQ8+xGksL74FBUL6kFLN
OFeHgRnQ1Vk0hBKZFfv7Gjmh3Op5We68KrrlaooPiIJAlrKk5/dNRiTiiEOwwG5LzE/+RtPS5SJG
GarBaE/M0VawaVU+mdXIOjidwwlTzrPQ/YneuOnDjt/tMGp1HPotESOerZd8vxNMaGfi+igQcPow
IJUTuuSYvg6m556ZQP3AcdAGqZIQv4AWf/UjH7EYgXXtUTMwkTpaJra5GIjRMRbkfxo+yV1bABrO
cWqgJqhwZkwzUslKIluwyGs1u7T8IHUtu2WVMQJJk9H33FzsCMbrCAKRKSMTc314ilxTP2SpVgTj
PIDpmXgKU4rKzwGB6oPwu/ngj1oJEUB5QQtFIfR00BuAFcJpoECcFsM6R2LMgmlNxJAqAzTSnGJC
BRHL0m1vIS/RKHSxRxcdvWAwQYwjjfhOgyZxZhrtfyBAMsmYtPsAsbZpb2Qk1WoXIA9Dt2sazh5K
rY1+yfa0+JTmUA6dhuIYKVFyjpvh3fOIPfRqHR2XjYJ1VEoRtrBU156Bu9o21rjsasg/oPZkxrJE
Q3RiqQyhdUnhDZPpBtMiCYbMXZ6g5XVXIObptynlxNWxX4AtIMq2bfPpvhvqESYL8MAGPQHI+MV/
cVoL47actV01u1jL/OxdOT7wk66cVqAyAHAED0X5iOUFzH1SOsdRmThK84zkVczhhfK0sDad8Uc1
Vj2r6gYlCveaZryjQjavVtFdxwhcsNdkJD2O+rwV1mxcYEpbMS6KpGB+5bLYLeoxrC0fno5BvG2G
y3SDsGEA8Q5LLZSW220YEApyQbSfEyHV5ejazxRJy14R3LjKy15HB0+NYTh2MI61cWXOTa66vJgZ
iizX0NDgcIITBlp9GDXWJjy6kykhxsQx0z4LBCnsrV2SLlYwiZGFsxrNWzuq6LHSyasEfcrg3bOu
Vo3m21/DEMjQmMJxVO3XyCfP3CXiYuvMyz0KSi/MoHGMGwdrx3vlon00ingO0beTweDpCI+3VqWx
lajnqnmhLpseRJWahwKpxV6mpFMbHDY3xFkk8DDoeEp4v1+Aiw1yl0+F5NNwSvI+OxbLKNoLRRAy
/sJID8jpy4fAIUbaJ7lqce8LwtiwJnN4vQ2J7L4JDSU3RmCffUGMGM4j3rastn23/Jxx2BLwvcrq
XfVBjkV95MeB9/KmLmTpYG2BJbTg2opHzv6dzuFDLqTesuLBEyhMP/8idKh5+GERaallQfy5GgaL
OCGDHLea4Xjcxqx15BJNdxhHXweRosP2tReTrKQtY6b23kFfH3bI4HN0vAbGuYitAyPBrtgurtU+
CUd/clMCA+uGmSyQMv0ADYRw4rmzDmWr1FGB2OeUVxXuY5uLYmgFCuqaATJHika4Ioz+kWCfy9yX
4l41JBBWelJ9qT2rC1rLhn84Z+dKclpMpH/95IGEYAi502Fx9OEFWAwkgHSyxx+yWAB813pV7jK5
Ji0TekHNaM+hpnk1mPy6PI5p97MWgsRuclmfTMNvQ6nP96kkxG5ebHtb+yZyCsPQhlfCJOOf9pLL
IOG7uWvR4xxdu41CrfLl4wK6GgRb9F36rboRUB+HBSPEk+NlTLnzTOUH0pCmPWlgWArIA8Cyoz+Q
KeVtOzMRIVnTBE5HtoXEy4qrU2ZzJXiT0Fk0qn6DZW8J6ynNz+SNIA3sS5WOWzTDpJHZoBHEJIpz
VIm8D6ueT4QNZbGPKt84WoiwWKQ559xS77Oc6utUT7epqLvvEOzUpW3MZrcGSm7pDW/KrLvAj7ru
w+wcG7teOxxLe97ntfYKRAE/tlrwRmKorE5M57IgaeB3xcopX6Zu6m84ztEo8RA8TE18quZSvlhN
Au4T+/Su9Qf5va3GhSc3RQGymTrdIq0Yd43gbM5rJ74RehU/GAPIKhSqDoQ6QRoHjMt6xyBjuEcO
9dbMkE9rTbFCGwpYimMAQBFMRJ83QaGmnawRPm6GetnjssFSiAS3Q693FQviMJGm6QOFvU0sRRbt
5gXYwYadHqEhU/XaZVoaNm4VDLn+WTnpQY1Gf0SHjGYTxSWqcRdjKBYAnn2TdSBwBYevVjGhx8Jd
2244O0CLALpp3smvGVYLM3UJA3oeJrzfBLphyB1Z+7dxs6eUzwMvxinrJBnBA+iS9yavv5Gl/dm3
dvTuluSJNoAd9XF28IYtB3wWL3PfeRtA7adeU69eJob7ZF1JD/KL3zMKNRPtkwiPV2Hm1yp1noA2
slkqjTvU2D/i/IccvWGPiU1t9DR+7h0ic8q2QV/usgYxrppYiAJ2VXcppHaRXEEsJvx8H40mUrnJ
zcIYOzdPKYyFzbA3nbZ8W8zvjOKK0BOtsTXGrNwWbYNfwZ7J2Sm79FnVIEb7riKL2nt1SE512vaD
uffXqbYvCVB2S9j9ucPuslWFRL5bsokR/sEuy+fRy4gNa1k5gIq1u+pmOjm/u8CB7zQD+ko00hto
u+NGaCrbWTbzi6QVACrGNhyd4jHjrmL7mnxj7HB0iO3SvNbeYGFEzjwQbp4l0cExxHAHe9q+mxu3
+wEt2mdoZh+xSJQnP7WdcIDEtC/H6BuubRpz2v3nft2zr00+tyzQ18+EwXNYdkCIo9IOpa8Xpzkv
8INFrN4opZwW7TsWhqTwFBwA1tCegWrcr6qrsFCuddVErdKQ2clWCTdxTIvQjWlOV69Rw/CGM8F+
ayKIeOPBkQSMwvdN31pvRs198pz4zjJHZu5Cfh3KJex66vzKofoscyxN5OZuyCugoDf9x2Qxr2g9
3vq5upWYPDbVxPcOClVnRl/IY5IsDQ/96kXvrWkrB5AbU9a8Z4Qq7HCSN6wvv7ma9eYUer9lDUwS
YdPxpcn8tRGmAmw4lK8Tw9DNTGz2QeL+OZDERqohFNJN05IVkw4KeCwLHI6UOju51apUdMkeaUuw
k3gdv1bIzvaW4/BOdayeZTbc2QzuN0lp4uMkQ+anOyfmHQpUqjsyCsIZB0CooWqDNKhfK3qWMKP/
OY1VRHEEHMYW8l6Sk7OxG699T8CIwUKN1J4RyxMhhTXoE/AJQ3wDUdLfda2GVY6zIyBtyrnWvgBg
Q+xuuk8N2d4WAd5FplMe6g7NsVfJNzNHWq9AOYaIFACPRj1ut9GZngXos41bQeEZJTpz0q/qz4k3
dXKlW+ycia+UjXJzEImm9jxv9RvBgoAUwJCcyvZQzUsWOBWOPJ18cbQkKrvmcLheWS87r95k/4gm
Q+zQzg37pDD1N1Am/YEMR+2paQb5beTavu+lx4IxRfGcQTHfg3Ad9lMJ+nLEdgFmsisDizHODqOo
u9HbFJnASDUPL9Po3Bdi1LcamYhmqIONBGTLjA+Ca4d3WSWNOnZloW9wJn+ZW0pFfIr5J8ntVZC2
BuReSSnUr7YWH5MQs+qMWinTca23lY1O03FOjeznL8QJ72iYnKDg9g3xz6pjZGVmMGYYMmQZT/cp
KmGqxbw5uW4y7GBsPCQMorZDyTdOqr1/IPTSCNnAIerNRrUnyjm9WpOUR5L/AsKoptDnRqeXwtYH
hGDA7CupKxEGX/1RUeBWRbK1c2NE5x4lx2YZJH4p4ezLorfPvM4agZQTwm2L4QBNyWM95UfMXGo0
tSnVPA3Y09gJk1gwzLvO1H+ffHN8N3Kywd2luLYIrN6KdPlOOy4f/bElczeWGtJ/TRGMnsvhrOnd
ixD2Gy/bnYiqOiYOecRdQjncERe0lREjN4G3vuOLkslN6BqzoQp/cVAqnVlQqRGcWaas1LyKy6eu
m9BO6gieWiasN2RYOITdunlbg50ISlshk8QcEZMIZ3o7owp6YFZRvTTa6G+lnzQfWZ6YjymE+nvR
tmaQzLSGWJpSeZ8L/1sLx/SReRwhwBqsh9JqCB6LFkT4RLoyYFLuJe8qecEAmAeOP2GRmvBqNG3k
4IJHjaXhkdxiLq5YoRvpaU5wTwD0rN2NR9QdK9vl69hZ+iFe4vk9qSXW4yyTTDicbyhmM4oDf96y
IIgDZLrNXWFGxJENc3pBhpqxpTSzI5ffAwEShODJKm4PU2wmlxgxULDUdXoGVkU8jJYzUT0T2Qdw
3SLJ6WGGzft9IAlLnDQsA/thBCqyNZ3FfQeYpUNCHt3JDqRK0p8416W7NZs5ay5J3M/QpIHCINbR
ZBR42tRbZDlJUMGOrQI8ZHR6S7886wJEeTMUPB3n3NqxNXnKHMWZ6UtyZdAihfi513hkwmSRCHTb
vGvslyivznkPQZjonlPholOvc54d3KvFcq1kCVnC9Uzehbt0eKAQOW8Q9NavvJB8ISC9fs/Xs9Oo
y1td9XmYVY17sROfvbWB12OTeX1Flmtjnnq7FMFigbDZWXUbHcggG17Gdl6e8mhon9PctK463NBg
1CwopZUGllLLmLJ3RVMcjMafJC+dKpit0eJs+tngTFw5EBvQTfD1F0iZpNuNWpBihrM2VqKxie0h
m7VuzCx9bvMISRoPAwz+Smuw1HQFwuSx+cCYLOz1O8mfXc6fmyo9kk0qWys3Ec3kXvFRexee30ke
pkI+RjYhwkb+iGqz3PtDAmOY+SWbbj0mBUHdWzHWBSY5xMRHA2k/g3Zj4A79CxhsR/5dELNHCPFK
ovDOG3iVEARXWP5WkVqKdQxMzpSvwGcY6Fcbz8omb7tXtyXImhR0U6NBaJwPh1bq4A9I6CXZjcGI
XJFdWa8QP+oR939JKBhoKiJ0Gn6rPnkfWbmjXVBToBm5vmf08X3pQLVU07Bs6mV8VXNyaMced0U1
4wf0Iv2+E1UXmL6HIE6RrV6k+AGrvkKTl+TtyfRSEBGVClBknSILitaWqwXOOVPhgKmOurpdJr5N
NZKLXZmVpUENPrt7Un6Q3UXEkp0tV6q96xJUyOGle98Ruft7SE7NG+OP5qHyuv4xHr3+3fO97I5P
nr6Y0V1oDNK9o5YbV8CVF5bcfTt9ED/6ZJWdLMZ0Zy/xEm1goETfmMFS4TMvb86VGQO9sjjz9M3Q
ua4bQgzR8gCiFUC5vPZ7FIiWbkwBDKSF9PVxYu1Y2hWy9M5s/BeepQrdFCFlWN5QSjHErSO5HHt/
bpBXlTorVa9HQkIy5bW38+wld4YoMBKvvXSxM+4ifd24RKn2dUZ+OWF3Coqk5qersXu0x8bag6HT
7xiLuPzoDrFv3DHRs10sOSRxlqWPRr0VxR0w6aBMhL5h0wObTlY7LArDXVQUu77LOpzbKLKqirBA
2fxUi3yp+sl/AX9b8diNoaDh7+nKnWss78TSvy0dRHuLFK4Qp/xO64gl8Zo+3tZzmp7impkQC51j
XKTaazdqKSRcZpeM3UF4JKTEN+QVlmViAZSj62rJ1Dt4uk8zC0eUwUsizSMVLHR/pMvOEuo9T0UU
Mx64YrsmeGArvT7bWPCkMMhqWGQ2bFW0W92Zcx3qWskch4lG8oQ2yj5T9NVHkTl1gK26eXIGYi3A
kToGSr+yY0vNwMOJAM6L/r4zARhxgJnOsx437UHmMU2kpFupd2ZkyRMwC0Rlsz5PYe51ctPGjDX1
0XXeeV9LiOcIJF6r7PrVXAZsL3QsBWIVBB9MPFvz+yxail4ABf4Okxs8RCaLzYs3r4clVi9GyLkZ
mT8tJ8dKNIKj2WfsEHi8MS95wwnjvvdz4l5kNtdXOE/uI4tP9+gI03zRbVBvO8fWkuy/qDuTJceR
dDu/ikx7XIMD7g5goTYTCc5kkDFmZG5gkRGZmOcZT6+P3TKpqvrebtNSVr2o6swYCbr/wznfoaqW
cHW7rPW+D7Nb3lEOeXHACdqZPNtmzDhNM7TrFWj9VTJgoPeRHYlf+G/sV1SpJtEzSfU7dQqkv53X
5lfIa9hbG8BnhNt6Mv2CJGMeggn7pMlm5DkmKyP008houXdK/WN2pHPFQJz9zJwlYGIahtd+KiV+
DBtXZYtE7iNR3nKscnl3WY4eY4jMoGHCY0imn1eV6tmD6FEB8pLio8VOsx+bbsgBTUT6lpoB0wi3
bsObsUhmu5GxtcAOv5mt1/0uC6t8Y4kUfMvJYf1u8N7fGC2/eURMRQpKwlH7uYiXb8FcRu8g0O/o
33u8qNUY+oMpsPyREeO6JoAdCcHdGytbSnjouc6m4BE5VoaUXCllsskxOv8m3mRck8XWrwty6lE+
uzJHS1vYbwYmlYM9mfOlGUci4PCtIHhqYcjPbnzUjJkByhpdta3KJvhYGLLwBiiz+rtbdMFxodam
qF4ITEgpANF25i2p64N64fIqfg1FXyLobMwdywYDr5BqoIXEFEEiNX7EjHswXCOjYHZj4qEEorgb
wjR5QMeBoYljv97YmIlurMs6ujzS3DcqzihKCiuvnud2hEmczhl8i1kxhJTkbV6sbswOcpzdw52v
eIxx6HyRe8BisBQdEq1EOPAALDfOXlpvNE0f2Fl54cBwERvHvHJWNTfljjZ5staDVdNFQ2pLCGQG
Lk6dja/hUyTN+MjAeryZZlA/K4yUv1TdZxeC+VIYdYH+7UnlXgIScs6hdBCTW2Kwfyus57+w1o0S
ilzZfy+QnrwnTdM6xHc4jfbd+G6Vm0cpA6xchB7zqHp+xIL0pVU1OQFuqWBiyqA1n4ymk2+hk+df
Rdi8CY+paNFSkQwzRCAYL6HA4K7q9IbueP4g8zVy1g2z0556CkSbw+h92bcdYz3lDW2+pQ3gl9xX
AwWGoavFPCZRLXOkxcJk3zAF8cM8dQrtLltXzoiwcLc2SWsnbOON46fMK7bjUvPo5IRkZmvL5bIB
6M4imjBe8zLUEhIgj4T1YPYOAzsHzfJaaSf86MH4pT5q+ndwq1Xi58CGD0PelE8RL5S7lW4rX1sW
hPPGzGvni9JIDisyMObPBF8nw5WscpJ95RCzuGZjTFQkT3PS7uBW3SeDOMb02vEK/QNghAa3Qcl/
CgN7hGx/v9k8Pe7CxWBqb4D7OYbO/LNp0MizOR6nFa017xNqJH4ClgnC0kAUuHKZY0/scaByZkv2
1YRjwMiyU4DlZ6QiQpwVSSYDd4Fs9M6GDxwRNjRPxD2qhoWHzR+8CEwGPTGWUhSbKrzHIfXCIUCS
JGBGZ61IPgMcDwdHxspaZ2FnCsIqzHiTZ0H92czA3taTJLpsYHUzn9LUINN27PT7UrN1YIlB80bE
bp7umyy1v5KsM09zIwsa3GUWu3nIi52dDnqdJQA5dcYSiEeyOIxhz6LMYZl2I3N9QnMte26TNmg/
l6RCb15ZRvMNytE9KpBqgmiY3/YgvJMypHdMUFvdxsUG586P3d6xIM1lnnvDZ1dLjz+nW6mxLhhs
+3b0NmVEvHJb/a7dAc2llyVAKV11zdj77qywDl+iPLcxVRAFsk9yxPlb9vbRtmjlh0Kt+2RALvw0
NKMdaHdndOjlV6/s5K7Wzsz9MpYew19Zv0O4Q5AdluIhq0rjKUS//W+EGHf5w58lL54pUUFxcVvQ
2uRdPvEHxUKUmg7JFbV77+lZntIx3xyNoy7rqph7m1L1OggjeTUH9Kr/UFX+Axd9+8dX+W9Fn99N
tF37P/67/M/kEkhQ2IICX0Z48xd9z2IZ0By9yd3NOuyunq6a/dC0bBHIOAZqO5mg7CKuVmj7w9e4
cKU0fZ9vqyEVhOu2n2mFjd4lAGWNpQTmWcGCqcA6vR0p49k3W+JGzIjNWCbXBP5woy77RsvyOMoE
B2yL/9Aiz2VUzAZtlFoZ0egpsDSYSuTTZmROACWxdvmUGujYhevrO9+3b7BKmKN6mXqaAzXO4lbH
+jMpIAgbztDta4MDPylBEa9oxpBKTaAP/7XWxLp7GP7yunnMbOFj45JjGfwXEVvOo8SvT1Kto6Gk
bzBvUk5zCb9lxqqCZGkkBnW2IcqxI+oJVmv7eetlG6qAu8ZgvCfIhh7202go3FWf603ioSo3MbKv
y8kgW6+n381SCmA7IUA6SZ1/I8y5C0n/6UdQLLQkYWHoGdy7cu4Pj17MXVINXuPtzKZKaHG8YcnW
RLZEp8XonsQ0aH/gcl4T7xEdhWn2v9h49YfGvKv1GLgpQYaL1Y4AZwp0G//6F/zPsr17pqR27x5C
D2XqX36/ITM8LTTpDeQGcIYSU07KeABv8l9/mTv9/J9+CZ5E8chbgKNd/OXrVCyMZRtU3o7154zS
33KM/Tg2vT9Nmf5p0cBzRqakLIqg8IN+0E8xRejkMxgHTd5Z3hXERYpshjdLpYr8CkAN4moaLNhl
Y/Ol6tL27d98z3/93XBem0IpE+kkXhsOjj+/cHVGFDnqHjIyWotDYbEKtXZMhoNAGIGV0Ia8eem1
NOMSIN0dfZdb5joasug4yxn+JRG9XyrxpvPfv697CCopp//7PCH29I+m2b/8599eypz//Tkp9c8f
8bf/Ml71j5/3b/8/mXGV5qn6rzXa/7P4ipqP/wzUD2Kfj/w/nH7cNZ6jPITQf1JpO/o/HI1ITwuP
aTR/iWf0/8avCs2bxBTCEa7DO7z9h0ZbWP9Bi4QclU+neby9/xcfrrjfA3867PgSQntAcDB0oeL7
yyWlSRwekLdBKGLP2D6D43JfFscge4otvL5KPE5MbYCWbwtzKrcSfdiG6C71b0S2vPX/euzybeCq
4JlHs8ix+/fv9A9nlqkGDcHYw64u2vaNcO/eD7QXHIYwt176NPbOk6arwe9LtBYQZPKWXHhEG5FM
as//BS5XpAipGdH8UBGLmoJYIOC2hEv6eRiom9nNwWEBY+gzBu8foiRmt5LU97i22rAeoxaecwxV
8cByoyFj21iIxgmzADcKqi2bWKdNEdLPR2bPtNqSjrXttCo2iTt7J92n5M141pCuE/7+XQ4ziQMI
IzCdRmFxeciHPLaNvauTuw+n7ewPU5nZRdkZvuKuzhgMTGZ9mnS3jjWECNvuli+m3eqF8QQ6qtke
IKaM7Y3WA9QHMgGCxCBr/uwctz30emiukezE0SzZdOh7Cpz2ZHcLkWVgnCT/3UzsY1ZWezJPgeeR
j00UmAdULZE0jwSn6HfRs1wrtWm9RqNnbHsGMQfcQMwbBts611FobPkrJo7iQPvlGDV7Zs7eOTTs
8QBOlziROYMtFJI/JTGAzp0RP/SxJHJprKuN09f0k1D+bFJURpQKnQS9rHT3ogBRMnYpbd8J6+g5
K0b17ixw9jBkNszbTHNftfbCj1bjy0JrlONlvoR5mrz042R8G8d6YJN1ly5JZqxNCTamRmKBp6gZ
vuo8AbWZp8WjJC40RpNh9JexyptjHNqkAmpYadN4kVG9B0F+cutIb8PJYKdpOlfHTljImazK1gvr
GStHOGmoRm3wl3GD2dSZbavpFqM524NY84tgSdctLWKrW2KEYvK7o4C8l74t/JEQuD2MKgJ6OhZk
FXbKd+xk3a5ouxI+GuESUHuNn9gSydkbivkhpx3zvZHnKeax2lJ4p5uKpdL93/RXiI5rN6Ik+EbB
AlEV/NJ8IXWx4GuW4tGcbHHr82G6mhX4j5ogHH9cqniVe8U1zrKGTWG/7Kqw6x4RfmjUH3J5JFkt
2dQLfJbcZiU4sMS4pXNM2pqwwo1txWpTMAg4RDXkNhXVod8UJt2x01X7cqyqt6wgXwGnUI1OPo1Y
KeW/SVEIN/jN8pfg7pVyZnpEPgc1VVTr/TB5y3kCjn0oVefuCkYcG5tQe1qJ3IG9ZHjehnxQdz0R
ueM3xK3um85wN7AIUYw4lP2Ei5G1s+1RJYL40Jr3Gr2mb1QTtWmRzzmcisxmbeIEq96e9DVuDftp
mMa1WbQPU7UsjLtLdXFLOe9IsBh8OWhxCd3o6nHIbKiwrmZPaxmNE8v9oj8hYo0/57KJfrN169de
huuTHLDgPIsROKBj1+8hp/7e7jN9hLUBbn+UxFMUg9oajqOvLd/2ffgWPIXMsT6s6j5hSTq17xDS
fTYyq584md1D5pTND6smypK9cgBfROcROI6+B6QvQ/yTrlQI9rFUk37b9zO7WhbEPhocWHNtVRNX
EaXjVrWeWz0QsThi00WheOnHCqcwbPgt8cf2GhUMEJuAleSaMBOn863atKkZ+4F9lbBHCsY4gExt
BFeZx2Sxwp4oLYQzGa8zGLdOfc+F2+PlL5FskanRvLVg/cD3BOFVdw1Jm0oPlwC43ZYzbd61+BmP
kH+i72STgMdyw4b3dcR4iYqQpLOlAnHHpMSbbFyyqTo6zEHkhkn1rznVKZbOoqg3I0nFRzdr1buM
vW6/3EEAK2aZeDQo7HdEqEzMWzHz/Y7LdK4AqmLEd1q3XQUgGN9z4fX7SpfXIjK+1dPY7gsiAoCg
abS3RYwesMoYpqxmTVTaYi7yO4o/ZhiaTeO7zJvs4CXzfaA7OodgjF0c/YwuI+bBoOSsYELVUQfZ
DYYQzW0ejHI6aMAL3rnKA5H+0oZq+yfwhvI5JNSPnNTKqD5a3gofQWAVbyWByReMoAWs+5ILeiMa
vlruLeNrhabN4JIKGPsMwzumU+M0u2oKUFLPzVrre0yM6phQmrE9kgF1f/7DqrGfisnNXXbKQAHQ
WurfYrbUE1dh6x5GJ8mSx65tS/yuIn7um5qSQPQTPF1RE/Yx5F79O8xb29xEgG2/gbixP8nkmA8M
txQ5AoM+aXxVv5AD4ygJLBPCgyvUOUgkMAKjHtHARUpfionfappmzg6NLzut1qg1wE1dE5Oj6yfJ
af1Mnky9RzQ5bMM2tBQ54RE8CXqeidy4wN5LFYcb9jBMmmTgrDr2XG94DzL32orASY5DCk97cE+o
QkgDlEQmmGw02O57Zm1+K70m/j6qpLdWTRUvyDKZqNibuOzVD20ikL8mCBTvc/iCCVqbuaR1k8uL
b8zyxCMGz3uwgRE+RqMa37OmAiJujPZz2QkUMTjQt5Y9lewsjPAVjl10oKqhgtcDn4Jaa0x8u2gG
P5vicVeXVncSDlI3qjTjUc1WuRM1IA6kYOUvJ56sLcxuAn4RJw6vzSSQxqRJTaSjLki2n9Pc6jbL
ck8Jwe6Sw4TKS4YjYuz9kWgDSErTz8gxRr9s5ugb+qT2AlYqXxtRJICsSXuNiRzu+MD9mSf1GoUI
Oar5tFx7OJd+U2OdWBO/aVCLubtpAi3AoUqsNLvWoOwmrM2k3QA6GXsikNtpGY9k2EdHypnSZwJD
AAplg36RRNNNa5YMxchMxBG3tGb6inaLR2Ep2dwmjd088VFblRCp04Adn9dsqHxUNM5pDNuZPI45
zFE1MB2sAjIQg0TNB0Fc4xYQU8h1ZHvbor7bJpjs7oC6hddhwSXfSZ5RCSvsrA22F3HYxCt0X5X8
hYrkHj2hzf4jUCQd2OnRct6bYbSZsQ1Bz0rNaH9SX5bQI1RFe4jJ7Rsxk/UtawhRstMgI9CZfveh
NLgsd7PZE6Tapt7ONe5a49TLdgnCxT1bBb1TZuySPKHBO5TEb65d1YuV6HMMioEp5ls7mcgty3JR
F83i9xaRxoB5gBSZU5x66cvQs13ClW3u1NBmsBfgYcP0xEqdVOX8a7DyzFmH5Zh8czvvHjyqCIvx
ktYheMO0Sd8ahV1iYMiJfdpMBQGWwUoNDVftoJzo4LZTvIZhTzRFEOQo9adRHhaIM1tdN8W5cHrz
IRmd2qK+Td8mUITWcQgHAwqmcIK9Bxsk2ycgAM+kkvX3PRI+QJPlh2bUtR8YC/7sIUjd5Gi11NXt
bD5z2hDiuER9X/nRxD6V8J5NPgSkLjIYAGqztZ0021D0oAkMivDMTKldESljfCxj0LXESXbG0U2S
j9o2vGvNoM9YzYuV/eoLJ7ymnIrc/mTKrJpJ0j30czD7bEKLi5Ohbm+NwXxjxOXduODqU2mOgAU9
o9ua0uq3crJ4JoCS/VYZGceAyJ0roniLAtrBf16OjuAUrYw3Qy+cIeTNs7H0qsLcpezrALKq+mkZ
NRP8qbPshyYwvXXsLdMHTPLgkfG2ZKhp4PYj0GaVC/bPBPr+aiQxKNguapKJRcXNGQYUnfjXlBjJ
bKQogBV4snmFNglpf5sBOttrZTlyo7loVlmFfDaPAwdcQha9ib55qC3oAi1b112G4IetDc3NuVFh
etJp43CQWFm/L+kxfC/Eu2YiE3yUk2KNkhWnrMxetZX/MgL32g3I6VIREd0wpQBmCYyEMuhyMyUt
ieZMzTUMy2tW1/nnMDf9taT6WnVUAedoSaO9dkNEXeJnOqbQwTu5TW12TCD/9rYhI3qpZfRRt+Rb
wYUElRCIc0L8VLjXMYnYLLsYLx+mWB2jWSO/DE/pEutL6ITiVLgQONPEJtRhqRROCzEYlIz5lzvW
oUASOr5UvJm2EuwdYl6m5Wadxj7a2PSRrTGovCaUJ7fr5aMUuXsczGqAzpN4vmP8Pa0yTk79DAFz
ZZeNoAQtoAP0GQOamUfDmJqMVIFpH2RaE98QH920A2qK2Re6g+kMPNPzeixU5lN1xEdgG+SeWcl0
aixl+qQ4lfRZZdkfhJOjyzMSMG9Swf7M00b6yzLtZVzva5MaAgqIi1aPqX6IjvkQEEJKatvASx0w
y15H+WzcsZnGKQpr791ke74DuykAVFCye3WYHSvkjL4gmeeSGUpu1OgN+4Xctx9Y/exv2lmqJypg
REFBPLylRVAe7KIynsTQq6d7vj1nJTFlALea6Nx0SXSBEr7coQOwD0h2OriiAtkvu/ILTxNqUgml
vwbkngfKn83gpzlx99nzmuAJtYYP/lInvXGyZlQl1Qg92Zgz54CS0wM3OXrPd/K8jyopYW9HATs4
hb1pbabGyqnOyN+R1QLw18DWI1vSRZr5UzJMKXVC0XwIXRBNYgAUZS9qHFrb2kNpNI6mHbPIE2P3
0HldeyRD90mRM6ZcpIiWbB5K61uNl6lPTcSU7tbq9Pc0Gq/FaIp9Gk3ProfY18jJvWvQuYn7taRD
VkLlsKY0/NaE3juaBt8a4o+GwcY6a+DiojeLnpKpz/deB6Gaa6Y4y3S0eI6b8uC56cnFZwxOUS4n
3QC6cJSb7fPU3cmZ+Lc0ibJ9YBbxYSTHa2cP/bNpFzBp52JYWxkNHqIclAuKMvyAR1bvF4LqPm0r
ufPWnWRZx5g7/KTnjEQUt4/KxPaxkcGa9cCJl6kTnKZM5RsDBujeE3T6ACATtM+snVfu5PhL6w4H
Fkhggp2D6KOTyHHs2mxnCRJRr1XldGfWIvZrnEik4w1wi42yZi5GhEM55qlgxhzkJr3asmet3lDQ
Zb5r06Isms0CkMvqFJV4pFjg3e7A12QmhcglCCaykmOX17+KSTUXZIaomELXLDYc8Eezcv26Efn2
Du44JG56l/FOgJPTZr4s7Ft97Vjmp83Ph2utBz7pFNN9v++SYJy47m3qC7UNMOX5hYP7JMyqzVBP
YImGbt3bMLBSiK62NsynIUhaOpzJmx9zE7M/og7dbDuQn7sxLtAakx95MFNSokhT8FB9AdoH0wQp
rpASC5Uez84cuGeCkwnEQhO6IGWwkUq3wFM97xnVnB9H9m2OsS118U/Wb7/msNH2yqxKCnGrxueu
NBK9VjTllmvTwIAFOIB5t7kpjXwkjWYQdNk4Rbm59qlQe8H6hjWpP2JdW9GH71235A0FaY3b9pce
rQcCzLwdQKS9MsRJuSinqLWgYQ3fSd8Nm/Vk2+mh5jp4xnU/P9hB9L23LWDWOB/sGNhVnkzdh6Hs
as+fr4qUssWhgTjYNd0YJYrxjMzzUtq1XyVM1FFX6nNtgbhOlPXOAY5U26wVfsZc+AZrU9+dxRvU
E89PtNsgoo621NDrBo3wXHa/8ERaUPWmcgW6Bq1S7yKPzjUyEOugo/iQp7BOx/yl1jHlpRrXMeSm
Vc0Fvs0DiCa5vYNk825ULgSbGaFUPN6V6pnMumeabOL4JICugIBoT3Qw4DJKPTuOblFrv8KlmdfO
RPamADV2hBGLt1CgIccAuJ0wD6xljN9k0kI+TFi+wMZivEobDBU4mjZWa250czdyQX4+yvRseOap
GuOYt2Px3CcovofiGHitt2e3BKLam0gy63vP70uRvxCZNL17RXdMFvjmGQ3HKq8mpMLZtGO1SEBO
xrrqEHeEYBK5JbAzRiRXtrC562UIf4SpIB3LsT9o+V9sNnMjMgdWzfWXw5zrBc9PeRCUvoeIydAG
Ed3Z0MQfI0JG3TQ57l5aOPmKsb+GZHiv+r6s3myB+4JIKTROseHaG1FBNCw6LF91NVdny2FiRtsQ
bAf0Bs9gk4nSMpfpUi5yYpZp6fqgddIj/ZkwNLG/MJy8IBYhmXihUJ5VwHI2juXA3akrO34d1CQf
eM42Fo7VWQftOQlIkCkTk6nXYUksF0301BIlIo0D21kw0gj0kKgtzme1BO0ek/Uz+KPn3CqjnVMm
1a7xqvSNxIfKr1Vz620w4aQwwFmCnOEbAVL3kHueOhmKcRIhnLGy6glP1bBaqBNm/F2w/2BTH5aK
pVI9jt9VOUyMDprooONQXjITvkI4RMgNkyytAPWHvGb7cbLdsxNWChmGo8kCUAl/L7AZQkVFxISq
Vl8Oo65Vi3XzBix3ekzasAacfJ+HA3kZmaSi8LKs8Fu6qJQ0krI4oheZqk0bJ0G8MoIWZVwwA1kf
iZf4QSoO2aeprbbEo7ICjtLezwHL+fFiglBsHBb6nAtzJmDeoeE8D3o+FSox3gKrwiVc0XpsWkOI
F7LaYHpb5IehXizz5Dy1lGROUIn9MArzRNZbwdNZ5BAWp1k7WO5Iug1CHHB8CExNK+7O9PLWG6Yt
dRCdJo4kqigdA9mex4aGqTBsE4OhwrqqS3tXI5XfkfxDASR0LTYhgU/AyytInObQ+Q3Fn00ycbNK
mFKcvUZZz30Ooy2bLeuFg7+49tqOUBbViIrMpq53VpLb9XYy8bWShFdNa5r/iqvPWdazrNH1IeZh
ElbOVvThas4LJBtj+srO/dJ7qmCYORa3pC7BdU3yV+CZ9k/TFsgYwCYEX0EW5y+UId8TTyH0S5tH
cJAvZAMM/nAfeEFe23fLXG1TaufTNJk8rorBl6uLYT8ZS/FRKSxSbkW+GOYUczOUHU8R40E/nNPl
Bl8Yla6ZIcycCQrbLuk9FdCUDOg0zuW8dID2J9WDm5JtXNUTGtWoex1mdKym1XyLRV2vG9h0OyQ7
+mHpQsJpjbb+IUO0ioS9OuPOVj1wz14ix6gUjU0YvESR5x2AyFLu9PiM3B7YZZJw4E0JXCvnd0z5
Dys17/yUERQnwQRAfehd70VkOZcJMfHEc3WigLgV3CCj33QI7D9y3GkNDB9rTWd94onjYVSxfZly
auMmWexTC3f/Y9BhuAlK74fXCXevKxAfVElyPQ8ZRZhnVzilgyw5TIMl9ty6tMbWMaZqek0yMggs
weNXOJia+8k19jR2I0bi7LGLNaZJFlN4XbuzoFBv3Q4L18JUkmjfpT2g0TcehpmIJl6Pl6jSfDly
8nzZpMmKrfYAhiBhhA9Kzc6giwn7aiy1eQbUgbOY6KqjcEOa4jT1mAzplCC86UlYKECDBrOoM47i
aAWw39HCn8jaezZ5E61MNYKbdQg26bKXMkseZnyjCIsqebc9IiVZUvBLa9XjJkVf120tKhzOQkaj
ctN5A2cyCvDy5JUwcpkC4IUt55FkSqE5kLFYVa+zZ+gv/HlMLUu8WBQWCy8vOVaEJg3+TFxIREud
IvzjWLx0URvciB9djnOnXZDY0DNS4ldUqB91m3jbXnofOhEYBcKzy7R7JxWYvma2Hz3qIpKu+zUA
OT/Omzf4gu8KL+KqaisyfjE0GOlj0A6Rv7BgeW6wnawthPBPtknGDYKyzochFb0pRLJ76NaUNFNb
+nh3cHWDBayjSm4ctzJ2OWbssH+c2DVdQqKJUCIt40eOdA0iLDbKs+waZi9om4BzFOoseou9GCI3
c4M8+BgO0vUn0Rww/pYQJ5Ha7Vw0qXQrVAu4wGauE5RXQPkgUTFy1KinahwNK4el/JsJwfdeAFXq
AJeo+EnKbcf7p7fKM58U7J47v3YuI6rMsLYl59vFm7PEWRs4IT+XlMKM+3B8jMdlOIRVgZzSazrz
HayHQURhbp8XHuW3qchgDzJjJ6+xj9or5wJ8K3L3sh/ItYbPyOno6xgaeANLoTRVy6ktwG8xvZX9
m0Kmcx2MibfxnPIisGMaoweSppIZ50VMmZlVtvdClGJ7iKZy4bhC3/59NB312kciKnbIZdWlCFVJ
MOkkZUk1iH47VNDL13ZGmMdqCfMR7ZwbywpJJiRiIOKk7xhckmvUf/GWjlruHdLklpUuK4u/S1rG
2kvH4T1xik+8bMB35+6TtpyogjrGzGLW1mdGwcfCbWFgtTISRiJtb7qnwepiToqSf/yeRIrLjOCK
ktJU78hseC/xx2Z7MWzd/rQzK3bWrRWU26ofFLpQu9wug9QHNwj1hS3r9NDDs2E8xk640WO3reJM
PfZacqJFTsiDUju8en2kbTIBAoAVbDfWuFG8+6QLLnVrD/DdVI/nGP2oI5J4b07Nk54ka8gswIkN
NgIKdZBkl87Q0zOTtWhbl/l6IQEPf7NR5x3EAn33CZIeHvqOnhAOikD9LHEiDRuZmfWxNbL81eo8
zLNMZffOlNnXjJCDdu0E7sgqmuxXu9ZUlVKsTTvEvdZM8ZaN4o64koI8SvejgOy5desgufHg1+Rf
ev2htErrag7Rh0eqNfp2atpVPw7fZYXks5VhvUnlcuuRn/hWlXur3lxA60fWvNZdvvj1/F7Fftqa
9cq2ygc2giUfX4tXxOoIU9Nm58Xu8lYMkUmmCJEafdKPiHMEtvmsOdqFoutwlmZPFxhtW5v4776C
j+L0+gfp7dGMr51UJRNrL0Bwhl8TI7AnmQakbieFki8sm5YtQUbB41iM8bYjE/J7QLY3RBC1Tr2A
ePqmyd8KEoHXZYry2PG8+LEfPXs3KJ3la7zqWH3YouhljU3WQ54fDHQdaZK8RL3ZPTkWC5+Nlcch
0b2WGZ+wWVEShC7JwqHNnazQdgWLPT1Pcyr2seoxbE4eDRqOMjaIB/KoWJ3eldr3m9qh8dg4d/Fu
hSBgVYnafAPfA3unb2emKQNRkIsh/CQeh02pqhc6M6qUTjY7FyvSJRmTYZvPMAHm1PrB/i04UYgk
54xqkggbGpqZOOGTQpYIOpNgSfK8hwveX/XNIW81D81xm4BjRwncOfu0qppTtYh4m/at+RSN1rBj
ycCYs6tGyNdULfWuK8bgORom/cC4kh8lYSno1IU8sZoWN36rkvpAztVFBL1as10j6q9cHAsZReUu
52KZnN/zXOTZju0LPSBbt+mIlBuCtVx4epilvoSL7K92X92McPELpnlYBDt9kJkDUdDUqjyFRcgw
rjbxqfqsVfotutR0DVfvdw1aA4SYZqXilHb/lSEd2HZGFuxt8MEhRo3K2pEOI064fPYZ2bAf6YCM
Z+MNxoiRRBXxG6/vD7wQyW5iiMDVxV4dA6egbZsCXyftuymTCKtujP11FBHWecmYjuEO+zvTlxKG
L2r8Xm/GVLNSbEi8nhdEyG5d9N+72Z5vycz9WNVOsuoiGgOIOCenuFuCKiwSKR6Pkfq/nqP4qatJ
7cTq28JTDTmhuxIvU+pt45HnFxLBq8hU+rUYeYyivXG+2MB5Z9WLY9wnNuD5JiClxIWuQ3hHLLJ1
Mxnlu8FC9lqKugF7VACaT4Thm6ld/Rg9pMCriSAbi5xOzSiYmuGTGSidh1Xb1xBmxgZhELnjLgI5
Fv/ToQTCBgtlkuYpzCFkTAnWksFAQkw23/egmZofXkS9sdblYJ6YPnPbDIlC3MywkjZBjgikR5Hs
0exAkir7+huDoe94cX6Ok5dxjevm1bai7BDX4Cbg5jfxu6D//NbNJmud3jRnzBfU6fQaLd0UmKzU
pWeB1YGblUSr4tGdyYcMCldfuzx3NlaVjfulSAfYsLbbbUUblnILOQxNxoj0Dp7S2BnrObPXf29w
UsYS28VpHtl4YZeMS8EUI2ynvWtYHqsMw4UHNlmPpTSHM9wbTIKcR0+IPIz1wqSfVNZpumUqlAAg
u/A96gr7ldiyFK0DqhW2PbiKDUMOu7a/z8exXYqHxBqZO5lN7rLw6ogOb1K/jHGPr5yQmyAm0ytf
DURSrQSQ/Y448LPZZ9BRCguRT7Fokq9L10l8Xeti4zrt70T8L+rOZLlyI83Sr5LW64IMcAccwKI2
dx7Jy8uZG1hwwjzPePr+EFJ2SWGZlV1muamdZCGGyEvAh/+c852wWTW5V0JEi7AzVHEyrYU0Hmxm
+8tQN9ytYjVdo++mJy0RF6uj77gG0ELabrJvqGDNue8Pw3uXyJKcjNM7dxSJEP8D/ODe6KGRXhFp
3XucmMMFAXu2XQbZURsVuhp91oeosgHywhJvlxJKxb05ojKOsnmpmUPPHBRa4+UcIcdJU23ZSvG7
0LV324r0igUvPg2cuXaRW8uV2TtPZJaDVR2VIUdJZ4geS/w6lx6s9rDQWzN6GkoSuQvNmTA3hV2x
LOR0rngglhlZTUnbtr2nF2IbpH1wsFLSw6nnOLBG6K3x4nTVytQhLDxme2YZ3XKiiY03YugPRoFx
Zooq5puVbadLD/jJC5ZWXB+4jJ81Ja9O5T26A00VQeWTIfe4xdHx7K/S3gpW6RDdBeiEkBSanenY
vD+uOx5JyjJ5TYbshj7AiiRcvAeQ0N9ldsjcgEvUyR3TMV5weZLnwnYx7Bv9h1MDfNPHo+8jGDma
dcjKFNFGd/x2F3mD/hJUJXECIslbyzTTR4NOWkjsaNL7LMoORq7aIzMBPCGmRQmDIcon8gLT2aG/
dsE1uQTzh1ANqU3hEcevVC5L1ScbzPnRDjwdtg6gJUvYKMWmJ7uTsn2NpPkKH102MPXkjmW6S2ZJ
flizc+QbNEn92IruqwBRtS1q39oRmGK0h/u/uGHdssg+y/GAnwAfONzlh67xhxt4YkS5W2e6YrFM
1lPoMZJyjexacri49s0o1j7MzldgC/QkBu3QHYeUGnFSvM63GqT31NXxsIBLwV7vRF4Z8+ZPFAyG
lvtMwmckvJozNQhyjY5YQQt3ZgX7qLfyfRrY4s4IVXgjs5pB+RRQ+uX2srkwGwg+EkoyIdMVNERJ
BpHYHQx1HFVtknLvB9azqWZqOFhHAv0ubAi4SPi2QvQEylk+Ss81DxxU/A+GhJwhonkUJcvoLuQS
nnIRaCkgbF7mUdCzTgSFHjDo8a+Tp8QT043wFX/adMtsQ65919PWU+VGX4FmGleaZFEOvDx5gAoW
rJEFuN7PiWTpFva9pQMcCtqSWkJ646+A7imWLEyge00Qxd+5Ibv7jO0VYWb0bku3tOBKFEm6S5vI
pMzI8w60mcgN/dSoCoTV9QvdJ/0rYxZ1RrJK1k7utDBGe7O+RTEw79OWC7iWj/E9AJ33qK4gOlXs
n23iHejwogFMWtWtXw7GDyvrGCvGvDOLjEIj9sRQm/H5lKyUk9hDUQKmojRKKyfkYnD+bbUitVBs
popBRhG5IEBdYXxTveIdcegUGckf+vQoC2mDi+JwAH9+AJKX8x72VZny2HLV5+rMtAA1Slz7vPau
kevma2LQxQOI/nt2V848Fndptl+5q1LbRksL4mMdJ8Oj6gOCAg2MQFNLGjRrjrUrzsjxsxsVUFlo
XQleOoLC0Zxzgd9eMt+e8NWwRIVavLF1aR5roaYfGVz4rROg3tVNKpcuV86lG9FggLoz3jMNa3aW
Zc/uvnn2Xuht/Y25Zlw6lCjcT6Ux7amLhusqxnrBpcs9FHGvmGmgxPCqlovGTHvGJzWgeXRVas+w
5c3VOSjY6XDThc0dfY4Nzrim27QAwza4yThz+iF9B0g393VHeZzf1dZON2nGXNaO0VtcKmlcmzSK
ByBxZY9xwGegzFpuwkTl+7zrvZsqaqtbEmwxBXp8/z4l68zybaCoTB+/WHC0c+eNFMyqRHO0hZUk
rEH/gVcsiiKRjCR6e8sAXztH7nIPSoWXvCb0ryOhYBl+VCDSdxbuq0uXedFb7NIeYElEF+a0mGGh
iCasSFH2Own2322X/19khAeQ4OrKMYQwDUtIy5j7mv65L3714xNbPA1Vf5urqqq/7X50X0n4N+zy
f1v9SH9kP/+IX8Gfweb/8H/xu4HelnRZ2TPR1iQbYfNt/B1zbuu/4V+30NlIWemYbAhh/b3LSv/N
hmhBc4HU+bYVRvm/W+iF/ptukrGD62z+/Cud/5GHXv4at7EcR+LEp9IIQ75FqOWX1IbHxctX0Pe8
/rEl7MyYc+NvAslkFTYCW8sytDZ6fZWE1BduSwHBY11yAU+fPVg8oaehb5ozIxMIZUcuGfgi76mG
mFltOw6yXg3R1XkfB3OFJhNRbPXc9m/MzsFkkPTVp/t55tmL8VYG1UZqh8L5BpiEUqweOnHjfwYZ
MVkLZlxMePmMlRCq5zfFe8u4ggOL7d1Qeyuiq8rVDUx+2WrsNcyu4zYleQ0JsCVYGG0sbauriMp1
Y07Pt8nNELxlLnObrH/X3eyxbvQ7bADBKvTn2lyJ37K2YT5mH01yq5yO2pMu5t4bwXzlXJ0AP2QE
3tviYkTRPcHJvQSCro9ih5vsEOswMlR6kgNGibooqJydo/L0FraatlYRmwulf0MRRQtN8v63Jse4
0nzVGWvwa2JQ7q9zLhAc3zdmHW8IyCyrBplUsTHENcfK5tIoScuO/IhtdQHmEC37cbS4d4snrJGP
kEs3AlKIb5pswNzpF4GyUzx8/K1+EF58+HALzHG4C2mSLWs4LMP5T6/NH7mbP+f4DOPXWMT83unE
gmxyICREfoWcx52OJSvXmP5O6SO2Z0pJzPoydNYuYAkH+F6uEluRDGAaV9xa6bC1YIM2kD4wWshu
kdZMojzPRYNKdrGGZadlnBzFGKE9eZFdvhkG6x5IOJJJVK9KGR7L7MhpeVsV2dEYNwZO62wsFpgk
76wk2DkITpXh3jT8Cosx/DYr62rFrwBHNvMVHwoCLd40eRvBEs7oquzlKqdDhrTTSgw5wV5tR574
wja/6aR5GQkQKNM/D2O7cIcUtEfzELFl8khuJ/dgGm/K6hbR1B5KNd3oOXNMUK8Y6m0MpS5PZTyT
tbvw5GDoKpMtc7iFlTrvaTPuEhKfpFrI0Wq1vozb6TSBEHMc78dYIH5l7YLQec+NkZO+ZowHlotn
ZDTorQ+iqs6VZ6Kx9w/Z8DZFFjZHQQoQDKP9WnqyXWhB8oJLB8SfsSV0GjFlMDdkbXalrD71ge+x
S8dbH5QGs//cWrnkx444YLnUT2///WMifs2NzU+JJGuqOwDqyS7af12BphxdvwLjBT0z/vK19tnj
4/Mq4w36EcbO6mDY1RWC583Udrd+DeypH25CHJAQgstNU8IfstxoFdUFtY7ubQDDrgqba+249CM1
8SUKum8ycP/i6SZS+Wv8iJWb55sFnA3G0J1fYqr406mbNCKPSWqF0U5IYEt8w1a+HFpoDlUCTSUJ
nC1VXHSUEoFPWaRKo/0hbDDAGXJgAiFVo/e5KvtpWVAEdjSID5AAYagcwVBUlNWFHVovSk4CHytq
7wvNeJwkV69KfPrWcJ+a2MG596/yoGLcGnJ8rFSTrweQFouwE996G7RwqRvtBHmu4WEsGkbj/TXo
ukuP+FUo8rOMR84B5pCNUu5baU8gYeLuQRnJbUesAp2h+M60KFjjkHhgmvDtglpZOqH6VhpthCp6
SVEYKkydG8v4huu5DQYfkC3fgV/S0mouJsddNoH11KfGVjq9u7ABlwVcl0OHoES/phKRAd6Sge0y
jK3nDIJkHwY70xuohWrOuhZe6obdo9DFitaEnUbIk1tR+xxVzWOp0zOcmS9TXD76FHG3IptWEOhw
aDU7iSm49PWdVWb3nKZ2uj8h7jOx0Yv7BK5CK+RKCd73yGIe5lwYxu0pxrn0SCgice5T8IFzEHbV
6qSv4RuFAMb8QN/wqz/pBhTkbubNhs/JUO46u103MASt8aznp8aji3028LoJqg0o5volmu49JSFB
O6ugPaLak1Hyngk3R+DdfeyrnrEps3TrxNM66Ll+UgH0HQfBkqHhpQUXWVbRa5kC0HJrqr4FblrG
PiZBKGU3z1Fq3+W+5AhelswSe2Y/RXcJmU+VidktNPEdOimVv+6zyTjG0/JPh1hU0U7ZIs+9U8Zr
CH07vzRlvBOTtYny4j7tMbf70dEUY7/imrYoJ2tcagDiPa2h0Lvd1BH8HJ+IUBK/MOjZyWHYpW0A
0YIUwsJr0kcZZC9+bZ2GSj4lDfd5S70Q9XgY0rZZ81TvSw+wt5BHrjNMGuuW4JHhH7nxYdFoEKsq
nwuYZU6n2GfXIvMAu73a2pX+w6ynZM1I8JrL8UdcBihFbfOiJwi+OJVzDKvjpTJRjSdMkXYRwDoK
11q8RzJ+UjYqRmMMSxFED0atXlrRHnVGQtjHQXlnCRYZ1JF+WA26fkkpHIst7ymlbcip4mVlulfV
amc/fp1KJEvuI64X3NRdeCfTaT3ytJugXaZQAPUYl8OAPWqUz6IMt3kz7Sl4unraexc73+6kvw1U
VfliIKPmfkSmQF+0IWdZ1tVzv6BIMN5fm9pN5dwUBreA26zFJBheoM0w2MGaTyBoFKAynceU4EbM
qSNH7gMQCVp7WInoC/b4NuvJHdUvtvvA3IbZF51mybcbBitDvLb+ParQFrfSwjHvIPvQUNlf81bw
uGjnSL8OFCEzbiDtzNBuNDHAjrtQmfvK3lhmuoaasnBBrBTqljGOi2Se2vKlaZ2FGnmvYwEr6pIS
WrKTO91H3WetfC69OVQXWisfqxgF52n7zTh2mRbuO5atZAPO410r1A5c4S4Ojc+uj9AwXaKPMKEo
7oz9heX2K0FUsnFzZ0+uEA22czEt+ekTWqe/5tpofmoVRDJHc1a5tJ1NT2eUVWUPGEyxBEY4QWLt
NR/H5zyeHqYhukxeY0OkoYlSZtLc+w0W7ixxMjgSQEdQIz/QqLfOZO8aXH8qpa5AdzhO+RgrNbNE
LdaLda+bjLr7Hw1O1xYpVkEhXiJrE/Gy31PQXG4ffBEUfXAziFNlJHZRRBVZXnM0oc0uXntkp+Ge
equoax4SicpsIKxO5gm15DvWEwAw6A7qgHS5MvLqHPdwAA3zjGf1ZhybrSNLsTI96W/g7mN37S1t
1ZduuGos0jfktAGSxoxP/iOYPAEVlmNaYbkg/wjdcwJ7CPX0pZp8IqsM1HgavKsMjAOfTbj23LFb
iMIbF7imZztiC7VVmz21qbr/eTr4N1xH57/iI4dhQ9SgIfD9x1+5+tH8+Mu/MJoP6YwEDjdev+o2
af5cTfz/+4d/lBX/i14sw9Qlp4B/frfcwdD/CH4k/zB1/fsX/3FrdH/Tab6SNoUsc0fWHMjuv+rm
P/+Pbf02sxFgoTBBMegn50/+uDVKrpqYlujHUrYjhFAksmusEpRjSf03iQMLGKIyLPvnH/39Y/hL
gv6/EvV/PtmLn40lf45e6zbpNYOTD34k7qnmXCfzp8CzAD1U9M4ceITFtwrtmlewduHFFdpYfpiN
rNaRHgCHLy1nq7QeI5XpNSu7j7w9hjnxqTNV2cWQAlYEiG7bFGifySjuDaMxrp9JcQAYmrj8KBtQ
7G5d1kvQFf4NdrDh6swMqrzNfNb4sKk+IeaP2yGo7WuhWWG/DvTC/PDwdIG+NVWw6bR0M7rtGVdv
glSG1tz2qtmXVIGiTpuLEdrKJixcYpK41OnGa1+wqLqfsaZauaAhEDa85rUbmRkAIpMoGT790PTe
CEC2hwmY3sqCBLqdCIPsmIGOWybG2bYeynbliwRzROjckpTu1yNW5l0ewL4pR/a4voR6Gbb1dOmB
863daAgMID1qxFmRUWkxeWHBxpXnXyEkkXOja/JQ8mZOte4+o2U6F2mX3OyE1YV8qrknF9Ch6wJf
ZVXZa/j/JO5G0LqYP8Zh2eQifoH3oR+kMzSHLBYfEHXINcZheAoDbKOh7dC8gcLKqL7GzwFrz1r4
sR0SwSKqDLzLOZZhbZ585unvxdBhkh5qS/vuRtWc09HpXvJIpGd+4fycVtMtvBKJ3tLNG1qoOCHY
DqfjMaclEeDe92DG5KNUwG6QdF16KGPI0lUiP/q0J/IywVLehFLMxYXK5IPSsnszFdEmQc4m+tDq
L1jhsL2opNy5eEBWRRsbZxkE9a4QYbnqpcuP7s8pGL+xFl1nddBrIfBB9/GenIq4hoXMg+AA+K2r
gd41FAK/DmMR71rhkB827XQOG+NtqZyAYx6j+0UlQBjbXo0iaoPl7VXFETX4Enwk3iLMCuvGMLpo
3yI18EvXTwUdsCf2HPfTKkz/cYAO1oIBTJ8gKCUHJ2DO0RMHxUxNdcOJsByd9Bxz7+pS6hmKgYbx
OjexZZlVW3zWjJ9pLdGWRusXm7aIxM0kiZxEvRpugiEB+a0ET20IL+oxsV1RUrI8V7ymfGZuZOgr
rcratwli7FFznOJKfMs+ogY5m7GH0iyH6LPkTqGMutoWVA49xQViRpxyka00n41zpIzWgpGLGSl7
NOAH3AT8dLAQtY4UhYeIDGo28m9Qd/2LnAxz1QSS49hoTMwesh6IWi2pYACCDy0fvRa8m5V9OFNc
u0tag8odGXVzg7jrYG2bqV/5R20MRFK8aKnpbPd6o22qvD+nHYZtpyQ7xw3zIQAv7RuZIFwbKQgw
gdL+BehhLpf/C3CCVQ+VhnXasIBOADn566pHMBMEfs1ywIFEBIvOyue2a8K8IECdrDhB3hfLHqSq
rLOXBCtLQNtOVd2YGBGQ3T2y183U9d9eGrQrqq2To9vNYcYQEP6Jg3v2kpdJtantPpRrrJ6cq5qG
2stFg4Ht6v58n+Of77bEnwMklPdC7et5XejBXhLRYSqRrXEbxf/ikk4g+Zef3ZAC1BtkIZoVFZvP
Lys+pekm93Sfqg/Lv3eTlAL5WN5rzvCmz54iAwLn0gKBcLKrluC7xu+Y5OfAibtkGMOxzLcqg/Lh
AFUIMv+wjcTMfY6S7gt754zGGsa9XfY7c0j2pZxKjuVt9ebUzYarbbm1MmSnRDjLOA4/ynLIASQY
KdkHB5ubTj1GMibtnF4NDgIBBLUh7jD5VGAgsq6SijOo3mB1jsXS68k2dgp7vMXUBgtn777lTpy9
UVrebQDmZe8ile2N5Y/lTeJj3g96I+XU3tsvOcDfvUqldxnTsLvyr/ammtrwJTJkcBg6emNct3HW
U0rFQt8W0zZXvTwJvEx7n6YgRp1ACjZ+I/z7MdEiOkwnv17ybfdLmvKCTczkd1v1oKdiNtl1IrnP
sAe14bqqveqpEaAqfCSvp0iS7iqTzPxmfOyvwiaOj+igNWNFKzoWdFZQgFpzzdEaS9y6k6Pdy7oX
WBNcrsAUP+VfZISHJ3o/1JNl59kF1kN1cXDTHfQpNXbSMIOTV+oV2G1zn+JSbLrAWZHpb1CoaYTA
zWRQoNL3/d3Qp/ENJ+O2pK3I4P5vEhpIRhoborGs7luRuEtdwNGD7SDezUJ6Dzm91O7SSx6DJiLk
3UwWZjvqUNK3VC/68yQF9uqqIX8W1MMx8x11SnECbxyVhCfbgq6BXu3ITUV7GMGY1AmWetUVJ7vo
vdta64s7ZeNJ2w6GP9I2oCBDmTJbV1XfYpCZ4kvbB/lZDVOzClChFqkviwM3Tqy88yqSlB7HFXtP
fgBnYHaLhfo+oZKp7BOQ1v54HmoFNJSJIkY4ZHP6XwjAsmbRGGRuvHkdk8wREZ807duZVzhIacg9
FZSSnsm1iTK1yOrE2k4/F8b25yLJSmGSlGDlrOY11Kmokl8koZhYCAK9QdxkvR3nlXeY1+BKmMMh
63PW3ELgWcu8jrBXP7Kig725dnTTHCfdaN8sRN1VntjgDbkMbdKfG0M07xG4giQEQAOHJ7racFP6
cajtbDFRRNj83IJ0t0DYcrWx6Vf0SdoPo55btzTSmd4KZ6X7GVYBoAUnN2JrW+sO8NauKDb1vE+2
OJ9X0c8dNCt8570vIoutgmdask+FxREJFtRaQTZqlwNc33oYp8NV9XNLn/SaXyyW7mCF8bMjVsmk
bTHV/Irsn6eGcT5AaJwkpvlI4fw8XMSqJ+DR2hbccM4dOsdHzw1KpvE4VRjIOQ41M+1wTBODmKWr
DXsPPhblUWm6LTj6rDonjfZR2wpG/k4AY6VzzWU25PBC3SSG/Qyccy+bvDlHfiqegxxiR1NbzhU+
s8fApg5qAKmV+1VOhbgMSW99dEnLGKYew0dqLJp7OKdDvfL11t43PtgVxr4anF7dDG/BbvSY9MlQ
3ShNtruKQNyZMx3FI70pEFfZoaxLOhYBbN8ivWlaqkUWRc84bai6F10VwGgcbQyo3tQt0kKOsXWo
3XqwfX7wiFvDvtIKrphBpLoH33Xw5kHLk0TBTe1iTbnc21g879MoR1VwHWbiNluXATbjoUBuBS6s
Q46QWkioMSVBi1O0o57eNwpoe+4Q1WdFy8taER8jWBjq7/BR2g+ZZwWfMR1Z2HV50TZ9PxGPU8pn
tEH7nHge7dDaUqXDW5wg9B9IkwAyqxzt4JZdvyOgNRwiWyMDbYYVTN9S+Xch6eNXY3Auk98MD8Cf
KXLMNZwoyNsHnBHYa3s4g3fBKOK3SBKFmXTcFgtZpc27TxXEW9E29Vq3TQB4eext+U/e9RCiO9+R
tW4QmY6icHn4NbtJ5uK88E4Dc0anDBU7CzznFNyBADAvMzCGcq4MCihEetJhpHmmL11oUJap7MEM
wgFAWxU65aBO2JQMUoX+ktexeejGugWkFPZ8DkwP6QSJ+GJ72tsiwODRzzZRhwP7Gtc5YzFXHSA3
ftOhh6RGpoQNjIJa18uzPTklh7cdNsoii0r/iv143LLycLD2Yv0pIp1EUDd9MsxCvJgMonddmxTP
RNKjZzis1VfM+75ytajedc2EOqY/SUVyHG3FQmIz87NQ/W2EZsmhH1mtJR62xno6MeRLgjpf68Bw
JPMZKEzHqjCLvUMTH73vAFBcySRtaopobeDXew01nlOQJOI49Fq7osLI+xBVaG595UTMiPL5WD9l
1DP1zNKXQ2B+tm3gbV1oVxsF9eOEVBMei1HQDtZmWn7FPSEeyGDUw5LOkOaro4IGhlJcO6eszFht
Ol9G99jiGMdMsxktwm68scl5bqtcInBEBbQizbPoeKajS/G3kn1Nwg4SiF1UByq6CKw7NT97l8yN
Iw5NVeRv5zRF8ZNwlKxNriO3saqDHRSaaU04tN4W3jRwcZISx0Q87gfXFdvQ4v9PnYb9knISZJyC
keYM12jcWAU+bmm09ltQhsaW+C39kaAYEHuSkbe2GnWQlFkQ0R2U1zi56lfXa8+TrX/PU5B1Z3jG
j6bT7Fu3xEtuFw81hgR/IZigXAWUmhQLGu0UkZx4DQKHYWbGobplbwfXZ8BArfot3aPQAAI5bPWZ
BoGXXn/CskQUGjcDZZgVnuUwJ7Dkm6K4K2wvFSQzXJ7vJHOaB8YT04MqWqZalA22S8Mm3hQHBaVr
/MwX6gnEGTg0VIDZqk4fncC2HDZqRabBybau7Wr3Flv1RRpZ/23G716NMbYvBmyb/hQoslSjuatC
1NhAy84pQRtTL0F91AkklSyJtsTtS1YR5vbWUGur1PoE05FEG7CpzG61EWNh79rGqui8U9NH0w0H
wmMjsFfo7YsTv+XTdQzg90AkW5SZiL4jy7+J4zTbOFWh39mWV77yfLF5gWq97SfbPyZBVrzoXdej
pSRMIbA9anjEeaNfJ6sGz5u68tXTkTZUpMplo9fmvtb06MBOEJxUMsvoQTTjSxNy3dosx0b+vqmi
kIhoyBR8aIO7MCrUlQT6ODPiJqyAforiZXpo8nQU2FlsJWRj8U+xn9rDC0YmOjsyrE/LXBfBjkR+
Cn1hpKoIxyniiDvc0zdUbOH8g/6gaGIzkCbcmXNvQhhwkh0Tb1x3oTHsOEPqeHlzeiSRJHTvYiVZ
sTfLdtjgfzTXMTnSxyrk5EeMwcJ83gIkMyt35ycJjTN5SHcB8QWgFDROrEqfAXlXNNFL2Y10TzaD
T+dUmIKTYhEFy414DVZ6wBQVlFvDiB8TbSwOsVm329grOJDFuOOJhHPnxyrxAIC8Xk9tkR8i1gzM
nCMRaCvMbbFsEq1XS4havIExjYK8/QRvQArxZvGt5MvGTfmKrknhl3lwxKGV009rzllLP5O7IGaF
8GRar+pGoXu0IS2w6KwcGLJqYTgxDBJkkmLV9xQ1+zGIgDb2jsLwvHOGeztzg3eLwUwUz40/fEXg
HavUixciHuS6BYqO3G0uA7uH0WNN44EJH7Jl5V65ly+FC089FpBmF0rz0nMwJ+TSvrNXzAmmNV14
QGmIgnA3d+LkGDiWzUfgGfu+yo1P9FL42aLOvgMP/LPqnXDvyFFbYt4yioX0mvyQkS35FEkev9J2
WSWk/IR3Ja3innEYJxfuKtRB4P2Haa+YLFmqlk8R7t4labviNVVzxKlI8mM00/AhGgCvJqe9g0+Q
bM2uKk8ZJsNdHeJgw6qK29rG32a6ExZk5te8YfKx4bp2aZAXF1lnV+swZfYRuGCpdV8iacTHXFiH
od6NDp8nzaWvdQlfvgycK5VI7hakS/Sk9MTcl3GSnOywdgBRaxZQKwIhdGS2/wqy+4+uwrhLHbD/
8Fn1Xy0zfZQJzzMlRmkYtMhSkfqo/I6cS2lljovHkfsveq3/AP0KmbKK3Z6Ku6DQ8FzH4/tMqKjW
iWkF6zGM0Fr9eV7JTIeseevqLUCIYDI1yj3mCaeuKDmAXsCAcMyVcwitnNxrzQ1RW/67Ru1/nrT/
r0KgYvpkgo6h4J+P5B+qsGirH392cxn/78t+H8a74jcphTLQ+GlVMaWNh+r3Ybxr/IaBixG9cvhz
WKd/snCZv8GHBp2q+BJHyblV/o9hvBC/uYJTGvN9HA8Og/7/iYWL6ctfRzMO9glq6fkLlRKgW38d
zZCwA7Blcp4DMsdILW7EQuudXdqlyQIG3YujGLx1QzB37NFzNEEgGIR4Bh3xktqJfvXIZaytsv9s
KIBfxE2KiD2odqUBCWMKj3AeF3p9JE3N0RRax2rqDNZRTL2q0OIV2RpOPLVGN7dfUPJI3qIOx/lx
tV5ytyg3qh2vxAm+Uio6jJFuqMS3AIS5FP9OsfZp+vKGw7ugckQr34IcAc1S3bBD+KUk0qLieZH7
3VtYJzttyk/QDChgbvrUXiDJXnyNwWYoqNHTy5H6Uwm/qXBsecTXS+kF8uEpyDx7WBQ2RtGFnoxP
DEAe9DD+AQT0haFQkrD8j9NZw+W35p7hkStoKaptcfXQqNVe0zECihObp0IZw17EhOIm+ixWaAQE
XEo0CPwM7TgQt7CM9hsJ96YeSUMZlbTv2J/0JTfodVDW8XasrRTbeYnfBxDDUhuYo8vS13bKrOxD
UJNzqJBHGBG4NKdXAJR05jjvbD1v1eAGOLKncln0XT1vDfxTJov3Vrna2VOdvnd7bh4hR5rVlFjm
mT7TdmOl+RemNzqg3dK+rYjUbHqOwos2MgRLbM5AzSZ/Fgc4inq3rA5lOoirU0+fRUFdbh4P5W2f
tPGLzMcX0yF9xRoWIvbMMmGtn8wybtdFDhd0Ilu6jLvkO8yceGf/zDiDF1NUdRHJTADd94bNGTXV
D7kNMY3/KtnpRRUcQzt5CJV6sKnIOTg6owjAlISAvKpeMWSP1zVS75k7TXLtm4D0fAqqdopdyuPC
AE5hYT7COvXWNl2NZ+jrzzyv7tegZ81a17KUNj8ylWlDbrwr6gdPIwQ+DtiNBtqap/opmsx4xegP
hgh672LQQCVSALYjqUJQoxjWMZ6OhYrkrFDnzZNOtRiPqIPm7v4UjDNJWSNlhNayC0y1qDvqGzBS
QL4dhtr3zhHgk4pup4aRrTfXc/pjVVxMBeXAsDSN7T5Obt1acMc0/X6fhpRNKp7BW7+p6XDCXb/z
42DEdRiwnLn1lpvUuQV/BoMtqeTRyvLoWkemsxWFGMFt1U8GkZ57VDX/0CtH3+F6xOpgqkcD1zcV
JzQ4JlEcLvlVdWtmx/gb44guZrfVvNcqBwrhxaI8weHwD9PYK663nW0yCLAqsWq96isvqDbyc+iO
TNDcGwWD4c4fbG7mqDrroW+Z6NXqgFApb/XKQ5H3OJcqtw/vegMG31g47a0eTSleNDV9NCO8kGYq
OaTY9PfqEW5P4nt3XozrsdXmsQEp3k3DLGrJVAh5XvnkhhsKT5cK/CjlilaW0CYBeWPUdAV3FiPZ
WLvqsfVbe1c6I718uu2hINBzanV6tA0BRO8juxyPpW2Fj25YlCc/L/FMBNYkrslkaDduWlENisP9
WWXiWcdjtcnViBruZ7uiHi5FQ71VVxjdNQT2tNLCmjZi2eFbCRmNoe5oODfq4p0TVP/VwYG7tQvZ
H9xRgU4gQ700PQIimp0Q35j8Z8dMihutco50kwoCs4vGB7rmZiltQqPM51Dtceg8wZsLf5/oDfVp
RRfYRzNJI5oqvOLkGU10GyBycuhvT60Ku21qNuVzpiPSizytbhrER6zylb5qCcis05re0i7C19sx
39rMDQFXL5juBsZicCC4FZK4D/dF1N6xD2n7ltDVBlOc/07AeNoZifbA5XDmTM3xSJE1tyQnrZXj
EIGUGVbOTISnwQnia+mb+R2ZNgB0RLjJEtoaR0YoRHJw5rpeY0QmwGq31yyGAo1WWrQROOlWr+Lq
NGgN1EomgIv/y96Z7caNbNv2i1gIBvvX7JVK9bK6F0KyZPZNsCe//gzKrl1ylku+BdwD3HNwgUJt
7LIFKpNkxIq15hwT57oAo2WwCkfWm46Xe+XZqb40Pe8qq+yvEU1ScpB6Y2F6cGEHURrrpKOtYDBq
Xb9DCCnATfLd/TthFuyK8+8gU7pgQdTTnm08ee/ChF6mcMoI+py8sySB4LSUncVoLEEA/KIFbYaw
lnHWrUSxbBHYk/XMdCN95/ahvgYheNEZVINDl3AyjhkfXss+bDedm+AF0OJrZ9DLMwSG8V3puUQl
Mg5Z48W5o+vEiQwIKyjgKl/amvc4TeBriN58LQYeKLsmc1hhzo0HJFl5Ks6nbqJ/oDielDby7KaS
J+iMSXec77SbjP7G6AJgTxlLT+Plr7mcXlqneOocHOQLbWJOlUonXBOXxKkI2dZ+8IPLKFTVmSto
OwSGvELTanBCgl1S5J1cuS2qPmb49ONix9jVXVLdBsS4wdgKiP9umgwdWPEsNFYh+NUrX6LvbKyX
MSddyrReM5hVS3xCBHob1ut/SyH7v4/4jxqEKvOfa93Dc1KHz6/921v5U737/ed+KE/MP3RpCNtz
bCB0BhO/P4tdR6JJ0VG8spG9F8L8yQ/lia7/4QgLrr/BJgA7xfyr2HX/mCtnyZ94EhvEbGX4F8qT
oxGs7REe4EAEEbptk6dF9MDPI1hS6fywIjyODEBYtVm9pV+eHoKsegII0S9MR6yYAOSLmARDH9cg
L7e4Y8YuDkXdPRh9/NiW1bldTbNipGt3jWouiV7iqG3r0apgq4H6RM5zZaUPjTubVr3kAdccIdzj
nuQLybFsJpECLpN9fPHhbvxCMT+nevylqnn/cK7BcFlgEOUwYR59ONy+ITydwlwNWbzSKTMT/xtG
zEth/y5l5fhKJneSCgUND/+Y5nxE+qjfCTQW344p6YqQYUS6wBxyDYsFSjLI2p9/KGOeiv/1qZgW
m7aDVYX/wXtjckT5+VqjHfWZ1jOdhxz71fGVw8A/vyedmgEei72P2WGZ2l0CGwMYvdMBDxY2ctWZ
p0/wVQ8auy23ZuQ88rdu8zw70yw5rSyregi0/rSwnWcZrkyrtNHhFC/VkI2YY0MiCXJ1GM2gwj4S
IfA3xJ6pbn1iMKFZEhc2rE3orqvQH5/tbnpUKnoyFB6JNBHW96M15+JfC6b0+c4dfQcwZwT7Bajw
7w6kj9+3D5+2G0G84mJ2tyE9Lj0bKN9DuBwFbe3ioczsZ41iBm84bnXAV2aXvaZa+Pb5zZBHZ0Xu
AmYMQxq4MkzpuvrxGD8kajYLaD2QwooiWbFp0C5+cNHVQ4xJv1Lpn5oxDe00Pa3a6bYApoow3Nni
0knBd8sro61u5lnCYKmtGTjPUxw8ZaO+4chx/Ztf9jjgY7aMsAgx2BIOCSTG0VOac0LVKADDtRBE
7Vm0qxzR35qduFGafVY2HBGInIw9SJGDvY0gTmghibQthWoIa6SaGPPrUFnoMi0nkp9Dzhh9WZm/
aQj97e7ye3owEml+8ioh2jvShVgISUnqcLQVOcM3pRsTTp9x1lT9cNFb7SlpY+i6YhKJTLsxF0k1
PXVqghEONgSDx+df2vydfHzSjn6XY1cCE0A9TZ3UX/nU5gNRIomnw8KiGHLltv7t5d7XpOPr2YKn
Cb+a62Ak+/ntdgw/cSeERisiP4D/wYJfuA0+p6znqTBviEKEAE4S6KorNJztmRNd2uF4YorwyRlp
ysYxUqqgp1WRe/nD7MIJam8DJOKWfNjkFBkPXGHfGxipR1deJigMY8TZxnRwmxowNTGrCyj8kMCg
m0Af19dAJ09dz2OukQMDNU11SJUWbPyR0IgSx9OucYHvFRaibQ7HaGyrwFg3xnT5+Y34eYl99zux
HQjbZq/C/jRb+D6+8qMhUohP3IgJc91kBnA9zofYJYP4N04U+ffXhDIReadAFcr+ax1tG9ZExyD3
eaeN2AHzkrzllk6z3i1x5HpGu/Lq8D4e+htTkYhLL8YY5aPvZkSh1f5T5btLcB1EEeKLEMmuSuVt
01RnQ5FuP/9C3o08Pz8qP/+e1A8fvxHhe04gS1LCyYqesyaAOmNbE3H24LNBLxzmJ3gEu4i5TgiT
b8jPqgFWi1uSRzEBlin6STvHhKuth0EZODui7oxEvgx6aJ/s6L3620DZ5n6yq+Su7UE6lao57wrE
ZmbZAiRpYBpqEvZY7nFhW3Qk0k8jTghlzi0z8lDI9QMwLpuW+IXifmjiZz+cpahlPz7Bcr0jf9Re
kUXWfctI215SJhNb2qrgFK/BtEnC9O7z7+zvDxHVDsMuSiudf1vzrf+gs02o1lvbyL1VYPko6oDj
Nh0VM+Fxpdx8fqn3TLGj2zPXHIQYSZTF1nsw24drDbFQbW0grIcXZ+zbdrpHFmicltUY3CGAMheA
sfHZjGd18C1w6OgXZB0upMcG2zc0WAhitLkpVnWpe+NvfrljlyqKZsOweGtpp/I2HZd9tPz0zEIB
uIqzdD8GG8fSTif15TffwHGlMuumhcci5szNXDn3eT9+25XEXtLZabCOEdQADB52I8CxlW8h7o1C
8gBIvOiDsnxOlfUl7scrCw5kLAj4c0wCt9WUlajdIowCtAYYxIWHVKORUfmO+ZuC4le/qU3qFqdh
00CKfbS4NLHhp7Dc/ZVrF6wqUbbpYmhfIXK7QACNsUNnQ6TrqYuK5fMviUr+5/0Fja60Xdt2LHZl
63ixQR3TTEVQEB1eOnd+77DEgPn2iG3OJQ2xdhll6jeX1H91TRv/Nq5ndljDOrovXjZCZcbkt2Kq
vc0kHn+kQ8O+BAS7khGlfdZ+DZPuC9y65ziyn+WEoQtzTYN3YBlqRXHuDvk3zqkneuEso/j286/E
/NsC7NJ3dz0K3FljT+X+83MzaEpnwtpocCPaVRRXW9/yN37M6wITAKxKMqE75yHqB8ksOdy3k/1U
FxWZKTbdNnRC2LdM2gPdtzgMNxno5qArFDTBaFaGb0tmsTTHGQWXxVeb/ZY4qmDTBZoH4zDZTqXZ
7+PEUIsMWdE4tGqTWPXbmInbdjQfAQKtanymXUVaaYAKvTPwIn/+DTjHZSV+A5tjC4Rqi3cHFsXP
30AeMcB39dBZ1Z1zKzPranKLnZODmy3LAfeb11Tr2grPSkLJljpZ4GkBa4zIrXrdBPV1U/XXJlyE
JVnELg5AE9xDxQbvEOKYiQcHtc8q8+qe9n51COoG+9vI4q16zC29rc9aVDC0Zo8f3X9GBpaDlXFv
OsN71GV0pgfGKklRPsXsBjHzi16gpJra6ZXE3xLupTqv2mjV8YvqIrtI0+EwxPEhSRNrgezhuWua
lWYY2LEJ/2ga+6zQkq3iDLIeYELOPrMJML8h1wB9gFgTwgP7kglxNqxGPRk2oVkvCW4iJ1bozHfL
r8BhL4qUmDBvHTVvv7kVx++ny6iKQ7rD0Q6HyPHK0Nq5nzvKoB6TSwUR29l1xU7RuQV39H6l/wvW
nP+x80KbiENpCmrqf26iLMPwuWmiGjZE+FMX5a8f/t5Jcc0/OGabYiYs8GIIW/7ZSXHFbNRhL3ME
Ph4O4vzJn+QH2i9CIlj2BCSUeR/6z9hQd4BCsAVyzND5Uccx/k0nhefh6EmxUQOY7B3SpTvD9Y5W
LeHHHZL6btg4ZhHKzYDif9njZqHN5+UTXdkSb8u6SnSSYLvAJ9LTcfCKrsgVGbRFw1EGGY0tD3lP
tVlA0mY672fqQDs1vUmiXru1gHueBEPRXdpZHqJ7cAA1VpaTYY5JvLVjlMmizuvwlU7pFC6hiLrh
7BYId/5gp3eYz4Ab4YVxTxH2Q4AP2ZiWeu+PV/ZQZIQfTTdB+57EAP0OHs9CkiC0hrZVIYUg7XBw
LSE3Y9G2ydIfMEHjPhy1fpvLXp1HxUh3uE0nccPRIn3AthrcgI3EkiJk/MLEIDgbU8XBZMTZ8BIU
nvWEEM3B+cg8ucdzuvT0BPSERIFZGSlh2rGOupxwlPxyqOv0gmDyGDEP304uh9NANIx7slBSvyHB
1RnsLc02KlfEB+kvpIMzjcqL1sfG6UYJiYV28tLb5K0skiD1XoOCNCbJEAoMrgP/ccF5UyIFlwit
EefQO0bCuUB3Qd5qHMg9nEWNWTC1SWPHwKMKeLUIIxE1y4GaZqpzIBtxLsjuG1S+Ds0pMVb0BZ2z
FgXtc5SbGQJGMl/wdY8QOohsYrQhvLE+TKjswSnXGtSxbJJ8D/hihqWdB82CPEUE/tLug7MGn/d+
wN74GHICRrfSpiOaT4gQaoHxzV5WAHsfGNkgUAODEu4oJzViiQ2wvTiRcYwnAcNn3LNkpSwKv/JA
e3l+tINM2L4yf+rDDXDOYUcGh7d1WmcE/hTYI0i8FvSpY7hJCU5er7801FCXCfavg2+39S1o8uI5
EEYIHqTJlXfaBDyKSwDO5VcFh/CRiPkC/hjS19nUWpVPOsbNcjERrZZs4zivbnTH8C5NU8eeiRHO
O8TE01xmoWLLd/NQl0tvcKsrQNjDHRR33LR+JrQ37DoWkxFdrx6oZ7IXaHYF8lwaAQxOvP62znMY
WQGKoGFRkUwy7nra8tqi0wDPNTEzyD6VTHKbAdVs2Pd3nt2X1/RFoI+Q6sV7m6idw9CJFI/Sbplu
6p5AbWXRa/KFTF4CXq75R33s26h98E2Bj4grlIu2e9JZkX1JpArZFNJMB3EfqFE8gPI1yN9USMSw
pXID3bbgtzZIrli4hhLBAulozxas3GA30VrD52K/+amcHvtgWOs+Ro2sN74WnedGmDDi6gXaU8bk
SzeHx6GL85VqUTEFiN5umRuWhxD2+C6xTLkHrUkr10Ldu+TAAUB0HOp79N8MmykCzDWuimIRD+99
ocluFsZIaxbeRw5YA0wuQGx/N440EbNxQr4L1rqjBFvQHKy2LZlQi0k6/p0nY2byDW0d9LGevdR0
bBOLsalKteyDTHFGzCFkgPQUOuIrgN5ryfwI4RMizbe4LcMvkxOGpyLRyWlTjQFqVjNl/6DxomDn
l0bVLhKl2seMQE6M1RqAw0USEYuzmDJLXUIiycYNwZQ0I7IJv7auAWloKP4hQrZ2e67UHBw65gXZ
dlldP9TzIBPw+WuSdQQP5BXrdJem9mnoJfPsqaVBupg89UU0Mj6bXMT8Cy8cunuT8+qB+IvwUe/I
y6MxihAPdjRyDHigroZpOyMxXSnkb3UOpDjImq9CzQBkN++KPVuJlSyDOFWvphY4iCmrFpIXssr+
jFhHMkA9TDMWXWV4LHiAZjm32ceFu+Bz2s6u9QBiAGwMdCoy4VGkmvRIlv2ARJAquAvoekIiq9Te
t0ntzPimxCIq4Vevsj4lk0jWdG93RdbIjRnZjdhlU+4RvsboiW5malsK/7+RwixFLoNmD3zbt6Ef
3b3A/bjS67puF+40sDgRgX4Dnz8juiSKhlXaK/WIj1UQrOa57lVTVvJudMjcW9ho4gjqKeQXr+rU
AxJJl8iuFHEaiGoNiUoZGBdl4+YXNlqkL2okXnX2wvP4ODV0yc0I0DVb1XQrRqcBx2sOZnDn6a3I
8E84+jehhO6e8huGoCg6KwVr5I7uYzPg0WGDkvUZ762V7XxTWiwMeINuWZuqA4mG8TlEPLkhkthZ
DT5D8OWgQTdfpEDYUNID2t5oqogOWGSc+zEWkItQPVwk5AguU6lQjvdFdElEKEzbSdfJAoCZAHdX
3bWBSL6UAOlXBMU/lsIxbpuyMy9Bs6EAIKpqpyxOGEoU2hu21sFHnSuRchtYCBjxMtoN8cjeZiJw
Lp0iui0KoV36xeivgN4gl+/A8l1qsdSXgYmzYNmPudUgEJimcB2JPB8XDV8bMe9otGeBuTvMT0Jq
lM8R7MQNfgw4HJ2D66yein4X6ghmmoDSoUv76WsaMs2BXx9DnkRkeUGwZ32gZeOsUYBHT1FTPWZl
MG2H1hu2ftTmSwcf/7PPgYkWfZ9cu06fA0K1qKC7MN8oBFVAb13CJYhYdxF5hmCJZV3L6syxsuwJ
pibMF+hfg7sWaaKTJVwJ8yQNShYXgKDmSRtGza2acMbmWhWeeYmo1s08eycnFplvUiQa0gbT2Jos
QMsCkvitxdZyBX/PCJZ134M9ChMmxcS81c+THvdQLRFHMcCvw5OugD0RiE7eCBPaMBokrGVNYDkH
1Cr2jWER+rdMzUTf9rUh8S0N7vk4iaA5zes5O8YTYXpmo858LkfPf2zHJLluHN37VqnU4IyDqrVY
FmHJkFyH9spJbMRIsrSCNk8vQUmgc7QMbjGDjd7fVXWDr7oxixGfsuUtSvJLL5MyJyDVrB0VETaj
G0xdKJpp5wbhHV096F+95xba+WAhCTIDjEO11fu4MkLmRQT7tWN/4vnMqFGGxfZ9p/FG5rMJj0ER
MOck0y96GUrU1VbdgIjSWB5sYvS2iL+bRxIniitaWcxgJPyJfasIrLbDhHcVzntMrpExHtBeIQ7W
DK29ooDt1UJ5XfgQ6g0pPWnfIZAxk9C4FfGg7gFQlpdQWFC7ME48d1s76AjrMc1hZUFpoSasIjri
Y+a8FqY5219COZ5rnZ/vvTlkD1bR0C2rviEnq3bsr9PkNvrKBdbw3IQNfc86y7U1+OnuBVxg7G48
g1AcCJ0ekYBTfwWOTG+/f0plOmC3TdU9ehy/jRgBYD/11j0vJ3omhSn50p31cqHKvlhJep2GGfOb
NKgPXobDCTeeyQNodhARCW3GvDmWRJbNUyToW7Z3X5KpgHeq7INkCZ4si1AVu+iAbV8dPL0orr2i
sK+7zC7POLykhzoYwUvNoRHYrmr3azJO4Rap3wxFp690Prg20TN12gxPbjSKcV+QRzTumFR0wBRz
CRuNmIxx19AKwsgf0FDJIaotcnzl6SIoHYYMsnK981wFKFDYud40+C1vQeBX7bqLE1JPSZRwq5Wd
zawRqzMiuZWFR/gOMqsNmQzxA7484Kskhxmbbiw89rawu9MTL7x2RpkSN9xOl1NkNG/G++ZbEZ21
4IvHFd4HPgaBsX4ZCrc+c4jduUVTfqqrILCJpe7s57CISMHGfBSSE0Pb22O8jJqwm6Rx4SZOvxKE
m4J1RYzPfU4tD35GbibYztt4IvtD1SwasPTjRdpK60EEuhoWrWrwPOJPYrKEre2rqalm1xdVdIZU
rLiKsl7dVyhIXmtlebs0T/S7DqQm9plxCE7I0sBKq0OmJRw7b4ITzTMn7STBeb4j22CAZm0g0rfG
sHkKOSQzhqyaFi6AQXZlYruNS4xYHR84EkQ7u8JIWpJ2ShCiH3uo2ELq0LFDmBm28ExWRjkLFYkO
naD2Q5Emgamo91kWAxDqBmq5lSRs7rJOtWlHuu9c3RhtvLVEHe9cC9bUogcCfR3wZO564ile3AJj
6HzKxvUByjhdMeTTbkRbtZc4+ap7ZIrjSaIbRMMoNvwlslGQWnpt8ScdxsmecOfTWpDnBFcP/Vlk
hIW/LNIifs6KtAp3pC8EF+ij+AhJglaU9yGOr1oCwKvGsA1eF7wzaE8vtSqa5WhpS2LEZFmnUF/0
bsG5UtzGlu8ByomntelOAE8xwBKUEiv8f2QvGfW+jhgjroC4mLOGzC53daMEENY80jiahvG8KUeZ
tauamltDGS8yUMqd1Vf7hh3pOUps2Ot55GOMRMLrwJMlKxayYgNkDA4EWUpT3zBeTmqbZJkqdshC
E4m9RtMYgmNF91lBCn/NXB0I+DBgeqCMJMDVacMKtIWdRCcepNG3IUhIeKvepcQYhq8UUvgvmTWf
KRqXdBlS6kbk/K4OAbXVjUNmNwTwii7fdYlTn+TtGKoN+UnDHcNdKbYZgeknmur8J0w+kVoiaErP
cuxc8sSooMzcO+3QUAA6PYbE/5Y21f8+NZCgY47w4rNe1j8CTelK/fjhH6ogJOtwUwXzRdr+lvmB
RzNTTA00pLpuovWA3/dXLwuKqWGzFTDGl7p05w7UnxJ4eDS2QdcJTQREGgZO/6aX5dEv+2ko8R1i
yoiAHpxOU+eo/Vxik+3NXDfXxJR8ax37HC/ktrS929inxSRifZ0C/ucc7d8SBnlVTvYjwXvb1nsK
+xaRPGALJI93SWtvS3CnOpDO+AATfd/0VNROigiwOwt7ccdhbps0waacrG1MvIcoKYp8okzKU4Lp
7BYGdM/PqvyQxtXOVOlJYhtXdmWdW7ax7ZV5Zfr6ObkS0g5ehiDkbOCt3VTduFp5Mw3+eqbDmSFh
mZkA4/IypTcjWSVxNm2tgaA+sz9zSvekDbKDXprnuTnclYa5LJv8kv78uhzHLSkRqJ8awqv9W4ab
Lspb85Z0z12FXinzTVK/Qo9jj1XtJp/RaBwQHxU4O6OsZ9Zrxxvq3bJ3PmBrh0kmzK3h2ye4F9eM
fr5qjYFAKjuYJHB8ePIuvw8aP0KF3qUnH+eP7zfRoXFt8DDx1ByNh+mCSCLQNXPNnHEVEGTKYfQQ
9OrCGscLp9JqMAgIzCdnraESAJ78m5na3+bT33GlNM8tBEvCsOZh7IcBaKQoPz0Z+WuNmrAswXK2
FeFq9EpwqVlI5CW458Tetv7EQWm66/LIODBH1U7wQVETLd5Go6nIAq3sJarPiFxFUo4J8gYMUu1a
lVA9Adw7EcwEMyA+S9Mi9AssG8mAaP3rhduDEzQ8UitSHMSFD0reM07VAGQ7dMhPoy9BYj3YrX6Y
rloRbUkh1Ze8e/ewvk4xOZyRTXqaq1DtC1UGp/9+If0/WyX/8W/Ns4X/x5hdEpnjp2vkZfvK9PCt
qsaP3f4fP/aj0y//mOEo5tzsl46BBPLPTv9M6zJxvGIFel/l5j/5UzNp086XLIGSAYBHRcWi9mN1
1FlTpaujeDJYhS2DhfNfaCaPZ8U2Y0mXlZmWJE81gvufH2ur9EbRlq1aa6716GPcrl26agGyeJha
OBkSNbs4PeeAm+Tr5+/0sXzh+NJHr7SMdSdJRK3WnomHOQjJ/AwJ2ywT/6VXuvt9p/9HlZ2cP8nH
FWSe3IPgQrWKQNCUs+Xq4wtM4mnMVAIfNUcAcx8on35U7JSrwZUwlGscukEcb7nTap2mrbv2nM5Z
4hWxoMG0D12Rk2s5BXdYwy/HxjmzSPA0CMleNMK/V8AK+aoaqNhFfKrjavzd+veLXx+VB5QKNm1L
8kAdDfVllXEO7BSR1knD9NQwOHEUjVYtVGeOaw1CCrrTEat2YgyXXhtHN6ZvXUjE90g23HohWvWQ
THZAjJd41Mz8QKA0px7avk5ncTCJTlC7xouh5+/KrCfa0KVVFPQQ2gi+UUt3VCeBkuJWywURQBD/
d+AUViPZs850NRZiGeNW76zw2rSIuBn7l5oJadKHiOppZfnEDQdRcuUg9S/TEbnR61ih84eB8DRE
w7Qla3xcNUbmQPH26HXq4E89t21PEHnBS6tnRIvLhxmw4ZqVbmzh/QS3diKuci2FEeZxZYNi+iDJ
XH8modHZFkDTEPI21akEy7YwVS6cBQPqamXqbXQxVvQoTXp7O0EM6QZgA4dzDGN7U+v9gwtlFY9A
XF/2ZHbupqzO901duE9MIxxy9aLiwrXmGZFXguwiQ/YJvwWJ0H0oX+hJEvnRNmLf6ae0HfrzXkyz
XdOFYxkbSbFh6jft85ZLiLnn1+W04sh0eI2i+DUKiLim28G5UCoQ37Z+pdUlU4AxBCKcPkZuuFem
94XWDZFU3BqrHqudDtJ4WZKKuuszP16lWa3OdJexc1vccgrID5+/vPK4qqKQMvEUGui9Gcc4x8Jd
LyBWqWxGfd2maQ5hCDwIbQbVsAvnZEFuOcobt1Ekh8MUttpT6Fs6gGiXNB0/UsWBsvHLIImaoeVx
2ret+zaQHHhjwK7c1uDglrZXi+vQKJJ7HL3tmTP44tu/37Jui4x/3vGQ/9l63lfTv/7fP+5XH7er
/2HG17l8Z338bI5NxkH0tyn298Kfn/xR+Nt/uK5gMSI/zhWmPTtcf4Ao2b94ugTRCrgE3k2xP3Y2
YJNMmxlhY3mjxndnlthfHMpZIMMMG5uAPksj/83O9jdhEHkKDK4ZhPBb8Kwey06gBTOvyOJxa5N6
8iUjgvNBOXpw5ko/hHXtVcMjE4QXP9GrNxfbwFPf1iT8kejdrs26L9ZOR3YfYjLvgWSzYt/RFF7p
bpS+gs9q7///w/jOVv0NFdUAZPqpouImgtmWfayufvzIj+rKxS7tYrL+fvJ0/7Jfu+4fsyEF0fHs
vZ7/+58qChcTC/+BowR76VyT/ecJlM4fHDGwXRvU+Jw7qcj+RW2l/1xcIfs2Dc7DqChobKK/tY5O
nsQ0irwHCLEzCcfew5ZgPFZEZyZp03tnIIUvRN61Mmc8DmCe4UvUJ8EeMARZ4PhcVzrpX4tMdu7X
OKz1ld+UznWetSTRMQI8yxxyAj684784Zc0l0F8l0t9/37mE+nDGsYgvayJ31HdeRG4crvEMcpgA
xpX7K1ECy5LKE2forP3t5xdGevSbSx8Vg6VtZmVVktAYBTWOYMS1QFWUuwH1V6zjVitWk5dqMywZ
vrO0LoauAlqhvGxFA5WipuTEOk65tShmnmyBnRmKfHgBQZcKouTbs43hIjX84MxH5Qy4qoBbWeVi
x4TvuuyQsqTRlyQWFj0spbHblinAUmhnI6QTsg0uizADUIf9HeWYCA5J7dDzTIdonZYy22eeKM6s
1ovOqnzqH8O2b+ZBbXEgilCuCeVTm6rEcJx/HUkFPWHHZFBPsBMEEOL7el18MftiOHE6RGSpkZKM
MgTRJnbar3Hl1SjaCtkSOkpKdUj/c8NeO3NLFdy/0Cq2hYy/WLZ/wRDkSsVldVL3qz7VHsw6R7+Q
xtl+jL37epLa1vLK02o0xWoMUefEU3CWZbTsS0QOK3eMiZhoo63Rw1rtXOe5yTpg+T1qPOnFe6Pz
NVQ048UgQmuD7bpZt5gHlhqEt31J8h9qZ1+uSAY/L8gG3QyV2FVBcZvCoQNj5BORUZJoLgBXE7MS
q71N3iv+QaE2lOQDOQgZmNmJNE6mqAzwexIjc/JFVygLijUfLIQdUDYnVmWLpz6oIIkFWL4Xlg5u
nAr2qm89Y89bs4i09tQfPSp2V3abMhxuh07rroaMVJohM2HK2e0GSWC5E6F2q+dDv4ba6WE54p6E
BTNBr0X338EZP3jhXHPTJapd2z9xc1tsmyj0TxjbuByvi3BNRHrJCMq2ll5LMGw3GNOtNiiQtcFa
K7oO43d2MhmVsUpDhAoRWScYZAxtg1GMGa7r9SQqtONpT3LAcoiaaCu67IWxzW2TNOBypLVVAGO9
0L0VwlvVNsHXMuW7tDBLLuyk29lG0y8TZTjL3EGiBQmTeXcLd8Zj1NV5FnNKFyKC6W9t6y7PawD1
aDQWoVWmKwbiMWwrzUVMFVNeE5apHJcs+rS/1nMhTrXAnPkwAxG2xEIuirJxTseiTG5igzhNKLDb
oTfJOSNTL3EHZAJjiLGkjc9tFz3FGALChZnQLJtYoHnU5Fbrq60F/mxt2sF1y1AUq4V3GljJCXl+
15HLUAYxx20zRKdWCWiwCc87pZdAg6dV73Trob6bUnXxnirmiPYaeor7Raok2iAOX+Nlfk4iwMB2
QNJJIldjlt/WWrWWg7dRYfZV6Pm6mZA5pY7eLRV9JWaw5jm263CrTx1h0Yp4am+PDe5icIJ97Ofy
LLOVJmFcjc4GCUteLAqjqF/oihK4y7niZqjHDR59eU0gC3aSCD9P7nXD147jCOObykY3Mxjec5ii
wRJ8rJNhAq2H+BUqB/Wvgc+gTDcwo/C7hXOkmTLyXVVGOUwJiVIWM9CqyhLrysUtCxI5mQDvq3aX
akG4N1gXV4lJF56Ke8nq15+Oom9vK89lsWjgxRjg8LZ4j2uyY5yIJlHuzPHtA1wI1VYkqGTtZU9a
wC4qQCJDx+EvxgVpuvh/4SRV4mAr/4IW4r6SSH5IqLwd87jZJ37D/pCYdy1jvHVVOgmDjYDsUMkZ
GDtFdU6sYsswgCTvxkxBG9FpBHjE2RK3TXQSEOq8iDW4v1oQRWtHdD6LXW09MN/cO/7Eeheby2xy
4x0JBfFKOvZEsxI/iqYX3xyc9gK22ZYGqiRinCFZ7UWPhlaZazPyr8ATkgYf+tpmqCFwJB2B970W
6ydZGefnU/U7U5rx86nofQd1aeaYmBnxyXrOUZOBQHUAQPWk73iDifrAZqfNznKEXzNeEx6stoqU
ntw0U9nsElgf5wAcBjCJnjgF2aBOyWPlpFcXDzZS8SuOzx6xWdWs3Nfz/NxyJtRPuojg/qfBLvIb
Yj7ASKyxrLIw5GJfKQBLThl8y20HTTEn1mVWZVf8Hto6aNLnz/dtiqjjguGnj3vUlACZntJCsHSo
zEQA1NWAzGx061XmatPy80v93C368c2+S2L5F8yco/6r3oO4apKBrOnW+dY4gBZHy3wy6FatKqt8
+Pxif3MScwfd7wLc71ejRP1YCWmRn3UDuPIdaFEg05Zxb4BlJlwoeNWjas4FTZrLNkxD8irlRNTD
gNkgKVG92UFz5sUEknInkfU029RWwyauW9JkfF74YKAdEkXcwsTqBcM5omWIX8ovRUw+SZnM8WYD
CihZoBIgG/wwzBu1mrdsk73788/5q/uHY8NCkajT+3OOHEQ6gz+dOHV9V3jFVRFlNixNEn2i0PrN
hfSfXRDfb9/HKx2Vwhg1CWKXgbHrgtaCReS96VPNZFRAWcsT+8WWCIkHIgUW3lwplLC0V59/1vmW
HRW3VPyoMJkeuNzV+dX9UNwmZNUIjX1kZysrWCa2DzbDkAmlm61dRp02Z8CrNPnNY/urD/7TZY9q
akk0ckUWl7HTTPRn+H5enQS4bF+BeYsqoe3zcTj3tbq6RADLmbMnP/fzD/7LX4GbjP9fdzlwHyPJ
UqEPdQk3Zgd3rQJ9TYCMVZ/h1PeBLFgaiU/2heUK6k3DfmLVV5vPf4FfvLrex+sfrRJt79WFngfm
rknbJ6OOhvMm9419piDHEMPym87UfFI4vs9MHC3usS6ZIB4twWEfaVVTgLWxDBQJep/0i4i8zd80
ZH/x5vB9/nWVo89UG8LoUqswd1kz6IueD4hY3QQLi0v982/vV1eaP4qQrsVp9W8LX+m1OYwPMQ/k
+kXv6vep7Z3w3v7mE/3yMfl4oaM1j/NH29DWNXk7S+ct6puLmDbSlhxiiI9j+1/cnVdvHUmapv/L
3mcjvbnYm5N5HHlIkRIpUbpJiJKYJtJEevPr94lTM9XikVZEDQaDxTbQjaqWyHQRX3zmNdYHENfo
2CUqPW5UomzKXr5BV/1NyQwtwqM7r/pKqJVdxIk4nafGy2LrgICjPKxTOz5I0zaOwDCtg7Tmx1oG
IkrGBBGdcSF9S1KQlE0BQ7TUvmqAstGb0jgdyC6qa5GUn1zg93dGZn7MW7d+o2BmEn252Gxg0k7g
05Tgjp2LZaCBSYrLteXW4BVXC2J8RsrorV6x3sIM+WYO3HkrB/0wdCnz0gmbJIpQbYfzN+m7UiUa
S46OdqyOpKnxNgdaXkpqmg7bPprjzYsEWHXUm5IUDtNchBmaDfZPlGcLmEOpoesq15rcSsbAJosf
MN6MzTI1JTIJo30C0/r+vBz/u4k9/991TRVlCjrlT3tXmQn9h/XP7dfyx//+X7jA/u0Be5t9q58x
iD12BZ3U7uf+1d+/6a8OVmD9C6CDDnOVmOHRGWWN/YeAIJNDJd/n2QEddgd72L97WIb1L/4fdgij
LGRLKDP+7mHReQVHyNAQ+1iTPqv7j+aDilL0Uzj1fNqwns6dQRiDc0S29/rY7Lqmc+tsbvfpVELI
d8rnSvpiC9mRkXvcSvx4ihfigoTrKZ5ro+MErzUjbEZ9s2S1tRn8qovimYl8PGUfx5pN+9NLvvsr
tL/CBrzOLc63iOSMHjCZ543Aen19i7QlAH0IgIB+Cd9fW/FIJSpYlJ7BaWyar7Y137rdEHWJiUCT
i3z0f+kGoGCbvCoPluPrGzA50P3JLkAiJtyAtQLdRGgBEWXgAmkjTTQKsH8ZAlLAtEE30OA+/nwL
rw+Jv14BrXYd01+a3Wg2vr6Dzs7MtiiLZt8OybJBWvhhSJ3bDKjJn69z0af7zwu5XEY1/QF5vr6Q
u0LWWZa62Vc11ME+6YOd10usScpgFywB3toupI4GJdjNOKGXBTKhOmmzee/Q1zwhOa9tLc2Kv3Y5
ilbtbOrvLUEVrvbFPnDm9jhU9bJvS3TiNEllJISN8zjK9Zt2GPstlc1Kl8m8azApZf3xIpfG/QyF
6Ki3nR/ZWRNfJRVyk9SeC5OkNb1Z4sd1QporLVEsASC0s2c8QudOvBjWinzgWDxXWulHRRvfrn7w
g27Ne2v1Pv35zb3uraoXdxZhQFqHXjAFjPqCP6Wf3lrB6coaBJWt2Eecd/mMrXzk2/hlINmWgeuh
/+Q1Y/BG8nUec/w7H1IXth0LRjYTNUjShJHXF8Yvz5O4mud7v0vxQaAdePT8tT+YyAFiFtJ1OHSt
Y1i3pnNdIj24q7pc8Z0qPig62dsiTXaD3wWIJbGn8PsSEUBrnDmbCTxRzhhdtecFmVxlvpGSXA4Z
1b279O6xEkBzinrsYlnrQ2CPi5cWe/BnUIG0M6JSyNAag/f0ouqtQHsfD9W+vJUzJCULcWNa6ENB
DzAuXRxEVQCy513tnFy8CzZ+R6cl0Hhob+Fp3MLKQtp13/7pt0bJCKYtswWTIcClIEFvZprejtz2
pLVoq2BUukFaAOt29aJbVwZhM/QIfNqF+db+5GNefGwXsEigcEo4sF1KNw1mGdMEbYt9jGVVOA4B
bUN0Gt9ISV9nPeclRT+FsQZDP6x53YuysSpkaeF1UOzTxav2XtuIqzZOn994iZfM+fPXR30KszrP
oGoxL74+coSeBwm7oL9dvMRejAK12wWgUyqr23g2mzzQJs4WKNjbylgp5ZzixUjsFQxfvnWqIeXc
WYLQsMcgLKl0tumK2WvRschFPpkh5ZeycfQfNFdbdtAbb815aY8ZAv6RmId8MxpFsEN6GSNSKtWt
Xzt7fSa+OcYMUxOF122d8de61DFODJZQFhuQH0R1n0jU+D5eRuAbkAXxN808a4c8STDBM7MAPhcw
sjSQ9s40u48zYmJk0zTG4j5/xi732cmt+1Ku8VUsEbSxrfylNYf60CnnVBzJD9oMR2cAcLkr6uyl
TWJ/M9TEXFrAYHbGgAVnsL6rpDPDURbP7sgatEXyyMAJ+fQieEDfjBXYC+7buq+yQDtM6Yg5ldk/
GRW7fVLRe1lE90nOTrexEZ6M5rkyQ2FzsQJ93q/gxwnLpkcndcqeu2T2I6tBnzbBoAXbKudL1aKL
iBYi2g9UwJs8WzmIVxdOQ5G/GCkPPSa9H5Ul9wsB9z0aGz9cINnhRN89mWBbjD6BG95ftxUcIFE+
4yVWttqTp8sO/0r8coLU8kGGWHE4QBPBpW6t9sLJnhlBwQ5s3AymGSdwsdCnLO3y5BTyQ24ED6Do
S7YhWEgR+/gIBbrFwYJbfWHxaaqufe9mGHiVcnhHgrGPveq51fGX7gYkYtDk7LbBzNdE/leGbZPD
/yncXdMUL1XQ4jjcjNdNP16vpXgpvAqt127B1cXmQbupdDaTdRNbrECIczgJ696tgKkVQhIA7Gch
OGvCQIliyTqv1ZG51ORXGLfKcBnFi5ZorFi+LK7AL45RKy+FxvkI5wPUTuIzrLGRpEd+5qVWE8QK
5wuYAZMfaWl9mr0OwKDgpC7W8tmqy+LdwLyeubfmf6CDvVvz9Nm19PqQLnp77cbeg95DjsROyTi5
+UBupT4MmcFt57b9VtAyR+WdtbtMLBtdBig8x3jmyTR79mNyRiex7i2/CPb9Ujz7OrLzghVu0DPb
nBduu3LfcQXVHKYQJGgXi0T/AafFhfmoLv7aAiUrzDCse/Qru8gZST6Zv6w31czHGjKVbSg7lbqU
2BxCZgwtg8/f4TJJ57xm4oQM9WnSaYLCEM9CNKBFVPfZ8/nGuV2yGKrsXY7Oz56yFMSQM3SfhmAK
dsB4iNeS4UHhpfKmDoJmm418Ow9G7XZtvKPhIq2BXwCO1j3KUvk8nuoJ3Tq86PPd3Me4pBLANCWC
HXgOP8NzsHTRjlEfuNSde7NonmrJvnLn/KVxueu4yZ/P4WLwxEuPmcvGH4kEVZ5wgQ76al9wgkgX
4n1r9LjIguzfUAyQD63kU2TJ3makMUtPLj8VGJhFIPnwlUb8CZ9Y+eSY9el8OgU6q1iHRL5Dny++
gkT+gotEfAdtb4dkiAgzGAnbtqswkJ3NiHj6vSoIJhZz6agi6drQxn/sOvaxrfF7R2KtgM8RObOz
b73iuSe/UuFsQXtikxbu7TkoDQ7hBeORp3zm3rLBvTVrOvtN4dxT71T7DG3yDX4vzwtuQqFvgXIt
Rj7uuZpI1TnqZpa2VceOW3u35yecFvGitkSTOffqKPBcE6omN3b+BtIMbjO0BpnGxMynppOf5E5o
VGrZVD4sQhNBsBr2tZ7bxslp8xchk4LOOkul1VmM50jn2wQTh0lcvUC3tN0VQDe2TO86f+khUrB/
c3YmQ4aVn/Jt7VCILgYprqB1GisPmNQJ6QI9cnL24SzX+eocibH6IBFzkyKaIPuzg0mzltUHuiWR
IuMnXO7En3fdzJ/iJgnjJxvkLsNseKeJkolroIvIdyTHT0dEYA3z69W5YgluqlPJs3CdewMDoyVF
6N2KAdnBvRpDtcLmlb+JmNU9SjJyN658qqlm0bUIH4f0B1mmI9HHH/k0VkBCob4u5PAnnG8sMONE
faogbOsTfmEzUhWc42+homOM8fYewpG10aCCHZq867fqjAPmh+9hyqp2BjaQt4qT63LXpuJi59IQ
0Tkdxoyj2A5TK260uFge9bQB/oghDhY1JFf6LJ7Pa6Xqy2eEdF+qdX6I9XzhwGjpiIy8anXaxAFx
UWA5HcVtL25mz0V8XHNR3Ruh1No9qjeOmUGZk1WzgxiT8G3b7HbKeKvMesjPHW+HaE96KGTNgbf0
zS1RsrnO7LQ/2lNlAZoHXD9bKZrUmLbtxICjdl0HyFI1vc1MZ1qmTZw6zMTlmijT1AFHTcPOdqOB
/w26DuiVeimpxpy91E39FLdVD5W1Kb9pgVg/WEUur/VKzFEi+w857LY9dU6muFLGE1IioCbKpSIj
tjLs4404sqxVx2IFPeaVMgkhTZUayLE+tk7qQQKF3zOtiwkHm7G+WJr6iH9cFoqUPLlZ21vLSG1I
BbNxhYXg86AV+PV5Zgd6nZm/Oa3dTgBrvF5btpOsCPaqzKuR+I/g1/I/PmBHBzzkIUCZ+TZzkHuf
qzwLoen1GGMgW91BTQPOntjkKAAD0xK+ZQXDNBrN9ke+krD1oyMRoqzQgo/BT9CPPPZB81QEEBYZ
tq+bEQ+Pm9GqYVf6Fo5KRgtPIcd8Dqs4flnPLwPsye9ekbDPDGPYtYNzVdTjl6RIph+ih92FX3wc
TTOC6RRQ3xg9bPNk+TbgcMaQkaFMquldWPujQAGuRwbIzFommFUGllQHzmjXpk4NhwGXmdHmz/E6
sTocWyCsK82MOw3YDy1p0kQsbhB3z7Z+wjdN0hsG4dcZelkswunR0KcrrO18bHpRCgsC7Yd0WXze
hMS9OaPFLQbtKwpvPuvJsI79at8nIjehc+gn7EFEVCWETD0fuqjNDO3QZKkedXPJrlWVzypkjqA9
YSkbshdjroNdipMMektEGqTal0ertxv1hddwKjiB7MqNX6Zcq0PT8IuPVTPY1/aKra5CE8OoxE+Q
FkcpmvZbsgZKGR+VM/zL+72oSYLTuVkhpJIx6dRwghmvSeBScRwD0pOlc84lBAcEcPqtNtbBHuld
fkpV9GBUCAcW29SXJDKVbtxbKGZsiioDuFCybmu1RCmY9/Y0PUNe9PeiGu9TnxUTBwhmaBXUNqyX
XtR9jr5+b9B92HeuQVnIab0JSLMHI30WTv2ki4Ec2dHvO+zdQXN7rNC0m6/QDkf9VvegrXvJXVVM
J7kYXyggm50+Oi18QbN9HDTxOedMS4AbN+YSXOGtY20Q/xU3+cTd+GRV2CH0ZNcqnK59ud6IgRNv
9Hu5mxz/wcrEs1zKEwnGfLd6c0sWaN1AWqp4ycEJzpJL3Yg6Rm9OwJzn8kNgItNl4nHUmwXPmrXu
LTIK6Z3eGvJzpvPuK9LkrSG8Y2GzwmTBahg0vybB4p0im8F7tj3/Y21V7XWiZdND2SCl0LcsN1M1
r7IETAKq5uHiE9fijjxHNOl8q2mWOUDDV0FaQcTHUZJ7dz1QhIkc01xHua8y3Nnqtj4UibGPdSR1
jSB/qbT0JeG0b1vOoa5ybhOL+zyf6P1MEabSnUat1YRlchvbII4ScgKKa3Ob40q01bhh1MQ5Myss
ohEvoWpZZxpEHrIr0ZC0T+jNUy9Mw/QukWwpRkN87Kqv9uC94quFziQ89mLGg60X75thhOmqG1st
0UdIXCnZHRX99nzKMT6qTtlokUbZIOoTwKqnRHKZwmQNz6m1fiktL/3eZnMQ0rUY6YBAOgpQHQgH
jdUULCiNFVPHb2nLF33V9ecyHqF9ceqdVz/15rb38uyKYvWFJgRPVbjv/Tnbu4F5XzFiOXSwmqNc
aj9Uo8qx1+YwJMF44zR8kUWoMzBhfQ41GOqOHIqgkMj7FjcADjN8EJgPIUmvp7dLRhijGSm2pYes
jnD6K21YMyKuvF7MFTZqw+WhgpGv2iRYmWa+K9oRtVZbSXikkxGBUQt2rHaOuIFPNFb2/fnsDWb2
aYqOw58Lf+d37QVEBEFuguYAvHsxwRvzUbnJLGKvVRSdaNehO9/3T42kKZjrJfZQyCbxFHzlfi3W
XWqWivsuPzrNJ7+R8NMgPk24oO1UmjF4urZFMetBjMmdbs4rkjOedgBANUSw9gCtTyMSVFqHn0FP
Atwnj+dG5rlGQgjye9aX6Ys7o63p9O69IVY04rTeOMHanq9cOZfYDxgkdKNKSj1qINRiMuol5J5w
RiP3UqJv5yIMMqz/fvC/55h6Iq3QBKGdqCwwxQTSpeaNnMSPISob8z9vkTMRYL4P2BXNWahDr5uA
eZGlZaIEiuKOkgO2cHzVDXQkXJOkC1TRx+wceOnjhyDRVJVE0vjnz/prAxR9MoYZCJTBWaKf+/oW
YOY0TmaKYZ97uAN05poeOmQOdqnbwKfWEONI3RG+c5FZb7SrDPPXrhjlu3JnsggY9JJeX5qdDd9D
BMPeb2Z8/wjqUZ5phrLlKCMbNt8X5ZeC7fwKrsvJ7+qxHD8E0twv1mw8/fk1qHbrZYcOuhWICx+V
NuDBr+9lMAddpvUk9rYKAqphYPdsaQ/L5G3r2PiWEl3/fEn1eBeXpD+q9Nw82s9/YW9/aj1bFRSl
lqbUvostHwLl4m+bhH8yivph7loM7lINrwgI7KBv0dj589V/s5uZE3ADDEnPo6zXD1zyUq0ecY99
45OMCRo6YUVB8cYK/81rpcuM0qbj0/f8ZUzFaWoCxFZarEZmh8MKiqLN5y/a0t12QfF56YvsjSsa
v3swRW7w6W+jpuipVffTa20qpKFnaK/7JMu7a6BYwS7r7fZISKCVM/n4CFFzQCCjtweht5yLZT/O
eOvNCR51xZh9X/+hIrDqmKo5ImxehfP4ZXGhwo4DkC7ZYyL/Uktn+fFX8itycrxibm7//GnPqr+v
V5YDzgIuiSJwq0Hk61cwmJjuxpXo9n7m3bbQ1qJKc6ot7t2oeZE1bwz0Luwif5Q67pK6hwskSpdj
Nt0MpviOBlyxWZ1sfQNEcCk7zmtwHFCxDkudre1eMj8wxJVL4iUd5jwjfZqC5NltCDWDDnBzwOZ4
qJtTSpPsk9UrM+qaT6SlOJVmWv1ktLPSUaIyAdltQuhDbchzrdsJoRccB/NvbndweqCsq00K0ntY
Blj3wKNfhiSVeFMNOWy8ZJsi3BN6sL7CvmK2pKaOwkUQzdSLPLTLPgd0qmprXTc3iAIyr8fWh1dD
K0uN7c4HW77q7fHPn+ySR8i7UZNkSPqWq9QiL+e5qKjMyJnrco9ywwyGrklCr0ecpphK+mJeg9Nl
Cl957ks0esZRPz8mrdXQLpqahFDRvmNOOgjw4krqg7Z1dKZEo8qbV+W82ZUJdmmiRNrYpxOK+8Zb
8eySDH5+BtAW+NpBjtWRlr1YdmNPnG9JNklK0V3B0zqipzZtKq99GkxAGKlbnlCjbaH8oyYFP3DX
TtAX/vwqf525wiGBp2SaTO71s5jCz/sfpJyFZlTS7OXSXpkTLwYBsvusGt03LmT+GmmUqYkfANED
G4Ph0OvnZQoSN2Yh8Bqt6Arm5D3GIjD98frqpVg7OhweXalMdZcb+H6bChThxhwCnI7KMYkmmT6j
xP2cIRB48krqPUEJyPsV21rVjBXFO/3tE5hwGqcFbTisjt+EF6kp/OtYwUNAE0O4lO35y+S4onI1
jTWV+7QrjcgsUBVqq1mGZUfWCTK/2VrT8F3VS4ug/TQ06ctS+m9ErNdQNDW58oBFME9En8j+9Zgo
zKHzpGHIPd5OPyDTNyGvQQl9tmaIEtwbVzN/RSZ4ClmJfCoACsVHe/3hrNrATsA1JfNL1IiFrJdI
jSXXzkzQB00cGrgk1AC0OSJ8O3lXrvVTPdfiBkN6ugJ68ix9Y7kpEOc/jBTe6M4IKvOSyl6LuxHv
uOkNl5lfz1HuGIIxCbFLRL8EErTO7JXdzNbytAUcU4fWkyboQAw69ROtbNjEevHG0PI3CT9XY0UA
mAZDBcjz9WsqSB2mujHrfZzT2Gxqy6YQn6Gn1PYMsaOnn4pcDBXtcOxoT10HFo1K1TOk365tMerV
o6yihRAzKIp6MWIo51jGFa0VFBbJZiWW9GSXlN2W0z8heEg3XfVEKoPCyWT8vOs9Fc0yh36tGr/Y
5pDdCyqqsKxRjcPwF/dx7JNCkGmPRWOuqIIw1JOG629Whg671FPJfDwFe0dNKOGY3Z+Z1OfZRl3A
OGHm9k1Vwm7Wc7lZZ0IRf7G0eQ6l7KYdCL/qvxI2IOgC4GEmDOn9ItWUmKylrU3YSJY+vQMAS1OA
8mVnOna/obFccwZS5GaB+UzbnG62w4c+K9hNA3aDFUJOV95Cj+gc60tzYjS6ZPB37E46Ud+bn8+j
TVsaGBoyrb0qGXffpjkf4c+R9tcE1ie+kryCONFN/VJWvk1sRrCt1+0rj8N4mMF8l57aEnY6Xidt
UIaBv5afbT/2IssbxRtnpqKkXoQuFBjgK4N5AQ5lXEIoAgx2g2mu6r1eMEWrzXa+MwT9fr+gE241
gf2xklh3IhsljgOcGagYnJCzRh87U/+Ea1oTDbpXRsnKMuXsYqLkMQDCrPyLbgxXYqmfNJgL4Xn+
QGvD0OjzxXO+TXG0enKkmgY4NNlzmpJ7vVQ9vlm1c1eZ3bfNZH/UCyeSenBqRxNJM3d1dovCvJRJ
8MJ/lbWppv+wu7zYVz4AG+ExbvzzR/pNZoHAJxBjDAdsTmVXvcWf8uGRWV2VT2m9bxhSnAcE+D4y
EjaYCMmMbYjPJ3ZxAg0zXeibFQXdMM4+MjyQx/MYZtUHgFNtYCF8p98XKr417oOdrxlzcfm5YqIf
JThNbzy9XPZ/vvtf456P1pRrs+91ytTLEnHoNYmkXlLvNd/eGwgJblSoEAvtyHM3qojLN6LeL8kz
hmfEAYuiDOMlDnZ1Sz+9L7g48dIKKkFa2xLPy15BWjmOz7OY7vx5B4ZCI/EFJAegkUGNAcceKpgF
VnfbNq3YOoBZNkA13goelwfl+eaQGEfNgBPQu5S7cRc/zzVRiT1Gfxhtt9zDQhqBc+CMnBlv5c+v
/zeXU1scpJJlUEz8cuxAnYA3VYv95KhVi7bPopFQ2R1rh9rxrQzyLGvyczLiEeOIKCA6AbKhcn6x
VtN2ZNrYZuk+TVPnFGRAZVNMdqPZxgEXT+50MyEat82qhDODNPSQoTZ5MAytQp/J9j5Ndhnc5VjE
udbwroPotm3c3t3Y09hsJ/ZoRHeluy58WeFBh1MxGkwZbud5AFqlZLq59tWuy/jl2dgieqdp9xnt
8GM+IARR510ToV+JdY3vywM1jJ2GWo0bmZ0gmqhb6Xic42lHR7LZtklj43qRWFdgOTQmKuJdhyFG
SNlm7eEC8g6NNoO8peVRnIvkXUWdvFthQ0ZIp/vRkPIHqak9GwptZ0zNcL+QqO3KAhEJL6VSixWD
UZDR0RFsaatnzKmjSpTWFQBVBxyYCPLILZtqV0kb6cy8HSeQFjg5Q9mx9pbX+PCJuQdNxgn93Q+y
t98laWZGGt3hax+YNO2f1fgCT8Da91h5vLHRrMtEHcIHSRhUX+pCYHhKpeDnjRYkTRtoBac8CAr/
cK57rALUSNXpTLbJpXKz1N/Jpqlwzpns0FoX2KdSfcAaK1C/7V3mF5i/QCn28igr0m+FmVs4VzUu
DlqTS0tptLeLBj8NVzUG4VVb7RgioL2l3rZvrdrDUk/2KVC/Pq/7d8h9PjgeaJNpdkGSOIO1HdoS
Mlfe+W80nC4PL2B/bCh2MHkMgUa/WOpETsOxGuHvUtxq23TZ0CJ6Y/deBs/zJTwQhkokC4fCixdM
FebQCEh8AAO5jOqR9uvY4tknJE4BXY/xxaJpb1VFl0kBFyV2YmpFh12FDRVSfgqfiea7uZu23g5h
h2bL8KsN5ao3jN0EslcWIz3Ncrpj3epxaPeie6OtZVzm9igmqQTZJIGnn0rH5fX1F8T/sdWpvR2W
jxpzeTStpWmtUZ6rC8ZOcJRB7++Jdg+0HcS+sN3x8c9R84yAexXG1D3QIkf+wAf0qwDiP78Dtk3r
ma3m7nJXYDC3NN2htK2WQlxHj78dswAJR737OutrfMuLtG/RYo6jqjf9D5rw1igdPRhBk53vBjiW
T3pn8iqbjuwulbsS5uH7aVk6GNcej9On3qlpbPfkyan5aCagErBRNLL9FPR3lpdIeIxa8Uby5aji
9tUzksAiNIMgIIRKhEEuiv0F8xi74QjdDeyq02ThjKPLxMBXoB6vzg8RQMS7QzTVO3Upf8DgMQ6D
VV+jwgA7spKCRRa9iNBK4+QQJKkfIdOtsa/1Dhau+SLBYhy0ETrU4MN3zxLrXpiltZVtNl4hOQ0V
tnFbEAArYkizNzLVhtvq4Eij3NW2hduvIHxqNWOvtF0p8Z9sFbEd3vlOtE2HaPHq76Q7KpG65P2i
OVroxlNxt6zy49rmFkFouHKmgZu18WdKmnS8MTOvf9Lq6vufl4z1y0nL66QJD6bSoxWMl9frJSMD
TBJW6qZdIlqlWau1oZePpyyZPmD5GcNWtbFr7A08JNwlDk06XmHuSP8goLButIzulWC+DHGZbZZX
Y3oNzV3/2iy5x3g5WK/5Le5pHOuBibBdHWgkDRteursX+vhtzWVwTZWnh3oPZM/pOxsN/KYC1Ge2
oebWH/GBwAd51h5KGtKRWBHi//MbuFTy84kZ1NzsWDzD2MBnw8afAkee9YtLOwUlx5HD2wci/MWc
J4Zg3HjMCYpo0lD7/b6fZm1naSUc97VJr42899HEwJMjT+NhUxZ1+ZglCt6Rse0EbG6x8Z1c25mT
ZGG6iRa1gOMivWWN4J6ah0bm5+GALup2wYB2XlIDLIH9YRqtJ2S9sRIJvA9xmn2n1hnQn2iH67LX
PNzd5XiD4JR/15NPbtPCRzJtLCjHq1QifT/3e5fewN5m5LdjMMlCH7nkHBTW9s+v7ndrh8mFTdOb
uPNLUrjMWcqMkrUD9e0FtoF/p/ZKi3NFOBnJ+EYb1/vl5FI6ixYINTq5iONfgpnLgV6VPvREWOBU
EVaQwRPAsvRarhXCwWs57yx8am5Tt0+vTb8l4CHBz+iKl65UkjeQg2PMy8dPYxCfpsS9iVen2xmg
fGYXn7i8jpqFfT3mQF75u6EkJ4y0gHXZ5hwf5sRuJm1/qbtmvTdrwHxGg7AXmtbdYbDYA5Ki8JR3
ursVeAzsUiDxj9NYtO8Z+MeRYabjvcwy9L1McBrCNmhxuWuzxc1ixHhhDo5MZO/xBugOgViIHGsw
IDRQeacWdsXNpBOWOynErlO3w8S0UIn4+OggVI6XFseMlmK5FjomrvV107MLey2/NfUaowK0Tb5Y
sVcAkTEYZ6dpre2CtqTtjDfYDiV/gpFnuNuUXhAZKBtifWOj/Wa1KGUo64xHV6fk60jTuW4hygRU
rN8CykH+ON+1yLSEa23XkeewIf7p6mSqCCKdFItC3bms0l1RgQxea2eH3Q8JiGQ3AJsLjmCO/EO6
Os0bu8H4NbGkbDvTail4GeYFFymID7ytMZPE3oFjsrYZgiM0WHz3hEpzv69WPb2eAzvbJp2Lk+/Q
onxPuHDR6djWJZsfFwFGARN2HTOVM+IhHFT6yKfGNBAxdM/o97LhUTK3bt+XHeHaqdTh7sQtJ09W
3DlV/RULE1wSKgfPD5NF5xrFV/CLqMK6oELzOtOihN7kA4TY7ri6/k0xpmLHlOGlgfMdrZPzItD1
N1PuXdORiF78eL2mr2VujWGmsVK3D0jkEKk0Iv/5aJWCVKv1k/QJRJm1DUoA9wYgXzAi7KYg4JRM
WYL48RT69dTb/b521WlaCsDgkrxE4P0QDuWA+J3aq4tJ/GjLYXmuVuKbGFnna8MSF23bHUAWc/YI
wm4nZPMxywS6KRVnZoHeNgMLD1vqirM+0FKmAAtc+7/+tGC9w1rVdmguUM3XIEOiwZyacAZasFnU
qZunZne0M+GxWQgXmTGRD/Tzykucu2Pa6/6N0TDAHwr+NegT/9B57NAq5a8gFolndRzA8a8Bf4P5
7vdt0rW3mQGKqOrjmnOBx9QcI78dtXWN5Gh022GplRdxHBwRyufdFY6/L1b30V28byV43VAUtnlk
d44nODXWlgjGKnYWfz82BSlLRhp93u6By+sDacoVNE4BGZDppCXvPw2snqKdz3HeXf9jvM//B9Vd
DfTBKAvZtf93IbybbK3br6/0x/79Y38TOG2mv0xCORf/rT8WwN5UladNZMB2j032N3vTxPxNqWLz
HwIIHq4UTP+pfW38i4zepZAijPGz0L3/iQKZyuZ+Tp5hgsIssuhs0etweN7XMXg2uhXkbTkeqhFd
afqQkg5LU+7b3Li1CEfHLB4/QzqeQekPP8zYjW8SB0TvT6/s7q/r/czQRJvyN/dhwmNw1LCY2eNF
Em8FiVYbdYxSkeiKQ+8ZO9sSUEdDd+BourabQ+PexcCYh0wxCRysqM0kvsnTud80rfUwNNANTCyk
Pq7ZraVX11bO6Cjze4fWoB9NrnctDZlsJnJszDTvl2Ghi4fuigOIMtKHxwktgAXK4RxXCGZ3d7OY
32GacmVaEhFSdxd35Se7TN5puSxhuYqHIbNwpbSSr7Yn6ggYoDKQH2cJVr6V25kLRYNPo2BTZ09d
Jx+shWQ/XuD4WHcIHijal0g3vNjOsvqn1J0EzPlV3+FyvKlnMuSqNHZOmoSLiWVkvXMbC7bLJ02s
79Gh/QCD8gpGzYGpyVWV4nAiEjBvzYd5dj7D4fM2yyxuqU+HjZ2MyJDbtX+wnOwTffjb1l+v3Nn5
UafZwde/oEj06CVcvvduWqd978bGHlmKrTFr0WSazQYbsSQEeBbi47JVJI26GL9njeUehtUy6PW4
L2awxsfOMdNjuVrloRFDE83eet0b043m044GjVZsJsMMsdn6UBbJsdXfd5UX0o/BE9mePjRzcse5
vWNMm/O2AgGcc9kCbuzd6arJrccSgNBG12yi2oemml/G0j/Onf55BS200NrepJN8gkG/w3b32mws
h24Dxp9xDZIueGR54a8ChwtPE3oGKM7243bRx9tEi59iuV6PrvWeKpaK1RseDYtTw/hel+Vtp4/X
wzhzEA9JVM8r5jU9PjboF4UiLqJg7r/kVh+aNkWePuPLydLEfu+RulrfQG79XjdtDNW4jOoOl10T
sFmZ44vVo9kT64h8IJnUu7j+GlOIW9CnvDQe7PKTh7HBu5zu76dxLa87Yd/H8zju/WVChQxZsyPW
CBGjjGvIQ5HbVAeEVZ/cIf4htPpmWd9J57GzS+ZQjZZBHdPvzd6rsalejzLJP9lGNR2GEV91cKFr
7J3GGdV0F08kx3pnL/etL2+YxoVdm6KYZy/1yQ7IaQcjiQY3vevnGFX7vD9QPoIC6GeH+ZojDn56
NybGqarLsA2OXYW4EtTcDeHgLlM8ONjPnyTU0hVBl3jNtvlUFfT2jPamCQzcSRJRkMxY2wUZts6H
5Vb4u0bcUa+FkzTuUaKLjNreFfr6UffLw4gkS9un04bh2CckeUJbK/YsDS/SgfwdrXqwSW71IYxH
97YejKvU9Ohvro/ZaDoYx3mfM3ixocgcKC8OZDaLLsf8Dgz7HiBnWK2+d43g3pZ6+5s72ndGnKvt
ZP4f9s6rN3KrzfNfxdiLvaPAHLDAAG/loFIpS60bohSa8TDnT78/ltS21G7br0fGTO9i6q5bEot1
iuc86R/2jlxjo1IZ+8Dx1sx+HpIoXwe18ZxGyhpx9ws6rBAEMARZRHGCubjcjjbyJOEWAw8g6Jce
1Jbp4Mp7DyzgPFHOC2R+5VJm5QGCeLK0trNgJ4KknZkQwZh6NAu9B1cumca5UbgXIg4RR8E8JrCT
ZeO7Our7PhojZfaY4nWs9+atQJ7R5D9mahgtYspP7H1Tsq7ixhqKPdDXL3UvMsyvap88yb4d2v7K
altv1jnwH6pt6rmTRhTXsuTsBy3/UsXGg4p3Wp26pzK2Xnkf3UU9fpxVxucAt9NL6bxo+vlgBepl
r0uXjs3yCJJN20IcuQb0U8MomeQg4ikuihC7wXbdIkil4owwFNlXLRJLrOwOtsdMp+3ddZL56i53
2fkJFKupktsvdC5uO4Mkit7rHI7xAr9a8Kw6jDsBWHpSKsnKHpyDWgPGzUuH56+SUVny5akaSjdq
qp2OZLs5O+wMfeK73EkYb9Ii1AVOXrIoD2FksTGEMvGr9gu14Tk8ims8vE7lpjobVDD9ZWhBHody
oqbeevD0F9JRYyIX0HOUAI9LllVy3V3UtIsiQhNFx32enJLqSpJ0e+oXjPYLDBs0Odqy9daVUifz
WpfOi6wBvut7EcgUaafLRgLYOngu0mxZDvElTDsIXJJ3Ucb1Eh2UAgwNKxnNi9F609HW6aBv2rIl
+d2YfjWNAIYjw11NZCDOpvGl1qIbV5RIDBbLqK8nVBjTPOUQklN3UfnuMivMWZY++GVyJhzrrimU
dRc7syrWt22JYVCTLVwtmSn0F6Z0HNdygHdbFFaTyLrK3XYGk2XVB2d5Wt31giFJG69gA8F9VO7r
uNqrbUMnxEES3FkGlQt1pnRXg+SPBXlxbbrVoYhqnMr0LtqYxZ2NFLeB/Q3YV9Ty1FUb12jSnXaD
NoOqGQDjLy6kQdv1HSdX1pkY57HlJcM6Nzr/Jeu3Hp5tqSXv/e4rSpVntP8XIQJWhax9JQOn3Eba
sI6VLfkb0PDga6Amz76n7zWzOtPMYhVE3rXct3O59r2JUTj3dgjJpf5akYnnPUcn3mKlUZwZeccm
TO/ZIrd5b2ys+KGxQf43yYPH/KSMwtNarvcWlYAGmGyJwvCO3uAdVLyLokw3FoIDmK4xQhN7nPEe
hDdKp0v6o2PlZ02trtKu31leIDA806aho6yEVtJTqQ/1UN9DkZrHmM0xvniiH/YotH7rS5AjXOQx
VZpOKSqQUBNLUJX4HeF4aE/a4ApZUo1DwWduxLGMN69fCTrh9bzqxLLVdkNor1s13stO8NLYzVxD
nwBOLfEzpaOE62GDjI4fyTuYQygOOvmpp0cXRWJCGzIva9FMfXBjgai++LsE3fXyJgQ6oeXSArOQ
s4yeKgVVOtEaZryBZSDMoc4Tn48VntN5TmprGXctdo3lM8ClrR9Eq27k0RbqqS5UBSpkjDbhWD3j
j94xYrLM26IrHtErdOeVju8fpSyQb6lkvl5hZBWKmw7xhYsWZ82p6ZfA3mWZxCZNAbI0Gi5PxSYK
4ym+RUCkdOM8880vFINPqlvfoQKxBCyKM6xe3BYRYpNteBtaxRwG09REktTrSGaG6wb7tJqDF9Lw
VDPEZZ4B3XPLZa8Yc6uR8JjdNa0BfdrvTmm1IlGRTp32K6ZqUyAlVQ5DhMmhWwX7sNxIQT8zY2va
XXaDv0hLsNDJPnchT0pgDBD+84kfAXV5fVkTimY9TdWwXQ5ov1vqndfKl0Etcx7Yy8C7joJoCS4O
w1v9fGDckxX1aSeLi0Y5FxoPEMStIXiQZB/bclyH09qY9OFj21Yrs1VPgwwXOynv8OQtAc/n5lcn
ufXZm33qbWjuQTNKMRyhkMhyYK7o2va43tnXePkubL06BDA2wG/UM2M0DLTJH2rJuosqLUWg4zYf
PJiy0rpWt4D1IGiNXn+kpJ1rbnJhXiniujHmXtrr7bQuoxz+K/AkDmtx48m4RSYNXAmHqXCN2C+p
ZTmgDZlEu8w2YVIZPqqfICvWrqvB+ZMLp7o32ii9zSvkPIfAqEGVV/3XpKrscyekrC8irXlu2jSa
g6eSl4YRUjsMpttMoe5PVdvo5qlhyE9mEvsXtibMrZx7hoc/lilWjppFtynTtnmsCOdyaDRWUqr8
B0E2vIqZj6LNS90/r+ChbEAnqvXUlyN/Hmsw0ro4WCtW762sQpdfeEv7iSbd8CgJJL7wF64gzYTK
VYpsFXKmXrW3feCFchKKrSxZxRX1HvkxiRmORUVSXuQi0q7xjeimksOkvg/9dg1WK9umje6ta6lX
FxY06/MEKYKZ2ys2Lg6SiscMgKQlvtz5LklDb06syaad4QxYv2XlTk0sd0MHutw4tYWSD5MmZAoK
h3VH7HZXMVqfJmq/S20VPrfXy+EVLXPrVi7k/inDK2MbVqa78MzB2+vdkH5BZMM5C7Ukv6HQYf/Y
pSce7dCs73GwNNoJqXG415vKuDac0L9EdaK/KFsnO1Pawrhs9LDbF6njb3v9tgmMSWk3xdIZqu7S
TRX9RtL1vpkkQa9+MWypXXQ5Orz60MUXRWPVsDgH6xR5V8zr8EZdibS2aed33WOIdeF5HbfVuQGJ
eh/XSrgWAaoGtMDHqUWAZV1q1wulR7AZI0g8SLWMmW8zmBPNVZVpqodi6fj4HYixwE6iHm1V33Np
98YtTTPNN+40gMHTjuPpIcS+FaGSWlvpoaVs6QqhNz/gXy3i4DztcBCv0RHGp7Wp4n6vwifzJpno
m6uSJ7PHtLTsxTJFS29W58OTEYcSFW9Zg/xxm2tXMm/sZNjjSPvFDOKVboi1D8pHH1CT1atgJZnd
Ng/CeZC15tywjKkk295MlzCt6Im/snXfSvm6wQh2Wiv6s4lpuaaGBx2USU+zlrnqogKFB++xJTDo
Rge4HRHBM9vT5WXiFnedml6rib4OZPss1muIl8PUDzXuuF42EX3p4lZRKmeeSeU9YzV/0nsBGaUw
rxu9uXElBX1Zen8SJ1HgR6d9J609u2dC4zXrTMl13DnUeCWScbI8qPvexq4XL0KkpJO5k/u7PGhL
0BMk5WWAObKqL5qiWiSlpM6yeVnf1eCzq7TcIqQ8gRW18OLka5aUfzGUBUf9odnBkN0ANgMs2QSF
TC/a+a7pAmudjMkw25UZ31HmB9uhq7t912YqlL6438hmkp91qTdccD75ly3K0dcK1LZ94eZmOynN
pLm3o0Y8WsetEo27ph/3jzHuJH/cU9G4u/JxnynHHTfuvXTwoqtWQ4EWw/B+V4971B53KxC+YYOZ
YnnrHjdz5+E2WMeRtPFc9no/7np73P8wsr05ru35Tjils4RLp0UTNK3sdehG/SyBPH7OYE1dZOPZ
ooynDGoR7dpzOXnkyu2mud5q15bRcy4pJfm55/vVlRym5ZWclmILBqvYZENR7b2BaswZTzrVpVkO
KhY/1vEcNMYTUcJd5EUdT8mir4K1j6Wnk+X+PDoepvV4rkp4tc3F8bBF7ge1+sj2H5KMPCOTe+dS
DyNn7qPvedtoPgVD23J8y35rbvO+9S90J1WeXEfq5gLgppaFBPljEEjr0QV3jAzlGCPcMVqkY9wI
A6f/Ko+xpBijCv2c9FYZIw0gF4IO32a69lBumOdjTLLH6FSOcYoRjL/uuvQ0HWOYP0YzhbAWuIHq
4TZdDs80CbdoIDnobqtKedsWQr63+7oCExbE6l1vWDS1RK32X1okR9g1GqLOmUcDKuLZnNdmk0L9
JoFTQXJOtC45s8o4OQPZFIBiUf2zrOHJ0yCCZxRtK1PyMcUG7OQedGEgKsNoYKC4SStlURqyVYCq
Pb6jVlDnW8IuLeK0hIks6sY+WtlpGp+nSWge7FxVtyLkkFiaaDPn8KF1MgWGlkkLZUKPHjU5u2i0
mKlHBvA3X/j4qWYF1cK0xjOOhpcAQBtWFl01I+vmTZ5f+lSbq1bSvxQJrZxabqgkBvLKgccXX01B
sOnmDl59YZhfx5Uv5lIbFrNBSgQuOwmgTAr2F4qYOwn5zp1WO868zPSbJiD1ROUVz1XRRJywvo2C
jxdf2q0pndoIMs4J9KgJyVFwbWG/MGGAEm5807wOlPDahk6NWacTrRKLNLsW8sbTFHSHGr/zF2bX
kPRUMNzhoz8EikyvRAm+9r2EHHY++GTFUT1Xlf4UhXl50gp+veXBmOLBeW/USrpJGFcvErPTma6n
6jLv42IGcHJ0INeXto8Hdpy0aNMj9LKgmUpbRS4OcS1fkBeqE9ns8gnZx02Wdrcgx5KrFouIvWrH
/lKv68aGTRsB97UyfxZHoBzRcMsQqVCUpRaa2cK2hmFi6025aFT2WmrT13TLlArM662J15UPbdJY
616JgvtgSB4MBSVvYWTFMraYlAtHQ/tuiGseq6Cc5EJ0UyzrgkmVmdWkd3F7HXVhUIA3dKKjI0gt
Mply/tyAjIYIGRlT71Py+7ab3qZuxTfcU7XCCjanpdNc83fG2tMMnO9ABek3pW0m27QyXLwdHBnL
sD7Ypa71rADivEYufeAp4ECRRPJMFfMVXdtrhiNAQ5TAGt0H9LMsZeiUmqxd7PjPQG+NSYyuyiTK
SzEjK0DFsA8e+169b+MvshHuAPLzRCAEgUH5+aBgGN9HyVezHC57JTVJhWsI23EFJV6yLRXhh8A7
Kwu1mWkhh6MiU3g0iU2wYrZ31SD3egOrrKR6VZ66VNbmRh7eWDDwFNCHc4lxNJVxVkxMT/FPPUvb
9lbr00tmf3UFQQKJxWBGQ/oM8UP04GsrzVdBhbgDWD5/5bXecB/aY5HpaT1mrnBfJ10JZnoaVs3w
4AZ4zuMI50+tOpamukHTy6rC7BD6vbb2JFPe+q0TruNKL/dualXnDXzkc8OVukeX82erqLm16saM
qhlzq3zMsrQx32qPmdeYg6kS3Cg8maWZe8zOOHH1G4TnustiTN5qVvw4Zfgvm1D9P+znJFva6GLz
x2Os2eG5OPyCEukvZwdcnX5ZHZqXOHivSnqcah2v8jrVsrQTdZxRAZG1gJiBvPomS2qNdq86E2+G
XQzb8SL8bbCFcyuUyJFfg7WlqRq/zbXkExlFPBkXRGZix2nY35hrfQctIPtGjI0KENFP2LwQA8jA
3kN4MDHvNDd2sc3BTACXN1P3FyQcqLbpfwEM/14Alc8OyWwc24+AqRFt9/G9PIGNC+hkF0G5dAEz
/bIX+aqMrEUC1GBw8i9CNqZVe+doC8ka9p4Y5Kmv3cccLSrO2V2cLcxE/Sv0ISv5frD3eldAK2xc
zpFG/J4j72ZB6gC6deeZ388r2tOx2aLnoloLxSuQ4UDBURJTswB9gaiK4zWz3qVl4lKpGBWAlOzi
3eP0gxGfelzzd6PG8Y5sFYF1QyPMo2jL8/L+OxEEFwkxKXdeDrW/VEN9DSpBv9Qdxd13PpYgmSHF
+yxu6gL8zQA7h84JtoW0NKJGXw9+8iAViXHhVkq81RCd3up6sM6sZEHFVMzIax+s7inuk1lTUYel
yc6k+xS1k85u6JQbEN68CVrucw3zVPAM1IgBzc9hllNQgXreybk0czJSJz2ZhbG+c6J6UfvBxpQu
WzW9HFwxU5Fs0XMIGzaWinI9Q0uRwkjdeKa7rHGtK011hSc2I8n7XkhrCe3poXmUkq3JOQr6W9tk
/SRW9VXk3DZ1c9fUEQp5PcShrLPWenWLOiMqOw3s33SpoT0nSowJK++Ctm5ghWexbUwBLk5to0eu
wd0YPvJ0Oo4YbjxOL69Ek2w0zcLNQmOS6tFTEtUiD+1+Mboe0TmfAa0HFdSOWO1d45sLgB4dlvLE
9mkct2hjNwstTyelcWfaziYUxtRKorWCj2VNs0cJmgUuEYB1UsAq7dSLS5aHt3H0WZa3l2lhXPB9
0t7QVnVlisnQNkB5IBuSgin5o2/t1SQ/TYZqEgQ2HTc607KzyXR2ZmPP5VBMpeAqatOVVJz1mbUw
Hf/QQL3X9ce8Sx/K8imBj+4xD0C1al+CE3T686AggUfUTNjWIiC18NyyPkMOOLuix/zgIfy963O+
OQvwu0Qqf4mISYrdJI+WWrl024SePnla7uJzhMfQVDRZSBcsiV/KPvEv1MFLD44WWCQXxrhpsKEP
FNdfW61+ZSm1emNGaoOnkld/wRIVBjHjbGoEy0GPMpa9W5FFCQKDmjtR3GRgnhqh6jRxjVpc4YRO
98AsrVlVDBJVdovAJHdhdgej6ONVYgg62l3eeDu/wVRYq7W9UZTmRTE01mWlijct/v8Jkn/hM0d4
4/HXQK7/cZDcHZIgq4vvouLbn71hPXR8eSnusY5DTkAHP/otKgL3QF4P8WcTiQmsAUYgyDfDOeME
mjJIE8ofymMK5N/ConaCKgK9Apm4OeLI/xbcA9L9x7BgI/vK2wBGcWhPKuBbPx7CRl4mmSRHzios
ArHCiAnHuQBH02rQ4KB40E4Nr7uO0MZaInxmTD1/6G5EWUlX4LjvsMDKd1JuA0FwRbe1GOdclo2O
epJgQw4KeIZWD3CcSeWFIUqP8UDh3uqqLXaQT9Zl4UKCrO16i+jdpQTwhJOi8x8NQA00+MJkqjbx
eWhDayHZBg5Gq6OnEZzXOqEzcMBIkdFeO1jITDu3cjld+mxXhHrnzygU8OvAmmsygPlcBllkraQE
3+UVnYruisLQvw+y7CWiELRmXqXlIOiC8CFQ6XHDKlwFun4WJjgARH4cbVt0G2alpqMupVPWUzzO
9HrsyhiwOUqsZi5xPs8JEcaqr9nnrVCQngrosuLiB7gwD+iJ+sE9wAEM1assp22VjBJfZZtPWkOj
BVuM8wOHVqdce4tCBcdX8ohEk7YS2aXchs+tUerQeF0w135Pe16RWyZppfwglE5wKTdpUMJERxLp
Be+qaTuEZVrpqqmt+KKJTWkZt4abzDLdlS+M1rLpWnqtH08pXtBRUTheSmTakP7A6C7SaEjiRkiN
UPUXrgqyucpRIQBRWDQztN0IbHHm4z9eDHG8zbq4ChfuoEYI3yFA5NLncatm4duSs21SemmVWriI
oQJT8ZdUSs2GcXnO1NcZcnPWGCCsJ/DAGxexyixmpITp2hOd3w73sS5pJrZTWkBkrDzvaQIImoK9
1DvnFY7QWLvnuocMlmMZDRPGwZERsw2D+6o0i91QVXo2V2hZB1NPcfW9DzNYmVXUsmAFsIFgkAG5
1UmavaFrpXLRR5XNCCYsEdQCNhpb81ZXYBk7hdK2lyFtEH9l9V2NXVsva5hv2Z43zCiVVOSu2uRr
mgViayGr7gGNyYpsCbaaOjHsA2tTHUcVrVKMM6LWuQBau7YjGSE42GITDM3mlVwJtL40eYI6uDfX
tTMArPdxaZ134SiAFcjqtAyKlV/pPgNIeRejDTjBW+yy0ZpHN9OvapQfe0XvzwJHWxkC/a62zk9D
D32/KF2bPlTxJkP5ADYp2ujTqkj5ytQWBofoxdqTI+086DXphcd5lqJH4jTyuVoBC006+0KWcwT8
225CDisvHKFmMz7qV224EFUDRIO/gSx/LyQ1vChleZ2ZfjBriyJCe93Sp2oZmrM0kp71II4QzJHc
iSmV5zZOziW0kUneFh4Pg+2tGF9ir6P510Jr/GUUWSFNZM1b5SMwyTQFmvW9hOmzSMtpPwzyHJNr
6aDrgCVy/OUSXPYGLW0nDVpsq8SWScFSbWbpKDIyLgXN4ypJupOD0Hxweu8KYbRgFjB4WbYuer9N
HS4iPQaaoVnVtK5d62nQh3JeKP1csbvyVFVDFE3pc/pom64bw7ri6NuhD+pNtLxXN1EAZ1sY8z6M
Y3AaqrnMnWIpMrtekhc/x2iNkNP2L17k7jW/TRm1QVjRS2AFQ6O8tJUdPdaD9/VddPpRzn3M8n/L
uW0Elci10fCgnoJ9Bc7w43GfZB1EPuQvV5IHLdsXwMydIUYo2esyY+/T30D+GPuqjPZCVO7ktAvu
wb0j2AjYiPRZmK3POQm/zSSjJlUK1ax25l4XFT3PZWCjAKpEiCsGTdTfpkWiPDW9y35WihZsvZXF
Vj6JxQCqgNkkah8dQJZNpPhUAD6QkWJdKAaHRZK5WwYLDdSZ42nCKJiTJT+eMuAe4m0nOp/xYNVb
KlNjkkq/KJKK9p8uLWw/Ci8xy6QTFeeytS5yJolFa3oMbmlWqZWHwyM4wtgtF61DG63GLGaiQWqR
db/dGqAFQcj4W80NwzlUv24aqY6P6rSHw3biAH6vtctBKHgCc5ydYnY6+i2iN+8wjpoqaYCfWecu
tSRRN1ptVS8KjdCbovHwpNTAOM+jMofTWUYAppchUoY1Q50A/Ig7sFtMOSx4uimk0ylM+TC6CvpS
wZ8vJxmOwxbvdXR1YWuA3aVCwc/U8Zi85s5wTiKKUJYszoK0CLe46unntY6+KeNVL/nCoVDSXLSG
hYHaMJQm+Kx8oXm4bzI0xrzKqOGvhhdFnKobUw6SWcoES9nJuhIB/ggsDzZBJYfTGFHC4FTQm9/6
nQSCyhbS0mp8nS52Iy0BflfnrkSTKbU878nNA3ZrF+T1Q29weoEcUPfkunQiAW7PUkV51GMXA7yu
FHOUdXKQnAJzK5+UODDUZSygnys5oqJtWUysWmq2tpfbM7MroM76JXQ0/KkKxQaA1Z9mlXHvewMe
Okp4F6OLh4h54PJJHAo0228maqZcC6dKkS3rVoU+atrGyG102rMnKy2oSukJfbvEZ+CvLDO/2mgw
OH0FTWRV2ZbCvXM9jE9zfw1A/DFQTECazpncNLBx6tpYdEP9LPxOOQO0/5LqnoN6Y6bPsEwpFnYn
2SsUPg4GSqcbf6xQSjPyn3vHaTeNaZcXgjnMuiyNAchjYE+EiMBxN+UTySIlqaE9N/qoLy8KcwqJ
CiF0JQi2eih9GVBrW+J6qpwlubNjStlPcQgFPpFI/QwTmXSBcJE7zWsM6NGiBEab1fUsAbSDUewm
Qg5yXtl4rUK+SLOy2g0Z/pD90PdLS88AiXTqFTPhbhcrSgASXcWiQ+mRMC8VpCwhHlygtl5CL/Dm
mtMEa6micem1oJNQVLSomLH7aumjxvoL2tkMHmol+0qLEX2SyEwXej2kVLYwhjXcixlLGN4s1CIs
RdsuJMKOowwYo0w1zK5X76zjrKMZxx6BEVRM7XWZUWoQhl/945REuAxQw9qDYG2oWJktpQK8zhzg
pdi6Y4wuxmgdHQN3dgziKPMR0DULRMvKPgb65hj0h2MCkHkuyUB3TAz0Y5JgjvmCP2YOxxP6f6qt
f6/aojr5k2rrxfMP8aE//KDe4g/f6i0VNyOZRqShjIaaRz2aV3Mk2zmh1wQvFBsK6+0n3+ot84T2
IBQ1BJNMjTbhuzakcYKggQHjnzqNQglO2d9oQ6pj/fi+DUe9JY8tONybbJ2L6d8F4BonedsQlrkq
nEL3VmoeISsD37srJooT+M9dFMebyuy6bE3frL7Sld7GtrhVwmEBd1C7ycNQrJPKRI46w8mXTCyQ
iKxGW3X5UuCsfDNmyjus3+S9kCQDoq2RmNrUQmQAsKquh86KiZyNikRv59mpLGEjDY4JZK7hsUls
t/KuSwMbHlQG4jH5UaRrR6nzrV1bWErr2K8moe3MFRnvwzyxL2XiCGMs+Qybn2biQLpBZ6Rsiqc8
zrN2GmqlyKd8WO9UDlG2nRSM+U8NnzR/1uoM9cs6hos4xGJl1QVwNzVQV65hI1ttDBrgwZ4CUmfo
ylHWeeDVevOi9TXn2k4de9kqUQuqJ3amYS+aiQYOZK4hPjGJa4fy0TcpIWleYiNltzXYjy6zwICm
l4oj4cbcIjOChjsNaJmUzg1ALiVtc5FzDvZwpDi/T/OgAkHl2g04zK6NyT6dBGj6rKQmyGaehBsI
kCeGJAtP6UuaeY0jKReDYjj9vvAYO10ougzsAqa5W6winGtdxtO2MqxruTLDjdu0jjZLQ1dp5nVt
GsOChDe+R2Q8Ny5sUYCvVQZ7LIB9CD5TQKxRP9GGsqkXrlk2S6uS/Wc5xY97KjLhLJOiVm4NhIUK
eFyeN4pDfHWAy9USnuR4ZqqnadFn0USTJUxBsCy3TLS/fNk9h5tIUpe3FXG+E85OK1qMtPPgAnFu
eWHKiOimiDyAoTXkdlnqSfmsicZapQyQgmUAWEyZxamczyIzsxErCFEJ70H/9DOBhNEVosL9KV4K
sBu7AHx4WcVXFSriM7pjMXJACWm+p6Ub2aK2RtvGm8uBvamLnlJvUIZrNwmURZOnxsY0Q23ih9Iy
SBSAxrgFR2lZXvU6WuE+vbO9RKG3wMfRw5sdevIEp60eAFvqW4JZI/+/xPQ9Ph2NP2dci0gnYnFa
5CQ6EyXUg2ue1nrLkE1BPUNNkWFH5zxc917UZvhr1DNRE/hjLPzWXtNGe4e850vFd0sNl7rgKT1s
YTz8LboO2RqpbWdFgSy4EACVg0Bc5D0W7C0q9bkDcl2EKDtib429lW1lV6L2yqXl1yHrHvZLE9f2
L5ZT6WsAGfUuq/qXtK7hnGS9KphautgCS2G4MKGtRfeZ1JpXbcrcFRfjyHrI+oqZoSxMfd3GDa7G
XVfPAjXT5qak1nOjyeuFnBf5cnCsFgSyEU+FAtEm7gD16MCXV7EjbWRRmZwwotshJFnfu3IJ/rb0
4nPP0fJNiTUytbDvgD3MwQi0DRZP/3+Fxbf4Phr8zZMKPvhF/VL0ly8cXVX5LV6MPz1Pg6S6Tv9z
v/TnF3pzFvyLQKui0/P94O94U8c7/rNrxAc+WP2MbaFqntAoZG4+gkyOr//1S5wm3tuPGQTa9BIZ
8zFnG19EU6L6uzX6o1X48w/4upx//jsfPsBTWifV+DWACks+JA0jhf9DovEHS/DdFd4tgXpCV5ZE
w2auNb7o0L5fAudEMxGvhY7++uPXNvJ//RIcnqGEjGdpETxV75cA60Fu+d9Zg+8u8W4N6FIDWmVu
S397fDHWfbcGNj8mzTGRVP1v+v6/u/OX485cP/MAM6L+7Ic3eQDw/HZQ2fzBHqC5b6ujus0ofDC+
Xh+4n+gBQIZ0nFx/6glQGG4osq7q+tsu+PgEWOaJwhPC8/HTLsJxyKMzof/UOqj2ianzIWWk0n+w
EyzrBC4tfgOUEcfXK4H4J3oYEBzVzFGM9FPLoBjjqadytPxwT1j6iWwwTkZK5nUZ/rviwh+eC+My
qNqnz0WV6d2IXCE+HF/fxQblBC8tmYHf2yoxcmPZf6KnQUHn5nuO+x8EyO+W8l1wcE6osxXmaR+C
AkcC+qKIi8I6OL5+uq0A4cd5/UaAd3kv6a9Z299IkBT5BLjT2F/nSu9CIp9el2mL6srbOfHTRUZd
4fY+eww4J8y6Zboczut3/PuoMCpmqvrrKTA2W36u518d9Yo+uQiqfGKg8k03EHTb8fXhSbARdIAV
BDLgbY1+vkUAgfDZRdDkExv7DKT1yTTe7wPjhC2AzgQWp8fXT5cdgTw0X7+ST5wCygnKaVAGR/3I
95/e5hRAt1o2frqqgNsFa0m+9smnX7FOON/Hhul3H905Ab6F0wQex8cXP/659j5YxFF391N5kDoW
wLoC9eHjY29bJw4CXY7+lg7/fCcfSitjR/pzn948QaTYYB1fT//vy0IORhOiEz3Vv733/40c6ddu
y9QP4udjnyV4KX/UjvmjX/jWYPj9z9+aC2MFiXPsr3OA4y+ObZfX934tM8d//8eH7OiY4b374beM
7/2fv33A37/1D2/q23+ugpfiUDyB2z1WuG+3eXYQ9Gr+BT8dIPd5cXh+Kf33HQBmIePU5PgnP2wa
/foU/On1y/Kj2NFrbf3Zy8LXOxTf7m5c8Nd+xWcvuzoU/SH5OEB6TXY/feVAHJ4YT/1wpZElpLb6
7FtsDkLUv/zvg8j+zy/bQ+mL4MMKUWaPWctn32V7KBIaldHHRXptFnz62jyn8XcXPmbbn73w6QEv
hcNz+/KSfVuB4y5FYY/j7LNX3x2e/f7He2jEbX7+DfbPAbf/7TrHDtVrCvrZOz+vn+sn/6Uo+g8X
N7XRIefzF0/Cw+O36xzv+jVn/OyFLw/hoaz8w4ee7Vvj+rPXvgqQ/vugzqbJ9piIffbC1wcRxJBl
nutv1zoeW6955GcvflMhdPKjo+UtYH/2+ncvZfXL5CXxDvGHu39Nhj579d2Bw5wDqyo+PONvteZn
r75E/qc4fGhu/9rH+fS10w93/Gub7LPXJSofxCF55VcFT+kj3+66jKFble/Xn94pbKp/4FD/V1En
fxyeUPlTjoSgz36sP9c+/GSmcV2MWPsP38eRgobQ77c1+8+nMX+L7vbJDzIS6sav+ttdHyPVK9uA
1sunv4M/5SR88tZ3fwHB+eTlZy+xH3xbgt+WZezPf3ZZZr/uN+yqv13u3Vv8A/FwSsR6DiBLfkyz
X0cM/8Amnvr+oaqC8nfvAKQX2Qr5H9gGxzhziMYP8mGN3t7hH8ilNoSCP7z+P1CPXL+wtbzvc/zf
2hqffY5OD8+sz/vFsXT6fLT7KXpR8UCYbsR8ffZtfnwe/fIv+Lh/+CSPMuuMFaAt0XugAlfUv3yo
f1Rv/jqK+H0V+m0C/6M/+1hij7/xFL8civ/4vwAAAP//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7/06/relationships/model3d" Target="../media/model3d1.glb"/><Relationship Id="rId7" Type="http://schemas.openxmlformats.org/officeDocument/2006/relationships/image" Target="../media/image2.png"/><Relationship Id="rId2" Type="http://schemas.openxmlformats.org/officeDocument/2006/relationships/hyperlink" Target="#RetailSales!A1"/><Relationship Id="rId1" Type="http://schemas.microsoft.com/office/2014/relationships/chartEx" Target="../charts/chartEx2.xml"/><Relationship Id="rId6" Type="http://schemas.microsoft.com/office/2017/06/relationships/model3d" Target="../media/model3d2.glb"/><Relationship Id="rId5" Type="http://schemas.openxmlformats.org/officeDocument/2006/relationships/hyperlink" Target="#Pivot_1!A1"/><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5.png"/><Relationship Id="rId7" Type="http://schemas.openxmlformats.org/officeDocument/2006/relationships/chart" Target="../charts/chart7.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chart" Target="../charts/chart14.xml"/><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chart" Target="../charts/chart13.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chart" Target="../charts/chart12.xml"/><Relationship Id="rId5" Type="http://schemas.openxmlformats.org/officeDocument/2006/relationships/image" Target="../media/image13.png"/><Relationship Id="rId10" Type="http://schemas.openxmlformats.org/officeDocument/2006/relationships/image" Target="../media/image18.svg"/><Relationship Id="rId4" Type="http://schemas.openxmlformats.org/officeDocument/2006/relationships/image" Target="../media/image12.sv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5</xdr:col>
      <xdr:colOff>129540</xdr:colOff>
      <xdr:row>32</xdr:row>
      <xdr:rowOff>15240</xdr:rowOff>
    </xdr:from>
    <xdr:to>
      <xdr:col>13</xdr:col>
      <xdr:colOff>76200</xdr:colOff>
      <xdr:row>48</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364084B-20D9-1CFE-9969-6EB06A8A91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5000" y="5867400"/>
              <a:ext cx="6324600" cy="3063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198120</xdr:colOff>
      <xdr:row>57</xdr:row>
      <xdr:rowOff>0</xdr:rowOff>
    </xdr:from>
    <xdr:to>
      <xdr:col>8</xdr:col>
      <xdr:colOff>160020</xdr:colOff>
      <xdr:row>72</xdr:row>
      <xdr:rowOff>0</xdr:rowOff>
    </xdr:to>
    <xdr:graphicFrame macro="">
      <xdr:nvGraphicFramePr>
        <xdr:cNvPr id="6" name="Chart 5">
          <a:extLst>
            <a:ext uri="{FF2B5EF4-FFF2-40B4-BE49-F238E27FC236}">
              <a16:creationId xmlns:a16="http://schemas.microsoft.com/office/drawing/2014/main" id="{83260E8E-F2B4-A7C0-B1DA-D6B4F6155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281940</xdr:colOff>
      <xdr:row>8</xdr:row>
      <xdr:rowOff>7620</xdr:rowOff>
    </xdr:from>
    <xdr:to>
      <xdr:col>10</xdr:col>
      <xdr:colOff>281940</xdr:colOff>
      <xdr:row>21</xdr:row>
      <xdr:rowOff>97155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E4EEBFC5-17DC-2605-AD50-23FEE27878A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58774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8</xdr:row>
      <xdr:rowOff>0</xdr:rowOff>
    </xdr:from>
    <xdr:to>
      <xdr:col>13</xdr:col>
      <xdr:colOff>449580</xdr:colOff>
      <xdr:row>21</xdr:row>
      <xdr:rowOff>89535</xdr:rowOff>
    </xdr:to>
    <mc:AlternateContent xmlns:mc="http://schemas.openxmlformats.org/markup-compatibility/2006" xmlns:a14="http://schemas.microsoft.com/office/drawing/2010/main">
      <mc:Choice Requires="a14">
        <xdr:graphicFrame macro="">
          <xdr:nvGraphicFramePr>
            <xdr:cNvPr id="9" name="Customer Type 1">
              <a:extLst>
                <a:ext uri="{FF2B5EF4-FFF2-40B4-BE49-F238E27FC236}">
                  <a16:creationId xmlns:a16="http://schemas.microsoft.com/office/drawing/2014/main" id="{DF5251EF-5E7D-755D-C7BE-DCEC2905AA13}"/>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584180" y="1554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8</xdr:row>
      <xdr:rowOff>22860</xdr:rowOff>
    </xdr:from>
    <xdr:to>
      <xdr:col>17</xdr:col>
      <xdr:colOff>419100</xdr:colOff>
      <xdr:row>21</xdr:row>
      <xdr:rowOff>112395</xdr:rowOff>
    </xdr:to>
    <mc:AlternateContent xmlns:mc="http://schemas.openxmlformats.org/markup-compatibility/2006" xmlns:a14="http://schemas.microsoft.com/office/drawing/2010/main">
      <mc:Choice Requires="a14">
        <xdr:graphicFrame macro="">
          <xdr:nvGraphicFramePr>
            <xdr:cNvPr id="10" name="Salesperson 1">
              <a:extLst>
                <a:ext uri="{FF2B5EF4-FFF2-40B4-BE49-F238E27FC236}">
                  <a16:creationId xmlns:a16="http://schemas.microsoft.com/office/drawing/2014/main" id="{F8585559-7A3C-C9C4-2E9D-6C1D97AF562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299210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845820</xdr:colOff>
      <xdr:row>81</xdr:row>
      <xdr:rowOff>160020</xdr:rowOff>
    </xdr:from>
    <xdr:to>
      <xdr:col>14</xdr:col>
      <xdr:colOff>129540</xdr:colOff>
      <xdr:row>96</xdr:row>
      <xdr:rowOff>160020</xdr:rowOff>
    </xdr:to>
    <xdr:graphicFrame macro="">
      <xdr:nvGraphicFramePr>
        <xdr:cNvPr id="11" name="Chart 10">
          <a:extLst>
            <a:ext uri="{FF2B5EF4-FFF2-40B4-BE49-F238E27FC236}">
              <a16:creationId xmlns:a16="http://schemas.microsoft.com/office/drawing/2014/main" id="{7125CD1F-C248-6389-4EFA-01237BDCF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403860</xdr:colOff>
      <xdr:row>32</xdr:row>
      <xdr:rowOff>129540</xdr:rowOff>
    </xdr:from>
    <xdr:to>
      <xdr:col>21</xdr:col>
      <xdr:colOff>99060</xdr:colOff>
      <xdr:row>47</xdr:row>
      <xdr:rowOff>129540</xdr:rowOff>
    </xdr:to>
    <xdr:graphicFrame macro="">
      <xdr:nvGraphicFramePr>
        <xdr:cNvPr id="12" name="Chart 11">
          <a:extLst>
            <a:ext uri="{FF2B5EF4-FFF2-40B4-BE49-F238E27FC236}">
              <a16:creationId xmlns:a16="http://schemas.microsoft.com/office/drawing/2014/main" id="{8BFE6FB8-ADA7-84E4-EA5F-9676592C4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7619</xdr:rowOff>
    </xdr:from>
    <xdr:to>
      <xdr:col>22</xdr:col>
      <xdr:colOff>367229</xdr:colOff>
      <xdr:row>33</xdr:row>
      <xdr:rowOff>119350</xdr:rowOff>
    </xdr:to>
    <xdr:sp macro="" textlink="">
      <xdr:nvSpPr>
        <xdr:cNvPr id="2" name="Rectangle: Rounded Corners 1">
          <a:extLst>
            <a:ext uri="{FF2B5EF4-FFF2-40B4-BE49-F238E27FC236}">
              <a16:creationId xmlns:a16="http://schemas.microsoft.com/office/drawing/2014/main" id="{DAF789EF-6174-9F0F-320E-11B15230EAD9}"/>
            </a:ext>
          </a:extLst>
        </xdr:cNvPr>
        <xdr:cNvSpPr/>
      </xdr:nvSpPr>
      <xdr:spPr>
        <a:xfrm>
          <a:off x="1211855" y="191233"/>
          <a:ext cx="12485784" cy="5987394"/>
        </a:xfrm>
        <a:prstGeom prst="roundRect">
          <a:avLst>
            <a:gd name="adj" fmla="val 419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73446</xdr:colOff>
      <xdr:row>1</xdr:row>
      <xdr:rowOff>27543</xdr:rowOff>
    </xdr:from>
    <xdr:to>
      <xdr:col>22</xdr:col>
      <xdr:colOff>211156</xdr:colOff>
      <xdr:row>6</xdr:row>
      <xdr:rowOff>91807</xdr:rowOff>
    </xdr:to>
    <xdr:sp macro="" textlink="">
      <xdr:nvSpPr>
        <xdr:cNvPr id="3" name="Rectangle: Rounded Corners 2">
          <a:extLst>
            <a:ext uri="{FF2B5EF4-FFF2-40B4-BE49-F238E27FC236}">
              <a16:creationId xmlns:a16="http://schemas.microsoft.com/office/drawing/2014/main" id="{6A42076C-9B5E-3B4B-F962-C6E60745437F}"/>
            </a:ext>
          </a:extLst>
        </xdr:cNvPr>
        <xdr:cNvSpPr/>
      </xdr:nvSpPr>
      <xdr:spPr>
        <a:xfrm>
          <a:off x="1285301" y="211157"/>
          <a:ext cx="12256265" cy="98233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3600"/>
            <a:t> </a:t>
          </a:r>
          <a:r>
            <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Summarizing sales across Regions, States, and Categories</a:t>
          </a:r>
          <a:endParaRPr lang="en-IN" sz="3600">
            <a:ln w="9525">
              <a:solidFill>
                <a:srgbClr val="002060"/>
              </a:solidFill>
              <a:prstDash val="solid"/>
            </a:ln>
            <a:solidFill>
              <a:srgbClr val="002060"/>
            </a:solidFill>
          </a:endParaRPr>
        </a:p>
      </xdr:txBody>
    </xdr:sp>
    <xdr:clientData/>
  </xdr:twoCellAnchor>
  <xdr:twoCellAnchor>
    <xdr:from>
      <xdr:col>2</xdr:col>
      <xdr:colOff>118753</xdr:colOff>
      <xdr:row>6</xdr:row>
      <xdr:rowOff>182054</xdr:rowOff>
    </xdr:from>
    <xdr:to>
      <xdr:col>5</xdr:col>
      <xdr:colOff>147487</xdr:colOff>
      <xdr:row>33</xdr:row>
      <xdr:rowOff>27541</xdr:rowOff>
    </xdr:to>
    <xdr:grpSp>
      <xdr:nvGrpSpPr>
        <xdr:cNvPr id="7" name="Group 6">
          <a:extLst>
            <a:ext uri="{FF2B5EF4-FFF2-40B4-BE49-F238E27FC236}">
              <a16:creationId xmlns:a16="http://schemas.microsoft.com/office/drawing/2014/main" id="{0A8C3C60-E64E-BC63-5315-FDE09011F1F0}"/>
            </a:ext>
          </a:extLst>
        </xdr:cNvPr>
        <xdr:cNvGrpSpPr/>
      </xdr:nvGrpSpPr>
      <xdr:grpSpPr>
        <a:xfrm>
          <a:off x="1330608" y="1283741"/>
          <a:ext cx="1846518" cy="4803077"/>
          <a:chOff x="1330608" y="1283741"/>
          <a:chExt cx="1846518" cy="4803077"/>
        </a:xfrm>
      </xdr:grpSpPr>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130A083-38A5-44E2-87C3-70194BA37155}"/>
                  </a:ext>
                </a:extLst>
              </xdr:cNvPr>
              <xdr:cNvGraphicFramePr/>
            </xdr:nvGraphicFramePr>
            <xdr:xfrm>
              <a:off x="1339467" y="1283741"/>
              <a:ext cx="1828800" cy="1433752"/>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9467" y="1283741"/>
                <a:ext cx="1828800" cy="1433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5FDB512B-B053-4670-BE26-51C2CB5D9905}"/>
                  </a:ext>
                </a:extLst>
              </xdr:cNvPr>
              <xdr:cNvGraphicFramePr/>
            </xdr:nvGraphicFramePr>
            <xdr:xfrm>
              <a:off x="1339467" y="2741914"/>
              <a:ext cx="1828800" cy="902832"/>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9467" y="2741914"/>
                <a:ext cx="1828800" cy="902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AC950CE1-6650-4176-AF5D-B6CD53F95639}"/>
                  </a:ext>
                </a:extLst>
              </xdr:cNvPr>
              <xdr:cNvGraphicFramePr/>
            </xdr:nvGraphicFramePr>
            <xdr:xfrm>
              <a:off x="1330608" y="3663107"/>
              <a:ext cx="1846518" cy="2423711"/>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30608" y="3663107"/>
                <a:ext cx="1846518" cy="2423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284601</xdr:colOff>
      <xdr:row>7</xdr:row>
      <xdr:rowOff>55086</xdr:rowOff>
    </xdr:from>
    <xdr:to>
      <xdr:col>13</xdr:col>
      <xdr:colOff>459035</xdr:colOff>
      <xdr:row>33</xdr:row>
      <xdr:rowOff>55084</xdr:rowOff>
    </xdr:to>
    <xdr:sp macro="" textlink="">
      <xdr:nvSpPr>
        <xdr:cNvPr id="8" name="Rectangle: Rounded Corners 7">
          <a:extLst>
            <a:ext uri="{FF2B5EF4-FFF2-40B4-BE49-F238E27FC236}">
              <a16:creationId xmlns:a16="http://schemas.microsoft.com/office/drawing/2014/main" id="{EB49E1C4-40C9-D6CE-0B86-24FA9BC86E50}"/>
            </a:ext>
          </a:extLst>
        </xdr:cNvPr>
        <xdr:cNvSpPr/>
      </xdr:nvSpPr>
      <xdr:spPr>
        <a:xfrm>
          <a:off x="3314240" y="1340387"/>
          <a:ext cx="5021855" cy="4773974"/>
        </a:xfrm>
        <a:prstGeom prst="roundRect">
          <a:avLst>
            <a:gd name="adj" fmla="val 201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321325</xdr:colOff>
      <xdr:row>8</xdr:row>
      <xdr:rowOff>128530</xdr:rowOff>
    </xdr:from>
    <xdr:to>
      <xdr:col>13</xdr:col>
      <xdr:colOff>459036</xdr:colOff>
      <xdr:row>33</xdr:row>
      <xdr:rowOff>36722</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901EA091-FABD-414D-9808-91680069C0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69325" y="1591570"/>
              <a:ext cx="5014511" cy="44801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7858</xdr:colOff>
      <xdr:row>1</xdr:row>
      <xdr:rowOff>158185</xdr:rowOff>
    </xdr:from>
    <xdr:to>
      <xdr:col>3</xdr:col>
      <xdr:colOff>188907</xdr:colOff>
      <xdr:row>6</xdr:row>
      <xdr:rowOff>46052</xdr:rowOff>
    </xdr:to>
    <mc:AlternateContent xmlns:mc="http://schemas.openxmlformats.org/markup-compatibility/2006">
      <mc:Choice xmlns:am3d="http://schemas.microsoft.com/office/drawing/2017/model3d" Requires="am3d">
        <xdr:graphicFrame macro="">
          <xdr:nvGraphicFramePr>
            <xdr:cNvPr id="14" name="3D Model 13" descr="Cloud Database">
              <a:hlinkClick xmlns:r="http://schemas.openxmlformats.org/officeDocument/2006/relationships" r:id="rId2"/>
              <a:extLst>
                <a:ext uri="{FF2B5EF4-FFF2-40B4-BE49-F238E27FC236}">
                  <a16:creationId xmlns:a16="http://schemas.microsoft.com/office/drawing/2014/main" id="{289A3A8F-70DE-03D2-E16E-B1C013D3A0B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3">
                <am3d:spPr>
                  <a:xfrm>
                    <a:off x="0" y="0"/>
                    <a:ext cx="790649" cy="802267"/>
                  </a:xfrm>
                  <a:prstGeom prst="rect">
                    <a:avLst/>
                  </a:prstGeom>
                </am3d:spPr>
                <am3d:camera>
                  <am3d:pos x="0" y="0" z="75336453"/>
                  <am3d:up dx="0" dy="36000000" dz="0"/>
                  <am3d:lookAt x="0" y="0" z="0"/>
                  <am3d:perspective fov="2700000"/>
                </am3d:camera>
                <am3d:trans>
                  <am3d:meterPerModelUnit n="129697" d="1000000"/>
                  <am3d:preTrans dx="1147748" dy="-16466351" dz="-955141"/>
                  <am3d:scale>
                    <am3d:sx n="1000000" d="1000000"/>
                    <am3d:sy n="1000000" d="1000000"/>
                    <am3d:sz n="1000000" d="1000000"/>
                  </am3d:scale>
                  <am3d:rot ax="4161667" ay="-4140215" az="-4081739"/>
                  <am3d:postTrans dx="0" dy="0" dz="0"/>
                </am3d:trans>
                <am3d:raster rName="Office3DRenderer" rVer="16.0.8326">
                  <am3d:blip r:embed="rId4"/>
                </am3d:raster>
                <am3d:objViewport viewportSz="116624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4" name="3D Model 13" descr="Cloud Database">
              <a:hlinkClick xmlns:r="http://schemas.openxmlformats.org/officeDocument/2006/relationships" r:id="rId2"/>
              <a:extLst>
                <a:ext uri="{FF2B5EF4-FFF2-40B4-BE49-F238E27FC236}">
                  <a16:creationId xmlns:a16="http://schemas.microsoft.com/office/drawing/2014/main" id="{289A3A8F-70DE-03D2-E16E-B1C013D3A0B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4"/>
            <a:stretch>
              <a:fillRect/>
            </a:stretch>
          </xdr:blipFill>
          <xdr:spPr>
            <a:xfrm>
              <a:off x="1219713" y="341799"/>
              <a:ext cx="786977" cy="805940"/>
            </a:xfrm>
            <a:prstGeom prst="rect">
              <a:avLst/>
            </a:prstGeom>
          </xdr:spPr>
        </xdr:pic>
      </mc:Fallback>
    </mc:AlternateContent>
    <xdr:clientData/>
  </xdr:twoCellAnchor>
  <xdr:twoCellAnchor>
    <xdr:from>
      <xdr:col>21</xdr:col>
      <xdr:colOff>148960</xdr:colOff>
      <xdr:row>1</xdr:row>
      <xdr:rowOff>100988</xdr:rowOff>
    </xdr:from>
    <xdr:to>
      <xdr:col>22</xdr:col>
      <xdr:colOff>165253</xdr:colOff>
      <xdr:row>6</xdr:row>
      <xdr:rowOff>31963</xdr:rowOff>
    </xdr:to>
    <mc:AlternateContent xmlns:mc="http://schemas.openxmlformats.org/markup-compatibility/2006">
      <mc:Choice xmlns:am3d="http://schemas.microsoft.com/office/drawing/2017/model3d" Requires="am3d">
        <xdr:graphicFrame macro="">
          <xdr:nvGraphicFramePr>
            <xdr:cNvPr id="15" name="3D Model 14" descr="Graph Growth">
              <a:hlinkClick xmlns:r="http://schemas.openxmlformats.org/officeDocument/2006/relationships" r:id="rId5"/>
              <a:extLst>
                <a:ext uri="{FF2B5EF4-FFF2-40B4-BE49-F238E27FC236}">
                  <a16:creationId xmlns:a16="http://schemas.microsoft.com/office/drawing/2014/main" id="{3D215A61-DF16-EE51-115A-B9F24D226242}"/>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6">
                <am3d:spPr>
                  <a:xfrm>
                    <a:off x="0" y="0"/>
                    <a:ext cx="625893" cy="845375"/>
                  </a:xfrm>
                  <a:prstGeom prst="rect">
                    <a:avLst/>
                  </a:prstGeom>
                </am3d:spPr>
                <am3d:camera>
                  <am3d:pos x="0" y="0" z="63144380"/>
                  <am3d:up dx="0" dy="36000000" dz="0"/>
                  <am3d:lookAt x="0" y="0" z="0"/>
                  <am3d:perspective fov="2700000"/>
                </am3d:camera>
                <am3d:trans>
                  <am3d:meterPerModelUnit n="111083" d="1000000"/>
                  <am3d:preTrans dx="0" dy="-18000000" dz="0"/>
                  <am3d:scale>
                    <am3d:sx n="1000000" d="1000000"/>
                    <am3d:sy n="1000000" d="1000000"/>
                    <am3d:sz n="1000000" d="1000000"/>
                  </am3d:scale>
                  <am3d:rot ax="432008"/>
                  <am3d:postTrans dx="0" dy="0" dz="0"/>
                </am3d:trans>
                <am3d:raster rName="Office3DRenderer" rVer="16.0.8326">
                  <am3d:blip r:embed="rId7"/>
                </am3d:raster>
                <am3d:objViewport viewportSz="94596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5" name="3D Model 14" descr="Graph Growth">
              <a:hlinkClick xmlns:r="http://schemas.openxmlformats.org/officeDocument/2006/relationships" r:id="rId5"/>
              <a:extLst>
                <a:ext uri="{FF2B5EF4-FFF2-40B4-BE49-F238E27FC236}">
                  <a16:creationId xmlns:a16="http://schemas.microsoft.com/office/drawing/2014/main" id="{3D215A61-DF16-EE51-115A-B9F24D226242}"/>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7"/>
            <a:stretch>
              <a:fillRect/>
            </a:stretch>
          </xdr:blipFill>
          <xdr:spPr>
            <a:xfrm>
              <a:off x="12873442" y="284602"/>
              <a:ext cx="622221" cy="849048"/>
            </a:xfrm>
            <a:prstGeom prst="rect">
              <a:avLst/>
            </a:prstGeom>
          </xdr:spPr>
        </xdr:pic>
      </mc:Fallback>
    </mc:AlternateContent>
    <xdr:clientData/>
  </xdr:twoCellAnchor>
  <xdr:twoCellAnchor>
    <xdr:from>
      <xdr:col>13</xdr:col>
      <xdr:colOff>574713</xdr:colOff>
      <xdr:row>7</xdr:row>
      <xdr:rowOff>42232</xdr:rowOff>
    </xdr:from>
    <xdr:to>
      <xdr:col>22</xdr:col>
      <xdr:colOff>143218</xdr:colOff>
      <xdr:row>33</xdr:row>
      <xdr:rowOff>73445</xdr:rowOff>
    </xdr:to>
    <xdr:sp macro="" textlink="">
      <xdr:nvSpPr>
        <xdr:cNvPr id="9" name="Rectangle: Rounded Corners 8">
          <a:extLst>
            <a:ext uri="{FF2B5EF4-FFF2-40B4-BE49-F238E27FC236}">
              <a16:creationId xmlns:a16="http://schemas.microsoft.com/office/drawing/2014/main" id="{66A90178-20CE-1590-C297-616D20789D24}"/>
            </a:ext>
          </a:extLst>
        </xdr:cNvPr>
        <xdr:cNvSpPr/>
      </xdr:nvSpPr>
      <xdr:spPr>
        <a:xfrm>
          <a:off x="8451773" y="1327533"/>
          <a:ext cx="5021855" cy="4805189"/>
        </a:xfrm>
        <a:prstGeom prst="roundRect">
          <a:avLst>
            <a:gd name="adj" fmla="val 201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45904</xdr:colOff>
      <xdr:row>9</xdr:row>
      <xdr:rowOff>45904</xdr:rowOff>
    </xdr:from>
    <xdr:to>
      <xdr:col>22</xdr:col>
      <xdr:colOff>128530</xdr:colOff>
      <xdr:row>32</xdr:row>
      <xdr:rowOff>146890</xdr:rowOff>
    </xdr:to>
    <xdr:graphicFrame macro="">
      <xdr:nvGraphicFramePr>
        <xdr:cNvPr id="10" name="Chart 9">
          <a:extLst>
            <a:ext uri="{FF2B5EF4-FFF2-40B4-BE49-F238E27FC236}">
              <a16:creationId xmlns:a16="http://schemas.microsoft.com/office/drawing/2014/main" id="{F4007797-8F62-425F-9FA8-523220E90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587567</xdr:colOff>
      <xdr:row>7</xdr:row>
      <xdr:rowOff>36723</xdr:rowOff>
    </xdr:from>
    <xdr:to>
      <xdr:col>11</xdr:col>
      <xdr:colOff>440674</xdr:colOff>
      <xdr:row>9</xdr:row>
      <xdr:rowOff>45904</xdr:rowOff>
    </xdr:to>
    <xdr:sp macro="" textlink="">
      <xdr:nvSpPr>
        <xdr:cNvPr id="16" name="TextBox 15">
          <a:extLst>
            <a:ext uri="{FF2B5EF4-FFF2-40B4-BE49-F238E27FC236}">
              <a16:creationId xmlns:a16="http://schemas.microsoft.com/office/drawing/2014/main" id="{55F393A6-FEEB-0072-115A-827927A86A2A}"/>
            </a:ext>
          </a:extLst>
        </xdr:cNvPr>
        <xdr:cNvSpPr txBox="1"/>
      </xdr:nvSpPr>
      <xdr:spPr>
        <a:xfrm>
          <a:off x="4223133" y="1322024"/>
          <a:ext cx="2882746" cy="37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STATES</a:t>
          </a:r>
          <a:r>
            <a:rPr lang="en-IN"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WISE SALES</a:t>
          </a:r>
          <a:endPar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14</xdr:col>
      <xdr:colOff>418641</xdr:colOff>
      <xdr:row>7</xdr:row>
      <xdr:rowOff>42230</xdr:rowOff>
    </xdr:from>
    <xdr:to>
      <xdr:col>21</xdr:col>
      <xdr:colOff>587567</xdr:colOff>
      <xdr:row>9</xdr:row>
      <xdr:rowOff>119349</xdr:rowOff>
    </xdr:to>
    <xdr:sp macro="" textlink="">
      <xdr:nvSpPr>
        <xdr:cNvPr id="17" name="TextBox 16">
          <a:extLst>
            <a:ext uri="{FF2B5EF4-FFF2-40B4-BE49-F238E27FC236}">
              <a16:creationId xmlns:a16="http://schemas.microsoft.com/office/drawing/2014/main" id="{CA158036-8CF9-FFAF-3C51-DDBE1967EFF3}"/>
            </a:ext>
          </a:extLst>
        </xdr:cNvPr>
        <xdr:cNvSpPr txBox="1"/>
      </xdr:nvSpPr>
      <xdr:spPr>
        <a:xfrm>
          <a:off x="8901629" y="1327531"/>
          <a:ext cx="4410420" cy="44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Discount % VS Sales Correlation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18</xdr:row>
      <xdr:rowOff>60960</xdr:rowOff>
    </xdr:from>
    <xdr:to>
      <xdr:col>8</xdr:col>
      <xdr:colOff>129540</xdr:colOff>
      <xdr:row>33</xdr:row>
      <xdr:rowOff>60960</xdr:rowOff>
    </xdr:to>
    <xdr:graphicFrame macro="">
      <xdr:nvGraphicFramePr>
        <xdr:cNvPr id="2" name="Chart 1">
          <a:extLst>
            <a:ext uri="{FF2B5EF4-FFF2-40B4-BE49-F238E27FC236}">
              <a16:creationId xmlns:a16="http://schemas.microsoft.com/office/drawing/2014/main" id="{768E26DD-746D-B91F-5CB1-B316B7A28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39</xdr:row>
      <xdr:rowOff>121920</xdr:rowOff>
    </xdr:from>
    <xdr:to>
      <xdr:col>9</xdr:col>
      <xdr:colOff>60960</xdr:colOff>
      <xdr:row>54</xdr:row>
      <xdr:rowOff>121920</xdr:rowOff>
    </xdr:to>
    <xdr:graphicFrame macro="">
      <xdr:nvGraphicFramePr>
        <xdr:cNvPr id="3" name="Chart 2">
          <a:extLst>
            <a:ext uri="{FF2B5EF4-FFF2-40B4-BE49-F238E27FC236}">
              <a16:creationId xmlns:a16="http://schemas.microsoft.com/office/drawing/2014/main" id="{1F5C6D1B-2E6B-8AC2-D628-013015458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391886</xdr:colOff>
      <xdr:row>0</xdr:row>
      <xdr:rowOff>118653</xdr:rowOff>
    </xdr:from>
    <xdr:to>
      <xdr:col>25</xdr:col>
      <xdr:colOff>457200</xdr:colOff>
      <xdr:row>39</xdr:row>
      <xdr:rowOff>28575</xdr:rowOff>
    </xdr:to>
    <xdr:sp macro="" textlink="">
      <xdr:nvSpPr>
        <xdr:cNvPr id="2" name="Rectangle: Rounded Corners 1">
          <a:extLst>
            <a:ext uri="{FF2B5EF4-FFF2-40B4-BE49-F238E27FC236}">
              <a16:creationId xmlns:a16="http://schemas.microsoft.com/office/drawing/2014/main" id="{C3EC09AF-735C-400A-BFF9-4971A398CB37}"/>
            </a:ext>
          </a:extLst>
        </xdr:cNvPr>
        <xdr:cNvSpPr/>
      </xdr:nvSpPr>
      <xdr:spPr>
        <a:xfrm>
          <a:off x="1001486" y="118653"/>
          <a:ext cx="14695714" cy="6967947"/>
        </a:xfrm>
        <a:prstGeom prst="roundRect">
          <a:avLst>
            <a:gd name="adj" fmla="val 6661"/>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468086</xdr:colOff>
      <xdr:row>18</xdr:row>
      <xdr:rowOff>146958</xdr:rowOff>
    </xdr:from>
    <xdr:to>
      <xdr:col>13</xdr:col>
      <xdr:colOff>424543</xdr:colOff>
      <xdr:row>36</xdr:row>
      <xdr:rowOff>179615</xdr:rowOff>
    </xdr:to>
    <xdr:sp macro="" textlink="">
      <xdr:nvSpPr>
        <xdr:cNvPr id="17" name="Rectangle: Rounded Corners 16">
          <a:extLst>
            <a:ext uri="{FF2B5EF4-FFF2-40B4-BE49-F238E27FC236}">
              <a16:creationId xmlns:a16="http://schemas.microsoft.com/office/drawing/2014/main" id="{F7B33617-0077-495D-A58D-F32FD7C3AB0D}"/>
            </a:ext>
          </a:extLst>
        </xdr:cNvPr>
        <xdr:cNvSpPr/>
      </xdr:nvSpPr>
      <xdr:spPr>
        <a:xfrm>
          <a:off x="1687286" y="3404508"/>
          <a:ext cx="6662057" cy="3290207"/>
        </a:xfrm>
        <a:prstGeom prst="roundRect">
          <a:avLst>
            <a:gd name="adj" fmla="val 13431"/>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402774</xdr:colOff>
      <xdr:row>18</xdr:row>
      <xdr:rowOff>157844</xdr:rowOff>
    </xdr:from>
    <xdr:to>
      <xdr:col>24</xdr:col>
      <xdr:colOff>533402</xdr:colOff>
      <xdr:row>37</xdr:row>
      <xdr:rowOff>9526</xdr:rowOff>
    </xdr:to>
    <xdr:sp macro="" textlink="">
      <xdr:nvSpPr>
        <xdr:cNvPr id="19" name="Rectangle: Rounded Corners 18">
          <a:extLst>
            <a:ext uri="{FF2B5EF4-FFF2-40B4-BE49-F238E27FC236}">
              <a16:creationId xmlns:a16="http://schemas.microsoft.com/office/drawing/2014/main" id="{F35EF942-C187-475E-AEFD-76EA88118371}"/>
            </a:ext>
          </a:extLst>
        </xdr:cNvPr>
        <xdr:cNvSpPr/>
      </xdr:nvSpPr>
      <xdr:spPr>
        <a:xfrm>
          <a:off x="8937174" y="3415394"/>
          <a:ext cx="6226628" cy="3290207"/>
        </a:xfrm>
        <a:prstGeom prst="roundRect">
          <a:avLst>
            <a:gd name="adj" fmla="val 12784"/>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87085</xdr:colOff>
      <xdr:row>19</xdr:row>
      <xdr:rowOff>63953</xdr:rowOff>
    </xdr:from>
    <xdr:to>
      <xdr:col>8</xdr:col>
      <xdr:colOff>489856</xdr:colOff>
      <xdr:row>21</xdr:row>
      <xdr:rowOff>63952</xdr:rowOff>
    </xdr:to>
    <xdr:sp macro="" textlink="">
      <xdr:nvSpPr>
        <xdr:cNvPr id="21" name="TextBox 20">
          <a:extLst>
            <a:ext uri="{FF2B5EF4-FFF2-40B4-BE49-F238E27FC236}">
              <a16:creationId xmlns:a16="http://schemas.microsoft.com/office/drawing/2014/main" id="{7B81302B-8E30-4F48-AC4E-908752226651}"/>
            </a:ext>
          </a:extLst>
        </xdr:cNvPr>
        <xdr:cNvSpPr txBox="1"/>
      </xdr:nvSpPr>
      <xdr:spPr>
        <a:xfrm>
          <a:off x="2525485" y="3502478"/>
          <a:ext cx="2841171"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4">
                  <a:lumMod val="50000"/>
                </a:schemeClr>
              </a:solidFill>
            </a:rPr>
            <a:t>SALES BY SALESPERSON</a:t>
          </a:r>
        </a:p>
      </xdr:txBody>
    </xdr:sp>
    <xdr:clientData/>
  </xdr:twoCellAnchor>
  <xdr:twoCellAnchor>
    <xdr:from>
      <xdr:col>15</xdr:col>
      <xdr:colOff>457200</xdr:colOff>
      <xdr:row>19</xdr:row>
      <xdr:rowOff>114300</xdr:rowOff>
    </xdr:from>
    <xdr:to>
      <xdr:col>21</xdr:col>
      <xdr:colOff>555171</xdr:colOff>
      <xdr:row>21</xdr:row>
      <xdr:rowOff>114299</xdr:rowOff>
    </xdr:to>
    <xdr:sp macro="" textlink="">
      <xdr:nvSpPr>
        <xdr:cNvPr id="22" name="TextBox 21">
          <a:extLst>
            <a:ext uri="{FF2B5EF4-FFF2-40B4-BE49-F238E27FC236}">
              <a16:creationId xmlns:a16="http://schemas.microsoft.com/office/drawing/2014/main" id="{6723EE47-3F0B-4EE1-BAF2-F12D9392A5B7}"/>
            </a:ext>
          </a:extLst>
        </xdr:cNvPr>
        <xdr:cNvSpPr txBox="1"/>
      </xdr:nvSpPr>
      <xdr:spPr>
        <a:xfrm>
          <a:off x="9601200" y="3552825"/>
          <a:ext cx="3755571"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chemeClr val="accent4">
                  <a:lumMod val="50000"/>
                </a:schemeClr>
              </a:solidFill>
              <a:latin typeface="+mn-lt"/>
              <a:ea typeface="+mn-ea"/>
              <a:cs typeface="+mn-cs"/>
            </a:rPr>
            <a:t>QUANTITY SOLD  BY SALESPERSON</a:t>
          </a:r>
        </a:p>
      </xdr:txBody>
    </xdr:sp>
    <xdr:clientData/>
  </xdr:twoCellAnchor>
  <xdr:twoCellAnchor>
    <xdr:from>
      <xdr:col>1</xdr:col>
      <xdr:colOff>561975</xdr:colOff>
      <xdr:row>1</xdr:row>
      <xdr:rowOff>47625</xdr:rowOff>
    </xdr:from>
    <xdr:to>
      <xdr:col>25</xdr:col>
      <xdr:colOff>247650</xdr:colOff>
      <xdr:row>6</xdr:row>
      <xdr:rowOff>171450</xdr:rowOff>
    </xdr:to>
    <xdr:sp macro="" textlink="">
      <xdr:nvSpPr>
        <xdr:cNvPr id="23" name="Rectangle: Rounded Corners 22">
          <a:extLst>
            <a:ext uri="{FF2B5EF4-FFF2-40B4-BE49-F238E27FC236}">
              <a16:creationId xmlns:a16="http://schemas.microsoft.com/office/drawing/2014/main" id="{1D08D815-1135-E136-BB60-CF9B8E54FB2F}"/>
            </a:ext>
          </a:extLst>
        </xdr:cNvPr>
        <xdr:cNvSpPr/>
      </xdr:nvSpPr>
      <xdr:spPr>
        <a:xfrm>
          <a:off x="1171575" y="228600"/>
          <a:ext cx="14316075" cy="1028700"/>
        </a:xfrm>
        <a:prstGeom prst="roundRect">
          <a:avLst>
            <a:gd name="adj" fmla="val 35185"/>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276225</xdr:colOff>
      <xdr:row>1</xdr:row>
      <xdr:rowOff>142875</xdr:rowOff>
    </xdr:from>
    <xdr:to>
      <xdr:col>24</xdr:col>
      <xdr:colOff>542925</xdr:colOff>
      <xdr:row>6</xdr:row>
      <xdr:rowOff>47625</xdr:rowOff>
    </xdr:to>
    <xdr:sp macro="" textlink="">
      <xdr:nvSpPr>
        <xdr:cNvPr id="24" name="TextBox 23">
          <a:extLst>
            <a:ext uri="{FF2B5EF4-FFF2-40B4-BE49-F238E27FC236}">
              <a16:creationId xmlns:a16="http://schemas.microsoft.com/office/drawing/2014/main" id="{EAEE7817-47AE-4006-718E-6BBD59806FDE}"/>
            </a:ext>
          </a:extLst>
        </xdr:cNvPr>
        <xdr:cNvSpPr txBox="1"/>
      </xdr:nvSpPr>
      <xdr:spPr>
        <a:xfrm>
          <a:off x="1495425" y="323850"/>
          <a:ext cx="1367790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0" cap="none" spc="0">
              <a:ln>
                <a:noFill/>
              </a:ln>
              <a:solidFill>
                <a:srgbClr val="7030A0"/>
              </a:solidFill>
              <a:effectLst>
                <a:glow rad="228600">
                  <a:schemeClr val="accent4">
                    <a:satMod val="175000"/>
                    <a:alpha val="40000"/>
                  </a:schemeClr>
                </a:glow>
              </a:effectLst>
              <a:latin typeface="+mn-lt"/>
              <a:ea typeface="+mn-ea"/>
              <a:cs typeface="+mn-cs"/>
            </a:rPr>
            <a:t>DASHBOARD  TO ANALYSE SALESPERSON PERFORMANCE</a:t>
          </a:r>
          <a:endParaRPr lang="en-IN" sz="3600" b="0" cap="none" spc="0">
            <a:ln>
              <a:noFill/>
            </a:ln>
            <a:solidFill>
              <a:srgbClr val="7030A0"/>
            </a:solidFill>
            <a:effectLst>
              <a:glow rad="228600">
                <a:schemeClr val="accent4">
                  <a:satMod val="175000"/>
                  <a:alpha val="40000"/>
                </a:schemeClr>
              </a:glow>
            </a:effectLst>
          </a:endParaRPr>
        </a:p>
        <a:p>
          <a:pPr algn="ctr"/>
          <a:endParaRPr lang="en-IN" sz="1100">
            <a:effectLst>
              <a:glow rad="228600">
                <a:schemeClr val="accent4">
                  <a:satMod val="175000"/>
                  <a:alpha val="40000"/>
                </a:schemeClr>
              </a:glow>
            </a:effectLst>
          </a:endParaRPr>
        </a:p>
      </xdr:txBody>
    </xdr:sp>
    <xdr:clientData/>
  </xdr:twoCellAnchor>
  <xdr:twoCellAnchor>
    <xdr:from>
      <xdr:col>2</xdr:col>
      <xdr:colOff>161926</xdr:colOff>
      <xdr:row>7</xdr:row>
      <xdr:rowOff>161925</xdr:rowOff>
    </xdr:from>
    <xdr:to>
      <xdr:col>9</xdr:col>
      <xdr:colOff>16726</xdr:colOff>
      <xdr:row>17</xdr:row>
      <xdr:rowOff>54975</xdr:rowOff>
    </xdr:to>
    <xdr:grpSp>
      <xdr:nvGrpSpPr>
        <xdr:cNvPr id="39" name="Group 38">
          <a:extLst>
            <a:ext uri="{FF2B5EF4-FFF2-40B4-BE49-F238E27FC236}">
              <a16:creationId xmlns:a16="http://schemas.microsoft.com/office/drawing/2014/main" id="{6E2AD916-C431-8022-DA24-145A0C3A46EB}"/>
            </a:ext>
          </a:extLst>
        </xdr:cNvPr>
        <xdr:cNvGrpSpPr/>
      </xdr:nvGrpSpPr>
      <xdr:grpSpPr>
        <a:xfrm>
          <a:off x="1371450" y="1431925"/>
          <a:ext cx="4088133" cy="1707336"/>
          <a:chOff x="1333501" y="1333500"/>
          <a:chExt cx="4122000" cy="1702800"/>
        </a:xfrm>
      </xdr:grpSpPr>
      <xdr:sp macro="" textlink="">
        <xdr:nvSpPr>
          <xdr:cNvPr id="27" name="Rectangle: Rounded Corners 26">
            <a:extLst>
              <a:ext uri="{FF2B5EF4-FFF2-40B4-BE49-F238E27FC236}">
                <a16:creationId xmlns:a16="http://schemas.microsoft.com/office/drawing/2014/main" id="{D948F5BD-1750-76C5-1027-3D0748AE0ED0}"/>
              </a:ext>
            </a:extLst>
          </xdr:cNvPr>
          <xdr:cNvSpPr/>
        </xdr:nvSpPr>
        <xdr:spPr>
          <a:xfrm>
            <a:off x="1333501" y="1333500"/>
            <a:ext cx="4122000" cy="1702800"/>
          </a:xfrm>
          <a:prstGeom prst="roundRect">
            <a:avLst>
              <a:gd name="adj" fmla="val 3518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a:solidFill>
                <a:srgbClr val="003296"/>
              </a:solidFill>
              <a:latin typeface="+mn-lt"/>
              <a:ea typeface="+mn-ea"/>
              <a:cs typeface="+mn-cs"/>
            </a:endParaRPr>
          </a:p>
        </xdr:txBody>
      </xdr:sp>
      <xdr:grpSp>
        <xdr:nvGrpSpPr>
          <xdr:cNvPr id="30" name="Group 29">
            <a:extLst>
              <a:ext uri="{FF2B5EF4-FFF2-40B4-BE49-F238E27FC236}">
                <a16:creationId xmlns:a16="http://schemas.microsoft.com/office/drawing/2014/main" id="{E3548CE9-9553-8F50-663C-5EF21D6EAA2E}"/>
              </a:ext>
            </a:extLst>
          </xdr:cNvPr>
          <xdr:cNvGrpSpPr/>
        </xdr:nvGrpSpPr>
        <xdr:grpSpPr>
          <a:xfrm>
            <a:off x="1581150" y="1400175"/>
            <a:ext cx="3766456" cy="1515834"/>
            <a:chOff x="1581150" y="1400175"/>
            <a:chExt cx="3766456" cy="1515834"/>
          </a:xfrm>
        </xdr:grpSpPr>
        <xdr:sp macro="" textlink="">
          <xdr:nvSpPr>
            <xdr:cNvPr id="28" name="TextBox 27">
              <a:extLst>
                <a:ext uri="{FF2B5EF4-FFF2-40B4-BE49-F238E27FC236}">
                  <a16:creationId xmlns:a16="http://schemas.microsoft.com/office/drawing/2014/main" id="{0F553E77-B0B3-4ECB-2D7B-DD99A522A521}"/>
                </a:ext>
              </a:extLst>
            </xdr:cNvPr>
            <xdr:cNvSpPr txBox="1"/>
          </xdr:nvSpPr>
          <xdr:spPr>
            <a:xfrm>
              <a:off x="1581150" y="1400175"/>
              <a:ext cx="36480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r>
                <a:rPr lang="en-IN" sz="3200" b="1" cap="none" spc="0">
                  <a:ln/>
                  <a:solidFill>
                    <a:schemeClr val="accent4"/>
                  </a:solidFill>
                  <a:effectLst/>
                  <a:latin typeface="+mn-lt"/>
                  <a:ea typeface="+mn-ea"/>
                  <a:cs typeface="+mn-cs"/>
                </a:rPr>
                <a:t>Total</a:t>
              </a:r>
              <a:r>
                <a:rPr lang="en-IN" sz="1100" b="1" cap="none" spc="0" baseline="0">
                  <a:ln/>
                  <a:solidFill>
                    <a:schemeClr val="accent4"/>
                  </a:solidFill>
                  <a:effectLst/>
                </a:rPr>
                <a:t> </a:t>
              </a:r>
              <a:r>
                <a:rPr lang="en-IN" sz="3200" b="1" cap="none" spc="0">
                  <a:ln/>
                  <a:solidFill>
                    <a:schemeClr val="accent4"/>
                  </a:solidFill>
                  <a:effectLst/>
                  <a:latin typeface="+mn-lt"/>
                  <a:ea typeface="+mn-ea"/>
                  <a:cs typeface="+mn-cs"/>
                </a:rPr>
                <a:t>Orders</a:t>
              </a:r>
            </a:p>
          </xdr:txBody>
        </xdr:sp>
        <xdr:pic>
          <xdr:nvPicPr>
            <xdr:cNvPr id="14" name="Graphic 13" descr="Shopping cart with solid fill">
              <a:extLst>
                <a:ext uri="{FF2B5EF4-FFF2-40B4-BE49-F238E27FC236}">
                  <a16:creationId xmlns:a16="http://schemas.microsoft.com/office/drawing/2014/main" id="{0F3566DA-D70E-4D93-BB10-FC576DDD09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37264" y="1873703"/>
              <a:ext cx="1110342" cy="1042306"/>
            </a:xfrm>
            <a:prstGeom prst="rect">
              <a:avLst/>
            </a:prstGeom>
          </xdr:spPr>
        </xdr:pic>
        <xdr:sp macro="" textlink="Pivot_2!K9">
          <xdr:nvSpPr>
            <xdr:cNvPr id="29" name="TextBox 28">
              <a:extLst>
                <a:ext uri="{FF2B5EF4-FFF2-40B4-BE49-F238E27FC236}">
                  <a16:creationId xmlns:a16="http://schemas.microsoft.com/office/drawing/2014/main" id="{7531C606-F776-1B32-93A1-A54D5C127C63}"/>
                </a:ext>
              </a:extLst>
            </xdr:cNvPr>
            <xdr:cNvSpPr txBox="1"/>
          </xdr:nvSpPr>
          <xdr:spPr>
            <a:xfrm>
              <a:off x="1847851" y="1981199"/>
              <a:ext cx="24574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fld id="{B97DC342-00C8-4FA3-A0BD-799F0405AF36}" type="TxLink">
                <a:rPr lang="en-US" sz="3200" b="1" i="0" u="none" strike="noStrike" cap="none" spc="0">
                  <a:ln/>
                  <a:solidFill>
                    <a:schemeClr val="accent4"/>
                  </a:solidFill>
                  <a:effectLst/>
                  <a:latin typeface="Calibri"/>
                  <a:ea typeface="+mn-ea"/>
                  <a:cs typeface="Calibri"/>
                </a:rPr>
                <a:pPr algn="ctr"/>
                <a:t>200</a:t>
              </a:fld>
              <a:endParaRPr lang="en-IN" sz="3200" b="1" cap="none" spc="0">
                <a:ln/>
                <a:solidFill>
                  <a:schemeClr val="accent4"/>
                </a:solidFill>
                <a:effectLst/>
                <a:latin typeface="+mn-lt"/>
                <a:ea typeface="+mn-ea"/>
                <a:cs typeface="+mn-cs"/>
              </a:endParaRPr>
            </a:p>
          </xdr:txBody>
        </xdr:sp>
      </xdr:grpSp>
    </xdr:grpSp>
    <xdr:clientData/>
  </xdr:twoCellAnchor>
  <xdr:twoCellAnchor>
    <xdr:from>
      <xdr:col>10</xdr:col>
      <xdr:colOff>314326</xdr:colOff>
      <xdr:row>7</xdr:row>
      <xdr:rowOff>152400</xdr:rowOff>
    </xdr:from>
    <xdr:to>
      <xdr:col>17</xdr:col>
      <xdr:colOff>169126</xdr:colOff>
      <xdr:row>17</xdr:row>
      <xdr:rowOff>45450</xdr:rowOff>
    </xdr:to>
    <xdr:grpSp>
      <xdr:nvGrpSpPr>
        <xdr:cNvPr id="40" name="Group 39">
          <a:extLst>
            <a:ext uri="{FF2B5EF4-FFF2-40B4-BE49-F238E27FC236}">
              <a16:creationId xmlns:a16="http://schemas.microsoft.com/office/drawing/2014/main" id="{7F6DDA20-34D9-D533-34FB-66CAB15E5B53}"/>
            </a:ext>
          </a:extLst>
        </xdr:cNvPr>
        <xdr:cNvGrpSpPr/>
      </xdr:nvGrpSpPr>
      <xdr:grpSpPr>
        <a:xfrm>
          <a:off x="6361945" y="1422400"/>
          <a:ext cx="4088133" cy="1707336"/>
          <a:chOff x="1333501" y="1333500"/>
          <a:chExt cx="4122000" cy="1702800"/>
        </a:xfrm>
      </xdr:grpSpPr>
      <xdr:sp macro="" textlink="">
        <xdr:nvSpPr>
          <xdr:cNvPr id="41" name="Rectangle: Rounded Corners 40">
            <a:extLst>
              <a:ext uri="{FF2B5EF4-FFF2-40B4-BE49-F238E27FC236}">
                <a16:creationId xmlns:a16="http://schemas.microsoft.com/office/drawing/2014/main" id="{F5C2F4B4-BEC2-7324-A150-48779805BB52}"/>
              </a:ext>
            </a:extLst>
          </xdr:cNvPr>
          <xdr:cNvSpPr/>
        </xdr:nvSpPr>
        <xdr:spPr>
          <a:xfrm>
            <a:off x="1333501" y="1333500"/>
            <a:ext cx="4122000" cy="1702800"/>
          </a:xfrm>
          <a:prstGeom prst="roundRect">
            <a:avLst>
              <a:gd name="adj" fmla="val 3518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a:solidFill>
                <a:srgbClr val="003296"/>
              </a:solidFill>
              <a:latin typeface="+mn-lt"/>
              <a:ea typeface="+mn-ea"/>
              <a:cs typeface="+mn-cs"/>
            </a:endParaRPr>
          </a:p>
        </xdr:txBody>
      </xdr:sp>
      <xdr:grpSp>
        <xdr:nvGrpSpPr>
          <xdr:cNvPr id="42" name="Group 41">
            <a:extLst>
              <a:ext uri="{FF2B5EF4-FFF2-40B4-BE49-F238E27FC236}">
                <a16:creationId xmlns:a16="http://schemas.microsoft.com/office/drawing/2014/main" id="{A81A2B60-3B68-0C17-4641-CF4AA344E968}"/>
              </a:ext>
            </a:extLst>
          </xdr:cNvPr>
          <xdr:cNvGrpSpPr/>
        </xdr:nvGrpSpPr>
        <xdr:grpSpPr>
          <a:xfrm>
            <a:off x="1581150" y="1400175"/>
            <a:ext cx="3648075" cy="1419224"/>
            <a:chOff x="1581150" y="1400175"/>
            <a:chExt cx="3648075" cy="1419224"/>
          </a:xfrm>
        </xdr:grpSpPr>
        <xdr:sp macro="" textlink="">
          <xdr:nvSpPr>
            <xdr:cNvPr id="43" name="TextBox 42">
              <a:extLst>
                <a:ext uri="{FF2B5EF4-FFF2-40B4-BE49-F238E27FC236}">
                  <a16:creationId xmlns:a16="http://schemas.microsoft.com/office/drawing/2014/main" id="{729FFA3D-E30E-CA83-5848-D369801CECE8}"/>
                </a:ext>
              </a:extLst>
            </xdr:cNvPr>
            <xdr:cNvSpPr txBox="1"/>
          </xdr:nvSpPr>
          <xdr:spPr>
            <a:xfrm>
              <a:off x="1581150" y="1400175"/>
              <a:ext cx="36480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r>
                <a:rPr lang="en-IN" sz="3200" b="1" cap="none" spc="0">
                  <a:ln/>
                  <a:solidFill>
                    <a:schemeClr val="accent4"/>
                  </a:solidFill>
                  <a:effectLst/>
                  <a:latin typeface="+mn-lt"/>
                  <a:ea typeface="+mn-ea"/>
                  <a:cs typeface="+mn-cs"/>
                </a:rPr>
                <a:t>Avg</a:t>
              </a:r>
              <a:r>
                <a:rPr lang="en-IN" sz="3200" b="1" cap="none" spc="0" baseline="0">
                  <a:ln/>
                  <a:solidFill>
                    <a:schemeClr val="accent4"/>
                  </a:solidFill>
                  <a:effectLst/>
                  <a:latin typeface="+mn-lt"/>
                  <a:ea typeface="+mn-ea"/>
                  <a:cs typeface="+mn-cs"/>
                </a:rPr>
                <a:t> Order Value</a:t>
              </a:r>
              <a:endParaRPr lang="en-IN" sz="3200" b="1" cap="none" spc="0">
                <a:ln/>
                <a:solidFill>
                  <a:schemeClr val="accent4"/>
                </a:solidFill>
                <a:effectLst/>
                <a:latin typeface="+mn-lt"/>
                <a:ea typeface="+mn-ea"/>
                <a:cs typeface="+mn-cs"/>
              </a:endParaRPr>
            </a:p>
          </xdr:txBody>
        </xdr:sp>
        <xdr:sp macro="" textlink="Pivot_2!N9">
          <xdr:nvSpPr>
            <xdr:cNvPr id="45" name="TextBox 44">
              <a:extLst>
                <a:ext uri="{FF2B5EF4-FFF2-40B4-BE49-F238E27FC236}">
                  <a16:creationId xmlns:a16="http://schemas.microsoft.com/office/drawing/2014/main" id="{532960F7-9E30-4870-7CB6-13E94223144C}"/>
                </a:ext>
              </a:extLst>
            </xdr:cNvPr>
            <xdr:cNvSpPr txBox="1"/>
          </xdr:nvSpPr>
          <xdr:spPr>
            <a:xfrm>
              <a:off x="1724026" y="1971674"/>
              <a:ext cx="24574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fld id="{802D1385-4862-45A4-8928-DBBCE820DCC9}" type="TxLink">
                <a:rPr lang="en-US" sz="3200" b="1" i="0" u="none" strike="noStrike" cap="none" spc="0">
                  <a:ln/>
                  <a:solidFill>
                    <a:schemeClr val="accent4"/>
                  </a:solidFill>
                  <a:effectLst/>
                  <a:latin typeface="Calibri"/>
                  <a:ea typeface="+mn-ea"/>
                  <a:cs typeface="Calibri"/>
                </a:rPr>
                <a:pPr algn="ctr"/>
                <a:t> ₹ 120.02K</a:t>
              </a:fld>
              <a:endParaRPr lang="en-IN" sz="3200" b="1" cap="none" spc="0">
                <a:ln/>
                <a:solidFill>
                  <a:schemeClr val="accent4"/>
                </a:solidFill>
                <a:effectLst/>
                <a:latin typeface="+mn-lt"/>
                <a:ea typeface="+mn-ea"/>
                <a:cs typeface="+mn-cs"/>
              </a:endParaRPr>
            </a:p>
          </xdr:txBody>
        </xdr:sp>
      </xdr:grpSp>
    </xdr:grpSp>
    <xdr:clientData/>
  </xdr:twoCellAnchor>
  <xdr:twoCellAnchor>
    <xdr:from>
      <xdr:col>18</xdr:col>
      <xdr:colOff>180976</xdr:colOff>
      <xdr:row>8</xdr:row>
      <xdr:rowOff>38100</xdr:rowOff>
    </xdr:from>
    <xdr:to>
      <xdr:col>25</xdr:col>
      <xdr:colOff>35776</xdr:colOff>
      <xdr:row>17</xdr:row>
      <xdr:rowOff>133349</xdr:rowOff>
    </xdr:to>
    <xdr:grpSp>
      <xdr:nvGrpSpPr>
        <xdr:cNvPr id="46" name="Group 45">
          <a:extLst>
            <a:ext uri="{FF2B5EF4-FFF2-40B4-BE49-F238E27FC236}">
              <a16:creationId xmlns:a16="http://schemas.microsoft.com/office/drawing/2014/main" id="{DA0721DC-F300-E890-DF9E-D4679C1267DD}"/>
            </a:ext>
          </a:extLst>
        </xdr:cNvPr>
        <xdr:cNvGrpSpPr/>
      </xdr:nvGrpSpPr>
      <xdr:grpSpPr>
        <a:xfrm>
          <a:off x="11066690" y="1489529"/>
          <a:ext cx="4088134" cy="1728106"/>
          <a:chOff x="1333501" y="1333500"/>
          <a:chExt cx="4122000" cy="1724024"/>
        </a:xfrm>
      </xdr:grpSpPr>
      <xdr:sp macro="" textlink="">
        <xdr:nvSpPr>
          <xdr:cNvPr id="47" name="Rectangle: Rounded Corners 46">
            <a:extLst>
              <a:ext uri="{FF2B5EF4-FFF2-40B4-BE49-F238E27FC236}">
                <a16:creationId xmlns:a16="http://schemas.microsoft.com/office/drawing/2014/main" id="{FDFD6681-7E58-106B-C53A-567A069E8EED}"/>
              </a:ext>
            </a:extLst>
          </xdr:cNvPr>
          <xdr:cNvSpPr/>
        </xdr:nvSpPr>
        <xdr:spPr>
          <a:xfrm>
            <a:off x="1333501" y="1333500"/>
            <a:ext cx="4122000" cy="1702800"/>
          </a:xfrm>
          <a:prstGeom prst="roundRect">
            <a:avLst>
              <a:gd name="adj" fmla="val 35185"/>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1100">
              <a:solidFill>
                <a:srgbClr val="003296"/>
              </a:solidFill>
              <a:latin typeface="+mn-lt"/>
              <a:ea typeface="+mn-ea"/>
              <a:cs typeface="+mn-cs"/>
            </a:endParaRPr>
          </a:p>
        </xdr:txBody>
      </xdr:sp>
      <xdr:grpSp>
        <xdr:nvGrpSpPr>
          <xdr:cNvPr id="48" name="Group 47">
            <a:extLst>
              <a:ext uri="{FF2B5EF4-FFF2-40B4-BE49-F238E27FC236}">
                <a16:creationId xmlns:a16="http://schemas.microsoft.com/office/drawing/2014/main" id="{8E88651F-193C-E186-D53B-73E7B742392E}"/>
              </a:ext>
            </a:extLst>
          </xdr:cNvPr>
          <xdr:cNvGrpSpPr/>
        </xdr:nvGrpSpPr>
        <xdr:grpSpPr>
          <a:xfrm>
            <a:off x="1581150" y="1400175"/>
            <a:ext cx="3648075" cy="1657349"/>
            <a:chOff x="1581150" y="1400175"/>
            <a:chExt cx="3648075" cy="1657349"/>
          </a:xfrm>
        </xdr:grpSpPr>
        <xdr:sp macro="" textlink="">
          <xdr:nvSpPr>
            <xdr:cNvPr id="49" name="TextBox 48">
              <a:extLst>
                <a:ext uri="{FF2B5EF4-FFF2-40B4-BE49-F238E27FC236}">
                  <a16:creationId xmlns:a16="http://schemas.microsoft.com/office/drawing/2014/main" id="{1F95410E-B25B-F160-F090-3A30FB1AA35F}"/>
                </a:ext>
              </a:extLst>
            </xdr:cNvPr>
            <xdr:cNvSpPr txBox="1"/>
          </xdr:nvSpPr>
          <xdr:spPr>
            <a:xfrm>
              <a:off x="1581150" y="1400175"/>
              <a:ext cx="36480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cap="none" spc="0">
                  <a:ln/>
                  <a:solidFill>
                    <a:schemeClr val="accent4"/>
                  </a:solidFill>
                  <a:effectLst/>
                  <a:latin typeface="+mn-lt"/>
                  <a:ea typeface="+mn-ea"/>
                  <a:cs typeface="+mn-cs"/>
                </a:rPr>
                <a:t>Highest Salesperson</a:t>
              </a:r>
              <a:endParaRPr lang="en-IN" sz="3200" b="1" cap="none" spc="0">
                <a:ln/>
                <a:solidFill>
                  <a:schemeClr val="accent4"/>
                </a:solidFill>
                <a:effectLst/>
              </a:endParaRPr>
            </a:p>
          </xdr:txBody>
        </xdr:sp>
        <xdr:sp macro="" textlink="Pivot_2!H9">
          <xdr:nvSpPr>
            <xdr:cNvPr id="51" name="TextBox 50">
              <a:extLst>
                <a:ext uri="{FF2B5EF4-FFF2-40B4-BE49-F238E27FC236}">
                  <a16:creationId xmlns:a16="http://schemas.microsoft.com/office/drawing/2014/main" id="{2124B85E-0D3B-B527-C766-1519E58626D3}"/>
                </a:ext>
              </a:extLst>
            </xdr:cNvPr>
            <xdr:cNvSpPr txBox="1"/>
          </xdr:nvSpPr>
          <xdr:spPr>
            <a:xfrm>
              <a:off x="1914526" y="1752599"/>
              <a:ext cx="24574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fld id="{9D5FEFE4-B7A8-4AE3-A462-6D2D6DFAEB4B}" type="TxLink">
                <a:rPr lang="en-US" sz="3200" b="1" i="0" u="none" strike="noStrike" cap="none" spc="0">
                  <a:ln/>
                  <a:solidFill>
                    <a:schemeClr val="accent4"/>
                  </a:solidFill>
                  <a:effectLst/>
                  <a:latin typeface="Calibri"/>
                  <a:ea typeface="+mn-ea"/>
                  <a:cs typeface="Calibri"/>
                </a:rPr>
                <a:pPr algn="ctr"/>
                <a:t>Nisha</a:t>
              </a:fld>
              <a:endParaRPr lang="en-IN" sz="3200" b="1" cap="none" spc="0">
                <a:ln/>
                <a:solidFill>
                  <a:schemeClr val="accent4"/>
                </a:solidFill>
                <a:effectLst/>
                <a:latin typeface="+mn-lt"/>
                <a:ea typeface="+mn-ea"/>
                <a:cs typeface="+mn-cs"/>
              </a:endParaRPr>
            </a:p>
          </xdr:txBody>
        </xdr:sp>
        <xdr:sp macro="" textlink="Pivot_2!I9">
          <xdr:nvSpPr>
            <xdr:cNvPr id="52" name="TextBox 51">
              <a:extLst>
                <a:ext uri="{FF2B5EF4-FFF2-40B4-BE49-F238E27FC236}">
                  <a16:creationId xmlns:a16="http://schemas.microsoft.com/office/drawing/2014/main" id="{A9EB4733-F252-2CDF-4B83-901CFE53D0ED}"/>
                </a:ext>
              </a:extLst>
            </xdr:cNvPr>
            <xdr:cNvSpPr txBox="1"/>
          </xdr:nvSpPr>
          <xdr:spPr>
            <a:xfrm>
              <a:off x="1838326" y="2209799"/>
              <a:ext cx="24574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fld id="{7A387D16-7CBC-4315-ACF0-E43D8E5C4109}" type="TxLink">
                <a:rPr lang="en-US" sz="3200" b="1" i="0" u="none" strike="noStrike" cap="none" spc="0">
                  <a:ln/>
                  <a:solidFill>
                    <a:schemeClr val="accent4"/>
                  </a:solidFill>
                  <a:effectLst/>
                  <a:latin typeface="Calibri"/>
                  <a:ea typeface="+mn-ea"/>
                  <a:cs typeface="Calibri"/>
                </a:rPr>
                <a:pPr algn="ctr"/>
                <a:t> ₹ 3.46M</a:t>
              </a:fld>
              <a:endParaRPr lang="en-IN" sz="3200" b="1" cap="none" spc="0">
                <a:ln/>
                <a:solidFill>
                  <a:schemeClr val="accent4"/>
                </a:solidFill>
                <a:effectLst/>
                <a:latin typeface="+mn-lt"/>
                <a:ea typeface="+mn-ea"/>
                <a:cs typeface="+mn-cs"/>
              </a:endParaRPr>
            </a:p>
          </xdr:txBody>
        </xdr:sp>
      </xdr:grpSp>
    </xdr:grpSp>
    <xdr:clientData/>
  </xdr:twoCellAnchor>
  <xdr:twoCellAnchor editAs="oneCell">
    <xdr:from>
      <xdr:col>15</xdr:col>
      <xdr:colOff>84365</xdr:colOff>
      <xdr:row>10</xdr:row>
      <xdr:rowOff>142877</xdr:rowOff>
    </xdr:from>
    <xdr:to>
      <xdr:col>16</xdr:col>
      <xdr:colOff>581189</xdr:colOff>
      <xdr:row>16</xdr:row>
      <xdr:rowOff>99496</xdr:rowOff>
    </xdr:to>
    <xdr:pic>
      <xdr:nvPicPr>
        <xdr:cNvPr id="16" name="Graphic 15" descr="Coins with solid fill">
          <a:extLst>
            <a:ext uri="{FF2B5EF4-FFF2-40B4-BE49-F238E27FC236}">
              <a16:creationId xmlns:a16="http://schemas.microsoft.com/office/drawing/2014/main" id="{09063E21-0604-4437-858C-75E3FD98F55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28365" y="1952627"/>
          <a:ext cx="1106424" cy="1042469"/>
        </a:xfrm>
        <a:prstGeom prst="rect">
          <a:avLst/>
        </a:prstGeom>
      </xdr:spPr>
    </xdr:pic>
    <xdr:clientData/>
  </xdr:twoCellAnchor>
  <xdr:twoCellAnchor editAs="oneCell">
    <xdr:from>
      <xdr:col>23</xdr:col>
      <xdr:colOff>2722</xdr:colOff>
      <xdr:row>11</xdr:row>
      <xdr:rowOff>57149</xdr:rowOff>
    </xdr:from>
    <xdr:to>
      <xdr:col>24</xdr:col>
      <xdr:colOff>499546</xdr:colOff>
      <xdr:row>16</xdr:row>
      <xdr:rowOff>179776</xdr:rowOff>
    </xdr:to>
    <xdr:pic>
      <xdr:nvPicPr>
        <xdr:cNvPr id="15" name="Graphic 14" descr="Trophy with solid fill">
          <a:extLst>
            <a:ext uri="{FF2B5EF4-FFF2-40B4-BE49-F238E27FC236}">
              <a16:creationId xmlns:a16="http://schemas.microsoft.com/office/drawing/2014/main" id="{CD5D2067-0B2D-4819-AA10-D4827FF277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23522" y="2047874"/>
          <a:ext cx="1106424" cy="1027502"/>
        </a:xfrm>
        <a:prstGeom prst="rect">
          <a:avLst/>
        </a:prstGeom>
      </xdr:spPr>
    </xdr:pic>
    <xdr:clientData/>
  </xdr:twoCellAnchor>
  <xdr:twoCellAnchor>
    <xdr:from>
      <xdr:col>3</xdr:col>
      <xdr:colOff>114299</xdr:colOff>
      <xdr:row>21</xdr:row>
      <xdr:rowOff>57150</xdr:rowOff>
    </xdr:from>
    <xdr:to>
      <xdr:col>13</xdr:col>
      <xdr:colOff>161924</xdr:colOff>
      <xdr:row>36</xdr:row>
      <xdr:rowOff>85725</xdr:rowOff>
    </xdr:to>
    <xdr:graphicFrame macro="">
      <xdr:nvGraphicFramePr>
        <xdr:cNvPr id="53" name="Chart 52">
          <a:extLst>
            <a:ext uri="{FF2B5EF4-FFF2-40B4-BE49-F238E27FC236}">
              <a16:creationId xmlns:a16="http://schemas.microsoft.com/office/drawing/2014/main" id="{8AA02F15-F4C8-4ED7-A32C-A1896D159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533400</xdr:colOff>
      <xdr:row>21</xdr:row>
      <xdr:rowOff>38100</xdr:rowOff>
    </xdr:from>
    <xdr:to>
      <xdr:col>24</xdr:col>
      <xdr:colOff>352425</xdr:colOff>
      <xdr:row>36</xdr:row>
      <xdr:rowOff>66675</xdr:rowOff>
    </xdr:to>
    <xdr:graphicFrame macro="">
      <xdr:nvGraphicFramePr>
        <xdr:cNvPr id="54" name="Chart 53">
          <a:extLst>
            <a:ext uri="{FF2B5EF4-FFF2-40B4-BE49-F238E27FC236}">
              <a16:creationId xmlns:a16="http://schemas.microsoft.com/office/drawing/2014/main" id="{E8FA48BC-9773-45DF-8102-EBB7A98A7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556260</xdr:colOff>
      <xdr:row>1</xdr:row>
      <xdr:rowOff>76200</xdr:rowOff>
    </xdr:from>
    <xdr:to>
      <xdr:col>9</xdr:col>
      <xdr:colOff>556260</xdr:colOff>
      <xdr:row>14</xdr:row>
      <xdr:rowOff>165735</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3618FA6A-7A1D-798B-63E1-7BE920FE38E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17220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1</xdr:row>
      <xdr:rowOff>45720</xdr:rowOff>
    </xdr:from>
    <xdr:to>
      <xdr:col>13</xdr:col>
      <xdr:colOff>68580</xdr:colOff>
      <xdr:row>14</xdr:row>
      <xdr:rowOff>135255</xdr:rowOff>
    </xdr:to>
    <mc:AlternateContent xmlns:mc="http://schemas.openxmlformats.org/markup-compatibility/2006" xmlns:a14="http://schemas.microsoft.com/office/drawing/2010/main">
      <mc:Choice Requires="a14">
        <xdr:graphicFrame macro="">
          <xdr:nvGraphicFramePr>
            <xdr:cNvPr id="3" name="Salesperson 2">
              <a:extLst>
                <a:ext uri="{FF2B5EF4-FFF2-40B4-BE49-F238E27FC236}">
                  <a16:creationId xmlns:a16="http://schemas.microsoft.com/office/drawing/2014/main" id="{81402E4B-B321-A9DB-4C82-099658328C24}"/>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812292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xdr:colOff>
      <xdr:row>1</xdr:row>
      <xdr:rowOff>45720</xdr:rowOff>
    </xdr:from>
    <xdr:to>
      <xdr:col>16</xdr:col>
      <xdr:colOff>45720</xdr:colOff>
      <xdr:row>14</xdr:row>
      <xdr:rowOff>135255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70D8701-71DC-7795-220C-A0C9636B43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2886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12</xdr:row>
      <xdr:rowOff>121920</xdr:rowOff>
    </xdr:from>
    <xdr:to>
      <xdr:col>8</xdr:col>
      <xdr:colOff>15240</xdr:colOff>
      <xdr:row>27</xdr:row>
      <xdr:rowOff>121920</xdr:rowOff>
    </xdr:to>
    <xdr:graphicFrame macro="">
      <xdr:nvGraphicFramePr>
        <xdr:cNvPr id="5" name="Chart 4">
          <a:extLst>
            <a:ext uri="{FF2B5EF4-FFF2-40B4-BE49-F238E27FC236}">
              <a16:creationId xmlns:a16="http://schemas.microsoft.com/office/drawing/2014/main" id="{6EDAA448-CFBE-7B68-5FDA-A1B907FE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449580</xdr:colOff>
      <xdr:row>30</xdr:row>
      <xdr:rowOff>38100</xdr:rowOff>
    </xdr:from>
    <xdr:to>
      <xdr:col>8</xdr:col>
      <xdr:colOff>91440</xdr:colOff>
      <xdr:row>45</xdr:row>
      <xdr:rowOff>38100</xdr:rowOff>
    </xdr:to>
    <xdr:graphicFrame macro="">
      <xdr:nvGraphicFramePr>
        <xdr:cNvPr id="6" name="Chart 5">
          <a:extLst>
            <a:ext uri="{FF2B5EF4-FFF2-40B4-BE49-F238E27FC236}">
              <a16:creationId xmlns:a16="http://schemas.microsoft.com/office/drawing/2014/main" id="{50E2AB94-5603-C2A1-2356-15ACBB2E0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46</xdr:row>
      <xdr:rowOff>144780</xdr:rowOff>
    </xdr:from>
    <xdr:to>
      <xdr:col>7</xdr:col>
      <xdr:colOff>556260</xdr:colOff>
      <xdr:row>61</xdr:row>
      <xdr:rowOff>144780</xdr:rowOff>
    </xdr:to>
    <xdr:graphicFrame macro="">
      <xdr:nvGraphicFramePr>
        <xdr:cNvPr id="7" name="Chart 6">
          <a:extLst>
            <a:ext uri="{FF2B5EF4-FFF2-40B4-BE49-F238E27FC236}">
              <a16:creationId xmlns:a16="http://schemas.microsoft.com/office/drawing/2014/main" id="{BB781551-282B-0501-8344-F1F647774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160565</xdr:colOff>
      <xdr:row>4</xdr:row>
      <xdr:rowOff>127006</xdr:rowOff>
    </xdr:from>
    <xdr:to>
      <xdr:col>30</xdr:col>
      <xdr:colOff>351064</xdr:colOff>
      <xdr:row>44</xdr:row>
      <xdr:rowOff>88900</xdr:rowOff>
    </xdr:to>
    <xdr:sp macro="" textlink="">
      <xdr:nvSpPr>
        <xdr:cNvPr id="2" name="Rectangle: Rounded Corners 1">
          <a:extLst>
            <a:ext uri="{FF2B5EF4-FFF2-40B4-BE49-F238E27FC236}">
              <a16:creationId xmlns:a16="http://schemas.microsoft.com/office/drawing/2014/main" id="{0BA1F756-A9B5-4479-BA41-9E420EC590A8}"/>
            </a:ext>
          </a:extLst>
        </xdr:cNvPr>
        <xdr:cNvSpPr/>
      </xdr:nvSpPr>
      <xdr:spPr>
        <a:xfrm>
          <a:off x="770165" y="127006"/>
          <a:ext cx="17868899" cy="7073894"/>
        </a:xfrm>
        <a:prstGeom prst="roundRect">
          <a:avLst>
            <a:gd name="adj" fmla="val 779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2EC4B6"/>
            </a:solidFill>
          </a:endParaRPr>
        </a:p>
      </xdr:txBody>
    </xdr:sp>
    <xdr:clientData/>
  </xdr:twoCellAnchor>
  <xdr:twoCellAnchor>
    <xdr:from>
      <xdr:col>5</xdr:col>
      <xdr:colOff>554083</xdr:colOff>
      <xdr:row>5</xdr:row>
      <xdr:rowOff>133891</xdr:rowOff>
    </xdr:from>
    <xdr:to>
      <xdr:col>29</xdr:col>
      <xdr:colOff>285749</xdr:colOff>
      <xdr:row>11</xdr:row>
      <xdr:rowOff>123005</xdr:rowOff>
    </xdr:to>
    <xdr:sp macro="" textlink="">
      <xdr:nvSpPr>
        <xdr:cNvPr id="3" name="Rectangle: Single Corner Rounded 2" descr="Goal: Build a dashboard summarizing sales across Regions, States, and Categories.&#10;">
          <a:extLst>
            <a:ext uri="{FF2B5EF4-FFF2-40B4-BE49-F238E27FC236}">
              <a16:creationId xmlns:a16="http://schemas.microsoft.com/office/drawing/2014/main" id="{BB42E494-B9FF-4A5D-A8B9-CC128B2DA2B7}"/>
            </a:ext>
            <a:ext uri="{C183D7F6-B498-43B3-948B-1728B52AA6E4}">
              <adec:decorative xmlns:adec="http://schemas.microsoft.com/office/drawing/2017/decorative" val="0"/>
            </a:ext>
          </a:extLst>
        </xdr:cNvPr>
        <xdr:cNvSpPr/>
      </xdr:nvSpPr>
      <xdr:spPr>
        <a:xfrm>
          <a:off x="3615690" y="310784"/>
          <a:ext cx="14427380" cy="1050471"/>
        </a:xfrm>
        <a:prstGeom prst="round1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575856</xdr:colOff>
      <xdr:row>6</xdr:row>
      <xdr:rowOff>101233</xdr:rowOff>
    </xdr:from>
    <xdr:to>
      <xdr:col>28</xdr:col>
      <xdr:colOff>567123</xdr:colOff>
      <xdr:row>10</xdr:row>
      <xdr:rowOff>123006</xdr:rowOff>
    </xdr:to>
    <xdr:sp macro="" textlink="">
      <xdr:nvSpPr>
        <xdr:cNvPr id="4" name="TextBox 3">
          <a:extLst>
            <a:ext uri="{FF2B5EF4-FFF2-40B4-BE49-F238E27FC236}">
              <a16:creationId xmlns:a16="http://schemas.microsoft.com/office/drawing/2014/main" id="{55CEC662-D0EB-4427-A5E6-76E18FE389FC}"/>
            </a:ext>
          </a:extLst>
        </xdr:cNvPr>
        <xdr:cNvSpPr txBox="1"/>
      </xdr:nvSpPr>
      <xdr:spPr>
        <a:xfrm>
          <a:off x="4249785" y="455019"/>
          <a:ext cx="13462338" cy="72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ln>
                <a:solidFill>
                  <a:schemeClr val="tx1"/>
                </a:solidFill>
              </a:ln>
              <a:solidFill>
                <a:schemeClr val="accent3">
                  <a:lumMod val="75000"/>
                </a:schemeClr>
              </a:solidFill>
            </a:rPr>
            <a:t>RETAIL</a:t>
          </a:r>
          <a:r>
            <a:rPr lang="en-IN" sz="5400" b="1" baseline="0">
              <a:ln>
                <a:solidFill>
                  <a:schemeClr val="tx1"/>
                </a:solidFill>
              </a:ln>
              <a:solidFill>
                <a:schemeClr val="accent3">
                  <a:lumMod val="75000"/>
                </a:schemeClr>
              </a:solidFill>
            </a:rPr>
            <a:t> </a:t>
          </a:r>
          <a:r>
            <a:rPr lang="en-IN" sz="5400" b="1">
              <a:ln>
                <a:solidFill>
                  <a:schemeClr val="tx1"/>
                </a:solidFill>
              </a:ln>
              <a:solidFill>
                <a:schemeClr val="accent3">
                  <a:lumMod val="75000"/>
                </a:schemeClr>
              </a:solidFill>
            </a:rPr>
            <a:t>SALES ANALYSIS </a:t>
          </a:r>
        </a:p>
      </xdr:txBody>
    </xdr:sp>
    <xdr:clientData/>
  </xdr:twoCellAnchor>
  <xdr:twoCellAnchor>
    <xdr:from>
      <xdr:col>1</xdr:col>
      <xdr:colOff>353786</xdr:colOff>
      <xdr:row>5</xdr:row>
      <xdr:rowOff>106136</xdr:rowOff>
    </xdr:from>
    <xdr:to>
      <xdr:col>5</xdr:col>
      <xdr:colOff>419100</xdr:colOff>
      <xdr:row>42</xdr:row>
      <xdr:rowOff>163286</xdr:rowOff>
    </xdr:to>
    <xdr:sp macro="" textlink="">
      <xdr:nvSpPr>
        <xdr:cNvPr id="5" name="Rectangle: Diagonal Corners Rounded 4">
          <a:extLst>
            <a:ext uri="{FF2B5EF4-FFF2-40B4-BE49-F238E27FC236}">
              <a16:creationId xmlns:a16="http://schemas.microsoft.com/office/drawing/2014/main" id="{F172577C-5EB6-4E47-B9EE-432565A7DEC8}"/>
            </a:ext>
          </a:extLst>
        </xdr:cNvPr>
        <xdr:cNvSpPr/>
      </xdr:nvSpPr>
      <xdr:spPr>
        <a:xfrm>
          <a:off x="966107" y="283029"/>
          <a:ext cx="2514600" cy="6602186"/>
        </a:xfrm>
        <a:prstGeom prst="round2Diag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51711</xdr:colOff>
      <xdr:row>12</xdr:row>
      <xdr:rowOff>122485</xdr:rowOff>
    </xdr:from>
    <xdr:to>
      <xdr:col>29</xdr:col>
      <xdr:colOff>277263</xdr:colOff>
      <xdr:row>22</xdr:row>
      <xdr:rowOff>21790</xdr:rowOff>
    </xdr:to>
    <xdr:sp macro="" textlink="">
      <xdr:nvSpPr>
        <xdr:cNvPr id="9" name="Rectangle: Rounded Corners 8">
          <a:extLst>
            <a:ext uri="{FF2B5EF4-FFF2-40B4-BE49-F238E27FC236}">
              <a16:creationId xmlns:a16="http://schemas.microsoft.com/office/drawing/2014/main" id="{37C0D26D-E0E6-4810-AFD4-F031C52C4513}"/>
            </a:ext>
          </a:extLst>
        </xdr:cNvPr>
        <xdr:cNvSpPr/>
      </xdr:nvSpPr>
      <xdr:spPr>
        <a:xfrm>
          <a:off x="14747425" y="1537628"/>
          <a:ext cx="3287159" cy="1668233"/>
        </a:xfrm>
        <a:prstGeom prst="roundRect">
          <a:avLst/>
        </a:prstGeom>
        <a:solidFill>
          <a:schemeClr val="bg2">
            <a:lumMod val="75000"/>
          </a:schemeClr>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5</xdr:col>
      <xdr:colOff>560616</xdr:colOff>
      <xdr:row>22</xdr:row>
      <xdr:rowOff>81646</xdr:rowOff>
    </xdr:from>
    <xdr:to>
      <xdr:col>13</xdr:col>
      <xdr:colOff>431800</xdr:colOff>
      <xdr:row>42</xdr:row>
      <xdr:rowOff>160567</xdr:rowOff>
    </xdr:to>
    <xdr:sp macro="" textlink="">
      <xdr:nvSpPr>
        <xdr:cNvPr id="19" name="Rectangle: Rounded Corners 18">
          <a:extLst>
            <a:ext uri="{FF2B5EF4-FFF2-40B4-BE49-F238E27FC236}">
              <a16:creationId xmlns:a16="http://schemas.microsoft.com/office/drawing/2014/main" id="{C825BD88-478F-4EA3-B8DD-DCDFEB894376}"/>
            </a:ext>
          </a:extLst>
        </xdr:cNvPr>
        <xdr:cNvSpPr/>
      </xdr:nvSpPr>
      <xdr:spPr>
        <a:xfrm>
          <a:off x="3608616" y="3282046"/>
          <a:ext cx="4747984" cy="3634921"/>
        </a:xfrm>
        <a:prstGeom prst="roundRect">
          <a:avLst>
            <a:gd name="adj" fmla="val 9679"/>
          </a:avLst>
        </a:prstGeom>
        <a:solidFill>
          <a:schemeClr val="bg2">
            <a:lumMod val="7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558800</xdr:colOff>
      <xdr:row>22</xdr:row>
      <xdr:rowOff>92532</xdr:rowOff>
    </xdr:from>
    <xdr:to>
      <xdr:col>21</xdr:col>
      <xdr:colOff>445409</xdr:colOff>
      <xdr:row>42</xdr:row>
      <xdr:rowOff>171453</xdr:rowOff>
    </xdr:to>
    <xdr:sp macro="" textlink="">
      <xdr:nvSpPr>
        <xdr:cNvPr id="20" name="Rectangle: Rounded Corners 19">
          <a:extLst>
            <a:ext uri="{FF2B5EF4-FFF2-40B4-BE49-F238E27FC236}">
              <a16:creationId xmlns:a16="http://schemas.microsoft.com/office/drawing/2014/main" id="{B564F3A5-77FF-42DD-B368-23A49A2363FD}"/>
            </a:ext>
          </a:extLst>
        </xdr:cNvPr>
        <xdr:cNvSpPr/>
      </xdr:nvSpPr>
      <xdr:spPr>
        <a:xfrm>
          <a:off x="8483600" y="3292932"/>
          <a:ext cx="4763409" cy="3634921"/>
        </a:xfrm>
        <a:prstGeom prst="roundRect">
          <a:avLst>
            <a:gd name="adj" fmla="val 8631"/>
          </a:avLst>
        </a:prstGeom>
        <a:solidFill>
          <a:schemeClr val="bg2">
            <a:lumMod val="7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68038</xdr:colOff>
      <xdr:row>22</xdr:row>
      <xdr:rowOff>92532</xdr:rowOff>
    </xdr:from>
    <xdr:to>
      <xdr:col>29</xdr:col>
      <xdr:colOff>419103</xdr:colOff>
      <xdr:row>42</xdr:row>
      <xdr:rowOff>171453</xdr:rowOff>
    </xdr:to>
    <xdr:sp macro="" textlink="">
      <xdr:nvSpPr>
        <xdr:cNvPr id="21" name="Rectangle: Rounded Corners 20">
          <a:extLst>
            <a:ext uri="{FF2B5EF4-FFF2-40B4-BE49-F238E27FC236}">
              <a16:creationId xmlns:a16="http://schemas.microsoft.com/office/drawing/2014/main" id="{4F73435D-7FEE-49A5-B122-FF31332AA508}"/>
            </a:ext>
          </a:extLst>
        </xdr:cNvPr>
        <xdr:cNvSpPr/>
      </xdr:nvSpPr>
      <xdr:spPr>
        <a:xfrm>
          <a:off x="13479238" y="3292932"/>
          <a:ext cx="4618265" cy="3634921"/>
        </a:xfrm>
        <a:prstGeom prst="roundRect">
          <a:avLst>
            <a:gd name="adj" fmla="val 10029"/>
          </a:avLst>
        </a:prstGeom>
        <a:solidFill>
          <a:schemeClr val="bg2">
            <a:lumMod val="7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560615</xdr:colOff>
      <xdr:row>22</xdr:row>
      <xdr:rowOff>171452</xdr:rowOff>
    </xdr:from>
    <xdr:to>
      <xdr:col>10</xdr:col>
      <xdr:colOff>220437</xdr:colOff>
      <xdr:row>25</xdr:row>
      <xdr:rowOff>27218</xdr:rowOff>
    </xdr:to>
    <xdr:sp macro="" textlink="">
      <xdr:nvSpPr>
        <xdr:cNvPr id="28" name="TextBox 27">
          <a:extLst>
            <a:ext uri="{FF2B5EF4-FFF2-40B4-BE49-F238E27FC236}">
              <a16:creationId xmlns:a16="http://schemas.microsoft.com/office/drawing/2014/main" id="{17A59B1E-07E4-4E50-87EC-E92CEE514D08}"/>
            </a:ext>
          </a:extLst>
        </xdr:cNvPr>
        <xdr:cNvSpPr txBox="1"/>
      </xdr:nvSpPr>
      <xdr:spPr>
        <a:xfrm>
          <a:off x="4234544" y="3355523"/>
          <a:ext cx="2109107" cy="38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Trend</a:t>
          </a:r>
          <a:r>
            <a:rPr lang="en-IN" sz="2000" b="1">
              <a:effectLst/>
            </a:rPr>
            <a:t> </a:t>
          </a:r>
          <a:endParaRPr lang="en-IN" sz="2000" b="1">
            <a:solidFill>
              <a:schemeClr val="tx1"/>
            </a:solidFill>
            <a:latin typeface="+mn-lt"/>
            <a:ea typeface="+mn-ea"/>
            <a:cs typeface="+mn-cs"/>
          </a:endParaRPr>
        </a:p>
      </xdr:txBody>
    </xdr:sp>
    <xdr:clientData/>
  </xdr:twoCellAnchor>
  <xdr:twoCellAnchor>
    <xdr:from>
      <xdr:col>15</xdr:col>
      <xdr:colOff>68037</xdr:colOff>
      <xdr:row>23</xdr:row>
      <xdr:rowOff>48988</xdr:rowOff>
    </xdr:from>
    <xdr:to>
      <xdr:col>18</xdr:col>
      <xdr:colOff>340180</xdr:colOff>
      <xdr:row>25</xdr:row>
      <xdr:rowOff>81647</xdr:rowOff>
    </xdr:to>
    <xdr:sp macro="" textlink="">
      <xdr:nvSpPr>
        <xdr:cNvPr id="29" name="TextBox 28">
          <a:extLst>
            <a:ext uri="{FF2B5EF4-FFF2-40B4-BE49-F238E27FC236}">
              <a16:creationId xmlns:a16="http://schemas.microsoft.com/office/drawing/2014/main" id="{6035CC12-8E99-4909-9673-3AD199332997}"/>
            </a:ext>
          </a:extLst>
        </xdr:cNvPr>
        <xdr:cNvSpPr txBox="1"/>
      </xdr:nvSpPr>
      <xdr:spPr>
        <a:xfrm>
          <a:off x="9252858" y="3409952"/>
          <a:ext cx="2109108" cy="38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by Category </a:t>
          </a:r>
        </a:p>
      </xdr:txBody>
    </xdr:sp>
    <xdr:clientData/>
  </xdr:twoCellAnchor>
  <xdr:twoCellAnchor>
    <xdr:from>
      <xdr:col>22</xdr:col>
      <xdr:colOff>593273</xdr:colOff>
      <xdr:row>23</xdr:row>
      <xdr:rowOff>81645</xdr:rowOff>
    </xdr:from>
    <xdr:to>
      <xdr:col>26</xdr:col>
      <xdr:colOff>253094</xdr:colOff>
      <xdr:row>25</xdr:row>
      <xdr:rowOff>114304</xdr:rowOff>
    </xdr:to>
    <xdr:sp macro="" textlink="">
      <xdr:nvSpPr>
        <xdr:cNvPr id="30" name="TextBox 29">
          <a:extLst>
            <a:ext uri="{FF2B5EF4-FFF2-40B4-BE49-F238E27FC236}">
              <a16:creationId xmlns:a16="http://schemas.microsoft.com/office/drawing/2014/main" id="{148B2EED-5052-455E-9264-A6EFD1D462CE}"/>
            </a:ext>
          </a:extLst>
        </xdr:cNvPr>
        <xdr:cNvSpPr txBox="1"/>
      </xdr:nvSpPr>
      <xdr:spPr>
        <a:xfrm>
          <a:off x="14064344" y="3442609"/>
          <a:ext cx="2109107" cy="38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by Region </a:t>
          </a:r>
        </a:p>
      </xdr:txBody>
    </xdr:sp>
    <xdr:clientData/>
  </xdr:twoCellAnchor>
  <xdr:twoCellAnchor>
    <xdr:from>
      <xdr:col>1</xdr:col>
      <xdr:colOff>604156</xdr:colOff>
      <xdr:row>6</xdr:row>
      <xdr:rowOff>133349</xdr:rowOff>
    </xdr:from>
    <xdr:to>
      <xdr:col>5</xdr:col>
      <xdr:colOff>266699</xdr:colOff>
      <xdr:row>9</xdr:row>
      <xdr:rowOff>89806</xdr:rowOff>
    </xdr:to>
    <xdr:sp macro="" textlink="">
      <xdr:nvSpPr>
        <xdr:cNvPr id="31" name="TextBox 30">
          <a:extLst>
            <a:ext uri="{FF2B5EF4-FFF2-40B4-BE49-F238E27FC236}">
              <a16:creationId xmlns:a16="http://schemas.microsoft.com/office/drawing/2014/main" id="{9CD369D6-706B-46D5-A045-19EE94777B9C}"/>
            </a:ext>
          </a:extLst>
        </xdr:cNvPr>
        <xdr:cNvSpPr txBox="1"/>
      </xdr:nvSpPr>
      <xdr:spPr>
        <a:xfrm>
          <a:off x="1216477" y="487135"/>
          <a:ext cx="2111829" cy="48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600" b="0" i="0" u="none" strike="noStrike">
              <a:solidFill>
                <a:schemeClr val="bg2">
                  <a:lumMod val="10000"/>
                </a:schemeClr>
              </a:solidFill>
              <a:effectLst/>
              <a:latin typeface="Calibri"/>
              <a:ea typeface="+mn-ea"/>
              <a:cs typeface="Calibri"/>
            </a:rPr>
            <a:t>Filters</a:t>
          </a:r>
          <a:endParaRPr lang="en-IN" sz="2800" b="0" i="0" u="none" strike="noStrike">
            <a:solidFill>
              <a:schemeClr val="bg2">
                <a:lumMod val="10000"/>
              </a:schemeClr>
            </a:solidFill>
            <a:effectLst/>
            <a:latin typeface="Calibri"/>
            <a:ea typeface="+mn-ea"/>
            <a:cs typeface="Calibri"/>
          </a:endParaRPr>
        </a:p>
      </xdr:txBody>
    </xdr:sp>
    <xdr:clientData/>
  </xdr:twoCellAnchor>
  <xdr:twoCellAnchor editAs="oneCell">
    <xdr:from>
      <xdr:col>4</xdr:col>
      <xdr:colOff>160565</xdr:colOff>
      <xdr:row>6</xdr:row>
      <xdr:rowOff>40820</xdr:rowOff>
    </xdr:from>
    <xdr:to>
      <xdr:col>5</xdr:col>
      <xdr:colOff>465365</xdr:colOff>
      <xdr:row>11</xdr:row>
      <xdr:rowOff>29936</xdr:rowOff>
    </xdr:to>
    <xdr:pic>
      <xdr:nvPicPr>
        <xdr:cNvPr id="32" name="Graphic 31" descr="Research with solid fill">
          <a:extLst>
            <a:ext uri="{FF2B5EF4-FFF2-40B4-BE49-F238E27FC236}">
              <a16:creationId xmlns:a16="http://schemas.microsoft.com/office/drawing/2014/main" id="{A7DAB975-6171-41F8-8A8C-E722A5711C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09851" y="394606"/>
          <a:ext cx="917121" cy="873580"/>
        </a:xfrm>
        <a:prstGeom prst="rect">
          <a:avLst/>
        </a:prstGeom>
      </xdr:spPr>
    </xdr:pic>
    <xdr:clientData/>
  </xdr:twoCellAnchor>
  <xdr:twoCellAnchor editAs="oneCell">
    <xdr:from>
      <xdr:col>27</xdr:col>
      <xdr:colOff>442689</xdr:colOff>
      <xdr:row>15</xdr:row>
      <xdr:rowOff>82571</xdr:rowOff>
    </xdr:from>
    <xdr:to>
      <xdr:col>29</xdr:col>
      <xdr:colOff>135168</xdr:colOff>
      <xdr:row>20</xdr:row>
      <xdr:rowOff>71684</xdr:rowOff>
    </xdr:to>
    <xdr:pic>
      <xdr:nvPicPr>
        <xdr:cNvPr id="35" name="Graphic 34" descr="Checklist with solid fill">
          <a:extLst>
            <a:ext uri="{FF2B5EF4-FFF2-40B4-BE49-F238E27FC236}">
              <a16:creationId xmlns:a16="http://schemas.microsoft.com/office/drawing/2014/main" id="{9EA9B75D-2FD4-4AF0-9D96-BE81B5A70D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01889" y="2038371"/>
          <a:ext cx="911679" cy="878113"/>
        </a:xfrm>
        <a:prstGeom prst="rect">
          <a:avLst/>
        </a:prstGeom>
      </xdr:spPr>
    </xdr:pic>
    <xdr:clientData/>
  </xdr:twoCellAnchor>
  <xdr:twoCellAnchor>
    <xdr:from>
      <xdr:col>5</xdr:col>
      <xdr:colOff>560618</xdr:colOff>
      <xdr:row>12</xdr:row>
      <xdr:rowOff>68058</xdr:rowOff>
    </xdr:from>
    <xdr:to>
      <xdr:col>11</xdr:col>
      <xdr:colOff>176897</xdr:colOff>
      <xdr:row>21</xdr:row>
      <xdr:rowOff>144255</xdr:rowOff>
    </xdr:to>
    <xdr:sp macro="" textlink="">
      <xdr:nvSpPr>
        <xdr:cNvPr id="36" name="Rectangle: Rounded Corners 35">
          <a:extLst>
            <a:ext uri="{FF2B5EF4-FFF2-40B4-BE49-F238E27FC236}">
              <a16:creationId xmlns:a16="http://schemas.microsoft.com/office/drawing/2014/main" id="{52E10133-F595-4C20-38BE-3F6E2234EF25}"/>
            </a:ext>
          </a:extLst>
        </xdr:cNvPr>
        <xdr:cNvSpPr/>
      </xdr:nvSpPr>
      <xdr:spPr>
        <a:xfrm>
          <a:off x="3622225" y="1483201"/>
          <a:ext cx="3290208" cy="1668233"/>
        </a:xfrm>
        <a:prstGeom prst="roundRect">
          <a:avLst/>
        </a:prstGeom>
        <a:solidFill>
          <a:schemeClr val="bg2">
            <a:lumMod val="75000"/>
          </a:schemeClr>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11</xdr:col>
      <xdr:colOff>606193</xdr:colOff>
      <xdr:row>12</xdr:row>
      <xdr:rowOff>68057</xdr:rowOff>
    </xdr:from>
    <xdr:to>
      <xdr:col>17</xdr:col>
      <xdr:colOff>219424</xdr:colOff>
      <xdr:row>21</xdr:row>
      <xdr:rowOff>144254</xdr:rowOff>
    </xdr:to>
    <xdr:sp macro="" textlink="">
      <xdr:nvSpPr>
        <xdr:cNvPr id="37" name="Rectangle: Rounded Corners 36">
          <a:extLst>
            <a:ext uri="{FF2B5EF4-FFF2-40B4-BE49-F238E27FC236}">
              <a16:creationId xmlns:a16="http://schemas.microsoft.com/office/drawing/2014/main" id="{BACD3FBA-D9CC-9107-00C1-D988EE5D7BFE}"/>
            </a:ext>
          </a:extLst>
        </xdr:cNvPr>
        <xdr:cNvSpPr/>
      </xdr:nvSpPr>
      <xdr:spPr>
        <a:xfrm>
          <a:off x="7341729" y="1483200"/>
          <a:ext cx="3287159" cy="1668233"/>
        </a:xfrm>
        <a:prstGeom prst="roundRect">
          <a:avLst/>
        </a:prstGeom>
        <a:solidFill>
          <a:schemeClr val="bg2">
            <a:lumMod val="75000"/>
          </a:schemeClr>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18</xdr:col>
      <xdr:colOff>36399</xdr:colOff>
      <xdr:row>12</xdr:row>
      <xdr:rowOff>78943</xdr:rowOff>
    </xdr:from>
    <xdr:to>
      <xdr:col>23</xdr:col>
      <xdr:colOff>261951</xdr:colOff>
      <xdr:row>21</xdr:row>
      <xdr:rowOff>146976</xdr:rowOff>
    </xdr:to>
    <xdr:sp macro="" textlink="">
      <xdr:nvSpPr>
        <xdr:cNvPr id="38" name="Rectangle: Rounded Corners 37">
          <a:extLst>
            <a:ext uri="{FF2B5EF4-FFF2-40B4-BE49-F238E27FC236}">
              <a16:creationId xmlns:a16="http://schemas.microsoft.com/office/drawing/2014/main" id="{B4E43272-25D8-AA67-358E-0CA15891B7C0}"/>
            </a:ext>
          </a:extLst>
        </xdr:cNvPr>
        <xdr:cNvSpPr/>
      </xdr:nvSpPr>
      <xdr:spPr>
        <a:xfrm>
          <a:off x="11058185" y="1494086"/>
          <a:ext cx="3287159" cy="1660069"/>
        </a:xfrm>
        <a:prstGeom prst="roundRect">
          <a:avLst/>
        </a:prstGeom>
        <a:solidFill>
          <a:schemeClr val="bg2">
            <a:lumMod val="75000"/>
          </a:schemeClr>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12</xdr:col>
      <xdr:colOff>155124</xdr:colOff>
      <xdr:row>13</xdr:row>
      <xdr:rowOff>12256</xdr:rowOff>
    </xdr:from>
    <xdr:to>
      <xdr:col>15</xdr:col>
      <xdr:colOff>429989</xdr:colOff>
      <xdr:row>15</xdr:row>
      <xdr:rowOff>145606</xdr:rowOff>
    </xdr:to>
    <xdr:sp macro="" textlink="">
      <xdr:nvSpPr>
        <xdr:cNvPr id="39" name="TextBox 38">
          <a:extLst>
            <a:ext uri="{FF2B5EF4-FFF2-40B4-BE49-F238E27FC236}">
              <a16:creationId xmlns:a16="http://schemas.microsoft.com/office/drawing/2014/main" id="{579457A2-91F1-D8C2-5FF1-93BBE8F27CC1}"/>
            </a:ext>
          </a:extLst>
        </xdr:cNvPr>
        <xdr:cNvSpPr txBox="1"/>
      </xdr:nvSpPr>
      <xdr:spPr>
        <a:xfrm>
          <a:off x="7470324" y="1612456"/>
          <a:ext cx="2103665"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i="0" u="none" strike="noStrike">
              <a:solidFill>
                <a:schemeClr val="bg2">
                  <a:lumMod val="10000"/>
                </a:schemeClr>
              </a:solidFill>
              <a:effectLst/>
              <a:latin typeface="Calibri"/>
              <a:ea typeface="+mn-ea"/>
              <a:cs typeface="Calibri"/>
            </a:rPr>
            <a:t>Total Orders</a:t>
          </a:r>
        </a:p>
      </xdr:txBody>
    </xdr:sp>
    <xdr:clientData/>
  </xdr:twoCellAnchor>
  <xdr:twoCellAnchor>
    <xdr:from>
      <xdr:col>13</xdr:col>
      <xdr:colOff>58971</xdr:colOff>
      <xdr:row>15</xdr:row>
      <xdr:rowOff>101618</xdr:rowOff>
    </xdr:from>
    <xdr:to>
      <xdr:col>15</xdr:col>
      <xdr:colOff>263075</xdr:colOff>
      <xdr:row>19</xdr:row>
      <xdr:rowOff>52636</xdr:rowOff>
    </xdr:to>
    <xdr:sp macro="" textlink="Pivot_3!C6">
      <xdr:nvSpPr>
        <xdr:cNvPr id="40" name="TextBox 39">
          <a:extLst>
            <a:ext uri="{FF2B5EF4-FFF2-40B4-BE49-F238E27FC236}">
              <a16:creationId xmlns:a16="http://schemas.microsoft.com/office/drawing/2014/main" id="{55783F69-7BC4-3F68-25B8-26FA3BFF90D6}"/>
            </a:ext>
          </a:extLst>
        </xdr:cNvPr>
        <xdr:cNvSpPr txBox="1"/>
      </xdr:nvSpPr>
      <xdr:spPr>
        <a:xfrm>
          <a:off x="7983771" y="2057418"/>
          <a:ext cx="1423304" cy="66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1DCAEF3-5CFE-4D91-AD80-298AE97248B1}" type="TxLink">
            <a:rPr lang="en-US" sz="4000" b="0" i="0" u="none" strike="noStrike">
              <a:solidFill>
                <a:schemeClr val="bg2">
                  <a:lumMod val="10000"/>
                </a:schemeClr>
              </a:solidFill>
              <a:effectLst/>
              <a:latin typeface="Calibri"/>
              <a:ea typeface="+mn-ea"/>
              <a:cs typeface="Calibri"/>
            </a:rPr>
            <a:pPr marL="0" indent="0" algn="l"/>
            <a:t>200</a:t>
          </a:fld>
          <a:endParaRPr lang="en-IN" sz="4000" b="1" i="0" u="none" strike="noStrike">
            <a:solidFill>
              <a:schemeClr val="bg2">
                <a:lumMod val="10000"/>
              </a:schemeClr>
            </a:solidFill>
            <a:effectLst/>
            <a:latin typeface="+mn-lt"/>
            <a:ea typeface="+mn-ea"/>
            <a:cs typeface="+mn-cs"/>
          </a:endParaRPr>
        </a:p>
      </xdr:txBody>
    </xdr:sp>
    <xdr:clientData/>
  </xdr:twoCellAnchor>
  <xdr:twoCellAnchor editAs="oneCell">
    <xdr:from>
      <xdr:col>15</xdr:col>
      <xdr:colOff>424545</xdr:colOff>
      <xdr:row>14</xdr:row>
      <xdr:rowOff>61617</xdr:rowOff>
    </xdr:from>
    <xdr:to>
      <xdr:col>17</xdr:col>
      <xdr:colOff>117023</xdr:colOff>
      <xdr:row>20</xdr:row>
      <xdr:rowOff>118038</xdr:rowOff>
    </xdr:to>
    <xdr:pic>
      <xdr:nvPicPr>
        <xdr:cNvPr id="41" name="Graphic 40" descr="Shopping cart with solid fill">
          <a:extLst>
            <a:ext uri="{FF2B5EF4-FFF2-40B4-BE49-F238E27FC236}">
              <a16:creationId xmlns:a16="http://schemas.microsoft.com/office/drawing/2014/main" id="{2B692CC3-C141-4C40-1B74-528FBC4E26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68545" y="1839617"/>
          <a:ext cx="911678" cy="1123221"/>
        </a:xfrm>
        <a:prstGeom prst="rect">
          <a:avLst/>
        </a:prstGeom>
      </xdr:spPr>
    </xdr:pic>
    <xdr:clientData/>
  </xdr:twoCellAnchor>
  <xdr:twoCellAnchor>
    <xdr:from>
      <xdr:col>6</xdr:col>
      <xdr:colOff>242209</xdr:colOff>
      <xdr:row>13</xdr:row>
      <xdr:rowOff>12256</xdr:rowOff>
    </xdr:from>
    <xdr:to>
      <xdr:col>9</xdr:col>
      <xdr:colOff>517074</xdr:colOff>
      <xdr:row>15</xdr:row>
      <xdr:rowOff>145606</xdr:rowOff>
    </xdr:to>
    <xdr:sp macro="" textlink="">
      <xdr:nvSpPr>
        <xdr:cNvPr id="42" name="TextBox 41">
          <a:extLst>
            <a:ext uri="{FF2B5EF4-FFF2-40B4-BE49-F238E27FC236}">
              <a16:creationId xmlns:a16="http://schemas.microsoft.com/office/drawing/2014/main" id="{EE4FDA28-9332-0F78-4F29-4FECD1A40F60}"/>
            </a:ext>
          </a:extLst>
        </xdr:cNvPr>
        <xdr:cNvSpPr txBox="1"/>
      </xdr:nvSpPr>
      <xdr:spPr>
        <a:xfrm>
          <a:off x="3899809" y="1612456"/>
          <a:ext cx="2103665"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i="0" u="none" strike="noStrike">
              <a:solidFill>
                <a:schemeClr val="bg2">
                  <a:lumMod val="10000"/>
                </a:schemeClr>
              </a:solidFill>
              <a:effectLst/>
              <a:latin typeface="Calibri"/>
              <a:ea typeface="+mn-ea"/>
              <a:cs typeface="Calibri"/>
            </a:rPr>
            <a:t>Total</a:t>
          </a:r>
          <a:r>
            <a:rPr lang="en-IN" sz="2800" b="0">
              <a:solidFill>
                <a:schemeClr val="bg1"/>
              </a:solidFill>
              <a:latin typeface="+mn-lt"/>
              <a:ea typeface="+mn-ea"/>
              <a:cs typeface="+mn-cs"/>
            </a:rPr>
            <a:t> </a:t>
          </a:r>
          <a:r>
            <a:rPr lang="en-IN" sz="2800" b="0" i="0" u="none" strike="noStrike">
              <a:solidFill>
                <a:schemeClr val="bg2">
                  <a:lumMod val="10000"/>
                </a:schemeClr>
              </a:solidFill>
              <a:effectLst/>
              <a:latin typeface="Calibri"/>
              <a:ea typeface="+mn-ea"/>
              <a:cs typeface="Calibri"/>
            </a:rPr>
            <a:t>Sales</a:t>
          </a:r>
        </a:p>
      </xdr:txBody>
    </xdr:sp>
    <xdr:clientData/>
  </xdr:twoCellAnchor>
  <xdr:twoCellAnchor>
    <xdr:from>
      <xdr:col>5</xdr:col>
      <xdr:colOff>530684</xdr:colOff>
      <xdr:row>15</xdr:row>
      <xdr:rowOff>105710</xdr:rowOff>
    </xdr:from>
    <xdr:to>
      <xdr:col>9</xdr:col>
      <xdr:colOff>355600</xdr:colOff>
      <xdr:row>19</xdr:row>
      <xdr:rowOff>124744</xdr:rowOff>
    </xdr:to>
    <xdr:sp macro="" textlink="Pivot_3!A6">
      <xdr:nvSpPr>
        <xdr:cNvPr id="43" name="TextBox 42">
          <a:extLst>
            <a:ext uri="{FF2B5EF4-FFF2-40B4-BE49-F238E27FC236}">
              <a16:creationId xmlns:a16="http://schemas.microsoft.com/office/drawing/2014/main" id="{FBA38A70-3941-BA57-DA45-DEBA5956D157}"/>
            </a:ext>
          </a:extLst>
        </xdr:cNvPr>
        <xdr:cNvSpPr txBox="1"/>
      </xdr:nvSpPr>
      <xdr:spPr>
        <a:xfrm>
          <a:off x="3578684" y="2061510"/>
          <a:ext cx="2263316" cy="730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9AC9765-15F8-406F-A3B9-2DEC4C0B95EA}" type="TxLink">
            <a:rPr lang="en-US" sz="4000" b="0" i="0" u="none" strike="noStrike">
              <a:solidFill>
                <a:schemeClr val="bg2">
                  <a:lumMod val="10000"/>
                </a:schemeClr>
              </a:solidFill>
              <a:effectLst/>
              <a:latin typeface="Calibri"/>
              <a:ea typeface="+mn-ea"/>
              <a:cs typeface="Calibri"/>
            </a:rPr>
            <a:pPr marL="0" indent="0" algn="l"/>
            <a:t> ₹ 24.00M</a:t>
          </a:fld>
          <a:endParaRPr lang="en-IN" sz="4000" b="0" i="0" u="none" strike="noStrike">
            <a:solidFill>
              <a:schemeClr val="bg2">
                <a:lumMod val="10000"/>
              </a:schemeClr>
            </a:solidFill>
            <a:effectLst/>
            <a:latin typeface="+mn-lt"/>
            <a:ea typeface="+mn-ea"/>
            <a:cs typeface="+mn-cs"/>
          </a:endParaRPr>
        </a:p>
      </xdr:txBody>
    </xdr:sp>
    <xdr:clientData/>
  </xdr:twoCellAnchor>
  <xdr:twoCellAnchor>
    <xdr:from>
      <xdr:col>18</xdr:col>
      <xdr:colOff>341997</xdr:colOff>
      <xdr:row>13</xdr:row>
      <xdr:rowOff>907</xdr:rowOff>
    </xdr:from>
    <xdr:to>
      <xdr:col>23</xdr:col>
      <xdr:colOff>76200</xdr:colOff>
      <xdr:row>15</xdr:row>
      <xdr:rowOff>156956</xdr:rowOff>
    </xdr:to>
    <xdr:sp macro="" textlink="">
      <xdr:nvSpPr>
        <xdr:cNvPr id="44" name="TextBox 43">
          <a:extLst>
            <a:ext uri="{FF2B5EF4-FFF2-40B4-BE49-F238E27FC236}">
              <a16:creationId xmlns:a16="http://schemas.microsoft.com/office/drawing/2014/main" id="{AFADEA51-B8CE-44F7-0972-83374D018D45}"/>
            </a:ext>
          </a:extLst>
        </xdr:cNvPr>
        <xdr:cNvSpPr txBox="1"/>
      </xdr:nvSpPr>
      <xdr:spPr>
        <a:xfrm>
          <a:off x="11314797" y="1601107"/>
          <a:ext cx="2782203" cy="511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i="0" u="none" strike="noStrike">
              <a:solidFill>
                <a:schemeClr val="bg2">
                  <a:lumMod val="10000"/>
                </a:schemeClr>
              </a:solidFill>
              <a:effectLst/>
              <a:latin typeface="Calibri"/>
              <a:ea typeface="+mn-ea"/>
              <a:cs typeface="Calibri"/>
            </a:rPr>
            <a:t>AVG Order Value</a:t>
          </a:r>
        </a:p>
      </xdr:txBody>
    </xdr:sp>
    <xdr:clientData/>
  </xdr:twoCellAnchor>
  <xdr:twoCellAnchor>
    <xdr:from>
      <xdr:col>18</xdr:col>
      <xdr:colOff>117028</xdr:colOff>
      <xdr:row>15</xdr:row>
      <xdr:rowOff>173280</xdr:rowOff>
    </xdr:from>
    <xdr:to>
      <xdr:col>21</xdr:col>
      <xdr:colOff>538847</xdr:colOff>
      <xdr:row>19</xdr:row>
      <xdr:rowOff>6374</xdr:rowOff>
    </xdr:to>
    <xdr:sp macro="" textlink="Pivot_3!B6">
      <xdr:nvSpPr>
        <xdr:cNvPr id="45" name="TextBox 44">
          <a:extLst>
            <a:ext uri="{FF2B5EF4-FFF2-40B4-BE49-F238E27FC236}">
              <a16:creationId xmlns:a16="http://schemas.microsoft.com/office/drawing/2014/main" id="{7C14747E-A78E-D439-F3C3-CF36502CB9B2}"/>
            </a:ext>
          </a:extLst>
        </xdr:cNvPr>
        <xdr:cNvSpPr txBox="1"/>
      </xdr:nvSpPr>
      <xdr:spPr>
        <a:xfrm>
          <a:off x="11089828" y="2129080"/>
          <a:ext cx="2250619" cy="544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B6E77E6-BD5B-4C69-9F96-65A121CEDA3E}" type="TxLink">
            <a:rPr lang="en-US" sz="3600" b="0" i="0" u="none" strike="noStrike">
              <a:solidFill>
                <a:schemeClr val="bg2">
                  <a:lumMod val="10000"/>
                </a:schemeClr>
              </a:solidFill>
              <a:effectLst/>
              <a:latin typeface="Calibri"/>
              <a:ea typeface="+mn-ea"/>
              <a:cs typeface="Calibri"/>
            </a:rPr>
            <a:pPr marL="0" indent="0" algn="l"/>
            <a:t> ₹ 120.02K</a:t>
          </a:fld>
          <a:endParaRPr lang="en-IN" sz="3600" b="0" i="0" u="none" strike="noStrike">
            <a:solidFill>
              <a:schemeClr val="bg2">
                <a:lumMod val="10000"/>
              </a:schemeClr>
            </a:solidFill>
            <a:effectLst/>
            <a:latin typeface="Calibri"/>
            <a:ea typeface="+mn-ea"/>
            <a:cs typeface="Calibri"/>
          </a:endParaRPr>
        </a:p>
      </xdr:txBody>
    </xdr:sp>
    <xdr:clientData/>
  </xdr:twoCellAnchor>
  <xdr:twoCellAnchor>
    <xdr:from>
      <xdr:col>24</xdr:col>
      <xdr:colOff>101600</xdr:colOff>
      <xdr:row>13</xdr:row>
      <xdr:rowOff>12256</xdr:rowOff>
    </xdr:from>
    <xdr:to>
      <xdr:col>29</xdr:col>
      <xdr:colOff>368299</xdr:colOff>
      <xdr:row>15</xdr:row>
      <xdr:rowOff>145606</xdr:rowOff>
    </xdr:to>
    <xdr:sp macro="" textlink="">
      <xdr:nvSpPr>
        <xdr:cNvPr id="46" name="TextBox 45">
          <a:extLst>
            <a:ext uri="{FF2B5EF4-FFF2-40B4-BE49-F238E27FC236}">
              <a16:creationId xmlns:a16="http://schemas.microsoft.com/office/drawing/2014/main" id="{2673AABF-FB0C-A2B7-235B-D9C5A68F118A}"/>
            </a:ext>
          </a:extLst>
        </xdr:cNvPr>
        <xdr:cNvSpPr txBox="1"/>
      </xdr:nvSpPr>
      <xdr:spPr>
        <a:xfrm>
          <a:off x="14732000" y="1612456"/>
          <a:ext cx="3314699"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i="0" u="none" strike="noStrike">
              <a:solidFill>
                <a:schemeClr val="bg2">
                  <a:lumMod val="10000"/>
                </a:schemeClr>
              </a:solidFill>
              <a:effectLst/>
              <a:latin typeface="Calibri"/>
              <a:ea typeface="+mn-ea"/>
              <a:cs typeface="Calibri"/>
            </a:rPr>
            <a:t>Total Quantity Sold</a:t>
          </a:r>
        </a:p>
      </xdr:txBody>
    </xdr:sp>
    <xdr:clientData/>
  </xdr:twoCellAnchor>
  <xdr:twoCellAnchor>
    <xdr:from>
      <xdr:col>25</xdr:col>
      <xdr:colOff>204115</xdr:colOff>
      <xdr:row>16</xdr:row>
      <xdr:rowOff>33580</xdr:rowOff>
    </xdr:from>
    <xdr:to>
      <xdr:col>27</xdr:col>
      <xdr:colOff>166013</xdr:colOff>
      <xdr:row>19</xdr:row>
      <xdr:rowOff>44474</xdr:rowOff>
    </xdr:to>
    <xdr:sp macro="" textlink="Pivot_3!D6">
      <xdr:nvSpPr>
        <xdr:cNvPr id="47" name="TextBox 46">
          <a:extLst>
            <a:ext uri="{FF2B5EF4-FFF2-40B4-BE49-F238E27FC236}">
              <a16:creationId xmlns:a16="http://schemas.microsoft.com/office/drawing/2014/main" id="{E2BD1E69-019C-92B0-72E1-CDA849E50101}"/>
            </a:ext>
          </a:extLst>
        </xdr:cNvPr>
        <xdr:cNvSpPr txBox="1"/>
      </xdr:nvSpPr>
      <xdr:spPr>
        <a:xfrm>
          <a:off x="15444115" y="2167180"/>
          <a:ext cx="1181098" cy="544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0496046-8B5F-433C-A055-3B4BFDAF5804}" type="TxLink">
            <a:rPr lang="en-US" sz="3600" b="0" i="0" u="none" strike="noStrike">
              <a:solidFill>
                <a:schemeClr val="bg2">
                  <a:lumMod val="10000"/>
                </a:schemeClr>
              </a:solidFill>
              <a:effectLst/>
              <a:latin typeface="Calibri"/>
              <a:ea typeface="+mn-ea"/>
              <a:cs typeface="Calibri"/>
            </a:rPr>
            <a:pPr marL="0" indent="0" algn="l"/>
            <a:t>1102</a:t>
          </a:fld>
          <a:endParaRPr lang="en-IN" sz="3600" b="0" i="0" u="none" strike="noStrike">
            <a:solidFill>
              <a:schemeClr val="bg2">
                <a:lumMod val="10000"/>
              </a:schemeClr>
            </a:solidFill>
            <a:effectLst/>
            <a:latin typeface="Calibri"/>
            <a:ea typeface="+mn-ea"/>
            <a:cs typeface="Calibri"/>
          </a:endParaRPr>
        </a:p>
      </xdr:txBody>
    </xdr:sp>
    <xdr:clientData/>
  </xdr:twoCellAnchor>
  <xdr:twoCellAnchor editAs="oneCell">
    <xdr:from>
      <xdr:col>9</xdr:col>
      <xdr:colOff>383726</xdr:colOff>
      <xdr:row>15</xdr:row>
      <xdr:rowOff>6370</xdr:rowOff>
    </xdr:from>
    <xdr:to>
      <xdr:col>11</xdr:col>
      <xdr:colOff>78926</xdr:colOff>
      <xdr:row>19</xdr:row>
      <xdr:rowOff>173284</xdr:rowOff>
    </xdr:to>
    <xdr:pic>
      <xdr:nvPicPr>
        <xdr:cNvPr id="48" name="Graphic 47" descr="Coins with solid fill">
          <a:extLst>
            <a:ext uri="{FF2B5EF4-FFF2-40B4-BE49-F238E27FC236}">
              <a16:creationId xmlns:a16="http://schemas.microsoft.com/office/drawing/2014/main" id="{901AE4EA-CD45-3F9B-6B63-E16075357C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70126" y="1962170"/>
          <a:ext cx="914400" cy="878114"/>
        </a:xfrm>
        <a:prstGeom prst="rect">
          <a:avLst/>
        </a:prstGeom>
      </xdr:spPr>
    </xdr:pic>
    <xdr:clientData/>
  </xdr:twoCellAnchor>
  <xdr:twoCellAnchor editAs="oneCell">
    <xdr:from>
      <xdr:col>21</xdr:col>
      <xdr:colOff>495303</xdr:colOff>
      <xdr:row>15</xdr:row>
      <xdr:rowOff>6371</xdr:rowOff>
    </xdr:from>
    <xdr:to>
      <xdr:col>23</xdr:col>
      <xdr:colOff>187782</xdr:colOff>
      <xdr:row>19</xdr:row>
      <xdr:rowOff>173284</xdr:rowOff>
    </xdr:to>
    <xdr:pic>
      <xdr:nvPicPr>
        <xdr:cNvPr id="49" name="Graphic 48" descr="Bar chart with solid fill">
          <a:extLst>
            <a:ext uri="{FF2B5EF4-FFF2-40B4-BE49-F238E27FC236}">
              <a16:creationId xmlns:a16="http://schemas.microsoft.com/office/drawing/2014/main" id="{CA256323-10B1-E87D-DAA4-B422235C72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296903" y="1962171"/>
          <a:ext cx="911679" cy="878113"/>
        </a:xfrm>
        <a:prstGeom prst="rect">
          <a:avLst/>
        </a:prstGeom>
      </xdr:spPr>
    </xdr:pic>
    <xdr:clientData/>
  </xdr:twoCellAnchor>
  <xdr:twoCellAnchor>
    <xdr:from>
      <xdr:col>6</xdr:col>
      <xdr:colOff>0</xdr:colOff>
      <xdr:row>24</xdr:row>
      <xdr:rowOff>101600</xdr:rowOff>
    </xdr:from>
    <xdr:to>
      <xdr:col>13</xdr:col>
      <xdr:colOff>304800</xdr:colOff>
      <xdr:row>41</xdr:row>
      <xdr:rowOff>139700</xdr:rowOff>
    </xdr:to>
    <xdr:graphicFrame macro="">
      <xdr:nvGraphicFramePr>
        <xdr:cNvPr id="71" name="Chart 70">
          <a:extLst>
            <a:ext uri="{FF2B5EF4-FFF2-40B4-BE49-F238E27FC236}">
              <a16:creationId xmlns:a16="http://schemas.microsoft.com/office/drawing/2014/main" id="{51ED7A68-1693-4693-BF88-1320BEFAE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23</xdr:row>
      <xdr:rowOff>139700</xdr:rowOff>
    </xdr:from>
    <xdr:to>
      <xdr:col>21</xdr:col>
      <xdr:colOff>368300</xdr:colOff>
      <xdr:row>42</xdr:row>
      <xdr:rowOff>101600</xdr:rowOff>
    </xdr:to>
    <xdr:graphicFrame macro="">
      <xdr:nvGraphicFramePr>
        <xdr:cNvPr id="72" name="Chart 71">
          <a:extLst>
            <a:ext uri="{FF2B5EF4-FFF2-40B4-BE49-F238E27FC236}">
              <a16:creationId xmlns:a16="http://schemas.microsoft.com/office/drawing/2014/main" id="{8E8F5726-79EC-446C-93CB-E5B7C02F4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76200</xdr:colOff>
      <xdr:row>25</xdr:row>
      <xdr:rowOff>25400</xdr:rowOff>
    </xdr:from>
    <xdr:to>
      <xdr:col>29</xdr:col>
      <xdr:colOff>381000</xdr:colOff>
      <xdr:row>42</xdr:row>
      <xdr:rowOff>38100</xdr:rowOff>
    </xdr:to>
    <xdr:graphicFrame macro="">
      <xdr:nvGraphicFramePr>
        <xdr:cNvPr id="73" name="Chart 72">
          <a:extLst>
            <a:ext uri="{FF2B5EF4-FFF2-40B4-BE49-F238E27FC236}">
              <a16:creationId xmlns:a16="http://schemas.microsoft.com/office/drawing/2014/main" id="{4452124E-D42A-45F4-A891-632945B16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25400</xdr:colOff>
      <xdr:row>10</xdr:row>
      <xdr:rowOff>76201</xdr:rowOff>
    </xdr:from>
    <xdr:to>
      <xdr:col>5</xdr:col>
      <xdr:colOff>25400</xdr:colOff>
      <xdr:row>18</xdr:row>
      <xdr:rowOff>101601</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11CDEDCE-A39C-4471-9F6D-454B6926AF2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44600" y="114300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19</xdr:row>
      <xdr:rowOff>22861</xdr:rowOff>
    </xdr:from>
    <xdr:to>
      <xdr:col>5</xdr:col>
      <xdr:colOff>22860</xdr:colOff>
      <xdr:row>27</xdr:row>
      <xdr:rowOff>88901</xdr:rowOff>
    </xdr:to>
    <mc:AlternateContent xmlns:mc="http://schemas.openxmlformats.org/markup-compatibility/2006" xmlns:a14="http://schemas.microsoft.com/office/drawing/2010/main">
      <mc:Choice Requires="a14">
        <xdr:graphicFrame macro="">
          <xdr:nvGraphicFramePr>
            <xdr:cNvPr id="7" name="Category 4">
              <a:extLst>
                <a:ext uri="{FF2B5EF4-FFF2-40B4-BE49-F238E27FC236}">
                  <a16:creationId xmlns:a16="http://schemas.microsoft.com/office/drawing/2014/main" id="{7516D927-9A5C-4239-B85F-DA30AB7DE208}"/>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242060" y="2689861"/>
              <a:ext cx="1828800" cy="148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28</xdr:row>
      <xdr:rowOff>45720</xdr:rowOff>
    </xdr:from>
    <xdr:to>
      <xdr:col>5</xdr:col>
      <xdr:colOff>45720</xdr:colOff>
      <xdr:row>42</xdr:row>
      <xdr:rowOff>23495</xdr:rowOff>
    </xdr:to>
    <mc:AlternateContent xmlns:mc="http://schemas.openxmlformats.org/markup-compatibility/2006" xmlns:a14="http://schemas.microsoft.com/office/drawing/2010/main">
      <mc:Choice Requires="a14">
        <xdr:graphicFrame macro="">
          <xdr:nvGraphicFramePr>
            <xdr:cNvPr id="8" name="Salesperson 4">
              <a:extLst>
                <a:ext uri="{FF2B5EF4-FFF2-40B4-BE49-F238E27FC236}">
                  <a16:creationId xmlns:a16="http://schemas.microsoft.com/office/drawing/2014/main" id="{906D3A2C-0792-4196-B0D7-AAAF4AE56C2C}"/>
                </a:ext>
              </a:extLst>
            </xdr:cNvPr>
            <xdr:cNvGraphicFramePr/>
          </xdr:nvGraphicFramePr>
          <xdr:xfrm>
            <a:off x="0" y="0"/>
            <a:ext cx="0" cy="0"/>
          </xdr:xfrm>
          <a:graphic>
            <a:graphicData uri="http://schemas.microsoft.com/office/drawing/2010/slicer">
              <sle:slicer xmlns:sle="http://schemas.microsoft.com/office/drawing/2010/slicer" name="Salesperson 4"/>
            </a:graphicData>
          </a:graphic>
        </xdr:graphicFrame>
      </mc:Choice>
      <mc:Fallback xmlns="">
        <xdr:sp macro="" textlink="">
          <xdr:nvSpPr>
            <xdr:cNvPr id="0" name=""/>
            <xdr:cNvSpPr>
              <a:spLocks noTextEdit="1"/>
            </xdr:cNvSpPr>
          </xdr:nvSpPr>
          <xdr:spPr>
            <a:xfrm>
              <a:off x="1264920" y="431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8.025944907407" createdVersion="8" refreshedVersion="8" minRefreshableVersion="3" recordCount="200" xr:uid="{AC08AA8D-8D25-41D2-8E36-02B086FCF03C}">
  <cacheSource type="worksheet">
    <worksheetSource name="Table1"/>
  </cacheSource>
  <cacheFields count="16">
    <cacheField name="OrderID" numFmtId="0">
      <sharedItems containsSemiMixedTypes="0" containsString="0" containsNumber="1" containsInteger="1" minValue="1001" maxValue="1200"/>
    </cacheField>
    <cacheField name="Date" numFmtId="164">
      <sharedItems/>
    </cacheField>
    <cacheField name="Region" numFmtId="0">
      <sharedItems count="4">
        <s v="East"/>
        <s v="North"/>
        <s v="South"/>
        <s v="West"/>
      </sharedItems>
    </cacheField>
    <cacheField name="State" numFmtId="0">
      <sharedItems/>
    </cacheField>
    <cacheField name="Category" numFmtId="0">
      <sharedItems count="4">
        <s v="Electronics"/>
        <s v="Furniture"/>
        <s v="Grocery"/>
        <s v="Clothing"/>
      </sharedItems>
    </cacheField>
    <cacheField name="Sub-Category" numFmtId="0">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57" maxValue="49922"/>
    </cacheField>
    <cacheField name="Discount (%)" numFmtId="0">
      <sharedItems containsSemiMixedTypes="0" containsString="0" containsNumber="1" minValue="0" maxValue="0.2"/>
    </cacheField>
    <cacheField name="Customer Type" numFmtId="0">
      <sharedItems/>
    </cacheField>
    <cacheField name="Salesperson" numFmtId="0">
      <sharedItems count="8">
        <s v="John"/>
        <s v="Amit"/>
        <s v="Ramesh"/>
        <s v="Priya"/>
        <s v="Aisha"/>
        <s v="Vikram"/>
        <s v="Sneha"/>
        <s v="Nisha"/>
      </sharedItems>
    </cacheField>
    <cacheField name="Total Sales" numFmtId="0">
      <sharedItems containsSemiMixedTypes="0" containsString="0" containsNumber="1" containsInteger="1" minValue="257" maxValue="492920"/>
    </cacheField>
    <cacheField name="Discount Amt" numFmtId="0">
      <sharedItems containsSemiMixedTypes="0" containsString="0" containsNumber="1" minValue="0" maxValue="67641.52"/>
    </cacheField>
    <cacheField name="Net Sales" numFmtId="0">
      <sharedItems containsSemiMixedTypes="0" containsString="0" containsNumber="1" minValue="223.59" maxValue="463344.8"/>
    </cacheField>
    <cacheField name="Month" numFmtId="0">
      <sharedItems containsSemiMixedTypes="0" containsString="0" containsNumber="1" containsInteger="1" minValue="1" maxValue="12" count="12">
        <n v="4"/>
        <n v="6"/>
        <n v="12"/>
        <n v="8"/>
        <n v="7"/>
        <n v="1"/>
        <n v="2"/>
        <n v="9"/>
        <n v="3"/>
        <n v="5"/>
        <n v="11"/>
        <n v="10"/>
      </sharedItems>
    </cacheField>
  </cacheFields>
  <extLst>
    <ext xmlns:x14="http://schemas.microsoft.com/office/spreadsheetml/2009/9/main" uri="{725AE2AE-9491-48be-B2B4-4EB974FC3084}">
      <x14:pivotCacheDefinition pivotCacheId="8785313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294907409" backgroundQuery="1" createdVersion="8" refreshedVersion="8" minRefreshableVersion="3" recordCount="0" supportSubquery="1" supportAdvancedDrill="1" xr:uid="{FF8BF494-AEAB-4AE8-BA2B-637C056A7D47}">
  <cacheSource type="external" connectionId="1"/>
  <cacheFields count="2">
    <cacheField name="[Table1].[Salesperson].[Salesperson]" caption="Salesperson" numFmtId="0" hierarchy="11" level="1">
      <sharedItems count="8">
        <s v="Aisha"/>
        <s v="Amit"/>
        <s v="John"/>
        <s v="Nisha"/>
        <s v="Priya"/>
        <s v="Ramesh"/>
        <s v="Sneha"/>
        <s v="Vikram"/>
      </sharedItems>
    </cacheField>
    <cacheField name="[Measures].[Sum of Quantity]" caption="Sum of Quantity" numFmtId="0" hierarchy="26"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295370371" backgroundQuery="1" createdVersion="8" refreshedVersion="8" minRefreshableVersion="3" recordCount="0" supportSubquery="1" supportAdvancedDrill="1" xr:uid="{468CBA86-B418-419B-B0FD-C9A9D9319AF8}">
  <cacheSource type="external" connectionId="1"/>
  <cacheFields count="4">
    <cacheField name="[Measures].[Count of OrderID]" caption="Count of OrderID" numFmtId="0" hierarchy="22" level="32767"/>
    <cacheField name="[Table1].[Salesperson].[Salesperson]" caption="Salesperson" numFmtId="0" hierarchy="11" level="1">
      <sharedItems count="8">
        <s v="Aisha"/>
        <s v="Amit"/>
        <s v="John"/>
        <s v="Nisha"/>
        <s v="Priya"/>
        <s v="Ramesh"/>
        <s v="Sneha"/>
        <s v="Vikram"/>
      </sharedItems>
    </cacheField>
    <cacheField name="[Measures].[Sum of Net Sales]" caption="Sum of Net Sales" numFmtId="0" hierarchy="20" level="32767"/>
    <cacheField name="[Measures].[Average of Discount (%)]" caption="Average of Discount (%)" numFmtId="0" hierarchy="27"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295717595" backgroundQuery="1" createdVersion="8" refreshedVersion="8" minRefreshableVersion="3" recordCount="0" supportSubquery="1" supportAdvancedDrill="1" xr:uid="{0E74E0DF-87BC-482E-8E26-CAF58B1DB944}">
  <cacheSource type="external" connectionId="1"/>
  <cacheFields count="2">
    <cacheField name="[Table1].[Salesperson].[Salesperson]" caption="Salesperson" numFmtId="0" hierarchy="11" level="1">
      <sharedItems count="8">
        <s v="Aisha"/>
        <s v="Amit"/>
        <s v="John"/>
        <s v="Nisha"/>
        <s v="Priya"/>
        <s v="Ramesh"/>
        <s v="Sneha"/>
        <s v="Vikram"/>
      </sharedItems>
    </cacheField>
    <cacheField name="[Measures].[Sum of Net Sales]" caption="Sum of Net Sales" numFmtId="0" hierarchy="20"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296296295" backgroundQuery="1" createdVersion="8" refreshedVersion="8" minRefreshableVersion="3" recordCount="0" supportSubquery="1" supportAdvancedDrill="1" xr:uid="{B106760B-AF1D-4C23-B7DC-82A69C03EFD8}">
  <cacheSource type="external" connectionId="1"/>
  <cacheFields count="2">
    <cacheField name="[Table1].[Salesperson].[Salesperson]" caption="Salesperson" numFmtId="0" hierarchy="11" level="1">
      <sharedItems count="8">
        <s v="Aisha"/>
        <s v="Amit"/>
        <s v="John"/>
        <s v="Nisha"/>
        <s v="Priya"/>
        <s v="Ramesh"/>
        <s v="Sneha"/>
        <s v="Vikram"/>
      </sharedItems>
    </cacheField>
    <cacheField name="[Measures].[Sum of Net Sales]" caption="Sum of Net Sales" numFmtId="0" hierarchy="20"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296875003" backgroundQuery="1" createdVersion="8" refreshedVersion="8" minRefreshableVersion="3" recordCount="0" supportSubquery="1" supportAdvancedDrill="1" xr:uid="{15AD55C0-CD65-4C8F-BEC3-5785DA2EA24A}">
  <cacheSource type="external" connectionId="1"/>
  <cacheFields count="1">
    <cacheField name="[Measures].[Average of Net Sales]" caption="Average of Net Sales" numFmtId="0" hierarchy="28"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6523958331" backgroundQuery="1" createdVersion="8" refreshedVersion="8" minRefreshableVersion="3" recordCount="0" supportSubquery="1" supportAdvancedDrill="1" xr:uid="{68BF4A92-3F9E-4F5A-BF5E-8A9660745B35}">
  <cacheSource type="external" connectionId="1"/>
  <cacheFields count="1">
    <cacheField name="[Measures].[Count of OrderID]" caption="Count of OrderID" numFmtId="0" hierarchy="22" level="32767"/>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7105671295" backgroundQuery="1" createdVersion="8" refreshedVersion="8" minRefreshableVersion="3" recordCount="0" supportSubquery="1" supportAdvancedDrill="1" xr:uid="{2DC3BED7-3221-41E8-9370-868EB7BBC037}">
  <cacheSource type="external" connectionId="1"/>
  <cacheFields count="4">
    <cacheField name="[Table1].[Region].[Region]" caption="Region" numFmtId="0" hierarchy="2" level="1">
      <sharedItems count="4">
        <s v="East"/>
        <s v="North"/>
        <s v="South"/>
        <s v="West"/>
      </sharedItems>
    </cacheField>
    <cacheField name="[Measures].[Sum of Net Sales]" caption="Sum of Net Sales" numFmtId="0" hierarchy="20" level="32767"/>
    <cacheField name="[Measures].[Sum of Quantity]" caption="Sum of Quantity" numFmtId="0" hierarchy="26" level="32767"/>
    <cacheField name="[Table1].[Category].[Category]" caption="Category" numFmtId="0" hierarchy="4" level="1">
      <sharedItems containsSemiMixedTypes="0" containsNonDate="0" containsString="0"/>
    </cacheField>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7108680559" backgroundQuery="1" createdVersion="8" refreshedVersion="8" minRefreshableVersion="3" recordCount="0" supportSubquery="1" supportAdvancedDrill="1" xr:uid="{70B3B61B-A245-4A07-B1B1-BF5799BFB4A7}">
  <cacheSource type="external" connectionId="1"/>
  <cacheFields count="3">
    <cacheField name="[Table1].[State].[State]" caption="State" numFmtId="0" hierarchy="3" level="1">
      <sharedItems count="16">
        <s v="Assam"/>
        <s v="Bihar"/>
        <s v="Delhi"/>
        <s v="Goa"/>
        <s v="Gujarat"/>
        <s v="Haryana"/>
        <s v="Karnataka"/>
        <s v="Kerala"/>
        <s v="Maharashtra"/>
        <s v="Odisha"/>
        <s v="Punjab"/>
        <s v="Rajasthan"/>
        <s v="Tamil Nadu"/>
        <s v="Telangana"/>
        <s v="UP"/>
        <s v="West Bengal"/>
      </sharedItems>
    </cacheField>
    <cacheField name="[Measures].[Sum of Total Sales]" caption="Sum of Total Sales" numFmtId="0" hierarchy="18" level="32767"/>
    <cacheField name="[Table1].[Category].[Category]" caption="Category" numFmtId="0" hierarchy="4" level="1">
      <sharedItems containsSemiMixedTypes="0" containsNonDate="0" containsString="0"/>
    </cacheField>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7110532406" backgroundQuery="1" createdVersion="8" refreshedVersion="8" minRefreshableVersion="3" recordCount="0" supportSubquery="1" supportAdvancedDrill="1" xr:uid="{AF0C92F6-0E06-4E60-A2D8-C17E5868FBF5}">
  <cacheSource type="external" connectionId="1"/>
  <cacheFields count="3">
    <cacheField name="[Table1].[State].[State]" caption="State" numFmtId="0" hierarchy="3" level="1">
      <sharedItems count="5">
        <s v="Delhi"/>
        <s v="Haryana"/>
        <s v="Kerala"/>
        <s v="Maharashtra"/>
        <s v="Rajasthan"/>
      </sharedItems>
    </cacheField>
    <cacheField name="[Measures].[Sum of Total Sales]" caption="Sum of Total Sales" numFmtId="0" hierarchy="18" level="32767"/>
    <cacheField name="[Table1].[Category].[Category]" caption="Category" numFmtId="0" hierarchy="4" level="1">
      <sharedItems containsSemiMixedTypes="0" containsNonDate="0" containsString="0"/>
    </cacheField>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7112037038" backgroundQuery="1" createdVersion="8" refreshedVersion="8" minRefreshableVersion="3" recordCount="0" supportSubquery="1" supportAdvancedDrill="1" xr:uid="{6C01A94E-210F-4985-B9AC-50CDBF72E9D6}">
  <cacheSource type="external" connectionId="1"/>
  <cacheFields count="5">
    <cacheField name="[Table1].[State].[State]" caption="State" numFmtId="0" hierarchy="3" level="1">
      <sharedItems count="5">
        <s v="Delhi"/>
        <s v="Haryana"/>
        <s v="Kerala"/>
        <s v="Maharashtra"/>
        <s v="Rajasthan"/>
      </sharedItems>
    </cacheField>
    <cacheField name="[Measures].[Sum of Total Sales]" caption="Sum of Total Sales" numFmtId="0" hierarchy="18" level="32767"/>
    <cacheField name="[Measures].[Sum of Discount (%)]" caption="Sum of Discount (%)" numFmtId="0" hierarchy="23" level="32767"/>
    <cacheField name="[Table1].[OrderID].[OrderID]" caption="OrderID" numFmtId="0" level="1">
      <sharedItems containsSemiMixedTypes="0" containsString="0" containsNumber="1" containsInteger="1" minValue="1001" maxValue="1200" count="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extLst>
        <ext xmlns:x15="http://schemas.microsoft.com/office/spreadsheetml/2010/11/main" uri="{4F2E5C28-24EA-4eb8-9CBF-B6C8F9C3D259}">
          <x15:cachedUniqueNames>
            <x15:cachedUniqueName index="0" name="[Table1].[OrderID].&amp;[1001]"/>
            <x15:cachedUniqueName index="1" name="[Table1].[OrderID].&amp;[1002]"/>
            <x15:cachedUniqueName index="2" name="[Table1].[OrderID].&amp;[1003]"/>
            <x15:cachedUniqueName index="3" name="[Table1].[OrderID].&amp;[1004]"/>
            <x15:cachedUniqueName index="4" name="[Table1].[OrderID].&amp;[1005]"/>
            <x15:cachedUniqueName index="5" name="[Table1].[OrderID].&amp;[1006]"/>
            <x15:cachedUniqueName index="6" name="[Table1].[OrderID].&amp;[1007]"/>
            <x15:cachedUniqueName index="7" name="[Table1].[OrderID].&amp;[1008]"/>
            <x15:cachedUniqueName index="8" name="[Table1].[OrderID].&amp;[1009]"/>
            <x15:cachedUniqueName index="9" name="[Table1].[OrderID].&amp;[1010]"/>
            <x15:cachedUniqueName index="10" name="[Table1].[OrderID].&amp;[1011]"/>
            <x15:cachedUniqueName index="11" name="[Table1].[OrderID].&amp;[1012]"/>
            <x15:cachedUniqueName index="12" name="[Table1].[OrderID].&amp;[1013]"/>
            <x15:cachedUniqueName index="13" name="[Table1].[OrderID].&amp;[1014]"/>
            <x15:cachedUniqueName index="14" name="[Table1].[OrderID].&amp;[1015]"/>
            <x15:cachedUniqueName index="15" name="[Table1].[OrderID].&amp;[1016]"/>
            <x15:cachedUniqueName index="16" name="[Table1].[OrderID].&amp;[1017]"/>
            <x15:cachedUniqueName index="17" name="[Table1].[OrderID].&amp;[1018]"/>
            <x15:cachedUniqueName index="18" name="[Table1].[OrderID].&amp;[1019]"/>
            <x15:cachedUniqueName index="19" name="[Table1].[OrderID].&amp;[1020]"/>
            <x15:cachedUniqueName index="20" name="[Table1].[OrderID].&amp;[1021]"/>
            <x15:cachedUniqueName index="21" name="[Table1].[OrderID].&amp;[1022]"/>
            <x15:cachedUniqueName index="22" name="[Table1].[OrderID].&amp;[1023]"/>
            <x15:cachedUniqueName index="23" name="[Table1].[OrderID].&amp;[1024]"/>
            <x15:cachedUniqueName index="24" name="[Table1].[OrderID].&amp;[1025]"/>
            <x15:cachedUniqueName index="25" name="[Table1].[OrderID].&amp;[1026]"/>
            <x15:cachedUniqueName index="26" name="[Table1].[OrderID].&amp;[1027]"/>
            <x15:cachedUniqueName index="27" name="[Table1].[OrderID].&amp;[1028]"/>
            <x15:cachedUniqueName index="28" name="[Table1].[OrderID].&amp;[1029]"/>
            <x15:cachedUniqueName index="29" name="[Table1].[OrderID].&amp;[1030]"/>
            <x15:cachedUniqueName index="30" name="[Table1].[OrderID].&amp;[1031]"/>
            <x15:cachedUniqueName index="31" name="[Table1].[OrderID].&amp;[1032]"/>
            <x15:cachedUniqueName index="32" name="[Table1].[OrderID].&amp;[1033]"/>
            <x15:cachedUniqueName index="33" name="[Table1].[OrderID].&amp;[1034]"/>
            <x15:cachedUniqueName index="34" name="[Table1].[OrderID].&amp;[1035]"/>
            <x15:cachedUniqueName index="35" name="[Table1].[OrderID].&amp;[1036]"/>
            <x15:cachedUniqueName index="36" name="[Table1].[OrderID].&amp;[1037]"/>
            <x15:cachedUniqueName index="37" name="[Table1].[OrderID].&amp;[1038]"/>
            <x15:cachedUniqueName index="38" name="[Table1].[OrderID].&amp;[1039]"/>
            <x15:cachedUniqueName index="39" name="[Table1].[OrderID].&amp;[1040]"/>
            <x15:cachedUniqueName index="40" name="[Table1].[OrderID].&amp;[1041]"/>
            <x15:cachedUniqueName index="41" name="[Table1].[OrderID].&amp;[1042]"/>
            <x15:cachedUniqueName index="42" name="[Table1].[OrderID].&amp;[1043]"/>
            <x15:cachedUniqueName index="43" name="[Table1].[OrderID].&amp;[1044]"/>
            <x15:cachedUniqueName index="44" name="[Table1].[OrderID].&amp;[1045]"/>
            <x15:cachedUniqueName index="45" name="[Table1].[OrderID].&amp;[1046]"/>
            <x15:cachedUniqueName index="46" name="[Table1].[OrderID].&amp;[1047]"/>
            <x15:cachedUniqueName index="47" name="[Table1].[OrderID].&amp;[1048]"/>
            <x15:cachedUniqueName index="48" name="[Table1].[OrderID].&amp;[1049]"/>
            <x15:cachedUniqueName index="49" name="[Table1].[OrderID].&amp;[1050]"/>
            <x15:cachedUniqueName index="50" name="[Table1].[OrderID].&amp;[1051]"/>
            <x15:cachedUniqueName index="51" name="[Table1].[OrderID].&amp;[1052]"/>
            <x15:cachedUniqueName index="52" name="[Table1].[OrderID].&amp;[1053]"/>
            <x15:cachedUniqueName index="53" name="[Table1].[OrderID].&amp;[1054]"/>
            <x15:cachedUniqueName index="54" name="[Table1].[OrderID].&amp;[1055]"/>
            <x15:cachedUniqueName index="55" name="[Table1].[OrderID].&amp;[1056]"/>
            <x15:cachedUniqueName index="56" name="[Table1].[OrderID].&amp;[1057]"/>
            <x15:cachedUniqueName index="57" name="[Table1].[OrderID].&amp;[1058]"/>
            <x15:cachedUniqueName index="58" name="[Table1].[OrderID].&amp;[1059]"/>
            <x15:cachedUniqueName index="59" name="[Table1].[OrderID].&amp;[1060]"/>
            <x15:cachedUniqueName index="60" name="[Table1].[OrderID].&amp;[1061]"/>
            <x15:cachedUniqueName index="61" name="[Table1].[OrderID].&amp;[1062]"/>
            <x15:cachedUniqueName index="62" name="[Table1].[OrderID].&amp;[1063]"/>
            <x15:cachedUniqueName index="63" name="[Table1].[OrderID].&amp;[1064]"/>
            <x15:cachedUniqueName index="64" name="[Table1].[OrderID].&amp;[1065]"/>
            <x15:cachedUniqueName index="65" name="[Table1].[OrderID].&amp;[1066]"/>
            <x15:cachedUniqueName index="66" name="[Table1].[OrderID].&amp;[1067]"/>
            <x15:cachedUniqueName index="67" name="[Table1].[OrderID].&amp;[1068]"/>
            <x15:cachedUniqueName index="68" name="[Table1].[OrderID].&amp;[1069]"/>
            <x15:cachedUniqueName index="69" name="[Table1].[OrderID].&amp;[1070]"/>
            <x15:cachedUniqueName index="70" name="[Table1].[OrderID].&amp;[1071]"/>
            <x15:cachedUniqueName index="71" name="[Table1].[OrderID].&amp;[1072]"/>
            <x15:cachedUniqueName index="72" name="[Table1].[OrderID].&amp;[1073]"/>
            <x15:cachedUniqueName index="73" name="[Table1].[OrderID].&amp;[1074]"/>
            <x15:cachedUniqueName index="74" name="[Table1].[OrderID].&amp;[1075]"/>
            <x15:cachedUniqueName index="75" name="[Table1].[OrderID].&amp;[1076]"/>
            <x15:cachedUniqueName index="76" name="[Table1].[OrderID].&amp;[1077]"/>
            <x15:cachedUniqueName index="77" name="[Table1].[OrderID].&amp;[1078]"/>
            <x15:cachedUniqueName index="78" name="[Table1].[OrderID].&amp;[1079]"/>
            <x15:cachedUniqueName index="79" name="[Table1].[OrderID].&amp;[1080]"/>
            <x15:cachedUniqueName index="80" name="[Table1].[OrderID].&amp;[1081]"/>
            <x15:cachedUniqueName index="81" name="[Table1].[OrderID].&amp;[1082]"/>
            <x15:cachedUniqueName index="82" name="[Table1].[OrderID].&amp;[1083]"/>
            <x15:cachedUniqueName index="83" name="[Table1].[OrderID].&amp;[1084]"/>
            <x15:cachedUniqueName index="84" name="[Table1].[OrderID].&amp;[1085]"/>
            <x15:cachedUniqueName index="85" name="[Table1].[OrderID].&amp;[1086]"/>
            <x15:cachedUniqueName index="86" name="[Table1].[OrderID].&amp;[1087]"/>
            <x15:cachedUniqueName index="87" name="[Table1].[OrderID].&amp;[1088]"/>
            <x15:cachedUniqueName index="88" name="[Table1].[OrderID].&amp;[1089]"/>
            <x15:cachedUniqueName index="89" name="[Table1].[OrderID].&amp;[1090]"/>
            <x15:cachedUniqueName index="90" name="[Table1].[OrderID].&amp;[1091]"/>
            <x15:cachedUniqueName index="91" name="[Table1].[OrderID].&amp;[1092]"/>
            <x15:cachedUniqueName index="92" name="[Table1].[OrderID].&amp;[1093]"/>
            <x15:cachedUniqueName index="93" name="[Table1].[OrderID].&amp;[1094]"/>
            <x15:cachedUniqueName index="94" name="[Table1].[OrderID].&amp;[1095]"/>
            <x15:cachedUniqueName index="95" name="[Table1].[OrderID].&amp;[1096]"/>
            <x15:cachedUniqueName index="96" name="[Table1].[OrderID].&amp;[1097]"/>
            <x15:cachedUniqueName index="97" name="[Table1].[OrderID].&amp;[1098]"/>
            <x15:cachedUniqueName index="98" name="[Table1].[OrderID].&amp;[1099]"/>
            <x15:cachedUniqueName index="99" name="[Table1].[OrderID].&amp;[1100]"/>
            <x15:cachedUniqueName index="100" name="[Table1].[OrderID].&amp;[1101]"/>
            <x15:cachedUniqueName index="101" name="[Table1].[OrderID].&amp;[1102]"/>
            <x15:cachedUniqueName index="102" name="[Table1].[OrderID].&amp;[1103]"/>
            <x15:cachedUniqueName index="103" name="[Table1].[OrderID].&amp;[1104]"/>
            <x15:cachedUniqueName index="104" name="[Table1].[OrderID].&amp;[1105]"/>
            <x15:cachedUniqueName index="105" name="[Table1].[OrderID].&amp;[1106]"/>
            <x15:cachedUniqueName index="106" name="[Table1].[OrderID].&amp;[1107]"/>
            <x15:cachedUniqueName index="107" name="[Table1].[OrderID].&amp;[1108]"/>
            <x15:cachedUniqueName index="108" name="[Table1].[OrderID].&amp;[1109]"/>
            <x15:cachedUniqueName index="109" name="[Table1].[OrderID].&amp;[1110]"/>
            <x15:cachedUniqueName index="110" name="[Table1].[OrderID].&amp;[1111]"/>
            <x15:cachedUniqueName index="111" name="[Table1].[OrderID].&amp;[1112]"/>
            <x15:cachedUniqueName index="112" name="[Table1].[OrderID].&amp;[1113]"/>
            <x15:cachedUniqueName index="113" name="[Table1].[OrderID].&amp;[1114]"/>
            <x15:cachedUniqueName index="114" name="[Table1].[OrderID].&amp;[1115]"/>
            <x15:cachedUniqueName index="115" name="[Table1].[OrderID].&amp;[1116]"/>
            <x15:cachedUniqueName index="116" name="[Table1].[OrderID].&amp;[1117]"/>
            <x15:cachedUniqueName index="117" name="[Table1].[OrderID].&amp;[1118]"/>
            <x15:cachedUniqueName index="118" name="[Table1].[OrderID].&amp;[1119]"/>
            <x15:cachedUniqueName index="119" name="[Table1].[OrderID].&amp;[1120]"/>
            <x15:cachedUniqueName index="120" name="[Table1].[OrderID].&amp;[1121]"/>
            <x15:cachedUniqueName index="121" name="[Table1].[OrderID].&amp;[1122]"/>
            <x15:cachedUniqueName index="122" name="[Table1].[OrderID].&amp;[1123]"/>
            <x15:cachedUniqueName index="123" name="[Table1].[OrderID].&amp;[1124]"/>
            <x15:cachedUniqueName index="124" name="[Table1].[OrderID].&amp;[1125]"/>
            <x15:cachedUniqueName index="125" name="[Table1].[OrderID].&amp;[1126]"/>
            <x15:cachedUniqueName index="126" name="[Table1].[OrderID].&amp;[1127]"/>
            <x15:cachedUniqueName index="127" name="[Table1].[OrderID].&amp;[1128]"/>
            <x15:cachedUniqueName index="128" name="[Table1].[OrderID].&amp;[1129]"/>
            <x15:cachedUniqueName index="129" name="[Table1].[OrderID].&amp;[1130]"/>
            <x15:cachedUniqueName index="130" name="[Table1].[OrderID].&amp;[1131]"/>
            <x15:cachedUniqueName index="131" name="[Table1].[OrderID].&amp;[1132]"/>
            <x15:cachedUniqueName index="132" name="[Table1].[OrderID].&amp;[1133]"/>
            <x15:cachedUniqueName index="133" name="[Table1].[OrderID].&amp;[1134]"/>
            <x15:cachedUniqueName index="134" name="[Table1].[OrderID].&amp;[1135]"/>
            <x15:cachedUniqueName index="135" name="[Table1].[OrderID].&amp;[1136]"/>
            <x15:cachedUniqueName index="136" name="[Table1].[OrderID].&amp;[1137]"/>
            <x15:cachedUniqueName index="137" name="[Table1].[OrderID].&amp;[1138]"/>
            <x15:cachedUniqueName index="138" name="[Table1].[OrderID].&amp;[1139]"/>
            <x15:cachedUniqueName index="139" name="[Table1].[OrderID].&amp;[1140]"/>
            <x15:cachedUniqueName index="140" name="[Table1].[OrderID].&amp;[1141]"/>
            <x15:cachedUniqueName index="141" name="[Table1].[OrderID].&amp;[1142]"/>
            <x15:cachedUniqueName index="142" name="[Table1].[OrderID].&amp;[1143]"/>
            <x15:cachedUniqueName index="143" name="[Table1].[OrderID].&amp;[1144]"/>
            <x15:cachedUniqueName index="144" name="[Table1].[OrderID].&amp;[1145]"/>
            <x15:cachedUniqueName index="145" name="[Table1].[OrderID].&amp;[1146]"/>
            <x15:cachedUniqueName index="146" name="[Table1].[OrderID].&amp;[1147]"/>
            <x15:cachedUniqueName index="147" name="[Table1].[OrderID].&amp;[1148]"/>
            <x15:cachedUniqueName index="148" name="[Table1].[OrderID].&amp;[1149]"/>
            <x15:cachedUniqueName index="149" name="[Table1].[OrderID].&amp;[1150]"/>
            <x15:cachedUniqueName index="150" name="[Table1].[OrderID].&amp;[1151]"/>
            <x15:cachedUniqueName index="151" name="[Table1].[OrderID].&amp;[1152]"/>
            <x15:cachedUniqueName index="152" name="[Table1].[OrderID].&amp;[1153]"/>
            <x15:cachedUniqueName index="153" name="[Table1].[OrderID].&amp;[1154]"/>
            <x15:cachedUniqueName index="154" name="[Table1].[OrderID].&amp;[1155]"/>
            <x15:cachedUniqueName index="155" name="[Table1].[OrderID].&amp;[1156]"/>
            <x15:cachedUniqueName index="156" name="[Table1].[OrderID].&amp;[1157]"/>
            <x15:cachedUniqueName index="157" name="[Table1].[OrderID].&amp;[1158]"/>
            <x15:cachedUniqueName index="158" name="[Table1].[OrderID].&amp;[1159]"/>
            <x15:cachedUniqueName index="159" name="[Table1].[OrderID].&amp;[1160]"/>
            <x15:cachedUniqueName index="160" name="[Table1].[OrderID].&amp;[1161]"/>
            <x15:cachedUniqueName index="161" name="[Table1].[OrderID].&amp;[1162]"/>
            <x15:cachedUniqueName index="162" name="[Table1].[OrderID].&amp;[1163]"/>
            <x15:cachedUniqueName index="163" name="[Table1].[OrderID].&amp;[1164]"/>
            <x15:cachedUniqueName index="164" name="[Table1].[OrderID].&amp;[1165]"/>
            <x15:cachedUniqueName index="165" name="[Table1].[OrderID].&amp;[1166]"/>
            <x15:cachedUniqueName index="166" name="[Table1].[OrderID].&amp;[1167]"/>
            <x15:cachedUniqueName index="167" name="[Table1].[OrderID].&amp;[1168]"/>
            <x15:cachedUniqueName index="168" name="[Table1].[OrderID].&amp;[1169]"/>
            <x15:cachedUniqueName index="169" name="[Table1].[OrderID].&amp;[1170]"/>
            <x15:cachedUniqueName index="170" name="[Table1].[OrderID].&amp;[1171]"/>
            <x15:cachedUniqueName index="171" name="[Table1].[OrderID].&amp;[1172]"/>
            <x15:cachedUniqueName index="172" name="[Table1].[OrderID].&amp;[1173]"/>
            <x15:cachedUniqueName index="173" name="[Table1].[OrderID].&amp;[1174]"/>
            <x15:cachedUniqueName index="174" name="[Table1].[OrderID].&amp;[1175]"/>
            <x15:cachedUniqueName index="175" name="[Table1].[OrderID].&amp;[1176]"/>
            <x15:cachedUniqueName index="176" name="[Table1].[OrderID].&amp;[1177]"/>
            <x15:cachedUniqueName index="177" name="[Table1].[OrderID].&amp;[1178]"/>
            <x15:cachedUniqueName index="178" name="[Table1].[OrderID].&amp;[1179]"/>
            <x15:cachedUniqueName index="179" name="[Table1].[OrderID].&amp;[1180]"/>
            <x15:cachedUniqueName index="180" name="[Table1].[OrderID].&amp;[1181]"/>
            <x15:cachedUniqueName index="181" name="[Table1].[OrderID].&amp;[1182]"/>
            <x15:cachedUniqueName index="182" name="[Table1].[OrderID].&amp;[1183]"/>
            <x15:cachedUniqueName index="183" name="[Table1].[OrderID].&amp;[1184]"/>
            <x15:cachedUniqueName index="184" name="[Table1].[OrderID].&amp;[1185]"/>
            <x15:cachedUniqueName index="185" name="[Table1].[OrderID].&amp;[1186]"/>
            <x15:cachedUniqueName index="186" name="[Table1].[OrderID].&amp;[1187]"/>
            <x15:cachedUniqueName index="187" name="[Table1].[OrderID].&amp;[1188]"/>
            <x15:cachedUniqueName index="188" name="[Table1].[OrderID].&amp;[1189]"/>
            <x15:cachedUniqueName index="189" name="[Table1].[OrderID].&amp;[1190]"/>
            <x15:cachedUniqueName index="190" name="[Table1].[OrderID].&amp;[1191]"/>
            <x15:cachedUniqueName index="191" name="[Table1].[OrderID].&amp;[1192]"/>
            <x15:cachedUniqueName index="192" name="[Table1].[OrderID].&amp;[1193]"/>
            <x15:cachedUniqueName index="193" name="[Table1].[OrderID].&amp;[1194]"/>
            <x15:cachedUniqueName index="194" name="[Table1].[OrderID].&amp;[1195]"/>
            <x15:cachedUniqueName index="195" name="[Table1].[OrderID].&amp;[1196]"/>
            <x15:cachedUniqueName index="196" name="[Table1].[OrderID].&amp;[1197]"/>
            <x15:cachedUniqueName index="197" name="[Table1].[OrderID].&amp;[1198]"/>
            <x15:cachedUniqueName index="198" name="[Table1].[OrderID].&amp;[1199]"/>
            <x15:cachedUniqueName index="199" name="[Table1].[OrderID].&amp;[1200]"/>
          </x15:cachedUniqueNames>
        </ext>
      </extLst>
    </cacheField>
    <cacheField name="[Table1].[Category].[Category]" caption="Category" numFmtId="0" hierarchy="4" level="1">
      <sharedItems containsSemiMixedTypes="0" containsNonDate="0" containsString="0"/>
    </cacheField>
  </cacheFields>
  <cacheHierarchies count="29">
    <cacheHierarchy uniqueName="[Table1].[OrderID]" caption="OrderID" attribute="1" defaultMemberUniqueName="[Table1].[OrderID].[All]" allUniqueName="[Table1].[OrderID].[All]" dimensionUniqueName="[Table1]" displayFolder="" count="2" memberValueDatatype="20" unbalanced="0">
      <fieldsUsage count="2">
        <fieldUsage x="-1"/>
        <fieldUsage x="3"/>
      </fieldsUsage>
    </cacheHierarchy>
    <cacheHierarchy uniqueName="[Table1].[Date]" caption="Date" attribute="1" defaultMemberUniqueName="[Table1].[Date].[All]" allUniqueName="[Table1].[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2" memberValueDatatype="20" unbalanced="0"/>
    <cacheHierarchy uniqueName="[Table1].[Discount Amt]" caption="Discount Amt" attribute="1" defaultMemberUniqueName="[Table1].[Discount Amt].[All]" allUniqueName="[Table1].[Discount Amt].[All]" dimensionUniqueName="[Table1]" displayFolder="" count="2" memberValueDatatype="5" unbalanced="0"/>
    <cacheHierarchy uniqueName="[Table1].[Net Sales]" caption="Net Sales" attribute="1" defaultMemberUniqueName="[Table1].[Net Sales].[All]" allUniqueName="[Table1].[Net Sales].[All]" dimensionUniqueName="[Table1]" displayFolder="" count="2" memberValueDatatype="5" unbalanced="0"/>
    <cacheHierarchy uniqueName="[Table1].[Month]" caption="Month" attribute="1" defaultMemberUniqueName="[Table1].[Month].[All]" allUniqueName="[Table1].[Month].[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71125" backgroundQuery="1" createdVersion="8" refreshedVersion="8" minRefreshableVersion="3" recordCount="0" supportSubquery="1" supportAdvancedDrill="1" xr:uid="{E7E9F7AB-576A-4D5B-9B0A-31312ED818BB}">
  <cacheSource type="external" connectionId="1"/>
  <cacheFields count="3">
    <cacheField name="[Measures].[Sum of Total Sales]" caption="Sum of Total Sales" numFmtId="0" hierarchy="18" level="32767"/>
    <cacheField name="[Measures].[Count of OrderID]" caption="Count of OrderID" numFmtId="0" hierarchy="22" level="32767"/>
    <cacheField name="[Table1].[Category].[Category]" caption="Category" numFmtId="0" hierarchy="4" level="1">
      <sharedItems containsSemiMixedTypes="0" containsNonDate="0" containsString="0"/>
    </cacheField>
  </cacheFields>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5905555558" backgroundQuery="1" createdVersion="3" refreshedVersion="8" minRefreshableVersion="3" recordCount="0" supportSubquery="1" supportAdvancedDrill="1" xr:uid="{697CE4BE-EADE-4C6F-A8FB-C20D7EA62FAC}">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577521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8.025939930558" backgroundQuery="1" createdVersion="3" refreshedVersion="8" minRefreshableVersion="3" recordCount="0" supportSubquery="1" supportAdvancedDrill="1" xr:uid="{96A8A75F-7DC4-4A0B-A7FB-BED3613DE6E6}">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ID]" caption="OrderID" attribute="1" defaultMemberUniqueName="[Table1].[OrderID].[All]" allUniqueName="[Table1].[Order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5"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Total Sales]" caption="Total Sales" attribute="1" defaultMemberUniqueName="[Table1].[Total Sales].[All]" allUniqueName="[Table1].[Total Sales].[All]" dimensionUniqueName="[Table1]" displayFolder="" count="0" memberValueDatatype="20" unbalanced="0"/>
    <cacheHierarchy uniqueName="[Table1].[Discount Amt]" caption="Discount Amt" attribute="1" defaultMemberUniqueName="[Table1].[Discount Amt].[All]" allUniqueName="[Table1].[Discount Am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2"/>
        </ext>
      </extLst>
    </cacheHierarchy>
    <cacheHierarchy uniqueName="[Measures].[Sum of Discount Amt]" caption="Sum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Net Sales]" caption="Sum of Net Sales" measure="1" displayFolder="" measureGroup="Table1" count="0" hidden="1">
      <extLst>
        <ext xmlns:x15="http://schemas.microsoft.com/office/spreadsheetml/2010/11/main" uri="{B97F6D7D-B522-45F9-BDA1-12C45D357490}">
          <x15:cacheHierarchy aggregatedColumn="14"/>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2"/>
        </ext>
      </extLst>
    </cacheHierarchy>
    <cacheHierarchy uniqueName="[Measures].[Average of Discount Amt]" caption="Average of Discount Am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9"/>
        </ext>
      </extLst>
    </cacheHierarchy>
    <cacheHierarchy uniqueName="[Measures].[Average of Net Sales]" caption="Average of Net Sale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6368750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s v="2023-04-09"/>
    <x v="0"/>
    <s v="Bihar"/>
    <x v="0"/>
    <s v="Monitor"/>
    <s v="LG UltraWide"/>
    <n v="9"/>
    <n v="32905"/>
    <n v="7.0000000000000007E-2"/>
    <s v="B2C"/>
    <x v="0"/>
    <n v="296145"/>
    <n v="20730.150000000001"/>
    <n v="275414.84999999998"/>
    <x v="0"/>
  </r>
  <r>
    <n v="1002"/>
    <s v="2023-06-02"/>
    <x v="1"/>
    <s v="Delhi"/>
    <x v="1"/>
    <s v="Chair"/>
    <s v="Ergo Chair"/>
    <n v="9"/>
    <n v="40330"/>
    <n v="0.04"/>
    <s v="B2C"/>
    <x v="1"/>
    <n v="362970"/>
    <n v="14518.800000000001"/>
    <n v="348451.2"/>
    <x v="1"/>
  </r>
  <r>
    <n v="1003"/>
    <s v="2023-12-05"/>
    <x v="2"/>
    <s v="Tamil Nadu"/>
    <x v="2"/>
    <s v="Milk"/>
    <s v="Toned Milk"/>
    <n v="2"/>
    <n v="46305"/>
    <n v="0.1"/>
    <s v="B2B"/>
    <x v="2"/>
    <n v="92610"/>
    <n v="9261"/>
    <n v="83349"/>
    <x v="2"/>
  </r>
  <r>
    <n v="1004"/>
    <s v="2023-08-06"/>
    <x v="2"/>
    <s v="Kerala"/>
    <x v="1"/>
    <s v="Shelf"/>
    <s v="Wall Shelf"/>
    <n v="8"/>
    <n v="32683"/>
    <n v="0.03"/>
    <s v="B2C"/>
    <x v="3"/>
    <n v="261464"/>
    <n v="7843.92"/>
    <n v="253620.08"/>
    <x v="3"/>
  </r>
  <r>
    <n v="1005"/>
    <s v="2023-08-22"/>
    <x v="1"/>
    <s v="Delhi"/>
    <x v="3"/>
    <s v="T-Shirt"/>
    <s v="Cotton Tee"/>
    <n v="8"/>
    <n v="30507"/>
    <n v="0.18"/>
    <s v="B2B"/>
    <x v="4"/>
    <n v="244056"/>
    <n v="43930.080000000002"/>
    <n v="200125.91999999998"/>
    <x v="3"/>
  </r>
  <r>
    <n v="1006"/>
    <s v="2023-08-01"/>
    <x v="2"/>
    <s v="Telangana"/>
    <x v="3"/>
    <s v="Jacket"/>
    <s v="Leather Jacket"/>
    <n v="6"/>
    <n v="23778"/>
    <n v="0.2"/>
    <s v="B2C"/>
    <x v="4"/>
    <n v="142668"/>
    <n v="28533.600000000002"/>
    <n v="114134.39999999999"/>
    <x v="3"/>
  </r>
  <r>
    <n v="1007"/>
    <s v="2023-07-13"/>
    <x v="2"/>
    <s v="Kerala"/>
    <x v="0"/>
    <s v="Laptop"/>
    <s v="Acer Aspire 5"/>
    <n v="4"/>
    <n v="20486"/>
    <n v="0"/>
    <s v="B2B"/>
    <x v="2"/>
    <n v="81944"/>
    <n v="0"/>
    <n v="81944"/>
    <x v="4"/>
  </r>
  <r>
    <n v="1008"/>
    <s v="2023-12-27"/>
    <x v="0"/>
    <s v="Bihar"/>
    <x v="0"/>
    <s v="Monitor"/>
    <s v="Dell 24-inch"/>
    <n v="8"/>
    <n v="2388"/>
    <n v="0.11"/>
    <s v="B2B"/>
    <x v="3"/>
    <n v="19104"/>
    <n v="2101.44"/>
    <n v="17002.560000000001"/>
    <x v="2"/>
  </r>
  <r>
    <n v="1009"/>
    <s v="2023-06-10"/>
    <x v="2"/>
    <s v="Kerala"/>
    <x v="2"/>
    <s v="Rice"/>
    <s v="Brown Rice"/>
    <n v="3"/>
    <n v="25286"/>
    <n v="0.04"/>
    <s v="B2B"/>
    <x v="3"/>
    <n v="75858"/>
    <n v="3034.32"/>
    <n v="72823.679999999993"/>
    <x v="1"/>
  </r>
  <r>
    <n v="1010"/>
    <s v="2023-01-07"/>
    <x v="2"/>
    <s v="Karnataka"/>
    <x v="3"/>
    <s v="T-Shirt"/>
    <s v="Cotton Tee"/>
    <n v="1"/>
    <n v="45849"/>
    <n v="0.11"/>
    <s v="B2B"/>
    <x v="2"/>
    <n v="45849"/>
    <n v="5043.3900000000003"/>
    <n v="40805.61"/>
    <x v="5"/>
  </r>
  <r>
    <n v="1011"/>
    <s v="2023-02-19"/>
    <x v="1"/>
    <s v="Haryana"/>
    <x v="2"/>
    <s v="Snacks"/>
    <s v="Nachos"/>
    <n v="7"/>
    <n v="29584"/>
    <n v="0.02"/>
    <s v="B2C"/>
    <x v="5"/>
    <n v="207088"/>
    <n v="4141.76"/>
    <n v="202946.24"/>
    <x v="6"/>
  </r>
  <r>
    <n v="1012"/>
    <s v="2023-12-10"/>
    <x v="2"/>
    <s v="Karnataka"/>
    <x v="2"/>
    <s v="Snacks"/>
    <s v="Nachos"/>
    <n v="9"/>
    <n v="1513"/>
    <n v="0.18"/>
    <s v="B2C"/>
    <x v="0"/>
    <n v="13617"/>
    <n v="2451.06"/>
    <n v="11165.94"/>
    <x v="2"/>
  </r>
  <r>
    <n v="1013"/>
    <s v="2023-06-09"/>
    <x v="1"/>
    <s v="Haryana"/>
    <x v="2"/>
    <s v="Oil"/>
    <s v="Mustard Oil"/>
    <n v="3"/>
    <n v="34587"/>
    <n v="0.11"/>
    <s v="B2B"/>
    <x v="4"/>
    <n v="103761"/>
    <n v="11413.710000000001"/>
    <n v="92347.29"/>
    <x v="1"/>
  </r>
  <r>
    <n v="1014"/>
    <s v="2023-04-22"/>
    <x v="3"/>
    <s v="Goa"/>
    <x v="2"/>
    <s v="Snacks"/>
    <s v="Nachos"/>
    <n v="2"/>
    <n v="32834"/>
    <n v="0.03"/>
    <s v="B2B"/>
    <x v="1"/>
    <n v="65668"/>
    <n v="1970.04"/>
    <n v="63697.96"/>
    <x v="0"/>
  </r>
  <r>
    <n v="1015"/>
    <s v="2023-07-19"/>
    <x v="3"/>
    <s v="Rajasthan"/>
    <x v="0"/>
    <s v="Monitor"/>
    <s v="Dell 24-inch"/>
    <n v="1"/>
    <n v="26572"/>
    <n v="0.02"/>
    <s v="B2C"/>
    <x v="6"/>
    <n v="26572"/>
    <n v="531.44000000000005"/>
    <n v="26040.560000000001"/>
    <x v="4"/>
  </r>
  <r>
    <n v="1016"/>
    <s v="2023-07-09"/>
    <x v="3"/>
    <s v="Gujarat"/>
    <x v="3"/>
    <s v="Shirt"/>
    <s v="Linen Shirt"/>
    <n v="8"/>
    <n v="19749"/>
    <n v="0.12"/>
    <s v="B2B"/>
    <x v="5"/>
    <n v="157992"/>
    <n v="18959.04"/>
    <n v="139032.95999999999"/>
    <x v="4"/>
  </r>
  <r>
    <n v="1017"/>
    <s v="2023-07-26"/>
    <x v="2"/>
    <s v="Telangana"/>
    <x v="2"/>
    <s v="Snacks"/>
    <s v="Nachos"/>
    <n v="7"/>
    <n v="3906"/>
    <n v="0.12"/>
    <s v="B2B"/>
    <x v="5"/>
    <n v="27342"/>
    <n v="3281.04"/>
    <n v="24060.959999999999"/>
    <x v="4"/>
  </r>
  <r>
    <n v="1018"/>
    <s v="2023-09-22"/>
    <x v="1"/>
    <s v="Punjab"/>
    <x v="2"/>
    <s v="Rice"/>
    <s v="Brown Rice"/>
    <n v="9"/>
    <n v="45609"/>
    <n v="0.04"/>
    <s v="B2C"/>
    <x v="4"/>
    <n v="410481"/>
    <n v="16419.240000000002"/>
    <n v="394061.76"/>
    <x v="7"/>
  </r>
  <r>
    <n v="1019"/>
    <s v="2023-09-30"/>
    <x v="0"/>
    <s v="West Bengal"/>
    <x v="1"/>
    <s v="Shelf"/>
    <s v="Metal Shelf"/>
    <n v="10"/>
    <n v="4005"/>
    <n v="0.16"/>
    <s v="B2B"/>
    <x v="1"/>
    <n v="40050"/>
    <n v="6408"/>
    <n v="33642"/>
    <x v="7"/>
  </r>
  <r>
    <n v="1020"/>
    <s v="2023-04-07"/>
    <x v="3"/>
    <s v="Rajasthan"/>
    <x v="0"/>
    <s v="Headphones"/>
    <s v="JBL Tune"/>
    <n v="1"/>
    <n v="12018"/>
    <n v="0.19"/>
    <s v="B2B"/>
    <x v="6"/>
    <n v="12018"/>
    <n v="2283.42"/>
    <n v="9734.58"/>
    <x v="0"/>
  </r>
  <r>
    <n v="1021"/>
    <s v="2023-03-16"/>
    <x v="2"/>
    <s v="Kerala"/>
    <x v="2"/>
    <s v="Milk"/>
    <s v="Full Cream Milk"/>
    <n v="2"/>
    <n v="31751"/>
    <n v="7.0000000000000007E-2"/>
    <s v="B2B"/>
    <x v="1"/>
    <n v="63502"/>
    <n v="4445.1400000000003"/>
    <n v="59056.86"/>
    <x v="8"/>
  </r>
  <r>
    <n v="1022"/>
    <s v="2023-08-16"/>
    <x v="2"/>
    <s v="Telangana"/>
    <x v="3"/>
    <s v="T-Shirt"/>
    <s v="Graphic Tee"/>
    <n v="10"/>
    <n v="4062"/>
    <n v="0.12"/>
    <s v="B2C"/>
    <x v="1"/>
    <n v="40620"/>
    <n v="4874.3999999999996"/>
    <n v="35745.599999999999"/>
    <x v="3"/>
  </r>
  <r>
    <n v="1023"/>
    <s v="2023-02-11"/>
    <x v="2"/>
    <s v="Karnataka"/>
    <x v="0"/>
    <s v="Monitor"/>
    <s v="LG UltraWide"/>
    <n v="7"/>
    <n v="22038"/>
    <n v="0.04"/>
    <s v="B2B"/>
    <x v="3"/>
    <n v="154266"/>
    <n v="6170.64"/>
    <n v="148095.35999999999"/>
    <x v="6"/>
  </r>
  <r>
    <n v="1024"/>
    <s v="2023-08-25"/>
    <x v="0"/>
    <s v="Assam"/>
    <x v="1"/>
    <s v="Chair"/>
    <s v="Office Chair Pro"/>
    <n v="9"/>
    <n v="9591"/>
    <n v="7.0000000000000007E-2"/>
    <s v="B2B"/>
    <x v="0"/>
    <n v="86319"/>
    <n v="6042.3300000000008"/>
    <n v="80276.67"/>
    <x v="3"/>
  </r>
  <r>
    <n v="1025"/>
    <s v="2023-05-17"/>
    <x v="3"/>
    <s v="Goa"/>
    <x v="2"/>
    <s v="Rice"/>
    <s v="Brown Rice"/>
    <n v="2"/>
    <n v="22073"/>
    <n v="0.06"/>
    <s v="B2B"/>
    <x v="0"/>
    <n v="44146"/>
    <n v="2648.7599999999998"/>
    <n v="41497.24"/>
    <x v="9"/>
  </r>
  <r>
    <n v="1026"/>
    <s v="2023-12-23"/>
    <x v="3"/>
    <s v="Rajasthan"/>
    <x v="1"/>
    <s v="Shelf"/>
    <s v="Metal Shelf"/>
    <n v="1"/>
    <n v="16541"/>
    <n v="0.14000000000000001"/>
    <s v="B2B"/>
    <x v="6"/>
    <n v="16541"/>
    <n v="2315.7400000000002"/>
    <n v="14225.26"/>
    <x v="2"/>
  </r>
  <r>
    <n v="1027"/>
    <s v="2023-11-10"/>
    <x v="2"/>
    <s v="Telangana"/>
    <x v="1"/>
    <s v="Chair"/>
    <s v="Wooden Chair"/>
    <n v="1"/>
    <n v="257"/>
    <n v="0.13"/>
    <s v="B2C"/>
    <x v="3"/>
    <n v="257"/>
    <n v="33.410000000000004"/>
    <n v="223.59"/>
    <x v="10"/>
  </r>
  <r>
    <n v="1028"/>
    <s v="2023-04-12"/>
    <x v="0"/>
    <s v="Bihar"/>
    <x v="0"/>
    <s v="Mobile"/>
    <s v="iPhone 13"/>
    <n v="7"/>
    <n v="38762"/>
    <n v="0.2"/>
    <s v="B2B"/>
    <x v="4"/>
    <n v="271334"/>
    <n v="54266.8"/>
    <n v="217067.2"/>
    <x v="0"/>
  </r>
  <r>
    <n v="1029"/>
    <s v="2023-09-07"/>
    <x v="3"/>
    <s v="Rajasthan"/>
    <x v="3"/>
    <s v="T-Shirt"/>
    <s v="Cotton Tee"/>
    <n v="10"/>
    <n v="4695"/>
    <n v="0.05"/>
    <s v="B2B"/>
    <x v="7"/>
    <n v="46950"/>
    <n v="2347.5"/>
    <n v="44602.5"/>
    <x v="7"/>
  </r>
  <r>
    <n v="1030"/>
    <s v="2023-03-14"/>
    <x v="3"/>
    <s v="Rajasthan"/>
    <x v="1"/>
    <s v="Shelf"/>
    <s v="Metal Shelf"/>
    <n v="5"/>
    <n v="20339"/>
    <n v="0.09"/>
    <s v="B2C"/>
    <x v="1"/>
    <n v="101695"/>
    <n v="9152.5499999999993"/>
    <n v="92542.45"/>
    <x v="8"/>
  </r>
  <r>
    <n v="1031"/>
    <s v="2023-05-12"/>
    <x v="0"/>
    <s v="West Bengal"/>
    <x v="3"/>
    <s v="Shirt"/>
    <s v="Casual Shirt"/>
    <n v="7"/>
    <n v="32551"/>
    <n v="0.05"/>
    <s v="B2B"/>
    <x v="6"/>
    <n v="227857"/>
    <n v="11392.85"/>
    <n v="216464.15"/>
    <x v="9"/>
  </r>
  <r>
    <n v="1032"/>
    <s v="2023-05-13"/>
    <x v="2"/>
    <s v="Telangana"/>
    <x v="0"/>
    <s v="Monitor"/>
    <s v="Dell 24-inch"/>
    <n v="5"/>
    <n v="13811"/>
    <n v="0.15"/>
    <s v="B2C"/>
    <x v="5"/>
    <n v="69055"/>
    <n v="10358.25"/>
    <n v="58696.75"/>
    <x v="9"/>
  </r>
  <r>
    <n v="1033"/>
    <s v="2023-07-24"/>
    <x v="0"/>
    <s v="West Bengal"/>
    <x v="2"/>
    <s v="Milk"/>
    <s v="Cow Milk"/>
    <n v="10"/>
    <n v="27338"/>
    <n v="0.14000000000000001"/>
    <s v="B2B"/>
    <x v="3"/>
    <n v="273380"/>
    <n v="38273.200000000004"/>
    <n v="235106.8"/>
    <x v="4"/>
  </r>
  <r>
    <n v="1034"/>
    <s v="2023-01-02"/>
    <x v="3"/>
    <s v="Maharashtra"/>
    <x v="2"/>
    <s v="Rice"/>
    <s v="Basmati Rice"/>
    <n v="5"/>
    <n v="26796"/>
    <n v="0.03"/>
    <s v="B2C"/>
    <x v="6"/>
    <n v="133980"/>
    <n v="4019.3999999999996"/>
    <n v="129960.6"/>
    <x v="5"/>
  </r>
  <r>
    <n v="1035"/>
    <s v="2023-02-14"/>
    <x v="1"/>
    <s v="UP"/>
    <x v="3"/>
    <s v="Jeans"/>
    <s v="Slim Fit"/>
    <n v="5"/>
    <n v="42606"/>
    <n v="0.04"/>
    <s v="B2B"/>
    <x v="7"/>
    <n v="213030"/>
    <n v="8521.2000000000007"/>
    <n v="204508.79999999999"/>
    <x v="6"/>
  </r>
  <r>
    <n v="1036"/>
    <s v="2023-05-28"/>
    <x v="2"/>
    <s v="Telangana"/>
    <x v="0"/>
    <s v="Headphones"/>
    <s v="Sony WH-1000XM4"/>
    <n v="4"/>
    <n v="24249"/>
    <n v="0.19"/>
    <s v="B2B"/>
    <x v="1"/>
    <n v="96996"/>
    <n v="18429.240000000002"/>
    <n v="78566.759999999995"/>
    <x v="9"/>
  </r>
  <r>
    <n v="1037"/>
    <s v="2023-05-06"/>
    <x v="2"/>
    <s v="Kerala"/>
    <x v="0"/>
    <s v="Laptop"/>
    <s v="HP Pavilion"/>
    <n v="7"/>
    <n v="11215"/>
    <n v="0.16"/>
    <s v="B2C"/>
    <x v="7"/>
    <n v="78505"/>
    <n v="12560.800000000001"/>
    <n v="65944.2"/>
    <x v="9"/>
  </r>
  <r>
    <n v="1038"/>
    <s v="2023-07-30"/>
    <x v="2"/>
    <s v="Tamil Nadu"/>
    <x v="3"/>
    <s v="Jeans"/>
    <s v="Slim Fit"/>
    <n v="8"/>
    <n v="43581"/>
    <n v="0.1"/>
    <s v="B2B"/>
    <x v="1"/>
    <n v="348648"/>
    <n v="34864.800000000003"/>
    <n v="313783.2"/>
    <x v="4"/>
  </r>
  <r>
    <n v="1039"/>
    <s v="2023-05-15"/>
    <x v="2"/>
    <s v="Kerala"/>
    <x v="3"/>
    <s v="Shirt"/>
    <s v="Formal Shirt"/>
    <n v="1"/>
    <n v="13098"/>
    <n v="0.01"/>
    <s v="B2B"/>
    <x v="1"/>
    <n v="13098"/>
    <n v="130.97999999999999"/>
    <n v="12967.02"/>
    <x v="9"/>
  </r>
  <r>
    <n v="1040"/>
    <s v="2023-07-10"/>
    <x v="0"/>
    <s v="West Bengal"/>
    <x v="1"/>
    <s v="Shelf"/>
    <s v="Metal Shelf"/>
    <n v="7"/>
    <n v="14708"/>
    <n v="0.05"/>
    <s v="B2B"/>
    <x v="6"/>
    <n v="102956"/>
    <n v="5147.8"/>
    <n v="97808.2"/>
    <x v="4"/>
  </r>
  <r>
    <n v="1041"/>
    <s v="2023-02-17"/>
    <x v="1"/>
    <s v="Punjab"/>
    <x v="0"/>
    <s v="Laptop"/>
    <s v="Dell Inspiron"/>
    <n v="5"/>
    <n v="22400"/>
    <n v="0.08"/>
    <s v="B2B"/>
    <x v="7"/>
    <n v="112000"/>
    <n v="8960"/>
    <n v="103040"/>
    <x v="6"/>
  </r>
  <r>
    <n v="1042"/>
    <s v="2023-07-24"/>
    <x v="2"/>
    <s v="Telangana"/>
    <x v="0"/>
    <s v="Monitor"/>
    <s v="Samsung Curved"/>
    <n v="4"/>
    <n v="33812"/>
    <n v="7.0000000000000007E-2"/>
    <s v="B2B"/>
    <x v="1"/>
    <n v="135248"/>
    <n v="9467.36"/>
    <n v="125780.64"/>
    <x v="4"/>
  </r>
  <r>
    <n v="1043"/>
    <s v="2023-07-03"/>
    <x v="0"/>
    <s v="West Bengal"/>
    <x v="3"/>
    <s v="Jacket"/>
    <s v="Windcheater"/>
    <n v="9"/>
    <n v="21386"/>
    <n v="0"/>
    <s v="B2C"/>
    <x v="0"/>
    <n v="192474"/>
    <n v="0"/>
    <n v="192474"/>
    <x v="4"/>
  </r>
  <r>
    <n v="1044"/>
    <s v="2023-03-11"/>
    <x v="1"/>
    <s v="Haryana"/>
    <x v="1"/>
    <s v="Table"/>
    <s v="Dining Table"/>
    <n v="7"/>
    <n v="17887"/>
    <n v="0.12"/>
    <s v="B2C"/>
    <x v="3"/>
    <n v="125209"/>
    <n v="15025.08"/>
    <n v="110183.92"/>
    <x v="8"/>
  </r>
  <r>
    <n v="1045"/>
    <s v="2023-05-03"/>
    <x v="3"/>
    <s v="Rajasthan"/>
    <x v="3"/>
    <s v="Shirt"/>
    <s v="Linen Shirt"/>
    <n v="1"/>
    <n v="27770"/>
    <n v="0.13"/>
    <s v="B2C"/>
    <x v="5"/>
    <n v="27770"/>
    <n v="3610.1"/>
    <n v="24159.9"/>
    <x v="9"/>
  </r>
  <r>
    <n v="1046"/>
    <s v="2023-03-26"/>
    <x v="2"/>
    <s v="Telangana"/>
    <x v="3"/>
    <s v="Jacket"/>
    <s v="Hooded Jacket"/>
    <n v="6"/>
    <n v="29196"/>
    <n v="0.19"/>
    <s v="B2C"/>
    <x v="5"/>
    <n v="175176"/>
    <n v="33283.440000000002"/>
    <n v="141892.56"/>
    <x v="8"/>
  </r>
  <r>
    <n v="1047"/>
    <s v="2023-12-04"/>
    <x v="1"/>
    <s v="Delhi"/>
    <x v="0"/>
    <s v="Mobile"/>
    <s v="iPhone 13"/>
    <n v="4"/>
    <n v="43748"/>
    <n v="0.06"/>
    <s v="B2B"/>
    <x v="1"/>
    <n v="174992"/>
    <n v="10499.52"/>
    <n v="164492.48000000001"/>
    <x v="2"/>
  </r>
  <r>
    <n v="1048"/>
    <s v="2023-01-26"/>
    <x v="1"/>
    <s v="Punjab"/>
    <x v="3"/>
    <s v="T-Shirt"/>
    <s v="Cotton Tee"/>
    <n v="6"/>
    <n v="6641"/>
    <n v="0.1"/>
    <s v="B2B"/>
    <x v="0"/>
    <n v="39846"/>
    <n v="3984.6000000000004"/>
    <n v="35861.4"/>
    <x v="5"/>
  </r>
  <r>
    <n v="1049"/>
    <s v="2023-08-24"/>
    <x v="1"/>
    <s v="UP"/>
    <x v="1"/>
    <s v="Chair"/>
    <s v="Ergo Chair"/>
    <n v="6"/>
    <n v="35223"/>
    <n v="0.11"/>
    <s v="B2B"/>
    <x v="5"/>
    <n v="211338"/>
    <n v="23247.18"/>
    <n v="188090.82"/>
    <x v="3"/>
  </r>
  <r>
    <n v="1050"/>
    <s v="2023-06-23"/>
    <x v="3"/>
    <s v="Maharashtra"/>
    <x v="3"/>
    <s v="T-Shirt"/>
    <s v="Graphic Tee"/>
    <n v="1"/>
    <n v="25754"/>
    <n v="0"/>
    <s v="B2B"/>
    <x v="0"/>
    <n v="25754"/>
    <n v="0"/>
    <n v="25754"/>
    <x v="1"/>
  </r>
  <r>
    <n v="1051"/>
    <s v="2023-02-12"/>
    <x v="0"/>
    <s v="Odisha"/>
    <x v="2"/>
    <s v="Oil"/>
    <s v="Sunflower Oil"/>
    <n v="3"/>
    <n v="13236"/>
    <n v="0.08"/>
    <s v="B2B"/>
    <x v="3"/>
    <n v="39708"/>
    <n v="3176.64"/>
    <n v="36531.360000000001"/>
    <x v="6"/>
  </r>
  <r>
    <n v="1052"/>
    <s v="2023-04-10"/>
    <x v="2"/>
    <s v="Telangana"/>
    <x v="2"/>
    <s v="Oil"/>
    <s v="Sunflower Oil"/>
    <n v="8"/>
    <n v="29235"/>
    <n v="0.16"/>
    <s v="B2B"/>
    <x v="2"/>
    <n v="233880"/>
    <n v="37420.800000000003"/>
    <n v="196459.2"/>
    <x v="0"/>
  </r>
  <r>
    <n v="1053"/>
    <s v="2023-07-28"/>
    <x v="1"/>
    <s v="Punjab"/>
    <x v="0"/>
    <s v="Laptop"/>
    <s v="Acer Aspire 5"/>
    <n v="2"/>
    <n v="46771"/>
    <n v="0.02"/>
    <s v="B2B"/>
    <x v="1"/>
    <n v="93542"/>
    <n v="1870.8400000000001"/>
    <n v="91671.16"/>
    <x v="4"/>
  </r>
  <r>
    <n v="1054"/>
    <s v="2023-10-05"/>
    <x v="2"/>
    <s v="Karnataka"/>
    <x v="0"/>
    <s v="Laptop"/>
    <s v="Dell Inspiron"/>
    <n v="10"/>
    <n v="46646"/>
    <n v="0.13"/>
    <s v="B2B"/>
    <x v="7"/>
    <n v="466460"/>
    <n v="60639.8"/>
    <n v="405820.2"/>
    <x v="11"/>
  </r>
  <r>
    <n v="1055"/>
    <s v="2023-01-15"/>
    <x v="3"/>
    <s v="Maharashtra"/>
    <x v="2"/>
    <s v="Milk"/>
    <s v="Full Cream Milk"/>
    <n v="2"/>
    <n v="34702"/>
    <n v="0.15"/>
    <s v="B2C"/>
    <x v="7"/>
    <n v="69404"/>
    <n v="10410.6"/>
    <n v="58993.4"/>
    <x v="5"/>
  </r>
  <r>
    <n v="1056"/>
    <s v="2023-06-19"/>
    <x v="2"/>
    <s v="Karnataka"/>
    <x v="0"/>
    <s v="Mobile"/>
    <s v="iPhone 13"/>
    <n v="7"/>
    <n v="811"/>
    <n v="0.17"/>
    <s v="B2B"/>
    <x v="3"/>
    <n v="5677"/>
    <n v="965.09"/>
    <n v="4711.91"/>
    <x v="1"/>
  </r>
  <r>
    <n v="1057"/>
    <s v="2023-10-05"/>
    <x v="3"/>
    <s v="Goa"/>
    <x v="0"/>
    <s v="Mobile"/>
    <s v="Samsung S21"/>
    <n v="3"/>
    <n v="40029"/>
    <n v="0.01"/>
    <s v="B2B"/>
    <x v="4"/>
    <n v="120087"/>
    <n v="1200.8700000000001"/>
    <n v="118886.13"/>
    <x v="11"/>
  </r>
  <r>
    <n v="1058"/>
    <s v="2023-04-12"/>
    <x v="1"/>
    <s v="Delhi"/>
    <x v="2"/>
    <s v="Oil"/>
    <s v="Sunflower Oil"/>
    <n v="7"/>
    <n v="14322"/>
    <n v="0.19"/>
    <s v="B2B"/>
    <x v="0"/>
    <n v="100254"/>
    <n v="19048.260000000002"/>
    <n v="81205.739999999991"/>
    <x v="0"/>
  </r>
  <r>
    <n v="1059"/>
    <s v="2023-11-23"/>
    <x v="3"/>
    <s v="Maharashtra"/>
    <x v="2"/>
    <s v="Rice"/>
    <s v="Sona Masoori"/>
    <n v="8"/>
    <n v="47465"/>
    <n v="0.03"/>
    <s v="B2B"/>
    <x v="5"/>
    <n v="379720"/>
    <n v="11391.6"/>
    <n v="368328.4"/>
    <x v="10"/>
  </r>
  <r>
    <n v="1060"/>
    <s v="2023-06-23"/>
    <x v="0"/>
    <s v="Assam"/>
    <x v="0"/>
    <s v="Headphones"/>
    <s v="Boat Rockerz"/>
    <n v="3"/>
    <n v="4508"/>
    <n v="0.02"/>
    <s v="B2B"/>
    <x v="2"/>
    <n v="13524"/>
    <n v="270.48"/>
    <n v="13253.52"/>
    <x v="1"/>
  </r>
  <r>
    <n v="1061"/>
    <s v="2023-09-23"/>
    <x v="2"/>
    <s v="Kerala"/>
    <x v="2"/>
    <s v="Snacks"/>
    <s v="Chips"/>
    <n v="6"/>
    <n v="21510"/>
    <n v="0.05"/>
    <s v="B2B"/>
    <x v="6"/>
    <n v="129060"/>
    <n v="6453"/>
    <n v="122607"/>
    <x v="7"/>
  </r>
  <r>
    <n v="1062"/>
    <s v="2023-12-18"/>
    <x v="2"/>
    <s v="Kerala"/>
    <x v="1"/>
    <s v="Sofa"/>
    <s v="3-Seater Sofa"/>
    <n v="9"/>
    <n v="6713"/>
    <n v="0.14000000000000001"/>
    <s v="B2B"/>
    <x v="3"/>
    <n v="60417"/>
    <n v="8458.380000000001"/>
    <n v="51958.619999999995"/>
    <x v="2"/>
  </r>
  <r>
    <n v="1063"/>
    <s v="2023-08-08"/>
    <x v="0"/>
    <s v="Assam"/>
    <x v="2"/>
    <s v="Milk"/>
    <s v="Full Cream Milk"/>
    <n v="10"/>
    <n v="10054"/>
    <n v="0.11"/>
    <s v="B2B"/>
    <x v="1"/>
    <n v="100540"/>
    <n v="11059.4"/>
    <n v="89480.6"/>
    <x v="3"/>
  </r>
  <r>
    <n v="1064"/>
    <s v="2023-07-05"/>
    <x v="3"/>
    <s v="Goa"/>
    <x v="1"/>
    <s v="Shelf"/>
    <s v="Wall Shelf"/>
    <n v="7"/>
    <n v="6538"/>
    <n v="0"/>
    <s v="B2C"/>
    <x v="6"/>
    <n v="45766"/>
    <n v="0"/>
    <n v="45766"/>
    <x v="4"/>
  </r>
  <r>
    <n v="1065"/>
    <s v="2023-05-18"/>
    <x v="0"/>
    <s v="Bihar"/>
    <x v="1"/>
    <s v="Chair"/>
    <s v="Office Chair Pro"/>
    <n v="3"/>
    <n v="42025"/>
    <n v="7.0000000000000007E-2"/>
    <s v="B2C"/>
    <x v="3"/>
    <n v="126075"/>
    <n v="8825.25"/>
    <n v="117249.75"/>
    <x v="9"/>
  </r>
  <r>
    <n v="1066"/>
    <s v="2023-06-07"/>
    <x v="2"/>
    <s v="Karnataka"/>
    <x v="0"/>
    <s v="Laptop"/>
    <s v="Acer Aspire 5"/>
    <n v="1"/>
    <n v="38321"/>
    <n v="0.08"/>
    <s v="B2C"/>
    <x v="4"/>
    <n v="38321"/>
    <n v="3065.6800000000003"/>
    <n v="35255.32"/>
    <x v="1"/>
  </r>
  <r>
    <n v="1067"/>
    <s v="2023-06-05"/>
    <x v="3"/>
    <s v="Gujarat"/>
    <x v="1"/>
    <s v="Chair"/>
    <s v="Office Chair Pro"/>
    <n v="1"/>
    <n v="17539"/>
    <n v="0.2"/>
    <s v="B2C"/>
    <x v="5"/>
    <n v="17539"/>
    <n v="3507.8"/>
    <n v="14031.2"/>
    <x v="1"/>
  </r>
  <r>
    <n v="1068"/>
    <s v="2023-05-26"/>
    <x v="1"/>
    <s v="Haryana"/>
    <x v="2"/>
    <s v="Snacks"/>
    <s v="Biscuits"/>
    <n v="3"/>
    <n v="1343"/>
    <n v="0.17"/>
    <s v="B2C"/>
    <x v="4"/>
    <n v="4029"/>
    <n v="684.93000000000006"/>
    <n v="3344.0699999999997"/>
    <x v="9"/>
  </r>
  <r>
    <n v="1069"/>
    <s v="2023-10-20"/>
    <x v="0"/>
    <s v="West Bengal"/>
    <x v="0"/>
    <s v="Monitor"/>
    <s v="Samsung Curved"/>
    <n v="1"/>
    <n v="49922"/>
    <n v="0.02"/>
    <s v="B2B"/>
    <x v="1"/>
    <n v="49922"/>
    <n v="998.44"/>
    <n v="48923.56"/>
    <x v="11"/>
  </r>
  <r>
    <n v="1070"/>
    <s v="2023-12-04"/>
    <x v="3"/>
    <s v="Rajasthan"/>
    <x v="0"/>
    <s v="Mobile"/>
    <s v="Samsung S21"/>
    <n v="9"/>
    <n v="10629"/>
    <n v="0.13"/>
    <s v="B2B"/>
    <x v="4"/>
    <n v="95661"/>
    <n v="12435.93"/>
    <n v="83225.070000000007"/>
    <x v="2"/>
  </r>
  <r>
    <n v="1071"/>
    <s v="2023-11-05"/>
    <x v="3"/>
    <s v="Rajasthan"/>
    <x v="1"/>
    <s v="Sofa"/>
    <s v="3-Seater Sofa"/>
    <n v="4"/>
    <n v="10394"/>
    <n v="0.11"/>
    <s v="B2C"/>
    <x v="7"/>
    <n v="41576"/>
    <n v="4573.3599999999997"/>
    <n v="37002.639999999999"/>
    <x v="10"/>
  </r>
  <r>
    <n v="1072"/>
    <s v="2023-08-11"/>
    <x v="1"/>
    <s v="Punjab"/>
    <x v="3"/>
    <s v="T-Shirt"/>
    <s v="Sports Tee"/>
    <n v="8"/>
    <n v="8454"/>
    <n v="0.12"/>
    <s v="B2C"/>
    <x v="2"/>
    <n v="67632"/>
    <n v="8115.84"/>
    <n v="59516.160000000003"/>
    <x v="3"/>
  </r>
  <r>
    <n v="1073"/>
    <s v="2023-04-30"/>
    <x v="3"/>
    <s v="Gujarat"/>
    <x v="2"/>
    <s v="Oil"/>
    <s v="Mustard Oil"/>
    <n v="9"/>
    <n v="36897"/>
    <n v="0.06"/>
    <s v="B2C"/>
    <x v="2"/>
    <n v="332073"/>
    <n v="19924.38"/>
    <n v="312148.62"/>
    <x v="0"/>
  </r>
  <r>
    <n v="1074"/>
    <s v="2023-05-30"/>
    <x v="1"/>
    <s v="UP"/>
    <x v="0"/>
    <s v="Headphones"/>
    <s v="Boat Rockerz"/>
    <n v="2"/>
    <n v="26407"/>
    <n v="0.11"/>
    <s v="B2C"/>
    <x v="2"/>
    <n v="52814"/>
    <n v="5809.54"/>
    <n v="47004.46"/>
    <x v="9"/>
  </r>
  <r>
    <n v="1075"/>
    <s v="2023-12-12"/>
    <x v="2"/>
    <s v="Kerala"/>
    <x v="2"/>
    <s v="Snacks"/>
    <s v="Biscuits"/>
    <n v="2"/>
    <n v="3114"/>
    <n v="0.12"/>
    <s v="B2C"/>
    <x v="1"/>
    <n v="6228"/>
    <n v="747.36"/>
    <n v="5480.64"/>
    <x v="2"/>
  </r>
  <r>
    <n v="1076"/>
    <s v="2023-06-27"/>
    <x v="3"/>
    <s v="Goa"/>
    <x v="1"/>
    <s v="Table"/>
    <s v="Office Table"/>
    <n v="8"/>
    <n v="24515"/>
    <n v="0.14000000000000001"/>
    <s v="B2B"/>
    <x v="5"/>
    <n v="196120"/>
    <n v="27456.800000000003"/>
    <n v="168663.2"/>
    <x v="1"/>
  </r>
  <r>
    <n v="1077"/>
    <s v="2023-01-05"/>
    <x v="1"/>
    <s v="Haryana"/>
    <x v="3"/>
    <s v="Jeans"/>
    <s v="Regular Fit"/>
    <n v="6"/>
    <n v="25155"/>
    <n v="0.08"/>
    <s v="B2B"/>
    <x v="0"/>
    <n v="150930"/>
    <n v="12074.4"/>
    <n v="138855.6"/>
    <x v="5"/>
  </r>
  <r>
    <n v="1078"/>
    <s v="2023-07-08"/>
    <x v="1"/>
    <s v="UP"/>
    <x v="0"/>
    <s v="Headphones"/>
    <s v="Boat Rockerz"/>
    <n v="8"/>
    <n v="12474"/>
    <n v="0.14000000000000001"/>
    <s v="B2C"/>
    <x v="0"/>
    <n v="99792"/>
    <n v="13970.880000000001"/>
    <n v="85821.119999999995"/>
    <x v="4"/>
  </r>
  <r>
    <n v="1079"/>
    <s v="2023-01-28"/>
    <x v="2"/>
    <s v="Kerala"/>
    <x v="0"/>
    <s v="Monitor"/>
    <s v="Dell 24-inch"/>
    <n v="5"/>
    <n v="21432"/>
    <n v="0.1"/>
    <s v="B2C"/>
    <x v="5"/>
    <n v="107160"/>
    <n v="10716"/>
    <n v="96444"/>
    <x v="5"/>
  </r>
  <r>
    <n v="1080"/>
    <s v="2023-01-30"/>
    <x v="1"/>
    <s v="Haryana"/>
    <x v="0"/>
    <s v="Monitor"/>
    <s v="Dell 24-inch"/>
    <n v="7"/>
    <n v="41716"/>
    <n v="0.16"/>
    <s v="B2C"/>
    <x v="4"/>
    <n v="292012"/>
    <n v="46721.919999999998"/>
    <n v="245290.08000000002"/>
    <x v="5"/>
  </r>
  <r>
    <n v="1081"/>
    <s v="2023-06-15"/>
    <x v="3"/>
    <s v="Maharashtra"/>
    <x v="2"/>
    <s v="Milk"/>
    <s v="Cow Milk"/>
    <n v="9"/>
    <n v="29852"/>
    <n v="0.11"/>
    <s v="B2B"/>
    <x v="7"/>
    <n v="268668"/>
    <n v="29553.48"/>
    <n v="239114.52"/>
    <x v="1"/>
  </r>
  <r>
    <n v="1082"/>
    <s v="2023-10-24"/>
    <x v="3"/>
    <s v="Rajasthan"/>
    <x v="3"/>
    <s v="Jeans"/>
    <s v="Stretch Fit"/>
    <n v="9"/>
    <n v="43258"/>
    <n v="0.02"/>
    <s v="B2C"/>
    <x v="1"/>
    <n v="389322"/>
    <n v="7786.4400000000005"/>
    <n v="381535.56"/>
    <x v="11"/>
  </r>
  <r>
    <n v="1083"/>
    <s v="2023-10-30"/>
    <x v="1"/>
    <s v="Punjab"/>
    <x v="0"/>
    <s v="Headphones"/>
    <s v="Boat Rockerz"/>
    <n v="5"/>
    <n v="42489"/>
    <n v="0.03"/>
    <s v="B2B"/>
    <x v="5"/>
    <n v="212445"/>
    <n v="6373.3499999999995"/>
    <n v="206071.65"/>
    <x v="11"/>
  </r>
  <r>
    <n v="1084"/>
    <s v="2023-12-31"/>
    <x v="3"/>
    <s v="Goa"/>
    <x v="1"/>
    <s v="Chair"/>
    <s v="Ergo Chair"/>
    <n v="10"/>
    <n v="27301"/>
    <n v="0.15"/>
    <s v="B2C"/>
    <x v="0"/>
    <n v="273010"/>
    <n v="40951.5"/>
    <n v="232058.5"/>
    <x v="2"/>
  </r>
  <r>
    <n v="1085"/>
    <s v="2023-08-05"/>
    <x v="0"/>
    <s v="Assam"/>
    <x v="3"/>
    <s v="Jeans"/>
    <s v="Stretch Fit"/>
    <n v="3"/>
    <n v="37824"/>
    <n v="0.06"/>
    <s v="B2B"/>
    <x v="7"/>
    <n v="113472"/>
    <n v="6808.32"/>
    <n v="106663.67999999999"/>
    <x v="3"/>
  </r>
  <r>
    <n v="1086"/>
    <s v="2023-12-19"/>
    <x v="2"/>
    <s v="Tamil Nadu"/>
    <x v="3"/>
    <s v="Jacket"/>
    <s v="Leather Jacket"/>
    <n v="4"/>
    <n v="41988"/>
    <n v="0.12"/>
    <s v="B2C"/>
    <x v="6"/>
    <n v="167952"/>
    <n v="20154.239999999998"/>
    <n v="147797.76000000001"/>
    <x v="2"/>
  </r>
  <r>
    <n v="1087"/>
    <s v="2023-06-05"/>
    <x v="0"/>
    <s v="Odisha"/>
    <x v="1"/>
    <s v="Chair"/>
    <s v="Office Chair Pro"/>
    <n v="5"/>
    <n v="18016"/>
    <n v="7.0000000000000007E-2"/>
    <s v="B2B"/>
    <x v="0"/>
    <n v="90080"/>
    <n v="6305.6"/>
    <n v="83774.399999999994"/>
    <x v="1"/>
  </r>
  <r>
    <n v="1088"/>
    <s v="2023-07-01"/>
    <x v="1"/>
    <s v="Delhi"/>
    <x v="1"/>
    <s v="Chair"/>
    <s v="Wooden Chair"/>
    <n v="8"/>
    <n v="11486"/>
    <n v="0.17"/>
    <s v="B2C"/>
    <x v="4"/>
    <n v="91888"/>
    <n v="15620.960000000001"/>
    <n v="76267.039999999994"/>
    <x v="4"/>
  </r>
  <r>
    <n v="1089"/>
    <s v="2023-03-28"/>
    <x v="3"/>
    <s v="Rajasthan"/>
    <x v="3"/>
    <s v="Shirt"/>
    <s v="Casual Shirt"/>
    <n v="8"/>
    <n v="33981"/>
    <n v="0.13"/>
    <s v="B2B"/>
    <x v="2"/>
    <n v="271848"/>
    <n v="35340.239999999998"/>
    <n v="236507.76"/>
    <x v="8"/>
  </r>
  <r>
    <n v="1090"/>
    <s v="2023-10-01"/>
    <x v="2"/>
    <s v="Kerala"/>
    <x v="0"/>
    <s v="Headphones"/>
    <s v="Sony WH-1000XM4"/>
    <n v="9"/>
    <n v="23864"/>
    <n v="0.01"/>
    <s v="B2B"/>
    <x v="5"/>
    <n v="214776"/>
    <n v="2147.7600000000002"/>
    <n v="212628.24"/>
    <x v="11"/>
  </r>
  <r>
    <n v="1091"/>
    <s v="2023-02-05"/>
    <x v="2"/>
    <s v="Tamil Nadu"/>
    <x v="3"/>
    <s v="T-Shirt"/>
    <s v="Graphic Tee"/>
    <n v="6"/>
    <n v="38835"/>
    <n v="0.12"/>
    <s v="B2C"/>
    <x v="4"/>
    <n v="233010"/>
    <n v="27961.200000000001"/>
    <n v="205048.8"/>
    <x v="6"/>
  </r>
  <r>
    <n v="1092"/>
    <s v="2023-09-11"/>
    <x v="2"/>
    <s v="Tamil Nadu"/>
    <x v="1"/>
    <s v="Table"/>
    <s v="Dining Table"/>
    <n v="6"/>
    <n v="35216"/>
    <n v="0.2"/>
    <s v="B2B"/>
    <x v="4"/>
    <n v="211296"/>
    <n v="42259.200000000004"/>
    <n v="169036.79999999999"/>
    <x v="7"/>
  </r>
  <r>
    <n v="1093"/>
    <s v="2023-01-31"/>
    <x v="3"/>
    <s v="Goa"/>
    <x v="1"/>
    <s v="Chair"/>
    <s v="Ergo Chair"/>
    <n v="1"/>
    <n v="14263"/>
    <n v="0.19"/>
    <s v="B2C"/>
    <x v="4"/>
    <n v="14263"/>
    <n v="2709.9700000000003"/>
    <n v="11553.029999999999"/>
    <x v="5"/>
  </r>
  <r>
    <n v="1094"/>
    <s v="2023-06-26"/>
    <x v="2"/>
    <s v="Telangana"/>
    <x v="3"/>
    <s v="T-Shirt"/>
    <s v="Cotton Tee"/>
    <n v="9"/>
    <n v="1612"/>
    <n v="0.09"/>
    <s v="B2C"/>
    <x v="2"/>
    <n v="14508"/>
    <n v="1305.72"/>
    <n v="13202.28"/>
    <x v="1"/>
  </r>
  <r>
    <n v="1095"/>
    <s v="2023-11-26"/>
    <x v="3"/>
    <s v="Rajasthan"/>
    <x v="1"/>
    <s v="Sofa"/>
    <s v="Fabric Sofa"/>
    <n v="5"/>
    <n v="10549"/>
    <n v="0.13"/>
    <s v="B2B"/>
    <x v="1"/>
    <n v="52745"/>
    <n v="6856.85"/>
    <n v="45888.15"/>
    <x v="10"/>
  </r>
  <r>
    <n v="1096"/>
    <s v="2023-02-01"/>
    <x v="3"/>
    <s v="Goa"/>
    <x v="3"/>
    <s v="Jeans"/>
    <s v="Slim Fit"/>
    <n v="8"/>
    <n v="36450"/>
    <n v="0.06"/>
    <s v="B2B"/>
    <x v="2"/>
    <n v="291600"/>
    <n v="17496"/>
    <n v="274104"/>
    <x v="6"/>
  </r>
  <r>
    <n v="1097"/>
    <s v="2023-06-27"/>
    <x v="3"/>
    <s v="Maharashtra"/>
    <x v="1"/>
    <s v="Chair"/>
    <s v="Ergo Chair"/>
    <n v="5"/>
    <n v="45114"/>
    <n v="0.12"/>
    <s v="B2C"/>
    <x v="4"/>
    <n v="225570"/>
    <n v="27068.399999999998"/>
    <n v="198501.6"/>
    <x v="1"/>
  </r>
  <r>
    <n v="1098"/>
    <s v="2023-08-06"/>
    <x v="2"/>
    <s v="Telangana"/>
    <x v="1"/>
    <s v="Sofa"/>
    <s v="Fabric Sofa"/>
    <n v="2"/>
    <n v="12984"/>
    <n v="0.1"/>
    <s v="B2B"/>
    <x v="2"/>
    <n v="25968"/>
    <n v="2596.8000000000002"/>
    <n v="23371.200000000001"/>
    <x v="3"/>
  </r>
  <r>
    <n v="1099"/>
    <s v="2023-10-29"/>
    <x v="3"/>
    <s v="Maharashtra"/>
    <x v="3"/>
    <s v="Shirt"/>
    <s v="Linen Shirt"/>
    <n v="7"/>
    <n v="22071"/>
    <n v="0.01"/>
    <s v="B2B"/>
    <x v="2"/>
    <n v="154497"/>
    <n v="1544.97"/>
    <n v="152952.03"/>
    <x v="11"/>
  </r>
  <r>
    <n v="1100"/>
    <s v="2023-04-09"/>
    <x v="1"/>
    <s v="Haryana"/>
    <x v="1"/>
    <s v="Shelf"/>
    <s v="Wall Shelf"/>
    <n v="10"/>
    <n v="8406"/>
    <n v="7.0000000000000007E-2"/>
    <s v="B2C"/>
    <x v="0"/>
    <n v="84060"/>
    <n v="5884.2000000000007"/>
    <n v="78175.8"/>
    <x v="0"/>
  </r>
  <r>
    <n v="1101"/>
    <s v="2023-12-29"/>
    <x v="2"/>
    <s v="Kerala"/>
    <x v="1"/>
    <s v="Shelf"/>
    <s v="Wall Shelf"/>
    <n v="2"/>
    <n v="19806"/>
    <n v="0.05"/>
    <s v="B2B"/>
    <x v="6"/>
    <n v="39612"/>
    <n v="1980.6000000000001"/>
    <n v="37631.4"/>
    <x v="2"/>
  </r>
  <r>
    <n v="1102"/>
    <s v="2023-03-10"/>
    <x v="0"/>
    <s v="Odisha"/>
    <x v="0"/>
    <s v="Laptop"/>
    <s v="Acer Aspire 5"/>
    <n v="10"/>
    <n v="10205"/>
    <n v="0.02"/>
    <s v="B2B"/>
    <x v="6"/>
    <n v="102050"/>
    <n v="2041"/>
    <n v="100009"/>
    <x v="8"/>
  </r>
  <r>
    <n v="1103"/>
    <s v="2023-12-22"/>
    <x v="2"/>
    <s v="Kerala"/>
    <x v="2"/>
    <s v="Oil"/>
    <s v="Olive Oil"/>
    <n v="4"/>
    <n v="31257"/>
    <n v="0.11"/>
    <s v="B2B"/>
    <x v="5"/>
    <n v="125028"/>
    <n v="13753.08"/>
    <n v="111274.92"/>
    <x v="2"/>
  </r>
  <r>
    <n v="1104"/>
    <s v="2023-01-14"/>
    <x v="2"/>
    <s v="Tamil Nadu"/>
    <x v="3"/>
    <s v="Shirt"/>
    <s v="Formal Shirt"/>
    <n v="7"/>
    <n v="45758"/>
    <n v="0.03"/>
    <s v="B2C"/>
    <x v="7"/>
    <n v="320306"/>
    <n v="9609.18"/>
    <n v="310696.82"/>
    <x v="5"/>
  </r>
  <r>
    <n v="1105"/>
    <s v="2023-02-04"/>
    <x v="1"/>
    <s v="UP"/>
    <x v="3"/>
    <s v="T-Shirt"/>
    <s v="Sports Tee"/>
    <n v="3"/>
    <n v="1357"/>
    <n v="0.19"/>
    <s v="B2C"/>
    <x v="1"/>
    <n v="4071"/>
    <n v="773.49"/>
    <n v="3297.51"/>
    <x v="6"/>
  </r>
  <r>
    <n v="1106"/>
    <s v="2023-01-09"/>
    <x v="0"/>
    <s v="Odisha"/>
    <x v="2"/>
    <s v="Milk"/>
    <s v="Full Cream Milk"/>
    <n v="1"/>
    <n v="21761"/>
    <n v="0.18"/>
    <s v="B2C"/>
    <x v="3"/>
    <n v="21761"/>
    <n v="3916.98"/>
    <n v="17844.02"/>
    <x v="5"/>
  </r>
  <r>
    <n v="1107"/>
    <s v="2023-08-30"/>
    <x v="1"/>
    <s v="Punjab"/>
    <x v="3"/>
    <s v="T-Shirt"/>
    <s v="Graphic Tee"/>
    <n v="6"/>
    <n v="18512"/>
    <n v="0.17"/>
    <s v="B2B"/>
    <x v="5"/>
    <n v="111072"/>
    <n v="18882.240000000002"/>
    <n v="92189.759999999995"/>
    <x v="3"/>
  </r>
  <r>
    <n v="1108"/>
    <s v="2023-01-24"/>
    <x v="2"/>
    <s v="Kerala"/>
    <x v="2"/>
    <s v="Rice"/>
    <s v="Sona Masoori"/>
    <n v="7"/>
    <n v="39773"/>
    <n v="0.04"/>
    <s v="B2C"/>
    <x v="5"/>
    <n v="278411"/>
    <n v="11136.44"/>
    <n v="267274.56"/>
    <x v="5"/>
  </r>
  <r>
    <n v="1109"/>
    <s v="2023-12-10"/>
    <x v="2"/>
    <s v="Tamil Nadu"/>
    <x v="3"/>
    <s v="Jeans"/>
    <s v="Stretch Fit"/>
    <n v="1"/>
    <n v="35493"/>
    <n v="0.03"/>
    <s v="B2B"/>
    <x v="7"/>
    <n v="35493"/>
    <n v="1064.79"/>
    <n v="34428.21"/>
    <x v="2"/>
  </r>
  <r>
    <n v="1110"/>
    <s v="2023-07-17"/>
    <x v="2"/>
    <s v="Tamil Nadu"/>
    <x v="2"/>
    <s v="Milk"/>
    <s v="Full Cream Milk"/>
    <n v="7"/>
    <n v="9371"/>
    <n v="0.05"/>
    <s v="B2B"/>
    <x v="4"/>
    <n v="65597"/>
    <n v="3279.8500000000004"/>
    <n v="62317.15"/>
    <x v="4"/>
  </r>
  <r>
    <n v="1111"/>
    <s v="2023-12-09"/>
    <x v="1"/>
    <s v="Punjab"/>
    <x v="2"/>
    <s v="Oil"/>
    <s v="Olive Oil"/>
    <n v="10"/>
    <n v="635"/>
    <n v="0.01"/>
    <s v="B2B"/>
    <x v="3"/>
    <n v="6350"/>
    <n v="63.5"/>
    <n v="6286.5"/>
    <x v="2"/>
  </r>
  <r>
    <n v="1112"/>
    <s v="2023-09-27"/>
    <x v="2"/>
    <s v="Tamil Nadu"/>
    <x v="1"/>
    <s v="Shelf"/>
    <s v="Wall Shelf"/>
    <n v="8"/>
    <n v="20858"/>
    <n v="0.03"/>
    <s v="B2C"/>
    <x v="1"/>
    <n v="166864"/>
    <n v="5005.92"/>
    <n v="161858.07999999999"/>
    <x v="7"/>
  </r>
  <r>
    <n v="1113"/>
    <s v="2023-09-05"/>
    <x v="2"/>
    <s v="Telangana"/>
    <x v="0"/>
    <s v="Headphones"/>
    <s v="Boat Rockerz"/>
    <n v="5"/>
    <n v="34695"/>
    <n v="0.08"/>
    <s v="B2B"/>
    <x v="7"/>
    <n v="173475"/>
    <n v="13878"/>
    <n v="159597"/>
    <x v="7"/>
  </r>
  <r>
    <n v="1114"/>
    <s v="2023-02-14"/>
    <x v="3"/>
    <s v="Gujarat"/>
    <x v="0"/>
    <s v="Laptop"/>
    <s v="Acer Aspire 5"/>
    <n v="2"/>
    <n v="37272"/>
    <n v="0.15"/>
    <s v="B2B"/>
    <x v="7"/>
    <n v="74544"/>
    <n v="11181.6"/>
    <n v="63362.400000000001"/>
    <x v="6"/>
  </r>
  <r>
    <n v="1115"/>
    <s v="2023-12-28"/>
    <x v="3"/>
    <s v="Maharashtra"/>
    <x v="3"/>
    <s v="Jacket"/>
    <s v="Windcheater"/>
    <n v="2"/>
    <n v="33825"/>
    <n v="0.13"/>
    <s v="B2B"/>
    <x v="1"/>
    <n v="67650"/>
    <n v="8794.5"/>
    <n v="58855.5"/>
    <x v="2"/>
  </r>
  <r>
    <n v="1116"/>
    <s v="2023-07-06"/>
    <x v="3"/>
    <s v="Rajasthan"/>
    <x v="0"/>
    <s v="Monitor"/>
    <s v="Samsung Curved"/>
    <n v="4"/>
    <n v="44357"/>
    <n v="0.04"/>
    <s v="B2C"/>
    <x v="3"/>
    <n v="177428"/>
    <n v="7097.12"/>
    <n v="170330.88"/>
    <x v="4"/>
  </r>
  <r>
    <n v="1117"/>
    <s v="2023-07-09"/>
    <x v="0"/>
    <s v="West Bengal"/>
    <x v="1"/>
    <s v="Chair"/>
    <s v="Office Chair Pro"/>
    <n v="2"/>
    <n v="47689"/>
    <n v="0.08"/>
    <s v="B2B"/>
    <x v="2"/>
    <n v="95378"/>
    <n v="7630.24"/>
    <n v="87747.76"/>
    <x v="4"/>
  </r>
  <r>
    <n v="1118"/>
    <s v="2023-06-22"/>
    <x v="1"/>
    <s v="Delhi"/>
    <x v="3"/>
    <s v="T-Shirt"/>
    <s v="Cotton Tee"/>
    <n v="4"/>
    <n v="29509"/>
    <n v="0.1"/>
    <s v="B2C"/>
    <x v="0"/>
    <n v="118036"/>
    <n v="11803.6"/>
    <n v="106232.4"/>
    <x v="1"/>
  </r>
  <r>
    <n v="1119"/>
    <s v="2023-02-16"/>
    <x v="0"/>
    <s v="Bihar"/>
    <x v="0"/>
    <s v="Headphones"/>
    <s v="Boat Rockerz"/>
    <n v="1"/>
    <n v="9756"/>
    <n v="0.11"/>
    <s v="B2B"/>
    <x v="4"/>
    <n v="9756"/>
    <n v="1073.1600000000001"/>
    <n v="8682.84"/>
    <x v="6"/>
  </r>
  <r>
    <n v="1120"/>
    <s v="2023-02-05"/>
    <x v="1"/>
    <s v="Haryana"/>
    <x v="2"/>
    <s v="Oil"/>
    <s v="Mustard Oil"/>
    <n v="10"/>
    <n v="36997"/>
    <n v="0.05"/>
    <s v="B2B"/>
    <x v="5"/>
    <n v="369970"/>
    <n v="18498.5"/>
    <n v="351471.5"/>
    <x v="6"/>
  </r>
  <r>
    <n v="1121"/>
    <s v="2023-06-14"/>
    <x v="1"/>
    <s v="Haryana"/>
    <x v="0"/>
    <s v="Laptop"/>
    <s v="HP Pavilion"/>
    <n v="8"/>
    <n v="38256"/>
    <n v="0.15"/>
    <s v="B2C"/>
    <x v="4"/>
    <n v="306048"/>
    <n v="45907.199999999997"/>
    <n v="260140.79999999999"/>
    <x v="1"/>
  </r>
  <r>
    <n v="1122"/>
    <s v="2023-10-12"/>
    <x v="0"/>
    <s v="Assam"/>
    <x v="2"/>
    <s v="Milk"/>
    <s v="Full Cream Milk"/>
    <n v="2"/>
    <n v="13301"/>
    <n v="0.06"/>
    <s v="B2C"/>
    <x v="1"/>
    <n v="26602"/>
    <n v="1596.12"/>
    <n v="25005.88"/>
    <x v="11"/>
  </r>
  <r>
    <n v="1123"/>
    <s v="2023-09-16"/>
    <x v="1"/>
    <s v="Delhi"/>
    <x v="1"/>
    <s v="Chair"/>
    <s v="Office Chair Pro"/>
    <n v="4"/>
    <n v="33262"/>
    <n v="0.01"/>
    <s v="B2B"/>
    <x v="7"/>
    <n v="133048"/>
    <n v="1330.48"/>
    <n v="131717.51999999999"/>
    <x v="7"/>
  </r>
  <r>
    <n v="1124"/>
    <s v="2023-09-07"/>
    <x v="3"/>
    <s v="Maharashtra"/>
    <x v="2"/>
    <s v="Oil"/>
    <s v="Olive Oil"/>
    <n v="5"/>
    <n v="33264"/>
    <n v="0.14000000000000001"/>
    <s v="B2B"/>
    <x v="4"/>
    <n v="166320"/>
    <n v="23284.800000000003"/>
    <n v="143035.20000000001"/>
    <x v="7"/>
  </r>
  <r>
    <n v="1125"/>
    <s v="2023-09-14"/>
    <x v="3"/>
    <s v="Goa"/>
    <x v="3"/>
    <s v="T-Shirt"/>
    <s v="Graphic Tee"/>
    <n v="6"/>
    <n v="15918"/>
    <n v="0.1"/>
    <s v="B2B"/>
    <x v="1"/>
    <n v="95508"/>
    <n v="9550.8000000000011"/>
    <n v="85957.2"/>
    <x v="7"/>
  </r>
  <r>
    <n v="1126"/>
    <s v="2023-08-06"/>
    <x v="0"/>
    <s v="Odisha"/>
    <x v="0"/>
    <s v="Monitor"/>
    <s v="Samsung Curved"/>
    <n v="10"/>
    <n v="27819"/>
    <n v="0.18"/>
    <s v="B2B"/>
    <x v="1"/>
    <n v="278190"/>
    <n v="50074.2"/>
    <n v="228115.8"/>
    <x v="3"/>
  </r>
  <r>
    <n v="1127"/>
    <s v="2023-05-20"/>
    <x v="1"/>
    <s v="Delhi"/>
    <x v="2"/>
    <s v="Snacks"/>
    <s v="Chips"/>
    <n v="6"/>
    <n v="37811"/>
    <n v="0.09"/>
    <s v="B2B"/>
    <x v="0"/>
    <n v="226866"/>
    <n v="20417.939999999999"/>
    <n v="206448.06"/>
    <x v="9"/>
  </r>
  <r>
    <n v="1128"/>
    <s v="2023-10-19"/>
    <x v="3"/>
    <s v="Goa"/>
    <x v="0"/>
    <s v="Mobile"/>
    <s v="Redmi Note 12"/>
    <n v="9"/>
    <n v="4856"/>
    <n v="0.03"/>
    <s v="B2C"/>
    <x v="7"/>
    <n v="43704"/>
    <n v="1311.12"/>
    <n v="42392.88"/>
    <x v="11"/>
  </r>
  <r>
    <n v="1129"/>
    <s v="2023-09-09"/>
    <x v="1"/>
    <s v="Delhi"/>
    <x v="1"/>
    <s v="Shelf"/>
    <s v="Wooden Shelf"/>
    <n v="7"/>
    <n v="35218"/>
    <n v="0.05"/>
    <s v="B2B"/>
    <x v="1"/>
    <n v="246526"/>
    <n v="12326.300000000001"/>
    <n v="234199.7"/>
    <x v="7"/>
  </r>
  <r>
    <n v="1130"/>
    <s v="2023-03-03"/>
    <x v="1"/>
    <s v="Haryana"/>
    <x v="1"/>
    <s v="Table"/>
    <s v="Coffee Table"/>
    <n v="5"/>
    <n v="26481"/>
    <n v="0.08"/>
    <s v="B2C"/>
    <x v="6"/>
    <n v="132405"/>
    <n v="10592.4"/>
    <n v="121812.6"/>
    <x v="8"/>
  </r>
  <r>
    <n v="1131"/>
    <s v="2023-10-26"/>
    <x v="1"/>
    <s v="Haryana"/>
    <x v="1"/>
    <s v="Chair"/>
    <s v="Wooden Chair"/>
    <n v="10"/>
    <n v="1790"/>
    <n v="0.02"/>
    <s v="B2B"/>
    <x v="6"/>
    <n v="17900"/>
    <n v="358"/>
    <n v="17542"/>
    <x v="11"/>
  </r>
  <r>
    <n v="1132"/>
    <s v="2023-06-22"/>
    <x v="2"/>
    <s v="Kerala"/>
    <x v="0"/>
    <s v="Mobile"/>
    <s v="Redmi Note 12"/>
    <n v="8"/>
    <n v="16223"/>
    <n v="0.2"/>
    <s v="B2C"/>
    <x v="7"/>
    <n v="129784"/>
    <n v="25956.800000000003"/>
    <n v="103827.2"/>
    <x v="1"/>
  </r>
  <r>
    <n v="1133"/>
    <s v="2023-05-03"/>
    <x v="0"/>
    <s v="Bihar"/>
    <x v="3"/>
    <s v="Jacket"/>
    <s v="Leather Jacket"/>
    <n v="4"/>
    <n v="30803"/>
    <n v="0.13"/>
    <s v="B2C"/>
    <x v="3"/>
    <n v="123212"/>
    <n v="16017.560000000001"/>
    <n v="107194.44"/>
    <x v="9"/>
  </r>
  <r>
    <n v="1134"/>
    <s v="2023-12-09"/>
    <x v="0"/>
    <s v="Odisha"/>
    <x v="2"/>
    <s v="Snacks"/>
    <s v="Biscuits"/>
    <n v="2"/>
    <n v="28038"/>
    <n v="0.04"/>
    <s v="B2B"/>
    <x v="7"/>
    <n v="56076"/>
    <n v="2243.04"/>
    <n v="53832.959999999999"/>
    <x v="2"/>
  </r>
  <r>
    <n v="1135"/>
    <s v="2024-01-01"/>
    <x v="0"/>
    <s v="Odisha"/>
    <x v="2"/>
    <s v="Rice"/>
    <s v="Sona Masoori"/>
    <n v="7"/>
    <n v="27126"/>
    <n v="0.16"/>
    <s v="B2C"/>
    <x v="5"/>
    <n v="189882"/>
    <n v="30381.119999999999"/>
    <n v="159500.88"/>
    <x v="5"/>
  </r>
  <r>
    <n v="1136"/>
    <s v="2023-03-03"/>
    <x v="1"/>
    <s v="Punjab"/>
    <x v="1"/>
    <s v="Shelf"/>
    <s v="Wall Shelf"/>
    <n v="1"/>
    <n v="34167"/>
    <n v="0.14000000000000001"/>
    <s v="B2B"/>
    <x v="2"/>
    <n v="34167"/>
    <n v="4783.38"/>
    <n v="29383.62"/>
    <x v="8"/>
  </r>
  <r>
    <n v="1137"/>
    <s v="2023-05-28"/>
    <x v="3"/>
    <s v="Goa"/>
    <x v="0"/>
    <s v="Monitor"/>
    <s v="Dell 24-inch"/>
    <n v="9"/>
    <n v="17362"/>
    <n v="0.13"/>
    <s v="B2C"/>
    <x v="0"/>
    <n v="156258"/>
    <n v="20313.54"/>
    <n v="135944.46"/>
    <x v="9"/>
  </r>
  <r>
    <n v="1138"/>
    <s v="2023-07-13"/>
    <x v="3"/>
    <s v="Maharashtra"/>
    <x v="1"/>
    <s v="Sofa"/>
    <s v="3-Seater Sofa"/>
    <n v="5"/>
    <n v="29948"/>
    <n v="0.14000000000000001"/>
    <s v="B2B"/>
    <x v="1"/>
    <n v="149740"/>
    <n v="20963.600000000002"/>
    <n v="128776.4"/>
    <x v="4"/>
  </r>
  <r>
    <n v="1139"/>
    <s v="2023-09-22"/>
    <x v="1"/>
    <s v="UP"/>
    <x v="3"/>
    <s v="Jeans"/>
    <s v="Stretch Fit"/>
    <n v="4"/>
    <n v="36239"/>
    <n v="0.16"/>
    <s v="B2C"/>
    <x v="4"/>
    <n v="144956"/>
    <n v="23192.959999999999"/>
    <n v="121763.04000000001"/>
    <x v="7"/>
  </r>
  <r>
    <n v="1140"/>
    <s v="2023-03-28"/>
    <x v="0"/>
    <s v="West Bengal"/>
    <x v="1"/>
    <s v="Chair"/>
    <s v="Wooden Chair"/>
    <n v="10"/>
    <n v="49292"/>
    <n v="0.06"/>
    <s v="B2C"/>
    <x v="4"/>
    <n v="492920"/>
    <n v="29575.199999999997"/>
    <n v="463344.8"/>
    <x v="8"/>
  </r>
  <r>
    <n v="1141"/>
    <s v="2023-01-29"/>
    <x v="0"/>
    <s v="Assam"/>
    <x v="2"/>
    <s v="Rice"/>
    <s v="Basmati Rice"/>
    <n v="1"/>
    <n v="22773"/>
    <n v="0.14000000000000001"/>
    <s v="B2B"/>
    <x v="5"/>
    <n v="22773"/>
    <n v="3188.2200000000003"/>
    <n v="19584.78"/>
    <x v="5"/>
  </r>
  <r>
    <n v="1142"/>
    <s v="2023-02-09"/>
    <x v="0"/>
    <s v="West Bengal"/>
    <x v="3"/>
    <s v="Shirt"/>
    <s v="Linen Shirt"/>
    <n v="3"/>
    <n v="14188"/>
    <n v="0.16"/>
    <s v="B2C"/>
    <x v="6"/>
    <n v="42564"/>
    <n v="6810.24"/>
    <n v="35753.760000000002"/>
    <x v="6"/>
  </r>
  <r>
    <n v="1143"/>
    <s v="2023-10-01"/>
    <x v="0"/>
    <s v="Assam"/>
    <x v="3"/>
    <s v="Jeans"/>
    <s v="Stretch Fit"/>
    <n v="10"/>
    <n v="24549"/>
    <n v="0.09"/>
    <s v="B2C"/>
    <x v="4"/>
    <n v="245490"/>
    <n v="22094.1"/>
    <n v="223395.9"/>
    <x v="11"/>
  </r>
  <r>
    <n v="1144"/>
    <s v="2023-08-16"/>
    <x v="3"/>
    <s v="Goa"/>
    <x v="0"/>
    <s v="Monitor"/>
    <s v="Samsung Curved"/>
    <n v="6"/>
    <n v="10360"/>
    <n v="0.15"/>
    <s v="B2B"/>
    <x v="2"/>
    <n v="62160"/>
    <n v="9324"/>
    <n v="52836"/>
    <x v="3"/>
  </r>
  <r>
    <n v="1145"/>
    <s v="2023-07-08"/>
    <x v="1"/>
    <s v="UP"/>
    <x v="3"/>
    <s v="Shirt"/>
    <s v="Formal Shirt"/>
    <n v="4"/>
    <n v="48200"/>
    <n v="0.2"/>
    <s v="B2C"/>
    <x v="2"/>
    <n v="192800"/>
    <n v="38560"/>
    <n v="154240"/>
    <x v="4"/>
  </r>
  <r>
    <n v="1146"/>
    <s v="2023-12-28"/>
    <x v="3"/>
    <s v="Maharashtra"/>
    <x v="0"/>
    <s v="Headphones"/>
    <s v="Sony WH-1000XM4"/>
    <n v="5"/>
    <n v="10817"/>
    <n v="0.03"/>
    <s v="B2B"/>
    <x v="4"/>
    <n v="54085"/>
    <n v="1622.55"/>
    <n v="52462.45"/>
    <x v="2"/>
  </r>
  <r>
    <n v="1147"/>
    <s v="2023-05-20"/>
    <x v="0"/>
    <s v="West Bengal"/>
    <x v="2"/>
    <s v="Milk"/>
    <s v="Cow Milk"/>
    <n v="1"/>
    <n v="21980"/>
    <n v="0.13"/>
    <s v="B2C"/>
    <x v="1"/>
    <n v="21980"/>
    <n v="2857.4"/>
    <n v="19122.599999999999"/>
    <x v="9"/>
  </r>
  <r>
    <n v="1148"/>
    <s v="2023-06-18"/>
    <x v="1"/>
    <s v="Haryana"/>
    <x v="2"/>
    <s v="Oil"/>
    <s v="Sunflower Oil"/>
    <n v="2"/>
    <n v="32136"/>
    <n v="0.04"/>
    <s v="B2C"/>
    <x v="2"/>
    <n v="64272"/>
    <n v="2570.88"/>
    <n v="61701.120000000003"/>
    <x v="1"/>
  </r>
  <r>
    <n v="1149"/>
    <s v="2023-11-30"/>
    <x v="3"/>
    <s v="Rajasthan"/>
    <x v="3"/>
    <s v="Jacket"/>
    <s v="Hooded Jacket"/>
    <n v="3"/>
    <n v="37470"/>
    <n v="0.19"/>
    <s v="B2B"/>
    <x v="5"/>
    <n v="112410"/>
    <n v="21357.9"/>
    <n v="91052.1"/>
    <x v="10"/>
  </r>
  <r>
    <n v="1150"/>
    <s v="2023-04-06"/>
    <x v="0"/>
    <s v="Odisha"/>
    <x v="3"/>
    <s v="Shirt"/>
    <s v="Casual Shirt"/>
    <n v="1"/>
    <n v="13796"/>
    <n v="0.04"/>
    <s v="B2C"/>
    <x v="0"/>
    <n v="13796"/>
    <n v="551.84"/>
    <n v="13244.16"/>
    <x v="0"/>
  </r>
  <r>
    <n v="1151"/>
    <s v="2023-01-12"/>
    <x v="1"/>
    <s v="Delhi"/>
    <x v="3"/>
    <s v="Jacket"/>
    <s v="Windcheater"/>
    <n v="2"/>
    <n v="12446"/>
    <n v="0.11"/>
    <s v="B2B"/>
    <x v="5"/>
    <n v="24892"/>
    <n v="2738.12"/>
    <n v="22153.88"/>
    <x v="5"/>
  </r>
  <r>
    <n v="1152"/>
    <s v="2023-06-25"/>
    <x v="0"/>
    <s v="Odisha"/>
    <x v="3"/>
    <s v="Jeans"/>
    <s v="Stretch Fit"/>
    <n v="7"/>
    <n v="17303"/>
    <n v="0.1"/>
    <s v="B2C"/>
    <x v="3"/>
    <n v="121121"/>
    <n v="12112.1"/>
    <n v="109008.9"/>
    <x v="1"/>
  </r>
  <r>
    <n v="1153"/>
    <s v="2023-06-04"/>
    <x v="1"/>
    <s v="Punjab"/>
    <x v="3"/>
    <s v="Jeans"/>
    <s v="Regular Fit"/>
    <n v="1"/>
    <n v="15192"/>
    <n v="0.1"/>
    <s v="B2B"/>
    <x v="3"/>
    <n v="15192"/>
    <n v="1519.2"/>
    <n v="13672.8"/>
    <x v="1"/>
  </r>
  <r>
    <n v="1154"/>
    <s v="2023-05-15"/>
    <x v="2"/>
    <s v="Telangana"/>
    <x v="3"/>
    <s v="Jacket"/>
    <s v="Hooded Jacket"/>
    <n v="9"/>
    <n v="22046"/>
    <n v="0.02"/>
    <s v="B2C"/>
    <x v="1"/>
    <n v="198414"/>
    <n v="3968.28"/>
    <n v="194445.72"/>
    <x v="9"/>
  </r>
  <r>
    <n v="1155"/>
    <s v="2023-07-31"/>
    <x v="2"/>
    <s v="Kerala"/>
    <x v="3"/>
    <s v="T-Shirt"/>
    <s v="Sports Tee"/>
    <n v="10"/>
    <n v="13866"/>
    <n v="0.18"/>
    <s v="B2B"/>
    <x v="1"/>
    <n v="138660"/>
    <n v="24958.799999999999"/>
    <n v="113701.2"/>
    <x v="4"/>
  </r>
  <r>
    <n v="1156"/>
    <s v="2023-11-29"/>
    <x v="0"/>
    <s v="Bihar"/>
    <x v="0"/>
    <s v="Headphones"/>
    <s v="Sony WH-1000XM4"/>
    <n v="3"/>
    <n v="42716"/>
    <n v="0.04"/>
    <s v="B2C"/>
    <x v="5"/>
    <n v="128148"/>
    <n v="5125.92"/>
    <n v="123022.08"/>
    <x v="10"/>
  </r>
  <r>
    <n v="1157"/>
    <s v="2023-05-27"/>
    <x v="3"/>
    <s v="Rajasthan"/>
    <x v="3"/>
    <s v="Jeans"/>
    <s v="Slim Fit"/>
    <n v="3"/>
    <n v="18391"/>
    <n v="0.2"/>
    <s v="B2B"/>
    <x v="6"/>
    <n v="55173"/>
    <n v="11034.6"/>
    <n v="44138.400000000001"/>
    <x v="9"/>
  </r>
  <r>
    <n v="1158"/>
    <s v="2023-01-25"/>
    <x v="0"/>
    <s v="West Bengal"/>
    <x v="1"/>
    <s v="Chair"/>
    <s v="Ergo Chair"/>
    <n v="3"/>
    <n v="24944"/>
    <n v="0.12"/>
    <s v="B2B"/>
    <x v="0"/>
    <n v="74832"/>
    <n v="8979.84"/>
    <n v="65852.160000000003"/>
    <x v="5"/>
  </r>
  <r>
    <n v="1159"/>
    <s v="2023-07-24"/>
    <x v="1"/>
    <s v="Haryana"/>
    <x v="1"/>
    <s v="Table"/>
    <s v="Dining Table"/>
    <n v="7"/>
    <n v="38621"/>
    <n v="0.19"/>
    <s v="B2B"/>
    <x v="2"/>
    <n v="270347"/>
    <n v="51365.93"/>
    <n v="218981.07"/>
    <x v="4"/>
  </r>
  <r>
    <n v="1160"/>
    <s v="2023-03-08"/>
    <x v="3"/>
    <s v="Gujarat"/>
    <x v="0"/>
    <s v="Laptop"/>
    <s v="HP Pavilion"/>
    <n v="7"/>
    <n v="14633"/>
    <n v="0.15"/>
    <s v="B2B"/>
    <x v="2"/>
    <n v="102431"/>
    <n v="15364.65"/>
    <n v="87066.35"/>
    <x v="8"/>
  </r>
  <r>
    <n v="1161"/>
    <s v="2023-11-13"/>
    <x v="2"/>
    <s v="Tamil Nadu"/>
    <x v="3"/>
    <s v="Shirt"/>
    <s v="Linen Shirt"/>
    <n v="2"/>
    <n v="12959"/>
    <n v="0.01"/>
    <s v="B2B"/>
    <x v="3"/>
    <n v="25918"/>
    <n v="259.18"/>
    <n v="25658.82"/>
    <x v="10"/>
  </r>
  <r>
    <n v="1162"/>
    <s v="2023-01-01"/>
    <x v="3"/>
    <s v="Rajasthan"/>
    <x v="3"/>
    <s v="Jacket"/>
    <s v="Leather Jacket"/>
    <n v="8"/>
    <n v="31878"/>
    <n v="0.18"/>
    <s v="B2C"/>
    <x v="3"/>
    <n v="255024"/>
    <n v="45904.32"/>
    <n v="209119.68"/>
    <x v="5"/>
  </r>
  <r>
    <n v="1163"/>
    <s v="2023-02-16"/>
    <x v="3"/>
    <s v="Maharashtra"/>
    <x v="1"/>
    <s v="Sofa"/>
    <s v="Fabric Sofa"/>
    <n v="10"/>
    <n v="48632"/>
    <n v="0.09"/>
    <s v="B2B"/>
    <x v="5"/>
    <n v="486320"/>
    <n v="43768.799999999996"/>
    <n v="442551.2"/>
    <x v="6"/>
  </r>
  <r>
    <n v="1164"/>
    <s v="2023-10-11"/>
    <x v="1"/>
    <s v="Haryana"/>
    <x v="1"/>
    <s v="Table"/>
    <s v="Coffee Table"/>
    <n v="9"/>
    <n v="9040"/>
    <n v="0.04"/>
    <s v="B2C"/>
    <x v="1"/>
    <n v="81360"/>
    <n v="3254.4"/>
    <n v="78105.600000000006"/>
    <x v="11"/>
  </r>
  <r>
    <n v="1165"/>
    <s v="2023-07-16"/>
    <x v="0"/>
    <s v="Bihar"/>
    <x v="0"/>
    <s v="Mobile"/>
    <s v="Samsung S21"/>
    <n v="1"/>
    <n v="43890"/>
    <n v="0.2"/>
    <s v="B2C"/>
    <x v="2"/>
    <n v="43890"/>
    <n v="8778"/>
    <n v="35112"/>
    <x v="4"/>
  </r>
  <r>
    <n v="1166"/>
    <s v="2023-12-10"/>
    <x v="2"/>
    <s v="Karnataka"/>
    <x v="0"/>
    <s v="Mobile"/>
    <s v="Redmi Note 12"/>
    <n v="6"/>
    <n v="1457"/>
    <n v="0.14000000000000001"/>
    <s v="B2C"/>
    <x v="1"/>
    <n v="8742"/>
    <n v="1223.8800000000001"/>
    <n v="7518.12"/>
    <x v="2"/>
  </r>
  <r>
    <n v="1167"/>
    <s v="2023-11-13"/>
    <x v="3"/>
    <s v="Gujarat"/>
    <x v="0"/>
    <s v="Monitor"/>
    <s v="Samsung Curved"/>
    <n v="4"/>
    <n v="2250"/>
    <n v="0.03"/>
    <s v="B2C"/>
    <x v="4"/>
    <n v="9000"/>
    <n v="270"/>
    <n v="8730"/>
    <x v="10"/>
  </r>
  <r>
    <n v="1168"/>
    <s v="2023-03-13"/>
    <x v="3"/>
    <s v="Gujarat"/>
    <x v="1"/>
    <s v="Sofa"/>
    <s v="Fabric Sofa"/>
    <n v="6"/>
    <n v="34396"/>
    <n v="0.11"/>
    <s v="B2C"/>
    <x v="4"/>
    <n v="206376"/>
    <n v="22701.360000000001"/>
    <n v="183674.64"/>
    <x v="8"/>
  </r>
  <r>
    <n v="1169"/>
    <s v="2023-09-20"/>
    <x v="0"/>
    <s v="Bihar"/>
    <x v="3"/>
    <s v="T-Shirt"/>
    <s v="Cotton Tee"/>
    <n v="9"/>
    <n v="5209"/>
    <n v="0.18"/>
    <s v="B2C"/>
    <x v="0"/>
    <n v="46881"/>
    <n v="8438.58"/>
    <n v="38442.42"/>
    <x v="7"/>
  </r>
  <r>
    <n v="1170"/>
    <s v="2023-11-26"/>
    <x v="1"/>
    <s v="UP"/>
    <x v="1"/>
    <s v="Chair"/>
    <s v="Office Chair Pro"/>
    <n v="9"/>
    <n v="19599"/>
    <n v="0.18"/>
    <s v="B2B"/>
    <x v="3"/>
    <n v="176391"/>
    <n v="31750.379999999997"/>
    <n v="144640.62"/>
    <x v="10"/>
  </r>
  <r>
    <n v="1171"/>
    <s v="2023-09-17"/>
    <x v="3"/>
    <s v="Rajasthan"/>
    <x v="0"/>
    <s v="Laptop"/>
    <s v="Acer Aspire 5"/>
    <n v="5"/>
    <n v="15421"/>
    <n v="0.12"/>
    <s v="B2C"/>
    <x v="0"/>
    <n v="77105"/>
    <n v="9252.6"/>
    <n v="67852.399999999994"/>
    <x v="7"/>
  </r>
  <r>
    <n v="1172"/>
    <s v="2023-06-05"/>
    <x v="3"/>
    <s v="Goa"/>
    <x v="2"/>
    <s v="Milk"/>
    <s v="Full Cream Milk"/>
    <n v="6"/>
    <n v="22509"/>
    <n v="0.08"/>
    <s v="B2B"/>
    <x v="4"/>
    <n v="135054"/>
    <n v="10804.32"/>
    <n v="124249.68"/>
    <x v="1"/>
  </r>
  <r>
    <n v="1173"/>
    <s v="2023-10-12"/>
    <x v="2"/>
    <s v="Karnataka"/>
    <x v="3"/>
    <s v="T-Shirt"/>
    <s v="Sports Tee"/>
    <n v="8"/>
    <n v="38709"/>
    <n v="0.04"/>
    <s v="B2B"/>
    <x v="0"/>
    <n v="309672"/>
    <n v="12386.880000000001"/>
    <n v="297285.12"/>
    <x v="11"/>
  </r>
  <r>
    <n v="1174"/>
    <s v="2023-01-03"/>
    <x v="1"/>
    <s v="Haryana"/>
    <x v="2"/>
    <s v="Rice"/>
    <s v="Basmati Rice"/>
    <n v="10"/>
    <n v="34366"/>
    <n v="0.16"/>
    <s v="B2B"/>
    <x v="7"/>
    <n v="343660"/>
    <n v="54985.599999999999"/>
    <n v="288674.40000000002"/>
    <x v="5"/>
  </r>
  <r>
    <n v="1175"/>
    <s v="2023-10-03"/>
    <x v="0"/>
    <s v="Bihar"/>
    <x v="3"/>
    <s v="Jacket"/>
    <s v="Hooded Jacket"/>
    <n v="2"/>
    <n v="25509"/>
    <n v="0.02"/>
    <s v="B2C"/>
    <x v="3"/>
    <n v="51018"/>
    <n v="1020.36"/>
    <n v="49997.64"/>
    <x v="11"/>
  </r>
  <r>
    <n v="1176"/>
    <s v="2023-12-15"/>
    <x v="1"/>
    <s v="Punjab"/>
    <x v="3"/>
    <s v="Shirt"/>
    <s v="Formal Shirt"/>
    <n v="10"/>
    <n v="17752"/>
    <n v="0.02"/>
    <s v="B2C"/>
    <x v="3"/>
    <n v="177520"/>
    <n v="3550.4"/>
    <n v="173969.6"/>
    <x v="2"/>
  </r>
  <r>
    <n v="1177"/>
    <s v="2023-12-19"/>
    <x v="0"/>
    <s v="West Bengal"/>
    <x v="2"/>
    <s v="Snacks"/>
    <s v="Biscuits"/>
    <n v="6"/>
    <n v="15623"/>
    <n v="7.0000000000000007E-2"/>
    <s v="B2C"/>
    <x v="5"/>
    <n v="93738"/>
    <n v="6561.6600000000008"/>
    <n v="87176.34"/>
    <x v="2"/>
  </r>
  <r>
    <n v="1178"/>
    <s v="2023-03-23"/>
    <x v="3"/>
    <s v="Goa"/>
    <x v="2"/>
    <s v="Milk"/>
    <s v="Cow Milk"/>
    <n v="1"/>
    <n v="32685"/>
    <n v="0.09"/>
    <s v="B2C"/>
    <x v="0"/>
    <n v="32685"/>
    <n v="2941.65"/>
    <n v="29743.35"/>
    <x v="8"/>
  </r>
  <r>
    <n v="1179"/>
    <s v="2023-11-13"/>
    <x v="2"/>
    <s v="Kerala"/>
    <x v="3"/>
    <s v="Jeans"/>
    <s v="Slim Fit"/>
    <n v="4"/>
    <n v="9686"/>
    <n v="0.12"/>
    <s v="B2C"/>
    <x v="7"/>
    <n v="38744"/>
    <n v="4649.28"/>
    <n v="34094.720000000001"/>
    <x v="10"/>
  </r>
  <r>
    <n v="1180"/>
    <s v="2023-05-04"/>
    <x v="2"/>
    <s v="Karnataka"/>
    <x v="2"/>
    <s v="Oil"/>
    <s v="Olive Oil"/>
    <n v="9"/>
    <n v="33987"/>
    <n v="0.09"/>
    <s v="B2B"/>
    <x v="5"/>
    <n v="305883"/>
    <n v="27529.469999999998"/>
    <n v="278353.53000000003"/>
    <x v="9"/>
  </r>
  <r>
    <n v="1181"/>
    <s v="2023-05-03"/>
    <x v="1"/>
    <s v="Haryana"/>
    <x v="0"/>
    <s v="Laptop"/>
    <s v="Dell Inspiron"/>
    <n v="1"/>
    <n v="1413"/>
    <n v="0.06"/>
    <s v="B2C"/>
    <x v="2"/>
    <n v="1413"/>
    <n v="84.78"/>
    <n v="1328.22"/>
    <x v="9"/>
  </r>
  <r>
    <n v="1182"/>
    <s v="2023-09-19"/>
    <x v="3"/>
    <s v="Rajasthan"/>
    <x v="2"/>
    <s v="Oil"/>
    <s v="Olive Oil"/>
    <n v="7"/>
    <n v="20994"/>
    <n v="0.17"/>
    <s v="B2B"/>
    <x v="0"/>
    <n v="146958"/>
    <n v="24982.86"/>
    <n v="121975.14"/>
    <x v="7"/>
  </r>
  <r>
    <n v="1183"/>
    <s v="2023-05-19"/>
    <x v="0"/>
    <s v="Odisha"/>
    <x v="3"/>
    <s v="T-Shirt"/>
    <s v="Sports Tee"/>
    <n v="7"/>
    <n v="26427"/>
    <n v="0.11"/>
    <s v="B2B"/>
    <x v="0"/>
    <n v="184989"/>
    <n v="20348.79"/>
    <n v="164640.21"/>
    <x v="9"/>
  </r>
  <r>
    <n v="1184"/>
    <s v="2023-06-10"/>
    <x v="1"/>
    <s v="Delhi"/>
    <x v="1"/>
    <s v="Sofa"/>
    <s v="3-Seater Sofa"/>
    <n v="5"/>
    <n v="27705"/>
    <n v="0"/>
    <s v="B2B"/>
    <x v="1"/>
    <n v="138525"/>
    <n v="0"/>
    <n v="138525"/>
    <x v="1"/>
  </r>
  <r>
    <n v="1185"/>
    <s v="2023-03-08"/>
    <x v="3"/>
    <s v="Rajasthan"/>
    <x v="1"/>
    <s v="Sofa"/>
    <s v="3-Seater Sofa"/>
    <n v="1"/>
    <n v="1050"/>
    <n v="0.08"/>
    <s v="B2C"/>
    <x v="3"/>
    <n v="1050"/>
    <n v="84"/>
    <n v="966"/>
    <x v="8"/>
  </r>
  <r>
    <n v="1186"/>
    <s v="2023-08-06"/>
    <x v="2"/>
    <s v="Kerala"/>
    <x v="3"/>
    <s v="Shirt"/>
    <s v="Linen Shirt"/>
    <n v="6"/>
    <n v="41673"/>
    <n v="0.01"/>
    <s v="B2C"/>
    <x v="4"/>
    <n v="250038"/>
    <n v="2500.38"/>
    <n v="247537.62"/>
    <x v="3"/>
  </r>
  <r>
    <n v="1187"/>
    <s v="2023-03-01"/>
    <x v="1"/>
    <s v="UP"/>
    <x v="2"/>
    <s v="Snacks"/>
    <s v="Nachos"/>
    <n v="9"/>
    <n v="37083"/>
    <n v="0.04"/>
    <s v="B2B"/>
    <x v="7"/>
    <n v="333747"/>
    <n v="13349.880000000001"/>
    <n v="320397.12"/>
    <x v="8"/>
  </r>
  <r>
    <n v="1188"/>
    <s v="2023-06-02"/>
    <x v="0"/>
    <s v="West Bengal"/>
    <x v="0"/>
    <s v="Laptop"/>
    <s v="Dell Inspiron"/>
    <n v="6"/>
    <n v="20936"/>
    <n v="7.0000000000000007E-2"/>
    <s v="B2C"/>
    <x v="6"/>
    <n v="125616"/>
    <n v="8793.1200000000008"/>
    <n v="116822.88"/>
    <x v="1"/>
  </r>
  <r>
    <n v="1189"/>
    <s v="2023-12-14"/>
    <x v="2"/>
    <s v="Tamil Nadu"/>
    <x v="1"/>
    <s v="Chair"/>
    <s v="Ergo Chair"/>
    <n v="1"/>
    <n v="676"/>
    <n v="0"/>
    <s v="B2C"/>
    <x v="4"/>
    <n v="676"/>
    <n v="0"/>
    <n v="676"/>
    <x v="2"/>
  </r>
  <r>
    <n v="1190"/>
    <s v="2023-10-29"/>
    <x v="3"/>
    <s v="Gujarat"/>
    <x v="2"/>
    <s v="Oil"/>
    <s v="Sunflower Oil"/>
    <n v="2"/>
    <n v="47109"/>
    <n v="0.15"/>
    <s v="B2C"/>
    <x v="7"/>
    <n v="94218"/>
    <n v="14132.699999999999"/>
    <n v="80085.3"/>
    <x v="11"/>
  </r>
  <r>
    <n v="1191"/>
    <s v="2023-02-08"/>
    <x v="0"/>
    <s v="Odisha"/>
    <x v="3"/>
    <s v="Jacket"/>
    <s v="Windcheater"/>
    <n v="7"/>
    <n v="17133"/>
    <n v="0.06"/>
    <s v="B2C"/>
    <x v="3"/>
    <n v="119931"/>
    <n v="7195.86"/>
    <n v="112735.14"/>
    <x v="6"/>
  </r>
  <r>
    <n v="1192"/>
    <s v="2023-06-26"/>
    <x v="3"/>
    <s v="Gujarat"/>
    <x v="1"/>
    <s v="Chair"/>
    <s v="Wooden Chair"/>
    <n v="5"/>
    <n v="17004"/>
    <n v="0.05"/>
    <s v="B2C"/>
    <x v="6"/>
    <n v="85020"/>
    <n v="4251"/>
    <n v="80769"/>
    <x v="1"/>
  </r>
  <r>
    <n v="1193"/>
    <s v="2023-07-04"/>
    <x v="3"/>
    <s v="Rajasthan"/>
    <x v="3"/>
    <s v="Shirt"/>
    <s v="Casual Shirt"/>
    <n v="8"/>
    <n v="39371"/>
    <n v="0.18"/>
    <s v="B2B"/>
    <x v="5"/>
    <n v="314968"/>
    <n v="56694.239999999998"/>
    <n v="258273.76"/>
    <x v="4"/>
  </r>
  <r>
    <n v="1194"/>
    <s v="2023-05-06"/>
    <x v="3"/>
    <s v="Rajasthan"/>
    <x v="1"/>
    <s v="Sofa"/>
    <s v="Fabric Sofa"/>
    <n v="1"/>
    <n v="29158"/>
    <n v="0.11"/>
    <s v="B2B"/>
    <x v="2"/>
    <n v="29158"/>
    <n v="3207.38"/>
    <n v="25950.62"/>
    <x v="9"/>
  </r>
  <r>
    <n v="1195"/>
    <s v="2023-06-12"/>
    <x v="0"/>
    <s v="Assam"/>
    <x v="3"/>
    <s v="Jeans"/>
    <s v="Slim Fit"/>
    <n v="3"/>
    <n v="3114"/>
    <n v="0.15"/>
    <s v="B2B"/>
    <x v="6"/>
    <n v="9342"/>
    <n v="1401.3"/>
    <n v="7940.7"/>
    <x v="1"/>
  </r>
  <r>
    <n v="1196"/>
    <s v="2023-10-09"/>
    <x v="1"/>
    <s v="Haryana"/>
    <x v="2"/>
    <s v="Oil"/>
    <s v="Sunflower Oil"/>
    <n v="10"/>
    <n v="26511"/>
    <n v="0.05"/>
    <s v="B2C"/>
    <x v="6"/>
    <n v="265110"/>
    <n v="13255.5"/>
    <n v="251854.5"/>
    <x v="11"/>
  </r>
  <r>
    <n v="1197"/>
    <s v="2023-11-06"/>
    <x v="2"/>
    <s v="Karnataka"/>
    <x v="3"/>
    <s v="Jacket"/>
    <s v="Hooded Jacket"/>
    <n v="8"/>
    <n v="44501"/>
    <n v="0.19"/>
    <s v="B2C"/>
    <x v="7"/>
    <n v="356008"/>
    <n v="67641.52"/>
    <n v="288366.48"/>
    <x v="10"/>
  </r>
  <r>
    <n v="1198"/>
    <s v="2023-08-31"/>
    <x v="2"/>
    <s v="Karnataka"/>
    <x v="3"/>
    <s v="Jacket"/>
    <s v="Hooded Jacket"/>
    <n v="4"/>
    <n v="14660"/>
    <n v="0.04"/>
    <s v="B2B"/>
    <x v="6"/>
    <n v="58640"/>
    <n v="2345.6"/>
    <n v="56294.400000000001"/>
    <x v="3"/>
  </r>
  <r>
    <n v="1199"/>
    <s v="2023-05-29"/>
    <x v="3"/>
    <s v="Maharashtra"/>
    <x v="0"/>
    <s v="Monitor"/>
    <s v="LG UltraWide"/>
    <n v="5"/>
    <n v="21924"/>
    <n v="0.17"/>
    <s v="B2C"/>
    <x v="2"/>
    <n v="109620"/>
    <n v="18635.400000000001"/>
    <n v="90984.6"/>
    <x v="9"/>
  </r>
  <r>
    <n v="1200"/>
    <s v="2023-08-20"/>
    <x v="3"/>
    <s v="Gujarat"/>
    <x v="3"/>
    <s v="Jacket"/>
    <s v="Leather Jacket"/>
    <n v="7"/>
    <n v="43886"/>
    <n v="7.0000000000000007E-2"/>
    <s v="B2B"/>
    <x v="7"/>
    <n v="307202"/>
    <n v="21504.140000000003"/>
    <n v="285697.8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1DA78-4823-4687-8745-2C319D5A6860}"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Total Sales" fld="0" baseField="0" baseItem="0"/>
    <dataField name="Count of OrderID" fld="1" subtotal="count" baseField="0" baseItem="1"/>
  </dataField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2445E-412B-417B-90CA-5A417D0965EB}" name="PivotTable8" cacheId="10" applyNumberFormats="0" applyBorderFormats="0" applyFontFormats="0" applyPatternFormats="0" applyAlignmentFormats="0" applyWidthHeightFormats="1" dataCaption="Values" tag="d4b31432-e9c4-4fd1-b08f-4a2c5d3608c1" updatedVersion="8" minRefreshableVersion="3" useAutoFormatting="1" subtotalHiddenItems="1" itemPrintTitles="1" createdVersion="8" indent="0" outline="1" outlineData="1" multipleFieldFilters="0" chartFormat="1">
  <location ref="A82:C283" firstHeaderRow="0"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allDrilled="1" subtotalTop="0" showAll="0" dataSourceSort="1" defaultSubtotal="0" defaultAttributeDrillState="1"/>
  </pivotFields>
  <rowFields count="1">
    <field x="3"/>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Total Sales" fld="1" baseField="0" baseItem="0"/>
    <dataField name="Sum of Discount (%)"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8">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F6BC2-E674-4DC9-8D33-6AEB1530A284}"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58:B6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4"/>
    </i>
    <i>
      <x v="2"/>
    </i>
    <i>
      <x/>
    </i>
    <i t="grand">
      <x/>
    </i>
  </rowItems>
  <colItems count="1">
    <i/>
  </colItems>
  <dataFields count="1">
    <dataField name="Sum of Total Sales" fld="1"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8">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87892-8FE0-4DA5-B482-3B4E149314B3}" name="PivotTable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3:B50"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Total Sales" fld="1" baseField="0" baseItem="0"/>
  </dataFields>
  <formats count="8">
    <format dxfId="25">
      <pivotArea type="all" dataOnly="0" outline="0" fieldPosition="0"/>
    </format>
    <format dxfId="24">
      <pivotArea collapsedLevelsAreSubtotals="1" fieldPosition="0">
        <references count="1">
          <reference field="0" count="0"/>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229588-43CD-467C-A27E-E9C3927F203B}"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11:D16" firstHeaderRow="0" firstDataRow="1" firstDataCol="1"/>
  <pivotFields count="4">
    <pivotField axis="axisRow" allDrilled="1" subtotalTop="0" showAll="0" defaultSubtotal="0" defaultAttributeDrillState="1">
      <items count="4">
        <item x="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Net Sales" fld="1" baseField="0" baseItem="0"/>
    <dataField name="Sum of Quantity" fld="2" baseField="0" baseItem="0"/>
  </dataFields>
  <formats count="6">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A3E65E-FAEB-4030-BEC1-83043AC841B0}"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5:I14"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7"/>
    </i>
    <i>
      <x/>
    </i>
    <i>
      <x v="1"/>
    </i>
    <i>
      <x v="3"/>
    </i>
    <i>
      <x v="2"/>
    </i>
    <i>
      <x v="5"/>
    </i>
    <i>
      <x v="4"/>
    </i>
    <i>
      <x v="6"/>
    </i>
    <i t="grand">
      <x/>
    </i>
  </rowItems>
  <colItems count="1">
    <i/>
  </colItems>
  <dataFields count="1">
    <dataField name="Sum of Net Sales" fld="1" baseField="0" baseItem="0"/>
  </dataFields>
  <formats count="1">
    <format dxfId="7">
      <pivotArea collapsedLevelsAreSubtotals="1" fieldPosition="0">
        <references count="2">
          <reference field="4294967294" count="1" selected="0">
            <x v="0"/>
          </reference>
          <reference field="0" count="0"/>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A2A13-D366-4199-8D49-9ED783035427}"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12" firstHeaderRow="0"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1"/>
  </rowFields>
  <rowItems count="9">
    <i>
      <x/>
    </i>
    <i>
      <x v="1"/>
    </i>
    <i>
      <x v="2"/>
    </i>
    <i>
      <x v="3"/>
    </i>
    <i>
      <x v="4"/>
    </i>
    <i>
      <x v="5"/>
    </i>
    <i>
      <x v="6"/>
    </i>
    <i>
      <x v="7"/>
    </i>
    <i t="grand">
      <x/>
    </i>
  </rowItems>
  <colFields count="1">
    <field x="-2"/>
  </colFields>
  <colItems count="3">
    <i>
      <x/>
    </i>
    <i i="1">
      <x v="1"/>
    </i>
    <i i="2">
      <x v="2"/>
    </i>
  </colItems>
  <dataFields count="3">
    <dataField name="Sum of Net Sales" fld="2" baseField="0" baseItem="0"/>
    <dataField name="Average of Discount (%)" fld="3" subtotal="average" baseField="1" baseItem="0" numFmtId="2"/>
    <dataField name="Count of OrderID" fld="0" subtotal="count" baseField="0" baseItem="0"/>
  </dataFields>
  <formats count="2">
    <format dxfId="9">
      <pivotArea collapsedLevelsAreSubtotals="1" fieldPosition="0">
        <references count="2">
          <reference field="4294967294" count="1" selected="0">
            <x v="0"/>
          </reference>
          <reference field="1" count="0"/>
        </references>
      </pivotArea>
    </format>
    <format dxfId="8">
      <pivotArea outline="0" fieldPosition="0">
        <references count="1">
          <reference field="4294967294" count="1">
            <x v="1"/>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0F2FC1-10C7-4FDF-9C67-1624367A3EC2}"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45:B54"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Quantity" fld="1"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4E986A-4594-4D88-98CA-496AA67AE28A}" name="PivotTable9"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5:N6" firstHeaderRow="1" firstDataRow="1" firstDataCol="0"/>
  <pivotFields count="1">
    <pivotField dataField="1" subtotalTop="0" showAll="0" defaultSubtotal="0"/>
  </pivotFields>
  <rowItems count="1">
    <i/>
  </rowItems>
  <colItems count="1">
    <i/>
  </colItems>
  <dataFields count="1">
    <dataField name="Average of Net Sales" fld="0" subtotal="average" baseField="0" baseItem="0" numFmtId="165"/>
  </dataFields>
  <formats count="1">
    <format dxfId="1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caption="Average of Net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F88E3B-27AD-482E-89C3-CFBE38E87BC8}"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5:K6" firstHeaderRow="1" firstDataRow="1" firstDataCol="0"/>
  <pivotFields count="1">
    <pivotField dataField="1" subtotalTop="0" showAll="0" defaultSubtotal="0"/>
  </pivotFields>
  <rowItems count="1">
    <i/>
  </rowItems>
  <colItems count="1">
    <i/>
  </colItems>
  <dataFields count="1">
    <dataField name="Count of OrderID"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127C94-C865-4496-B669-6C72E7819227}"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1:B3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Net Sales" fld="1" baseField="0" baseItem="0"/>
  </dataFields>
  <formats count="1">
    <format dxfId="11">
      <pivotArea collapsedLevelsAreSubtotals="1" fieldPosition="0">
        <references count="2">
          <reference field="4294967294" count="1" selected="0">
            <x v="0"/>
          </reference>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D6468A-99F5-431A-9DF5-1E62007FC1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37" firstHeaderRow="1" firstDataRow="1" firstDataCol="1"/>
  <pivotFields count="16">
    <pivotField showAll="0"/>
    <pivotField showAll="0"/>
    <pivotField showAll="0">
      <items count="5">
        <item x="0"/>
        <item x="1"/>
        <item x="2"/>
        <item x="3"/>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showAll="0">
      <items count="9">
        <item x="4"/>
        <item x="1"/>
        <item x="0"/>
        <item x="7"/>
        <item x="3"/>
        <item x="2"/>
        <item x="6"/>
        <item x="5"/>
        <item t="default"/>
      </items>
    </pivotField>
    <pivotField showAll="0"/>
    <pivotField showAll="0"/>
    <pivotField dataField="1" showAll="0"/>
    <pivotField showAll="0"/>
  </pivotFields>
  <rowFields count="1">
    <field x="4"/>
  </rowFields>
  <rowItems count="5">
    <i>
      <x/>
    </i>
    <i>
      <x v="1"/>
    </i>
    <i>
      <x v="2"/>
    </i>
    <i>
      <x v="3"/>
    </i>
    <i t="grand">
      <x/>
    </i>
  </rowItems>
  <colItems count="1">
    <i/>
  </colItems>
  <dataFields count="1">
    <dataField name="Sum of Net Sales" fld="14" baseField="0" baseItem="0"/>
  </dataFields>
  <formats count="1">
    <format dxfId="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4F6F23-92C5-4319-9B09-916863F4483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8" firstHeaderRow="1" firstDataRow="1" firstDataCol="1"/>
  <pivotFields count="16">
    <pivotField showAll="0"/>
    <pivotField showAll="0"/>
    <pivotField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items count="9">
        <item x="4"/>
        <item x="1"/>
        <item x="0"/>
        <item x="7"/>
        <item x="3"/>
        <item x="2"/>
        <item x="6"/>
        <item x="5"/>
        <item t="default"/>
      </items>
    </pivotField>
    <pivotField showAll="0"/>
    <pivotField showAll="0"/>
    <pivotField dataField="1" showAll="0"/>
    <pivotField axis="axisRow" showAll="0">
      <items count="13">
        <item x="5"/>
        <item x="6"/>
        <item x="8"/>
        <item x="0"/>
        <item x="9"/>
        <item x="1"/>
        <item x="4"/>
        <item x="3"/>
        <item x="7"/>
        <item x="11"/>
        <item x="10"/>
        <item x="2"/>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Net Sales" fld="14" baseField="0"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67E88B-C131-4C4C-AA38-D9B26E67F98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dataField="1" showAll="0"/>
    <pivotField showAll="0"/>
    <pivotField showAll="0">
      <items count="5">
        <item x="0"/>
        <item x="1"/>
        <item x="2"/>
        <item x="3"/>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items count="9">
        <item x="4"/>
        <item x="1"/>
        <item x="0"/>
        <item x="7"/>
        <item x="3"/>
        <item x="2"/>
        <item x="6"/>
        <item x="5"/>
        <item t="default"/>
      </items>
    </pivotField>
    <pivotField showAll="0"/>
    <pivotField showAll="0"/>
    <pivotField dataField="1" showAll="0"/>
    <pivotField showAll="0"/>
  </pivotFields>
  <rowItems count="1">
    <i/>
  </rowItems>
  <colFields count="1">
    <field x="-2"/>
  </colFields>
  <colItems count="4">
    <i>
      <x/>
    </i>
    <i i="1">
      <x v="1"/>
    </i>
    <i i="2">
      <x v="2"/>
    </i>
    <i i="3">
      <x v="3"/>
    </i>
  </colItems>
  <dataFields count="4">
    <dataField name="Sum of Net Sales" fld="14" baseField="0" baseItem="0"/>
    <dataField name="Average of Net Sales2" fld="14" subtotal="average" baseField="0" baseItem="1"/>
    <dataField name="Count of OrderID" fld="0" subtotal="count" baseField="0" baseItem="1"/>
    <dataField name="Sum of Quantity" fld="7" baseField="0" baseItem="0"/>
  </dataFields>
  <formats count="3">
    <format dxfId="5">
      <pivotArea outline="0" collapsedLevelsAreSubtotals="1" fieldPosition="0"/>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8FE214-2615-49DC-A5DA-634B99CF068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B53" firstHeaderRow="1" firstDataRow="1" firstDataCol="1"/>
  <pivotFields count="16">
    <pivotField showAll="0"/>
    <pivotField showAll="0"/>
    <pivotField axis="axisRow" showAll="0">
      <items count="5">
        <item x="0"/>
        <item x="1"/>
        <item x="2"/>
        <item x="3"/>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items count="9">
        <item x="4"/>
        <item x="1"/>
        <item x="0"/>
        <item x="7"/>
        <item x="3"/>
        <item x="2"/>
        <item x="6"/>
        <item x="5"/>
        <item t="default"/>
      </items>
    </pivotField>
    <pivotField showAll="0"/>
    <pivotField showAll="0"/>
    <pivotField dataField="1" showAll="0"/>
    <pivotField showAll="0"/>
  </pivotFields>
  <rowFields count="1">
    <field x="2"/>
  </rowFields>
  <rowItems count="5">
    <i>
      <x/>
    </i>
    <i>
      <x v="1"/>
    </i>
    <i>
      <x v="2"/>
    </i>
    <i>
      <x v="3"/>
    </i>
    <i t="grand">
      <x/>
    </i>
  </rowItems>
  <colItems count="1">
    <i/>
  </colItems>
  <dataFields count="1">
    <dataField name="Sum of Net Sales" fld="14" baseField="0" baseItem="0"/>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688278-646C-4B84-9F80-3596DAD467C0}" sourceName="[Table1].[Category]">
  <pivotTables>
    <pivotTable tabId="4" name="PivotTable4"/>
    <pivotTable tabId="4" name="PivotTable6"/>
    <pivotTable tabId="4" name="PivotTable7"/>
    <pivotTable tabId="4" name="PivotTable8"/>
    <pivotTable tabId="4" name="PivotTable3"/>
  </pivotTables>
  <data>
    <olap pivotCacheId="175775213">
      <levels count="2">
        <level uniqueName="[Table1].[Category].[(All)]" sourceCaption="(All)" count="0"/>
        <level uniqueName="[Table1].[Category].[Category]" sourceCaption="Category" count="4">
          <ranges>
            <range startItem="0">
              <i n="[Table1].[Category].&amp;[Clothing]" c="Clothing"/>
              <i n="[Table1].[Category].&amp;[Electronics]" c="Electronics"/>
              <i n="[Table1].[Category].&amp;[Furniture]" c="Furniture"/>
              <i n="[Table1].[Category].&amp;[Grocery]" c="Grocer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158B3D2-8DDB-46C0-A071-96602B863F5C}" sourceName="[Table1].[Customer Type]">
  <pivotTables>
    <pivotTable tabId="4" name="PivotTable4"/>
    <pivotTable tabId="4" name="PivotTable6"/>
    <pivotTable tabId="4" name="PivotTable7"/>
    <pivotTable tabId="4" name="PivotTable8"/>
    <pivotTable tabId="4" name="PivotTable3"/>
  </pivotTables>
  <data>
    <olap pivotCacheId="175775213">
      <levels count="2">
        <level uniqueName="[Table1].[Customer Type].[(All)]" sourceCaption="(All)" count="0"/>
        <level uniqueName="[Table1].[Customer Type].[Customer Type]" sourceCaption="Customer Type" count="2">
          <ranges>
            <range startItem="0">
              <i n="[Table1].[Customer Type].&amp;[B2B]" c="B2B"/>
              <i n="[Table1].[Customer Type].&amp;[B2C]" c="B2C"/>
            </range>
          </ranges>
        </level>
      </levels>
      <selections count="1">
        <selection n="[Table1].[Customer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2749114-A585-4919-AD74-C0DA33D151AC}" sourceName="[Table1].[Category]">
  <data>
    <olap pivotCacheId="1263687507">
      <levels count="2">
        <level uniqueName="[Table1].[Category].[(All)]" sourceCaption="(All)" count="0"/>
        <level uniqueName="[Table1].[Category].[Category]" sourceCaption="Category" count="4">
          <ranges>
            <range startItem="0">
              <i n="[Table1].[Category].&amp;[Clothing]" c="Clothing"/>
              <i n="[Table1].[Category].&amp;[Electronics]" c="Electronics"/>
              <i n="[Table1].[Category].&amp;[Furniture]" c="Furniture"/>
              <i n="[Table1].[Category].&amp;[Grocery]" c="Grocery"/>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4EF59779-E671-4049-A998-60433BD4878E}" sourceName="[Table1].[Salesperson]">
  <pivotTables>
    <pivotTable tabId="4" name="PivotTable3"/>
    <pivotTable tabId="4" name="PivotTable8"/>
    <pivotTable tabId="4" name="PivotTable7"/>
    <pivotTable tabId="4" name="PivotTable6"/>
    <pivotTable tabId="4" name="PivotTable4"/>
  </pivotTables>
  <data>
    <olap pivotCacheId="175775213">
      <levels count="2">
        <level uniqueName="[Table1].[Salesperson].[(All)]" sourceCaption="(All)" count="0"/>
        <level uniqueName="[Table1].[Salesperson].[Salesperson]" sourceCaption="Salesperson" count="8">
          <ranges>
            <range startItem="0">
              <i n="[Table1].[Salesperson].&amp;[Aisha]" c="Aisha"/>
              <i n="[Table1].[Salesperson].&amp;[Amit]" c="Amit"/>
              <i n="[Table1].[Salesperson].&amp;[John]" c="John"/>
              <i n="[Table1].[Salesperson].&amp;[Nisha]" c="Nisha"/>
              <i n="[Table1].[Salesperson].&amp;[Priya]" c="Priya"/>
              <i n="[Table1].[Salesperson].&amp;[Ramesh]" c="Ramesh"/>
              <i n="[Table1].[Salesperson].&amp;[Sneha]" c="Sneha"/>
              <i n="[Table1].[Salesperson].&amp;[Vikram]" c="Vikram"/>
            </range>
          </ranges>
        </level>
      </levels>
      <selections count="1">
        <selection n="[Table1].[Salespers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6AEC29-A8D9-4B84-A823-C44F2F70C3C6}" sourceName="[Table1].[Region]">
  <data>
    <olap pivotCacheId="1263687507">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9C23C63-0717-4FC3-89F6-08DECBB90481}" sourceName="Region">
  <pivotTables>
    <pivotTable tabId="9" name="PivotTable14"/>
    <pivotTable tabId="9" name="PivotTable11"/>
    <pivotTable tabId="9" name="PivotTable12"/>
    <pivotTable tabId="9" name="PivotTable13"/>
  </pivotTables>
  <data>
    <tabular pivotCacheId="87853137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F4C435F-BC6F-4829-9E41-1B316D4DE6FF}" sourceName="Category">
  <pivotTables>
    <pivotTable tabId="9" name="PivotTable14"/>
    <pivotTable tabId="9" name="PivotTable11"/>
    <pivotTable tabId="9" name="PivotTable12"/>
    <pivotTable tabId="9" name="PivotTable13"/>
  </pivotTables>
  <data>
    <tabular pivotCacheId="878531374">
      <items count="4">
        <i x="3" s="1"/>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29B1A94-4FFB-4B91-B68D-4A1FE386D172}" sourceName="Salesperson">
  <pivotTables>
    <pivotTable tabId="9" name="PivotTable14"/>
    <pivotTable tabId="9" name="PivotTable11"/>
    <pivotTable tabId="9" name="PivotTable12"/>
    <pivotTable tabId="9" name="PivotTable13"/>
  </pivotTables>
  <data>
    <tabular pivotCacheId="878531374">
      <items count="8">
        <i x="4" s="1"/>
        <i x="1" s="1"/>
        <i x="0" s="1"/>
        <i x="7" s="1"/>
        <i x="3"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93CE82E-A384-434F-97B1-97C605880660}" cache="Slicer_Category" caption="Category" level="1" rowHeight="234950"/>
  <slicer name="Customer Type 1" xr10:uid="{820D92A7-3425-4BD7-98FA-DCA98BF62DD4}" cache="Slicer_Customer_Type" caption="Customer Type" level="1" rowHeight="234950"/>
  <slicer name="Salesperson 1" xr10:uid="{08FF87BB-18EF-4F09-BFE3-F1F7F347C9B8}" cache="Slicer_Salesperson1" caption="Salespers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BDD2D5C-31F6-4CDC-87EE-9A346A81E770}" cache="Slicer_Category" caption="Category" level="1" style="SlicerStyleDark5" rowHeight="234950"/>
  <slicer name="Customer Type" xr10:uid="{4DFB3C75-1DBA-4E8F-BF34-A9F1F9CAD46C}" cache="Slicer_Customer_Type" caption="Customer Type" level="1" style="SlicerStyleDark5" rowHeight="234950"/>
  <slicer name="Salesperson" xr10:uid="{C8840C37-4278-4F6A-946C-BAA00F48477C}" cache="Slicer_Salesperson1" caption="Salesperson" level="1"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22048A6-46A9-45AA-AB3D-95D96702F808}" cache="Slicer_Category1" caption="Category" level="1" rowHeight="234950"/>
  <slicer name="Salesperson 2" xr10:uid="{1765BD8C-37ED-4D73-9853-2DC5A9626D97}" cache="Slicer_Salesperson1" caption="Salesperson" level="1" rowHeight="234950"/>
  <slicer name="Region" xr10:uid="{0C6B65BB-A64F-4221-BB9E-42182696596C}" cache="Slicer_Region" caption="Region"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41BA37F-BB9B-4A3C-88D4-419F2C664345}" cache="Slicer_Region1" caption="Region" style="SlicerStyleDark3" rowHeight="234950"/>
  <slicer name="Category 4" xr10:uid="{257D1B5E-341E-4B7C-ABB6-B191ABE52ADC}" cache="Slicer_Category2" caption="Category" style="SlicerStyleDark3" rowHeight="234950"/>
  <slicer name="Salesperson 4" xr10:uid="{8E33ACEC-33A6-445E-A5E2-7BA62A6257F3}" cache="Slicer_Salesperson" caption="Salesperson"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71EA59-39CC-4CA4-B825-C70ABB48F4EB}" name="Table1" displayName="Table1" ref="A1:P201" totalsRowShown="0" headerRowDxfId="34">
  <autoFilter ref="A1:P201" xr:uid="{EE71EA59-39CC-4CA4-B825-C70ABB48F4EB}"/>
  <tableColumns count="16">
    <tableColumn id="1" xr3:uid="{7534189D-B8F5-4842-917F-989A37E35A02}" name="OrderID"/>
    <tableColumn id="2" xr3:uid="{BD3DF688-5A1D-4E05-9FC5-2FA70CDC2CBF}" name="Date" dataDxfId="33"/>
    <tableColumn id="3" xr3:uid="{525AA290-D446-4D44-8BB7-EA7541159F91}" name="Region"/>
    <tableColumn id="4" xr3:uid="{4CA0C8D1-3E1C-466B-9BDC-DEDEB8B39A1C}" name="State"/>
    <tableColumn id="5" xr3:uid="{DA5DDDEA-847F-4516-A99B-9268EC02591F}" name="Category"/>
    <tableColumn id="6" xr3:uid="{EBC1217A-C23A-459D-ADBB-CFCDA80EFFC1}" name="Sub-Category"/>
    <tableColumn id="7" xr3:uid="{FEF1AA30-95D5-4871-9BC3-49E4004A4F5B}" name="Product"/>
    <tableColumn id="8" xr3:uid="{C7DC2489-8524-40B6-8E35-1DF7D953DB66}" name="Quantity"/>
    <tableColumn id="9" xr3:uid="{FE630F98-77E3-4432-971F-BA9BFFEA2645}" name="Unit Price"/>
    <tableColumn id="10" xr3:uid="{06136CD3-0317-4B01-BC68-3273D4D3A98D}" name="Discount (%)"/>
    <tableColumn id="11" xr3:uid="{4C842D9A-2B4A-42C7-8F21-D575B8D1E29F}" name="Customer Type"/>
    <tableColumn id="12" xr3:uid="{3A25C635-6A9D-459E-9A78-870C12845218}" name="Salesperson"/>
    <tableColumn id="13" xr3:uid="{8268653B-BA18-4F2A-B30D-BC3647CCF7BC}" name="Total Sales">
      <calculatedColumnFormula>I2*H2</calculatedColumnFormula>
    </tableColumn>
    <tableColumn id="14" xr3:uid="{313A8FAD-0719-4B50-A021-C2C5ACF1AE14}" name="Discount Amt">
      <calculatedColumnFormula>J2*M2</calculatedColumnFormula>
    </tableColumn>
    <tableColumn id="15" xr3:uid="{025A6005-5393-4895-A2ED-E3B0626B7A9D}" name="Net Sales">
      <calculatedColumnFormula>M2-(J2*M2)</calculatedColumnFormula>
    </tableColumn>
    <tableColumn id="17" xr3:uid="{B33D3C23-45E1-4D91-9AD1-EC525D7A31CE}" name="Month" dataDxfId="32">
      <calculatedColumnFormula>MONTH(Table1[[#This Row],[Date]])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7C9D-BF07-4C7C-A6D3-52D689B2832A}">
  <dimension ref="A1:L192"/>
  <sheetViews>
    <sheetView zoomScale="96" zoomScaleNormal="96" workbookViewId="0">
      <selection activeCell="A51" sqref="A51"/>
    </sheetView>
  </sheetViews>
  <sheetFormatPr defaultRowHeight="14.4"/>
  <cols>
    <col min="1" max="1" width="75.5546875" bestFit="1" customWidth="1"/>
  </cols>
  <sheetData>
    <row r="1" spans="1:12">
      <c r="B1" s="3"/>
      <c r="C1" s="2"/>
      <c r="D1" s="2"/>
      <c r="E1" s="2"/>
      <c r="F1" s="2"/>
      <c r="G1" s="2"/>
      <c r="H1" s="2"/>
      <c r="I1" s="2"/>
      <c r="J1" s="2"/>
      <c r="K1" s="2"/>
      <c r="L1" s="2"/>
    </row>
    <row r="2" spans="1:12">
      <c r="A2" s="4" t="s">
        <v>263</v>
      </c>
      <c r="B2" s="3"/>
      <c r="C2" s="2"/>
      <c r="D2" s="2"/>
      <c r="E2" s="2"/>
      <c r="F2" s="2"/>
      <c r="G2" s="2"/>
      <c r="H2" s="2"/>
      <c r="I2" s="2"/>
      <c r="J2" s="2"/>
      <c r="K2" s="2"/>
      <c r="L2" s="2"/>
    </row>
    <row r="3" spans="1:12">
      <c r="B3" s="3"/>
      <c r="C3" s="2"/>
      <c r="D3" s="2"/>
      <c r="E3" s="2"/>
      <c r="F3" s="2"/>
      <c r="G3" s="2"/>
      <c r="H3" s="2"/>
      <c r="I3" s="2"/>
      <c r="J3" s="2"/>
      <c r="K3" s="2"/>
      <c r="L3" s="2"/>
    </row>
    <row r="4" spans="1:12">
      <c r="A4" s="4" t="s">
        <v>264</v>
      </c>
    </row>
    <row r="5" spans="1:12">
      <c r="A5" s="5"/>
    </row>
    <row r="6" spans="1:12">
      <c r="A6" s="5" t="s">
        <v>265</v>
      </c>
    </row>
    <row r="7" spans="1:12">
      <c r="A7" s="5"/>
    </row>
    <row r="8" spans="1:12">
      <c r="A8" s="5" t="s">
        <v>266</v>
      </c>
    </row>
    <row r="9" spans="1:12">
      <c r="A9" s="5"/>
    </row>
    <row r="10" spans="1:12">
      <c r="A10" s="5" t="s">
        <v>267</v>
      </c>
    </row>
    <row r="11" spans="1:12">
      <c r="A11" s="5"/>
    </row>
    <row r="12" spans="1:12">
      <c r="A12" s="5" t="s">
        <v>268</v>
      </c>
    </row>
    <row r="13" spans="1:12">
      <c r="A13" s="5"/>
    </row>
    <row r="14" spans="1:12">
      <c r="A14" s="5" t="s">
        <v>269</v>
      </c>
    </row>
    <row r="17" spans="1:1">
      <c r="A17" s="4" t="s">
        <v>289</v>
      </c>
    </row>
    <row r="19" spans="1:1">
      <c r="A19" s="4" t="s">
        <v>264</v>
      </c>
    </row>
    <row r="20" spans="1:1">
      <c r="A20" s="5"/>
    </row>
    <row r="21" spans="1:1">
      <c r="A21" s="5" t="s">
        <v>270</v>
      </c>
    </row>
    <row r="22" spans="1:1">
      <c r="A22" s="5"/>
    </row>
    <row r="23" spans="1:1">
      <c r="A23" s="5" t="s">
        <v>271</v>
      </c>
    </row>
    <row r="24" spans="1:1">
      <c r="A24" s="5"/>
    </row>
    <row r="25" spans="1:1">
      <c r="A25" s="5" t="s">
        <v>272</v>
      </c>
    </row>
    <row r="26" spans="1:1">
      <c r="A26" s="5"/>
    </row>
    <row r="27" spans="1:1">
      <c r="A27" s="5" t="s">
        <v>273</v>
      </c>
    </row>
    <row r="28" spans="1:1">
      <c r="A28" s="5"/>
    </row>
    <row r="29" spans="1:1">
      <c r="A29" s="5"/>
    </row>
    <row r="30" spans="1:1">
      <c r="A30" s="6"/>
    </row>
    <row r="31" spans="1:1">
      <c r="A31" s="6" t="s">
        <v>274</v>
      </c>
    </row>
    <row r="32" spans="1:1">
      <c r="A32" s="6"/>
    </row>
    <row r="33" spans="1:1">
      <c r="A33" s="6" t="s">
        <v>275</v>
      </c>
    </row>
    <row r="34" spans="1:1">
      <c r="A34" s="6"/>
    </row>
    <row r="35" spans="1:1">
      <c r="A35" s="6" t="s">
        <v>276</v>
      </c>
    </row>
    <row r="37" spans="1:1">
      <c r="A37" s="4" t="s">
        <v>277</v>
      </c>
    </row>
    <row r="40" spans="1:1">
      <c r="A40" s="4" t="s">
        <v>278</v>
      </c>
    </row>
    <row r="42" spans="1:1">
      <c r="A42" s="4" t="s">
        <v>279</v>
      </c>
    </row>
    <row r="43" spans="1:1">
      <c r="A43" s="5"/>
    </row>
    <row r="44" spans="1:1">
      <c r="A44" s="5" t="s">
        <v>280</v>
      </c>
    </row>
    <row r="45" spans="1:1">
      <c r="A45" s="5"/>
    </row>
    <row r="46" spans="1:1">
      <c r="A46" s="5" t="s">
        <v>281</v>
      </c>
    </row>
    <row r="47" spans="1:1">
      <c r="A47" s="5"/>
    </row>
    <row r="48" spans="1:1">
      <c r="A48" s="5" t="s">
        <v>282</v>
      </c>
    </row>
    <row r="49" spans="1:1">
      <c r="A49" s="6" t="s">
        <v>262</v>
      </c>
    </row>
    <row r="50" spans="1:1">
      <c r="A50" s="6"/>
    </row>
    <row r="51" spans="1:1">
      <c r="A51" s="6" t="s">
        <v>275</v>
      </c>
    </row>
    <row r="52" spans="1:1">
      <c r="A52" s="6"/>
    </row>
    <row r="53" spans="1:1">
      <c r="A53" s="6" t="s">
        <v>276</v>
      </c>
    </row>
    <row r="54" spans="1:1">
      <c r="A54" s="6"/>
    </row>
    <row r="55" spans="1:1">
      <c r="A55" s="6" t="s">
        <v>283</v>
      </c>
    </row>
    <row r="56" spans="1:1">
      <c r="A56" s="5"/>
    </row>
    <row r="57" spans="1:1">
      <c r="A57" s="5" t="s">
        <v>284</v>
      </c>
    </row>
    <row r="58" spans="1:1">
      <c r="A58" s="6"/>
    </row>
    <row r="59" spans="1:1">
      <c r="A59" s="6" t="s">
        <v>285</v>
      </c>
    </row>
    <row r="60" spans="1:1">
      <c r="A60" s="6"/>
    </row>
    <row r="61" spans="1:1">
      <c r="A61" s="6" t="s">
        <v>286</v>
      </c>
    </row>
    <row r="62" spans="1:1">
      <c r="A62" s="6"/>
    </row>
    <row r="63" spans="1:1">
      <c r="A63" s="6" t="s">
        <v>287</v>
      </c>
    </row>
    <row r="65" spans="1:1">
      <c r="A65" s="4" t="s">
        <v>288</v>
      </c>
    </row>
    <row r="88" spans="1:1" ht="23.4">
      <c r="A88" s="7"/>
    </row>
    <row r="90" spans="1:1">
      <c r="A90" s="4"/>
    </row>
    <row r="92" spans="1:1">
      <c r="A92" s="4"/>
    </row>
    <row r="93" spans="1:1">
      <c r="A93" s="5"/>
    </row>
    <row r="94" spans="1:1">
      <c r="A94" s="5"/>
    </row>
    <row r="95" spans="1:1">
      <c r="A95" s="5"/>
    </row>
    <row r="96" spans="1:1">
      <c r="A96" s="5"/>
    </row>
    <row r="97" spans="1:1">
      <c r="A97" s="5"/>
    </row>
    <row r="98" spans="1:1">
      <c r="A98" s="5"/>
    </row>
    <row r="99" spans="1:1">
      <c r="A99" s="6"/>
    </row>
    <row r="100" spans="1:1">
      <c r="A100" s="9"/>
    </row>
    <row r="101" spans="1:1">
      <c r="A101" s="6"/>
    </row>
    <row r="102" spans="1:1">
      <c r="A102" s="9"/>
    </row>
    <row r="103" spans="1:1">
      <c r="A103" s="5"/>
    </row>
    <row r="104" spans="1:1">
      <c r="A104" s="5"/>
    </row>
    <row r="106" spans="1:1">
      <c r="A106" s="4"/>
    </row>
    <row r="110" spans="1:1" ht="23.4">
      <c r="A110" s="7"/>
    </row>
    <row r="112" spans="1:1">
      <c r="A112" s="4"/>
    </row>
    <row r="114" spans="1:1">
      <c r="A114" s="4"/>
    </row>
    <row r="115" spans="1:1">
      <c r="A115" s="5"/>
    </row>
    <row r="116" spans="1:1">
      <c r="A116" s="5"/>
    </row>
    <row r="117" spans="1:1">
      <c r="A117" s="5"/>
    </row>
    <row r="118" spans="1:1">
      <c r="A118" s="5"/>
    </row>
    <row r="119" spans="1:1">
      <c r="A119" s="5"/>
    </row>
    <row r="120" spans="1:1">
      <c r="A120" s="5"/>
    </row>
    <row r="121" spans="1:1">
      <c r="A121" s="5"/>
    </row>
    <row r="122" spans="1:1">
      <c r="A122" s="5"/>
    </row>
    <row r="124" spans="1:1">
      <c r="A124" s="4"/>
    </row>
    <row r="128" spans="1:1" ht="23.4">
      <c r="A128" s="7"/>
    </row>
    <row r="167" spans="1:1">
      <c r="A167" s="4"/>
    </row>
    <row r="169" spans="1:1">
      <c r="A169" s="4"/>
    </row>
    <row r="170" spans="1:1">
      <c r="A170" s="5"/>
    </row>
    <row r="171" spans="1:1">
      <c r="A171" s="5"/>
    </row>
    <row r="172" spans="1:1">
      <c r="A172" s="8"/>
    </row>
    <row r="173" spans="1:1">
      <c r="A173" s="5"/>
    </row>
    <row r="174" spans="1:1">
      <c r="A174" s="5"/>
    </row>
    <row r="175" spans="1:1">
      <c r="A175" s="5"/>
    </row>
    <row r="176" spans="1:1">
      <c r="A176" s="5"/>
    </row>
    <row r="177" spans="1:1">
      <c r="A177" s="6"/>
    </row>
    <row r="178" spans="1:1">
      <c r="A178" s="6"/>
    </row>
    <row r="179" spans="1:1">
      <c r="A179" s="6"/>
    </row>
    <row r="180" spans="1:1">
      <c r="A180" s="6"/>
    </row>
    <row r="181" spans="1:1">
      <c r="A181" s="6"/>
    </row>
    <row r="182" spans="1:1">
      <c r="A182" s="6"/>
    </row>
    <row r="183" spans="1:1">
      <c r="A183" s="5"/>
    </row>
    <row r="184" spans="1:1">
      <c r="A184" s="5"/>
    </row>
    <row r="185" spans="1:1">
      <c r="A185" s="5"/>
    </row>
    <row r="186" spans="1:1">
      <c r="A186" s="5"/>
    </row>
    <row r="188" spans="1:1">
      <c r="A188" s="4"/>
    </row>
    <row r="192" spans="1:1" ht="31.2">
      <c r="A19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sheetViews>
  <sheetFormatPr defaultRowHeight="14.4"/>
  <cols>
    <col min="1" max="1" width="9.44140625" customWidth="1"/>
    <col min="2" max="2" width="10.33203125" style="16" bestFit="1" customWidth="1"/>
    <col min="3" max="3" width="8.6640625" customWidth="1"/>
    <col min="4" max="4" width="11.44140625" bestFit="1" customWidth="1"/>
    <col min="5" max="5" width="10.44140625" customWidth="1"/>
    <col min="6" max="6" width="14.33203125" customWidth="1"/>
    <col min="7" max="7" width="16.77734375" bestFit="1" customWidth="1"/>
    <col min="8" max="8" width="10.21875" customWidth="1"/>
    <col min="9" max="9" width="11" customWidth="1"/>
    <col min="10" max="10" width="13.44140625" customWidth="1"/>
    <col min="11" max="11" width="15.5546875" customWidth="1"/>
    <col min="12" max="12" width="12.88671875" customWidth="1"/>
    <col min="13" max="13" width="11.77734375" customWidth="1"/>
    <col min="14" max="14" width="14.21875" customWidth="1"/>
    <col min="15" max="15" width="13.109375" bestFit="1" customWidth="1"/>
  </cols>
  <sheetData>
    <row r="1" spans="1:16">
      <c r="A1" s="10" t="s">
        <v>0</v>
      </c>
      <c r="B1" s="15" t="s">
        <v>1</v>
      </c>
      <c r="C1" s="10" t="s">
        <v>2</v>
      </c>
      <c r="D1" s="10" t="s">
        <v>3</v>
      </c>
      <c r="E1" s="10" t="s">
        <v>4</v>
      </c>
      <c r="F1" s="10" t="s">
        <v>5</v>
      </c>
      <c r="G1" s="10" t="s">
        <v>6</v>
      </c>
      <c r="H1" s="10" t="s">
        <v>7</v>
      </c>
      <c r="I1" s="10" t="s">
        <v>8</v>
      </c>
      <c r="J1" s="10" t="s">
        <v>294</v>
      </c>
      <c r="K1" s="10" t="s">
        <v>9</v>
      </c>
      <c r="L1" s="10" t="s">
        <v>10</v>
      </c>
      <c r="M1" s="10" t="s">
        <v>262</v>
      </c>
      <c r="N1" s="10" t="s">
        <v>293</v>
      </c>
      <c r="O1" s="10" t="s">
        <v>292</v>
      </c>
      <c r="P1" s="10" t="s">
        <v>304</v>
      </c>
    </row>
    <row r="2" spans="1:16">
      <c r="A2">
        <v>1001</v>
      </c>
      <c r="B2" s="16" t="s">
        <v>11</v>
      </c>
      <c r="C2" t="s">
        <v>12</v>
      </c>
      <c r="D2" t="s">
        <v>13</v>
      </c>
      <c r="E2" t="s">
        <v>14</v>
      </c>
      <c r="F2" t="s">
        <v>15</v>
      </c>
      <c r="G2" t="s">
        <v>16</v>
      </c>
      <c r="H2">
        <v>9</v>
      </c>
      <c r="I2">
        <v>32905</v>
      </c>
      <c r="J2">
        <v>7.0000000000000007E-2</v>
      </c>
      <c r="K2" t="s">
        <v>17</v>
      </c>
      <c r="L2" t="s">
        <v>18</v>
      </c>
      <c r="M2">
        <f>I2*H2</f>
        <v>296145</v>
      </c>
      <c r="N2">
        <f>J2*M2</f>
        <v>20730.150000000001</v>
      </c>
      <c r="O2">
        <f>M2-(J2*M2)</f>
        <v>275414.84999999998</v>
      </c>
      <c r="P2">
        <f>MONTH(Table1[[#This Row],[Date]])</f>
        <v>4</v>
      </c>
    </row>
    <row r="3" spans="1:16">
      <c r="A3">
        <v>1002</v>
      </c>
      <c r="B3" s="16" t="s">
        <v>19</v>
      </c>
      <c r="C3" t="s">
        <v>20</v>
      </c>
      <c r="D3" t="s">
        <v>21</v>
      </c>
      <c r="E3" t="s">
        <v>22</v>
      </c>
      <c r="F3" t="s">
        <v>23</v>
      </c>
      <c r="G3" t="s">
        <v>24</v>
      </c>
      <c r="H3">
        <v>9</v>
      </c>
      <c r="I3">
        <v>40330</v>
      </c>
      <c r="J3">
        <v>0.04</v>
      </c>
      <c r="K3" t="s">
        <v>17</v>
      </c>
      <c r="L3" t="s">
        <v>25</v>
      </c>
      <c r="M3">
        <f t="shared" ref="M3:M66" si="0">I3*H3</f>
        <v>362970</v>
      </c>
      <c r="N3">
        <f t="shared" ref="N3:N66" si="1">J3*M3</f>
        <v>14518.800000000001</v>
      </c>
      <c r="O3">
        <f t="shared" ref="O3:O66" si="2">M3-(J3*M3)</f>
        <v>348451.2</v>
      </c>
      <c r="P3">
        <f>MONTH(Table1[[#This Row],[Date]])</f>
        <v>6</v>
      </c>
    </row>
    <row r="4" spans="1:16">
      <c r="A4">
        <v>1003</v>
      </c>
      <c r="B4" s="16" t="s">
        <v>26</v>
      </c>
      <c r="C4" t="s">
        <v>27</v>
      </c>
      <c r="D4" t="s">
        <v>28</v>
      </c>
      <c r="E4" t="s">
        <v>29</v>
      </c>
      <c r="F4" t="s">
        <v>30</v>
      </c>
      <c r="G4" t="s">
        <v>31</v>
      </c>
      <c r="H4">
        <v>2</v>
      </c>
      <c r="I4">
        <v>46305</v>
      </c>
      <c r="J4">
        <v>0.1</v>
      </c>
      <c r="K4" t="s">
        <v>32</v>
      </c>
      <c r="L4" t="s">
        <v>33</v>
      </c>
      <c r="M4">
        <f t="shared" si="0"/>
        <v>92610</v>
      </c>
      <c r="N4">
        <f t="shared" si="1"/>
        <v>9261</v>
      </c>
      <c r="O4">
        <f t="shared" si="2"/>
        <v>83349</v>
      </c>
      <c r="P4">
        <f>MONTH(Table1[[#This Row],[Date]])</f>
        <v>12</v>
      </c>
    </row>
    <row r="5" spans="1:16">
      <c r="A5">
        <v>1004</v>
      </c>
      <c r="B5" s="16" t="s">
        <v>34</v>
      </c>
      <c r="C5" t="s">
        <v>27</v>
      </c>
      <c r="D5" t="s">
        <v>35</v>
      </c>
      <c r="E5" t="s">
        <v>22</v>
      </c>
      <c r="F5" t="s">
        <v>36</v>
      </c>
      <c r="G5" t="s">
        <v>37</v>
      </c>
      <c r="H5">
        <v>8</v>
      </c>
      <c r="I5">
        <v>32683</v>
      </c>
      <c r="J5">
        <v>0.03</v>
      </c>
      <c r="K5" t="s">
        <v>17</v>
      </c>
      <c r="L5" t="s">
        <v>38</v>
      </c>
      <c r="M5">
        <f t="shared" si="0"/>
        <v>261464</v>
      </c>
      <c r="N5">
        <f t="shared" si="1"/>
        <v>7843.92</v>
      </c>
      <c r="O5">
        <f t="shared" si="2"/>
        <v>253620.08</v>
      </c>
      <c r="P5">
        <f>MONTH(Table1[[#This Row],[Date]])</f>
        <v>8</v>
      </c>
    </row>
    <row r="6" spans="1:16">
      <c r="A6">
        <v>1005</v>
      </c>
      <c r="B6" s="16" t="s">
        <v>39</v>
      </c>
      <c r="C6" t="s">
        <v>20</v>
      </c>
      <c r="D6" t="s">
        <v>21</v>
      </c>
      <c r="E6" t="s">
        <v>40</v>
      </c>
      <c r="F6" t="s">
        <v>41</v>
      </c>
      <c r="G6" t="s">
        <v>42</v>
      </c>
      <c r="H6">
        <v>8</v>
      </c>
      <c r="I6">
        <v>30507</v>
      </c>
      <c r="J6">
        <v>0.18</v>
      </c>
      <c r="K6" t="s">
        <v>32</v>
      </c>
      <c r="L6" t="s">
        <v>43</v>
      </c>
      <c r="M6">
        <f t="shared" si="0"/>
        <v>244056</v>
      </c>
      <c r="N6">
        <f t="shared" si="1"/>
        <v>43930.080000000002</v>
      </c>
      <c r="O6">
        <f t="shared" si="2"/>
        <v>200125.91999999998</v>
      </c>
      <c r="P6">
        <f>MONTH(Table1[[#This Row],[Date]])</f>
        <v>8</v>
      </c>
    </row>
    <row r="7" spans="1:16">
      <c r="A7">
        <v>1006</v>
      </c>
      <c r="B7" s="16" t="s">
        <v>44</v>
      </c>
      <c r="C7" t="s">
        <v>27</v>
      </c>
      <c r="D7" t="s">
        <v>45</v>
      </c>
      <c r="E7" t="s">
        <v>40</v>
      </c>
      <c r="F7" t="s">
        <v>46</v>
      </c>
      <c r="G7" t="s">
        <v>47</v>
      </c>
      <c r="H7">
        <v>6</v>
      </c>
      <c r="I7">
        <v>23778</v>
      </c>
      <c r="J7">
        <v>0.2</v>
      </c>
      <c r="K7" t="s">
        <v>17</v>
      </c>
      <c r="L7" t="s">
        <v>43</v>
      </c>
      <c r="M7">
        <f t="shared" si="0"/>
        <v>142668</v>
      </c>
      <c r="N7">
        <f t="shared" si="1"/>
        <v>28533.600000000002</v>
      </c>
      <c r="O7">
        <f t="shared" si="2"/>
        <v>114134.39999999999</v>
      </c>
      <c r="P7">
        <f>MONTH(Table1[[#This Row],[Date]])</f>
        <v>8</v>
      </c>
    </row>
    <row r="8" spans="1:16">
      <c r="A8">
        <v>1007</v>
      </c>
      <c r="B8" s="16" t="s">
        <v>48</v>
      </c>
      <c r="C8" t="s">
        <v>27</v>
      </c>
      <c r="D8" t="s">
        <v>35</v>
      </c>
      <c r="E8" t="s">
        <v>14</v>
      </c>
      <c r="F8" t="s">
        <v>49</v>
      </c>
      <c r="G8" t="s">
        <v>50</v>
      </c>
      <c r="H8">
        <v>4</v>
      </c>
      <c r="I8">
        <v>20486</v>
      </c>
      <c r="J8">
        <v>0</v>
      </c>
      <c r="K8" t="s">
        <v>32</v>
      </c>
      <c r="L8" t="s">
        <v>33</v>
      </c>
      <c r="M8">
        <f t="shared" si="0"/>
        <v>81944</v>
      </c>
      <c r="N8">
        <f t="shared" si="1"/>
        <v>0</v>
      </c>
      <c r="O8">
        <f t="shared" si="2"/>
        <v>81944</v>
      </c>
      <c r="P8">
        <f>MONTH(Table1[[#This Row],[Date]])</f>
        <v>7</v>
      </c>
    </row>
    <row r="9" spans="1:16">
      <c r="A9">
        <v>1008</v>
      </c>
      <c r="B9" s="16" t="s">
        <v>51</v>
      </c>
      <c r="C9" t="s">
        <v>12</v>
      </c>
      <c r="D9" t="s">
        <v>13</v>
      </c>
      <c r="E9" t="s">
        <v>14</v>
      </c>
      <c r="F9" t="s">
        <v>15</v>
      </c>
      <c r="G9" t="s">
        <v>52</v>
      </c>
      <c r="H9">
        <v>8</v>
      </c>
      <c r="I9">
        <v>2388</v>
      </c>
      <c r="J9">
        <v>0.11</v>
      </c>
      <c r="K9" t="s">
        <v>32</v>
      </c>
      <c r="L9" t="s">
        <v>38</v>
      </c>
      <c r="M9">
        <f t="shared" si="0"/>
        <v>19104</v>
      </c>
      <c r="N9">
        <f t="shared" si="1"/>
        <v>2101.44</v>
      </c>
      <c r="O9">
        <f t="shared" si="2"/>
        <v>17002.560000000001</v>
      </c>
      <c r="P9">
        <f>MONTH(Table1[[#This Row],[Date]])</f>
        <v>12</v>
      </c>
    </row>
    <row r="10" spans="1:16">
      <c r="A10">
        <v>1009</v>
      </c>
      <c r="B10" s="16" t="s">
        <v>53</v>
      </c>
      <c r="C10" t="s">
        <v>27</v>
      </c>
      <c r="D10" t="s">
        <v>35</v>
      </c>
      <c r="E10" t="s">
        <v>29</v>
      </c>
      <c r="F10" t="s">
        <v>54</v>
      </c>
      <c r="G10" t="s">
        <v>55</v>
      </c>
      <c r="H10">
        <v>3</v>
      </c>
      <c r="I10">
        <v>25286</v>
      </c>
      <c r="J10">
        <v>0.04</v>
      </c>
      <c r="K10" t="s">
        <v>32</v>
      </c>
      <c r="L10" t="s">
        <v>38</v>
      </c>
      <c r="M10">
        <f t="shared" si="0"/>
        <v>75858</v>
      </c>
      <c r="N10">
        <f t="shared" si="1"/>
        <v>3034.32</v>
      </c>
      <c r="O10">
        <f t="shared" si="2"/>
        <v>72823.679999999993</v>
      </c>
      <c r="P10">
        <f>MONTH(Table1[[#This Row],[Date]])</f>
        <v>6</v>
      </c>
    </row>
    <row r="11" spans="1:16">
      <c r="A11">
        <v>1010</v>
      </c>
      <c r="B11" s="16" t="s">
        <v>56</v>
      </c>
      <c r="C11" t="s">
        <v>27</v>
      </c>
      <c r="D11" t="s">
        <v>57</v>
      </c>
      <c r="E11" t="s">
        <v>40</v>
      </c>
      <c r="F11" t="s">
        <v>41</v>
      </c>
      <c r="G11" t="s">
        <v>42</v>
      </c>
      <c r="H11">
        <v>1</v>
      </c>
      <c r="I11">
        <v>45849</v>
      </c>
      <c r="J11">
        <v>0.11</v>
      </c>
      <c r="K11" t="s">
        <v>32</v>
      </c>
      <c r="L11" t="s">
        <v>33</v>
      </c>
      <c r="M11">
        <f t="shared" si="0"/>
        <v>45849</v>
      </c>
      <c r="N11">
        <f t="shared" si="1"/>
        <v>5043.3900000000003</v>
      </c>
      <c r="O11">
        <f t="shared" si="2"/>
        <v>40805.61</v>
      </c>
      <c r="P11">
        <f>MONTH(Table1[[#This Row],[Date]])</f>
        <v>1</v>
      </c>
    </row>
    <row r="12" spans="1:16">
      <c r="A12">
        <v>1011</v>
      </c>
      <c r="B12" s="16" t="s">
        <v>58</v>
      </c>
      <c r="C12" t="s">
        <v>20</v>
      </c>
      <c r="D12" t="s">
        <v>59</v>
      </c>
      <c r="E12" t="s">
        <v>29</v>
      </c>
      <c r="F12" t="s">
        <v>60</v>
      </c>
      <c r="G12" t="s">
        <v>61</v>
      </c>
      <c r="H12">
        <v>7</v>
      </c>
      <c r="I12">
        <v>29584</v>
      </c>
      <c r="J12">
        <v>0.02</v>
      </c>
      <c r="K12" t="s">
        <v>17</v>
      </c>
      <c r="L12" t="s">
        <v>62</v>
      </c>
      <c r="M12">
        <f t="shared" si="0"/>
        <v>207088</v>
      </c>
      <c r="N12">
        <f t="shared" si="1"/>
        <v>4141.76</v>
      </c>
      <c r="O12">
        <f t="shared" si="2"/>
        <v>202946.24</v>
      </c>
      <c r="P12">
        <f>MONTH(Table1[[#This Row],[Date]])</f>
        <v>2</v>
      </c>
    </row>
    <row r="13" spans="1:16">
      <c r="A13">
        <v>1012</v>
      </c>
      <c r="B13" s="16" t="s">
        <v>63</v>
      </c>
      <c r="C13" t="s">
        <v>27</v>
      </c>
      <c r="D13" t="s">
        <v>57</v>
      </c>
      <c r="E13" t="s">
        <v>29</v>
      </c>
      <c r="F13" t="s">
        <v>60</v>
      </c>
      <c r="G13" t="s">
        <v>61</v>
      </c>
      <c r="H13">
        <v>9</v>
      </c>
      <c r="I13">
        <v>1513</v>
      </c>
      <c r="J13">
        <v>0.18</v>
      </c>
      <c r="K13" t="s">
        <v>17</v>
      </c>
      <c r="L13" t="s">
        <v>18</v>
      </c>
      <c r="M13">
        <f t="shared" si="0"/>
        <v>13617</v>
      </c>
      <c r="N13">
        <f t="shared" si="1"/>
        <v>2451.06</v>
      </c>
      <c r="O13">
        <f t="shared" si="2"/>
        <v>11165.94</v>
      </c>
      <c r="P13">
        <f>MONTH(Table1[[#This Row],[Date]])</f>
        <v>12</v>
      </c>
    </row>
    <row r="14" spans="1:16">
      <c r="A14">
        <v>1013</v>
      </c>
      <c r="B14" s="16" t="s">
        <v>64</v>
      </c>
      <c r="C14" t="s">
        <v>20</v>
      </c>
      <c r="D14" t="s">
        <v>59</v>
      </c>
      <c r="E14" t="s">
        <v>29</v>
      </c>
      <c r="F14" t="s">
        <v>65</v>
      </c>
      <c r="G14" t="s">
        <v>66</v>
      </c>
      <c r="H14">
        <v>3</v>
      </c>
      <c r="I14">
        <v>34587</v>
      </c>
      <c r="J14">
        <v>0.11</v>
      </c>
      <c r="K14" t="s">
        <v>32</v>
      </c>
      <c r="L14" t="s">
        <v>43</v>
      </c>
      <c r="M14">
        <f t="shared" si="0"/>
        <v>103761</v>
      </c>
      <c r="N14">
        <f t="shared" si="1"/>
        <v>11413.710000000001</v>
      </c>
      <c r="O14">
        <f t="shared" si="2"/>
        <v>92347.29</v>
      </c>
      <c r="P14">
        <f>MONTH(Table1[[#This Row],[Date]])</f>
        <v>6</v>
      </c>
    </row>
    <row r="15" spans="1:16">
      <c r="A15">
        <v>1014</v>
      </c>
      <c r="B15" s="16" t="s">
        <v>67</v>
      </c>
      <c r="C15" t="s">
        <v>68</v>
      </c>
      <c r="D15" t="s">
        <v>69</v>
      </c>
      <c r="E15" t="s">
        <v>29</v>
      </c>
      <c r="F15" t="s">
        <v>60</v>
      </c>
      <c r="G15" t="s">
        <v>61</v>
      </c>
      <c r="H15">
        <v>2</v>
      </c>
      <c r="I15">
        <v>32834</v>
      </c>
      <c r="J15">
        <v>0.03</v>
      </c>
      <c r="K15" t="s">
        <v>32</v>
      </c>
      <c r="L15" t="s">
        <v>25</v>
      </c>
      <c r="M15">
        <f t="shared" si="0"/>
        <v>65668</v>
      </c>
      <c r="N15">
        <f t="shared" si="1"/>
        <v>1970.04</v>
      </c>
      <c r="O15">
        <f t="shared" si="2"/>
        <v>63697.96</v>
      </c>
      <c r="P15">
        <f>MONTH(Table1[[#This Row],[Date]])</f>
        <v>4</v>
      </c>
    </row>
    <row r="16" spans="1:16">
      <c r="A16">
        <v>1015</v>
      </c>
      <c r="B16" s="16" t="s">
        <v>70</v>
      </c>
      <c r="C16" t="s">
        <v>68</v>
      </c>
      <c r="D16" t="s">
        <v>71</v>
      </c>
      <c r="E16" t="s">
        <v>14</v>
      </c>
      <c r="F16" t="s">
        <v>15</v>
      </c>
      <c r="G16" t="s">
        <v>52</v>
      </c>
      <c r="H16">
        <v>1</v>
      </c>
      <c r="I16">
        <v>26572</v>
      </c>
      <c r="J16">
        <v>0.02</v>
      </c>
      <c r="K16" t="s">
        <v>17</v>
      </c>
      <c r="L16" t="s">
        <v>72</v>
      </c>
      <c r="M16">
        <f t="shared" si="0"/>
        <v>26572</v>
      </c>
      <c r="N16">
        <f t="shared" si="1"/>
        <v>531.44000000000005</v>
      </c>
      <c r="O16">
        <f t="shared" si="2"/>
        <v>26040.560000000001</v>
      </c>
      <c r="P16">
        <f>MONTH(Table1[[#This Row],[Date]])</f>
        <v>7</v>
      </c>
    </row>
    <row r="17" spans="1:16">
      <c r="A17">
        <v>1016</v>
      </c>
      <c r="B17" s="16" t="s">
        <v>73</v>
      </c>
      <c r="C17" t="s">
        <v>68</v>
      </c>
      <c r="D17" t="s">
        <v>74</v>
      </c>
      <c r="E17" t="s">
        <v>40</v>
      </c>
      <c r="F17" t="s">
        <v>75</v>
      </c>
      <c r="G17" t="s">
        <v>76</v>
      </c>
      <c r="H17">
        <v>8</v>
      </c>
      <c r="I17">
        <v>19749</v>
      </c>
      <c r="J17">
        <v>0.12</v>
      </c>
      <c r="K17" t="s">
        <v>32</v>
      </c>
      <c r="L17" t="s">
        <v>62</v>
      </c>
      <c r="M17">
        <f t="shared" si="0"/>
        <v>157992</v>
      </c>
      <c r="N17">
        <f t="shared" si="1"/>
        <v>18959.04</v>
      </c>
      <c r="O17">
        <f t="shared" si="2"/>
        <v>139032.95999999999</v>
      </c>
      <c r="P17">
        <f>MONTH(Table1[[#This Row],[Date]])</f>
        <v>7</v>
      </c>
    </row>
    <row r="18" spans="1:16">
      <c r="A18">
        <v>1017</v>
      </c>
      <c r="B18" s="16" t="s">
        <v>77</v>
      </c>
      <c r="C18" t="s">
        <v>27</v>
      </c>
      <c r="D18" t="s">
        <v>45</v>
      </c>
      <c r="E18" t="s">
        <v>29</v>
      </c>
      <c r="F18" t="s">
        <v>60</v>
      </c>
      <c r="G18" t="s">
        <v>61</v>
      </c>
      <c r="H18">
        <v>7</v>
      </c>
      <c r="I18">
        <v>3906</v>
      </c>
      <c r="J18">
        <v>0.12</v>
      </c>
      <c r="K18" t="s">
        <v>32</v>
      </c>
      <c r="L18" t="s">
        <v>62</v>
      </c>
      <c r="M18">
        <f t="shared" si="0"/>
        <v>27342</v>
      </c>
      <c r="N18">
        <f t="shared" si="1"/>
        <v>3281.04</v>
      </c>
      <c r="O18">
        <f t="shared" si="2"/>
        <v>24060.959999999999</v>
      </c>
      <c r="P18">
        <f>MONTH(Table1[[#This Row],[Date]])</f>
        <v>7</v>
      </c>
    </row>
    <row r="19" spans="1:16">
      <c r="A19">
        <v>1018</v>
      </c>
      <c r="B19" s="16" t="s">
        <v>78</v>
      </c>
      <c r="C19" t="s">
        <v>20</v>
      </c>
      <c r="D19" t="s">
        <v>79</v>
      </c>
      <c r="E19" t="s">
        <v>29</v>
      </c>
      <c r="F19" t="s">
        <v>54</v>
      </c>
      <c r="G19" t="s">
        <v>55</v>
      </c>
      <c r="H19">
        <v>9</v>
      </c>
      <c r="I19">
        <v>45609</v>
      </c>
      <c r="J19">
        <v>0.04</v>
      </c>
      <c r="K19" t="s">
        <v>17</v>
      </c>
      <c r="L19" t="s">
        <v>43</v>
      </c>
      <c r="M19">
        <f t="shared" si="0"/>
        <v>410481</v>
      </c>
      <c r="N19">
        <f t="shared" si="1"/>
        <v>16419.240000000002</v>
      </c>
      <c r="O19">
        <f t="shared" si="2"/>
        <v>394061.76</v>
      </c>
      <c r="P19">
        <f>MONTH(Table1[[#This Row],[Date]])</f>
        <v>9</v>
      </c>
    </row>
    <row r="20" spans="1:16">
      <c r="A20">
        <v>1019</v>
      </c>
      <c r="B20" s="16" t="s">
        <v>80</v>
      </c>
      <c r="C20" t="s">
        <v>12</v>
      </c>
      <c r="D20" t="s">
        <v>81</v>
      </c>
      <c r="E20" t="s">
        <v>22</v>
      </c>
      <c r="F20" t="s">
        <v>36</v>
      </c>
      <c r="G20" t="s">
        <v>82</v>
      </c>
      <c r="H20">
        <v>10</v>
      </c>
      <c r="I20">
        <v>4005</v>
      </c>
      <c r="J20">
        <v>0.16</v>
      </c>
      <c r="K20" t="s">
        <v>32</v>
      </c>
      <c r="L20" t="s">
        <v>25</v>
      </c>
      <c r="M20">
        <f t="shared" si="0"/>
        <v>40050</v>
      </c>
      <c r="N20">
        <f t="shared" si="1"/>
        <v>6408</v>
      </c>
      <c r="O20">
        <f t="shared" si="2"/>
        <v>33642</v>
      </c>
      <c r="P20">
        <f>MONTH(Table1[[#This Row],[Date]])</f>
        <v>9</v>
      </c>
    </row>
    <row r="21" spans="1:16">
      <c r="A21">
        <v>1020</v>
      </c>
      <c r="B21" s="16" t="s">
        <v>83</v>
      </c>
      <c r="C21" t="s">
        <v>68</v>
      </c>
      <c r="D21" t="s">
        <v>71</v>
      </c>
      <c r="E21" t="s">
        <v>14</v>
      </c>
      <c r="F21" t="s">
        <v>84</v>
      </c>
      <c r="G21" t="s">
        <v>85</v>
      </c>
      <c r="H21">
        <v>1</v>
      </c>
      <c r="I21">
        <v>12018</v>
      </c>
      <c r="J21">
        <v>0.19</v>
      </c>
      <c r="K21" t="s">
        <v>32</v>
      </c>
      <c r="L21" t="s">
        <v>72</v>
      </c>
      <c r="M21">
        <f t="shared" si="0"/>
        <v>12018</v>
      </c>
      <c r="N21">
        <f t="shared" si="1"/>
        <v>2283.42</v>
      </c>
      <c r="O21">
        <f t="shared" si="2"/>
        <v>9734.58</v>
      </c>
      <c r="P21">
        <f>MONTH(Table1[[#This Row],[Date]])</f>
        <v>4</v>
      </c>
    </row>
    <row r="22" spans="1:16">
      <c r="A22">
        <v>1021</v>
      </c>
      <c r="B22" s="16" t="s">
        <v>86</v>
      </c>
      <c r="C22" t="s">
        <v>27</v>
      </c>
      <c r="D22" t="s">
        <v>35</v>
      </c>
      <c r="E22" t="s">
        <v>29</v>
      </c>
      <c r="F22" t="s">
        <v>30</v>
      </c>
      <c r="G22" t="s">
        <v>87</v>
      </c>
      <c r="H22">
        <v>2</v>
      </c>
      <c r="I22">
        <v>31751</v>
      </c>
      <c r="J22">
        <v>7.0000000000000007E-2</v>
      </c>
      <c r="K22" t="s">
        <v>32</v>
      </c>
      <c r="L22" t="s">
        <v>25</v>
      </c>
      <c r="M22">
        <f t="shared" si="0"/>
        <v>63502</v>
      </c>
      <c r="N22">
        <f t="shared" si="1"/>
        <v>4445.1400000000003</v>
      </c>
      <c r="O22">
        <f t="shared" si="2"/>
        <v>59056.86</v>
      </c>
      <c r="P22">
        <f>MONTH(Table1[[#This Row],[Date]])</f>
        <v>3</v>
      </c>
    </row>
    <row r="23" spans="1:16">
      <c r="A23">
        <v>1022</v>
      </c>
      <c r="B23" s="16" t="s">
        <v>88</v>
      </c>
      <c r="C23" t="s">
        <v>27</v>
      </c>
      <c r="D23" t="s">
        <v>45</v>
      </c>
      <c r="E23" t="s">
        <v>40</v>
      </c>
      <c r="F23" t="s">
        <v>41</v>
      </c>
      <c r="G23" t="s">
        <v>89</v>
      </c>
      <c r="H23">
        <v>10</v>
      </c>
      <c r="I23">
        <v>4062</v>
      </c>
      <c r="J23">
        <v>0.12</v>
      </c>
      <c r="K23" t="s">
        <v>17</v>
      </c>
      <c r="L23" t="s">
        <v>25</v>
      </c>
      <c r="M23">
        <f t="shared" si="0"/>
        <v>40620</v>
      </c>
      <c r="N23">
        <f t="shared" si="1"/>
        <v>4874.3999999999996</v>
      </c>
      <c r="O23">
        <f t="shared" si="2"/>
        <v>35745.599999999999</v>
      </c>
      <c r="P23">
        <f>MONTH(Table1[[#This Row],[Date]])</f>
        <v>8</v>
      </c>
    </row>
    <row r="24" spans="1:16">
      <c r="A24">
        <v>1023</v>
      </c>
      <c r="B24" s="16" t="s">
        <v>90</v>
      </c>
      <c r="C24" t="s">
        <v>27</v>
      </c>
      <c r="D24" t="s">
        <v>57</v>
      </c>
      <c r="E24" t="s">
        <v>14</v>
      </c>
      <c r="F24" t="s">
        <v>15</v>
      </c>
      <c r="G24" t="s">
        <v>16</v>
      </c>
      <c r="H24">
        <v>7</v>
      </c>
      <c r="I24">
        <v>22038</v>
      </c>
      <c r="J24">
        <v>0.04</v>
      </c>
      <c r="K24" t="s">
        <v>32</v>
      </c>
      <c r="L24" t="s">
        <v>38</v>
      </c>
      <c r="M24">
        <f t="shared" si="0"/>
        <v>154266</v>
      </c>
      <c r="N24">
        <f t="shared" si="1"/>
        <v>6170.64</v>
      </c>
      <c r="O24">
        <f t="shared" si="2"/>
        <v>148095.35999999999</v>
      </c>
      <c r="P24">
        <f>MONTH(Table1[[#This Row],[Date]])</f>
        <v>2</v>
      </c>
    </row>
    <row r="25" spans="1:16">
      <c r="A25">
        <v>1024</v>
      </c>
      <c r="B25" s="16" t="s">
        <v>91</v>
      </c>
      <c r="C25" t="s">
        <v>12</v>
      </c>
      <c r="D25" t="s">
        <v>92</v>
      </c>
      <c r="E25" t="s">
        <v>22</v>
      </c>
      <c r="F25" t="s">
        <v>23</v>
      </c>
      <c r="G25" t="s">
        <v>93</v>
      </c>
      <c r="H25">
        <v>9</v>
      </c>
      <c r="I25">
        <v>9591</v>
      </c>
      <c r="J25">
        <v>7.0000000000000007E-2</v>
      </c>
      <c r="K25" t="s">
        <v>32</v>
      </c>
      <c r="L25" t="s">
        <v>18</v>
      </c>
      <c r="M25">
        <f t="shared" si="0"/>
        <v>86319</v>
      </c>
      <c r="N25">
        <f t="shared" si="1"/>
        <v>6042.3300000000008</v>
      </c>
      <c r="O25">
        <f t="shared" si="2"/>
        <v>80276.67</v>
      </c>
      <c r="P25">
        <f>MONTH(Table1[[#This Row],[Date]])</f>
        <v>8</v>
      </c>
    </row>
    <row r="26" spans="1:16">
      <c r="A26">
        <v>1025</v>
      </c>
      <c r="B26" s="16" t="s">
        <v>94</v>
      </c>
      <c r="C26" t="s">
        <v>68</v>
      </c>
      <c r="D26" t="s">
        <v>69</v>
      </c>
      <c r="E26" t="s">
        <v>29</v>
      </c>
      <c r="F26" t="s">
        <v>54</v>
      </c>
      <c r="G26" t="s">
        <v>55</v>
      </c>
      <c r="H26">
        <v>2</v>
      </c>
      <c r="I26">
        <v>22073</v>
      </c>
      <c r="J26">
        <v>0.06</v>
      </c>
      <c r="K26" t="s">
        <v>32</v>
      </c>
      <c r="L26" t="s">
        <v>18</v>
      </c>
      <c r="M26">
        <f t="shared" si="0"/>
        <v>44146</v>
      </c>
      <c r="N26">
        <f t="shared" si="1"/>
        <v>2648.7599999999998</v>
      </c>
      <c r="O26">
        <f t="shared" si="2"/>
        <v>41497.24</v>
      </c>
      <c r="P26">
        <f>MONTH(Table1[[#This Row],[Date]])</f>
        <v>5</v>
      </c>
    </row>
    <row r="27" spans="1:16">
      <c r="A27">
        <v>1026</v>
      </c>
      <c r="B27" s="16" t="s">
        <v>95</v>
      </c>
      <c r="C27" t="s">
        <v>68</v>
      </c>
      <c r="D27" t="s">
        <v>71</v>
      </c>
      <c r="E27" t="s">
        <v>22</v>
      </c>
      <c r="F27" t="s">
        <v>36</v>
      </c>
      <c r="G27" t="s">
        <v>82</v>
      </c>
      <c r="H27">
        <v>1</v>
      </c>
      <c r="I27">
        <v>16541</v>
      </c>
      <c r="J27">
        <v>0.14000000000000001</v>
      </c>
      <c r="K27" t="s">
        <v>32</v>
      </c>
      <c r="L27" t="s">
        <v>72</v>
      </c>
      <c r="M27">
        <f t="shared" si="0"/>
        <v>16541</v>
      </c>
      <c r="N27">
        <f t="shared" si="1"/>
        <v>2315.7400000000002</v>
      </c>
      <c r="O27">
        <f t="shared" si="2"/>
        <v>14225.26</v>
      </c>
      <c r="P27">
        <f>MONTH(Table1[[#This Row],[Date]])</f>
        <v>12</v>
      </c>
    </row>
    <row r="28" spans="1:16">
      <c r="A28">
        <v>1027</v>
      </c>
      <c r="B28" s="16" t="s">
        <v>96</v>
      </c>
      <c r="C28" t="s">
        <v>27</v>
      </c>
      <c r="D28" t="s">
        <v>45</v>
      </c>
      <c r="E28" t="s">
        <v>22</v>
      </c>
      <c r="F28" t="s">
        <v>23</v>
      </c>
      <c r="G28" t="s">
        <v>97</v>
      </c>
      <c r="H28">
        <v>1</v>
      </c>
      <c r="I28">
        <v>257</v>
      </c>
      <c r="J28">
        <v>0.13</v>
      </c>
      <c r="K28" t="s">
        <v>17</v>
      </c>
      <c r="L28" t="s">
        <v>38</v>
      </c>
      <c r="M28">
        <f t="shared" si="0"/>
        <v>257</v>
      </c>
      <c r="N28">
        <f t="shared" si="1"/>
        <v>33.410000000000004</v>
      </c>
      <c r="O28">
        <f t="shared" si="2"/>
        <v>223.59</v>
      </c>
      <c r="P28">
        <f>MONTH(Table1[[#This Row],[Date]])</f>
        <v>11</v>
      </c>
    </row>
    <row r="29" spans="1:16">
      <c r="A29">
        <v>1028</v>
      </c>
      <c r="B29" s="16" t="s">
        <v>98</v>
      </c>
      <c r="C29" t="s">
        <v>12</v>
      </c>
      <c r="D29" t="s">
        <v>13</v>
      </c>
      <c r="E29" t="s">
        <v>14</v>
      </c>
      <c r="F29" t="s">
        <v>99</v>
      </c>
      <c r="G29" t="s">
        <v>100</v>
      </c>
      <c r="H29">
        <v>7</v>
      </c>
      <c r="I29">
        <v>38762</v>
      </c>
      <c r="J29">
        <v>0.2</v>
      </c>
      <c r="K29" t="s">
        <v>32</v>
      </c>
      <c r="L29" t="s">
        <v>43</v>
      </c>
      <c r="M29">
        <f t="shared" si="0"/>
        <v>271334</v>
      </c>
      <c r="N29">
        <f t="shared" si="1"/>
        <v>54266.8</v>
      </c>
      <c r="O29">
        <f t="shared" si="2"/>
        <v>217067.2</v>
      </c>
      <c r="P29">
        <f>MONTH(Table1[[#This Row],[Date]])</f>
        <v>4</v>
      </c>
    </row>
    <row r="30" spans="1:16">
      <c r="A30">
        <v>1029</v>
      </c>
      <c r="B30" s="16" t="s">
        <v>101</v>
      </c>
      <c r="C30" t="s">
        <v>68</v>
      </c>
      <c r="D30" t="s">
        <v>71</v>
      </c>
      <c r="E30" t="s">
        <v>40</v>
      </c>
      <c r="F30" t="s">
        <v>41</v>
      </c>
      <c r="G30" t="s">
        <v>42</v>
      </c>
      <c r="H30">
        <v>10</v>
      </c>
      <c r="I30">
        <v>4695</v>
      </c>
      <c r="J30">
        <v>0.05</v>
      </c>
      <c r="K30" t="s">
        <v>32</v>
      </c>
      <c r="L30" t="s">
        <v>102</v>
      </c>
      <c r="M30">
        <f t="shared" si="0"/>
        <v>46950</v>
      </c>
      <c r="N30">
        <f t="shared" si="1"/>
        <v>2347.5</v>
      </c>
      <c r="O30">
        <f t="shared" si="2"/>
        <v>44602.5</v>
      </c>
      <c r="P30">
        <f>MONTH(Table1[[#This Row],[Date]])</f>
        <v>9</v>
      </c>
    </row>
    <row r="31" spans="1:16">
      <c r="A31">
        <v>1030</v>
      </c>
      <c r="B31" s="16" t="s">
        <v>103</v>
      </c>
      <c r="C31" t="s">
        <v>68</v>
      </c>
      <c r="D31" t="s">
        <v>71</v>
      </c>
      <c r="E31" t="s">
        <v>22</v>
      </c>
      <c r="F31" t="s">
        <v>36</v>
      </c>
      <c r="G31" t="s">
        <v>82</v>
      </c>
      <c r="H31">
        <v>5</v>
      </c>
      <c r="I31">
        <v>20339</v>
      </c>
      <c r="J31">
        <v>0.09</v>
      </c>
      <c r="K31" t="s">
        <v>17</v>
      </c>
      <c r="L31" t="s">
        <v>25</v>
      </c>
      <c r="M31">
        <f t="shared" si="0"/>
        <v>101695</v>
      </c>
      <c r="N31">
        <f t="shared" si="1"/>
        <v>9152.5499999999993</v>
      </c>
      <c r="O31">
        <f t="shared" si="2"/>
        <v>92542.45</v>
      </c>
      <c r="P31">
        <f>MONTH(Table1[[#This Row],[Date]])</f>
        <v>3</v>
      </c>
    </row>
    <row r="32" spans="1:16">
      <c r="A32">
        <v>1031</v>
      </c>
      <c r="B32" s="16" t="s">
        <v>104</v>
      </c>
      <c r="C32" t="s">
        <v>12</v>
      </c>
      <c r="D32" t="s">
        <v>81</v>
      </c>
      <c r="E32" t="s">
        <v>40</v>
      </c>
      <c r="F32" t="s">
        <v>75</v>
      </c>
      <c r="G32" t="s">
        <v>105</v>
      </c>
      <c r="H32">
        <v>7</v>
      </c>
      <c r="I32">
        <v>32551</v>
      </c>
      <c r="J32">
        <v>0.05</v>
      </c>
      <c r="K32" t="s">
        <v>32</v>
      </c>
      <c r="L32" t="s">
        <v>72</v>
      </c>
      <c r="M32">
        <f t="shared" si="0"/>
        <v>227857</v>
      </c>
      <c r="N32">
        <f t="shared" si="1"/>
        <v>11392.85</v>
      </c>
      <c r="O32">
        <f t="shared" si="2"/>
        <v>216464.15</v>
      </c>
      <c r="P32">
        <f>MONTH(Table1[[#This Row],[Date]])</f>
        <v>5</v>
      </c>
    </row>
    <row r="33" spans="1:16">
      <c r="A33">
        <v>1032</v>
      </c>
      <c r="B33" s="16" t="s">
        <v>106</v>
      </c>
      <c r="C33" t="s">
        <v>27</v>
      </c>
      <c r="D33" t="s">
        <v>45</v>
      </c>
      <c r="E33" t="s">
        <v>14</v>
      </c>
      <c r="F33" t="s">
        <v>15</v>
      </c>
      <c r="G33" t="s">
        <v>52</v>
      </c>
      <c r="H33">
        <v>5</v>
      </c>
      <c r="I33">
        <v>13811</v>
      </c>
      <c r="J33">
        <v>0.15</v>
      </c>
      <c r="K33" t="s">
        <v>17</v>
      </c>
      <c r="L33" t="s">
        <v>62</v>
      </c>
      <c r="M33">
        <f t="shared" si="0"/>
        <v>69055</v>
      </c>
      <c r="N33">
        <f t="shared" si="1"/>
        <v>10358.25</v>
      </c>
      <c r="O33">
        <f t="shared" si="2"/>
        <v>58696.75</v>
      </c>
      <c r="P33">
        <f>MONTH(Table1[[#This Row],[Date]])</f>
        <v>5</v>
      </c>
    </row>
    <row r="34" spans="1:16">
      <c r="A34">
        <v>1033</v>
      </c>
      <c r="B34" s="16" t="s">
        <v>107</v>
      </c>
      <c r="C34" t="s">
        <v>12</v>
      </c>
      <c r="D34" t="s">
        <v>81</v>
      </c>
      <c r="E34" t="s">
        <v>29</v>
      </c>
      <c r="F34" t="s">
        <v>30</v>
      </c>
      <c r="G34" t="s">
        <v>108</v>
      </c>
      <c r="H34">
        <v>10</v>
      </c>
      <c r="I34">
        <v>27338</v>
      </c>
      <c r="J34">
        <v>0.14000000000000001</v>
      </c>
      <c r="K34" t="s">
        <v>32</v>
      </c>
      <c r="L34" t="s">
        <v>38</v>
      </c>
      <c r="M34">
        <f t="shared" si="0"/>
        <v>273380</v>
      </c>
      <c r="N34">
        <f t="shared" si="1"/>
        <v>38273.200000000004</v>
      </c>
      <c r="O34">
        <f t="shared" si="2"/>
        <v>235106.8</v>
      </c>
      <c r="P34">
        <f>MONTH(Table1[[#This Row],[Date]])</f>
        <v>7</v>
      </c>
    </row>
    <row r="35" spans="1:16">
      <c r="A35">
        <v>1034</v>
      </c>
      <c r="B35" s="16" t="s">
        <v>109</v>
      </c>
      <c r="C35" t="s">
        <v>68</v>
      </c>
      <c r="D35" t="s">
        <v>110</v>
      </c>
      <c r="E35" t="s">
        <v>29</v>
      </c>
      <c r="F35" t="s">
        <v>54</v>
      </c>
      <c r="G35" t="s">
        <v>111</v>
      </c>
      <c r="H35">
        <v>5</v>
      </c>
      <c r="I35">
        <v>26796</v>
      </c>
      <c r="J35">
        <v>0.03</v>
      </c>
      <c r="K35" t="s">
        <v>17</v>
      </c>
      <c r="L35" t="s">
        <v>72</v>
      </c>
      <c r="M35">
        <f t="shared" si="0"/>
        <v>133980</v>
      </c>
      <c r="N35">
        <f t="shared" si="1"/>
        <v>4019.3999999999996</v>
      </c>
      <c r="O35">
        <f t="shared" si="2"/>
        <v>129960.6</v>
      </c>
      <c r="P35">
        <f>MONTH(Table1[[#This Row],[Date]])</f>
        <v>1</v>
      </c>
    </row>
    <row r="36" spans="1:16">
      <c r="A36">
        <v>1035</v>
      </c>
      <c r="B36" s="16" t="s">
        <v>112</v>
      </c>
      <c r="C36" t="s">
        <v>20</v>
      </c>
      <c r="D36" t="s">
        <v>113</v>
      </c>
      <c r="E36" t="s">
        <v>40</v>
      </c>
      <c r="F36" t="s">
        <v>114</v>
      </c>
      <c r="G36" t="s">
        <v>115</v>
      </c>
      <c r="H36">
        <v>5</v>
      </c>
      <c r="I36">
        <v>42606</v>
      </c>
      <c r="J36">
        <v>0.04</v>
      </c>
      <c r="K36" t="s">
        <v>32</v>
      </c>
      <c r="L36" t="s">
        <v>102</v>
      </c>
      <c r="M36">
        <f t="shared" si="0"/>
        <v>213030</v>
      </c>
      <c r="N36">
        <f t="shared" si="1"/>
        <v>8521.2000000000007</v>
      </c>
      <c r="O36">
        <f t="shared" si="2"/>
        <v>204508.79999999999</v>
      </c>
      <c r="P36">
        <f>MONTH(Table1[[#This Row],[Date]])</f>
        <v>2</v>
      </c>
    </row>
    <row r="37" spans="1:16">
      <c r="A37">
        <v>1036</v>
      </c>
      <c r="B37" s="16" t="s">
        <v>116</v>
      </c>
      <c r="C37" t="s">
        <v>27</v>
      </c>
      <c r="D37" t="s">
        <v>45</v>
      </c>
      <c r="E37" t="s">
        <v>14</v>
      </c>
      <c r="F37" t="s">
        <v>84</v>
      </c>
      <c r="G37" t="s">
        <v>117</v>
      </c>
      <c r="H37">
        <v>4</v>
      </c>
      <c r="I37">
        <v>24249</v>
      </c>
      <c r="J37">
        <v>0.19</v>
      </c>
      <c r="K37" t="s">
        <v>32</v>
      </c>
      <c r="L37" t="s">
        <v>25</v>
      </c>
      <c r="M37">
        <f t="shared" si="0"/>
        <v>96996</v>
      </c>
      <c r="N37">
        <f t="shared" si="1"/>
        <v>18429.240000000002</v>
      </c>
      <c r="O37">
        <f t="shared" si="2"/>
        <v>78566.759999999995</v>
      </c>
      <c r="P37">
        <f>MONTH(Table1[[#This Row],[Date]])</f>
        <v>5</v>
      </c>
    </row>
    <row r="38" spans="1:16">
      <c r="A38">
        <v>1037</v>
      </c>
      <c r="B38" s="16" t="s">
        <v>118</v>
      </c>
      <c r="C38" t="s">
        <v>27</v>
      </c>
      <c r="D38" t="s">
        <v>35</v>
      </c>
      <c r="E38" t="s">
        <v>14</v>
      </c>
      <c r="F38" t="s">
        <v>49</v>
      </c>
      <c r="G38" t="s">
        <v>119</v>
      </c>
      <c r="H38">
        <v>7</v>
      </c>
      <c r="I38">
        <v>11215</v>
      </c>
      <c r="J38">
        <v>0.16</v>
      </c>
      <c r="K38" t="s">
        <v>17</v>
      </c>
      <c r="L38" t="s">
        <v>102</v>
      </c>
      <c r="M38">
        <f t="shared" si="0"/>
        <v>78505</v>
      </c>
      <c r="N38">
        <f t="shared" si="1"/>
        <v>12560.800000000001</v>
      </c>
      <c r="O38">
        <f t="shared" si="2"/>
        <v>65944.2</v>
      </c>
      <c r="P38">
        <f>MONTH(Table1[[#This Row],[Date]])</f>
        <v>5</v>
      </c>
    </row>
    <row r="39" spans="1:16">
      <c r="A39">
        <v>1038</v>
      </c>
      <c r="B39" s="16" t="s">
        <v>120</v>
      </c>
      <c r="C39" t="s">
        <v>27</v>
      </c>
      <c r="D39" t="s">
        <v>28</v>
      </c>
      <c r="E39" t="s">
        <v>40</v>
      </c>
      <c r="F39" t="s">
        <v>114</v>
      </c>
      <c r="G39" t="s">
        <v>115</v>
      </c>
      <c r="H39">
        <v>8</v>
      </c>
      <c r="I39">
        <v>43581</v>
      </c>
      <c r="J39">
        <v>0.1</v>
      </c>
      <c r="K39" t="s">
        <v>32</v>
      </c>
      <c r="L39" t="s">
        <v>25</v>
      </c>
      <c r="M39">
        <f t="shared" si="0"/>
        <v>348648</v>
      </c>
      <c r="N39">
        <f t="shared" si="1"/>
        <v>34864.800000000003</v>
      </c>
      <c r="O39">
        <f t="shared" si="2"/>
        <v>313783.2</v>
      </c>
      <c r="P39">
        <f>MONTH(Table1[[#This Row],[Date]])</f>
        <v>7</v>
      </c>
    </row>
    <row r="40" spans="1:16">
      <c r="A40">
        <v>1039</v>
      </c>
      <c r="B40" s="16" t="s">
        <v>121</v>
      </c>
      <c r="C40" t="s">
        <v>27</v>
      </c>
      <c r="D40" t="s">
        <v>35</v>
      </c>
      <c r="E40" t="s">
        <v>40</v>
      </c>
      <c r="F40" t="s">
        <v>75</v>
      </c>
      <c r="G40" t="s">
        <v>122</v>
      </c>
      <c r="H40">
        <v>1</v>
      </c>
      <c r="I40">
        <v>13098</v>
      </c>
      <c r="J40">
        <v>0.01</v>
      </c>
      <c r="K40" t="s">
        <v>32</v>
      </c>
      <c r="L40" t="s">
        <v>25</v>
      </c>
      <c r="M40">
        <f t="shared" si="0"/>
        <v>13098</v>
      </c>
      <c r="N40">
        <f t="shared" si="1"/>
        <v>130.97999999999999</v>
      </c>
      <c r="O40">
        <f t="shared" si="2"/>
        <v>12967.02</v>
      </c>
      <c r="P40">
        <f>MONTH(Table1[[#This Row],[Date]])</f>
        <v>5</v>
      </c>
    </row>
    <row r="41" spans="1:16">
      <c r="A41">
        <v>1040</v>
      </c>
      <c r="B41" s="16" t="s">
        <v>123</v>
      </c>
      <c r="C41" t="s">
        <v>12</v>
      </c>
      <c r="D41" t="s">
        <v>81</v>
      </c>
      <c r="E41" t="s">
        <v>22</v>
      </c>
      <c r="F41" t="s">
        <v>36</v>
      </c>
      <c r="G41" t="s">
        <v>82</v>
      </c>
      <c r="H41">
        <v>7</v>
      </c>
      <c r="I41">
        <v>14708</v>
      </c>
      <c r="J41">
        <v>0.05</v>
      </c>
      <c r="K41" t="s">
        <v>32</v>
      </c>
      <c r="L41" t="s">
        <v>72</v>
      </c>
      <c r="M41">
        <f t="shared" si="0"/>
        <v>102956</v>
      </c>
      <c r="N41">
        <f t="shared" si="1"/>
        <v>5147.8</v>
      </c>
      <c r="O41">
        <f t="shared" si="2"/>
        <v>97808.2</v>
      </c>
      <c r="P41">
        <f>MONTH(Table1[[#This Row],[Date]])</f>
        <v>7</v>
      </c>
    </row>
    <row r="42" spans="1:16">
      <c r="A42">
        <v>1041</v>
      </c>
      <c r="B42" s="16" t="s">
        <v>124</v>
      </c>
      <c r="C42" t="s">
        <v>20</v>
      </c>
      <c r="D42" t="s">
        <v>79</v>
      </c>
      <c r="E42" t="s">
        <v>14</v>
      </c>
      <c r="F42" t="s">
        <v>49</v>
      </c>
      <c r="G42" t="s">
        <v>125</v>
      </c>
      <c r="H42">
        <v>5</v>
      </c>
      <c r="I42">
        <v>22400</v>
      </c>
      <c r="J42">
        <v>0.08</v>
      </c>
      <c r="K42" t="s">
        <v>32</v>
      </c>
      <c r="L42" t="s">
        <v>102</v>
      </c>
      <c r="M42">
        <f t="shared" si="0"/>
        <v>112000</v>
      </c>
      <c r="N42">
        <f t="shared" si="1"/>
        <v>8960</v>
      </c>
      <c r="O42">
        <f t="shared" si="2"/>
        <v>103040</v>
      </c>
      <c r="P42">
        <f>MONTH(Table1[[#This Row],[Date]])</f>
        <v>2</v>
      </c>
    </row>
    <row r="43" spans="1:16">
      <c r="A43">
        <v>1042</v>
      </c>
      <c r="B43" s="16" t="s">
        <v>107</v>
      </c>
      <c r="C43" t="s">
        <v>27</v>
      </c>
      <c r="D43" t="s">
        <v>45</v>
      </c>
      <c r="E43" t="s">
        <v>14</v>
      </c>
      <c r="F43" t="s">
        <v>15</v>
      </c>
      <c r="G43" t="s">
        <v>126</v>
      </c>
      <c r="H43">
        <v>4</v>
      </c>
      <c r="I43">
        <v>33812</v>
      </c>
      <c r="J43">
        <v>7.0000000000000007E-2</v>
      </c>
      <c r="K43" t="s">
        <v>32</v>
      </c>
      <c r="L43" t="s">
        <v>25</v>
      </c>
      <c r="M43">
        <f t="shared" si="0"/>
        <v>135248</v>
      </c>
      <c r="N43">
        <f t="shared" si="1"/>
        <v>9467.36</v>
      </c>
      <c r="O43">
        <f t="shared" si="2"/>
        <v>125780.64</v>
      </c>
      <c r="P43">
        <f>MONTH(Table1[[#This Row],[Date]])</f>
        <v>7</v>
      </c>
    </row>
    <row r="44" spans="1:16">
      <c r="A44">
        <v>1043</v>
      </c>
      <c r="B44" s="16" t="s">
        <v>127</v>
      </c>
      <c r="C44" t="s">
        <v>12</v>
      </c>
      <c r="D44" t="s">
        <v>81</v>
      </c>
      <c r="E44" t="s">
        <v>40</v>
      </c>
      <c r="F44" t="s">
        <v>46</v>
      </c>
      <c r="G44" t="s">
        <v>128</v>
      </c>
      <c r="H44">
        <v>9</v>
      </c>
      <c r="I44">
        <v>21386</v>
      </c>
      <c r="J44">
        <v>0</v>
      </c>
      <c r="K44" t="s">
        <v>17</v>
      </c>
      <c r="L44" t="s">
        <v>18</v>
      </c>
      <c r="M44">
        <f t="shared" si="0"/>
        <v>192474</v>
      </c>
      <c r="N44">
        <f t="shared" si="1"/>
        <v>0</v>
      </c>
      <c r="O44">
        <f t="shared" si="2"/>
        <v>192474</v>
      </c>
      <c r="P44">
        <f>MONTH(Table1[[#This Row],[Date]])</f>
        <v>7</v>
      </c>
    </row>
    <row r="45" spans="1:16">
      <c r="A45">
        <v>1044</v>
      </c>
      <c r="B45" s="16" t="s">
        <v>129</v>
      </c>
      <c r="C45" t="s">
        <v>20</v>
      </c>
      <c r="D45" t="s">
        <v>59</v>
      </c>
      <c r="E45" t="s">
        <v>22</v>
      </c>
      <c r="F45" t="s">
        <v>130</v>
      </c>
      <c r="G45" t="s">
        <v>131</v>
      </c>
      <c r="H45">
        <v>7</v>
      </c>
      <c r="I45">
        <v>17887</v>
      </c>
      <c r="J45">
        <v>0.12</v>
      </c>
      <c r="K45" t="s">
        <v>17</v>
      </c>
      <c r="L45" t="s">
        <v>38</v>
      </c>
      <c r="M45">
        <f t="shared" si="0"/>
        <v>125209</v>
      </c>
      <c r="N45">
        <f t="shared" si="1"/>
        <v>15025.08</v>
      </c>
      <c r="O45">
        <f t="shared" si="2"/>
        <v>110183.92</v>
      </c>
      <c r="P45">
        <f>MONTH(Table1[[#This Row],[Date]])</f>
        <v>3</v>
      </c>
    </row>
    <row r="46" spans="1:16">
      <c r="A46">
        <v>1045</v>
      </c>
      <c r="B46" s="16" t="s">
        <v>132</v>
      </c>
      <c r="C46" t="s">
        <v>68</v>
      </c>
      <c r="D46" t="s">
        <v>71</v>
      </c>
      <c r="E46" t="s">
        <v>40</v>
      </c>
      <c r="F46" t="s">
        <v>75</v>
      </c>
      <c r="G46" t="s">
        <v>76</v>
      </c>
      <c r="H46">
        <v>1</v>
      </c>
      <c r="I46">
        <v>27770</v>
      </c>
      <c r="J46">
        <v>0.13</v>
      </c>
      <c r="K46" t="s">
        <v>17</v>
      </c>
      <c r="L46" t="s">
        <v>62</v>
      </c>
      <c r="M46">
        <f t="shared" si="0"/>
        <v>27770</v>
      </c>
      <c r="N46">
        <f t="shared" si="1"/>
        <v>3610.1</v>
      </c>
      <c r="O46">
        <f t="shared" si="2"/>
        <v>24159.9</v>
      </c>
      <c r="P46">
        <f>MONTH(Table1[[#This Row],[Date]])</f>
        <v>5</v>
      </c>
    </row>
    <row r="47" spans="1:16">
      <c r="A47">
        <v>1046</v>
      </c>
      <c r="B47" s="16" t="s">
        <v>133</v>
      </c>
      <c r="C47" t="s">
        <v>27</v>
      </c>
      <c r="D47" t="s">
        <v>45</v>
      </c>
      <c r="E47" t="s">
        <v>40</v>
      </c>
      <c r="F47" t="s">
        <v>46</v>
      </c>
      <c r="G47" t="s">
        <v>134</v>
      </c>
      <c r="H47">
        <v>6</v>
      </c>
      <c r="I47">
        <v>29196</v>
      </c>
      <c r="J47">
        <v>0.19</v>
      </c>
      <c r="K47" t="s">
        <v>17</v>
      </c>
      <c r="L47" t="s">
        <v>62</v>
      </c>
      <c r="M47">
        <f t="shared" si="0"/>
        <v>175176</v>
      </c>
      <c r="N47">
        <f t="shared" si="1"/>
        <v>33283.440000000002</v>
      </c>
      <c r="O47">
        <f t="shared" si="2"/>
        <v>141892.56</v>
      </c>
      <c r="P47">
        <f>MONTH(Table1[[#This Row],[Date]])</f>
        <v>3</v>
      </c>
    </row>
    <row r="48" spans="1:16">
      <c r="A48">
        <v>1047</v>
      </c>
      <c r="B48" s="16" t="s">
        <v>135</v>
      </c>
      <c r="C48" t="s">
        <v>20</v>
      </c>
      <c r="D48" t="s">
        <v>21</v>
      </c>
      <c r="E48" t="s">
        <v>14</v>
      </c>
      <c r="F48" t="s">
        <v>99</v>
      </c>
      <c r="G48" t="s">
        <v>100</v>
      </c>
      <c r="H48">
        <v>4</v>
      </c>
      <c r="I48">
        <v>43748</v>
      </c>
      <c r="J48">
        <v>0.06</v>
      </c>
      <c r="K48" t="s">
        <v>32</v>
      </c>
      <c r="L48" t="s">
        <v>25</v>
      </c>
      <c r="M48">
        <f t="shared" si="0"/>
        <v>174992</v>
      </c>
      <c r="N48">
        <f t="shared" si="1"/>
        <v>10499.52</v>
      </c>
      <c r="O48">
        <f t="shared" si="2"/>
        <v>164492.48000000001</v>
      </c>
      <c r="P48">
        <f>MONTH(Table1[[#This Row],[Date]])</f>
        <v>12</v>
      </c>
    </row>
    <row r="49" spans="1:16">
      <c r="A49">
        <v>1048</v>
      </c>
      <c r="B49" s="16" t="s">
        <v>136</v>
      </c>
      <c r="C49" t="s">
        <v>20</v>
      </c>
      <c r="D49" t="s">
        <v>79</v>
      </c>
      <c r="E49" t="s">
        <v>40</v>
      </c>
      <c r="F49" t="s">
        <v>41</v>
      </c>
      <c r="G49" t="s">
        <v>42</v>
      </c>
      <c r="H49">
        <v>6</v>
      </c>
      <c r="I49">
        <v>6641</v>
      </c>
      <c r="J49">
        <v>0.1</v>
      </c>
      <c r="K49" t="s">
        <v>32</v>
      </c>
      <c r="L49" t="s">
        <v>18</v>
      </c>
      <c r="M49">
        <f t="shared" si="0"/>
        <v>39846</v>
      </c>
      <c r="N49">
        <f t="shared" si="1"/>
        <v>3984.6000000000004</v>
      </c>
      <c r="O49">
        <f t="shared" si="2"/>
        <v>35861.4</v>
      </c>
      <c r="P49">
        <f>MONTH(Table1[[#This Row],[Date]])</f>
        <v>1</v>
      </c>
    </row>
    <row r="50" spans="1:16">
      <c r="A50">
        <v>1049</v>
      </c>
      <c r="B50" s="16" t="s">
        <v>137</v>
      </c>
      <c r="C50" t="s">
        <v>20</v>
      </c>
      <c r="D50" t="s">
        <v>113</v>
      </c>
      <c r="E50" t="s">
        <v>22</v>
      </c>
      <c r="F50" t="s">
        <v>23</v>
      </c>
      <c r="G50" t="s">
        <v>24</v>
      </c>
      <c r="H50">
        <v>6</v>
      </c>
      <c r="I50">
        <v>35223</v>
      </c>
      <c r="J50">
        <v>0.11</v>
      </c>
      <c r="K50" t="s">
        <v>32</v>
      </c>
      <c r="L50" t="s">
        <v>62</v>
      </c>
      <c r="M50">
        <f t="shared" si="0"/>
        <v>211338</v>
      </c>
      <c r="N50">
        <f t="shared" si="1"/>
        <v>23247.18</v>
      </c>
      <c r="O50">
        <f t="shared" si="2"/>
        <v>188090.82</v>
      </c>
      <c r="P50">
        <f>MONTH(Table1[[#This Row],[Date]])</f>
        <v>8</v>
      </c>
    </row>
    <row r="51" spans="1:16">
      <c r="A51">
        <v>1050</v>
      </c>
      <c r="B51" s="16" t="s">
        <v>138</v>
      </c>
      <c r="C51" t="s">
        <v>68</v>
      </c>
      <c r="D51" t="s">
        <v>110</v>
      </c>
      <c r="E51" t="s">
        <v>40</v>
      </c>
      <c r="F51" t="s">
        <v>41</v>
      </c>
      <c r="G51" t="s">
        <v>89</v>
      </c>
      <c r="H51">
        <v>1</v>
      </c>
      <c r="I51">
        <v>25754</v>
      </c>
      <c r="J51">
        <v>0</v>
      </c>
      <c r="K51" t="s">
        <v>32</v>
      </c>
      <c r="L51" t="s">
        <v>18</v>
      </c>
      <c r="M51">
        <f t="shared" si="0"/>
        <v>25754</v>
      </c>
      <c r="N51">
        <f t="shared" si="1"/>
        <v>0</v>
      </c>
      <c r="O51">
        <f t="shared" si="2"/>
        <v>25754</v>
      </c>
      <c r="P51">
        <f>MONTH(Table1[[#This Row],[Date]])</f>
        <v>6</v>
      </c>
    </row>
    <row r="52" spans="1:16">
      <c r="A52">
        <v>1051</v>
      </c>
      <c r="B52" s="16" t="s">
        <v>139</v>
      </c>
      <c r="C52" t="s">
        <v>12</v>
      </c>
      <c r="D52" t="s">
        <v>140</v>
      </c>
      <c r="E52" t="s">
        <v>29</v>
      </c>
      <c r="F52" t="s">
        <v>65</v>
      </c>
      <c r="G52" t="s">
        <v>141</v>
      </c>
      <c r="H52">
        <v>3</v>
      </c>
      <c r="I52">
        <v>13236</v>
      </c>
      <c r="J52">
        <v>0.08</v>
      </c>
      <c r="K52" t="s">
        <v>32</v>
      </c>
      <c r="L52" t="s">
        <v>38</v>
      </c>
      <c r="M52">
        <f t="shared" si="0"/>
        <v>39708</v>
      </c>
      <c r="N52">
        <f t="shared" si="1"/>
        <v>3176.64</v>
      </c>
      <c r="O52">
        <f t="shared" si="2"/>
        <v>36531.360000000001</v>
      </c>
      <c r="P52">
        <f>MONTH(Table1[[#This Row],[Date]])</f>
        <v>2</v>
      </c>
    </row>
    <row r="53" spans="1:16">
      <c r="A53">
        <v>1052</v>
      </c>
      <c r="B53" s="16" t="s">
        <v>142</v>
      </c>
      <c r="C53" t="s">
        <v>27</v>
      </c>
      <c r="D53" t="s">
        <v>45</v>
      </c>
      <c r="E53" t="s">
        <v>29</v>
      </c>
      <c r="F53" t="s">
        <v>65</v>
      </c>
      <c r="G53" t="s">
        <v>141</v>
      </c>
      <c r="H53">
        <v>8</v>
      </c>
      <c r="I53">
        <v>29235</v>
      </c>
      <c r="J53">
        <v>0.16</v>
      </c>
      <c r="K53" t="s">
        <v>32</v>
      </c>
      <c r="L53" t="s">
        <v>33</v>
      </c>
      <c r="M53">
        <f t="shared" si="0"/>
        <v>233880</v>
      </c>
      <c r="N53">
        <f t="shared" si="1"/>
        <v>37420.800000000003</v>
      </c>
      <c r="O53">
        <f t="shared" si="2"/>
        <v>196459.2</v>
      </c>
      <c r="P53">
        <f>MONTH(Table1[[#This Row],[Date]])</f>
        <v>4</v>
      </c>
    </row>
    <row r="54" spans="1:16">
      <c r="A54">
        <v>1053</v>
      </c>
      <c r="B54" s="16" t="s">
        <v>143</v>
      </c>
      <c r="C54" t="s">
        <v>20</v>
      </c>
      <c r="D54" t="s">
        <v>79</v>
      </c>
      <c r="E54" t="s">
        <v>14</v>
      </c>
      <c r="F54" t="s">
        <v>49</v>
      </c>
      <c r="G54" t="s">
        <v>50</v>
      </c>
      <c r="H54">
        <v>2</v>
      </c>
      <c r="I54">
        <v>46771</v>
      </c>
      <c r="J54">
        <v>0.02</v>
      </c>
      <c r="K54" t="s">
        <v>32</v>
      </c>
      <c r="L54" t="s">
        <v>25</v>
      </c>
      <c r="M54">
        <f t="shared" si="0"/>
        <v>93542</v>
      </c>
      <c r="N54">
        <f t="shared" si="1"/>
        <v>1870.8400000000001</v>
      </c>
      <c r="O54">
        <f t="shared" si="2"/>
        <v>91671.16</v>
      </c>
      <c r="P54">
        <f>MONTH(Table1[[#This Row],[Date]])</f>
        <v>7</v>
      </c>
    </row>
    <row r="55" spans="1:16">
      <c r="A55">
        <v>1054</v>
      </c>
      <c r="B55" s="16" t="s">
        <v>144</v>
      </c>
      <c r="C55" t="s">
        <v>27</v>
      </c>
      <c r="D55" t="s">
        <v>57</v>
      </c>
      <c r="E55" t="s">
        <v>14</v>
      </c>
      <c r="F55" t="s">
        <v>49</v>
      </c>
      <c r="G55" t="s">
        <v>125</v>
      </c>
      <c r="H55">
        <v>10</v>
      </c>
      <c r="I55">
        <v>46646</v>
      </c>
      <c r="J55">
        <v>0.13</v>
      </c>
      <c r="K55" t="s">
        <v>32</v>
      </c>
      <c r="L55" t="s">
        <v>102</v>
      </c>
      <c r="M55">
        <f t="shared" si="0"/>
        <v>466460</v>
      </c>
      <c r="N55">
        <f t="shared" si="1"/>
        <v>60639.8</v>
      </c>
      <c r="O55">
        <f t="shared" si="2"/>
        <v>405820.2</v>
      </c>
      <c r="P55">
        <f>MONTH(Table1[[#This Row],[Date]])</f>
        <v>10</v>
      </c>
    </row>
    <row r="56" spans="1:16">
      <c r="A56">
        <v>1055</v>
      </c>
      <c r="B56" s="16" t="s">
        <v>145</v>
      </c>
      <c r="C56" t="s">
        <v>68</v>
      </c>
      <c r="D56" t="s">
        <v>110</v>
      </c>
      <c r="E56" t="s">
        <v>29</v>
      </c>
      <c r="F56" t="s">
        <v>30</v>
      </c>
      <c r="G56" t="s">
        <v>87</v>
      </c>
      <c r="H56">
        <v>2</v>
      </c>
      <c r="I56">
        <v>34702</v>
      </c>
      <c r="J56">
        <v>0.15</v>
      </c>
      <c r="K56" t="s">
        <v>17</v>
      </c>
      <c r="L56" t="s">
        <v>102</v>
      </c>
      <c r="M56">
        <f t="shared" si="0"/>
        <v>69404</v>
      </c>
      <c r="N56">
        <f t="shared" si="1"/>
        <v>10410.6</v>
      </c>
      <c r="O56">
        <f t="shared" si="2"/>
        <v>58993.4</v>
      </c>
      <c r="P56">
        <f>MONTH(Table1[[#This Row],[Date]])</f>
        <v>1</v>
      </c>
    </row>
    <row r="57" spans="1:16">
      <c r="A57">
        <v>1056</v>
      </c>
      <c r="B57" s="16" t="s">
        <v>146</v>
      </c>
      <c r="C57" t="s">
        <v>27</v>
      </c>
      <c r="D57" t="s">
        <v>57</v>
      </c>
      <c r="E57" t="s">
        <v>14</v>
      </c>
      <c r="F57" t="s">
        <v>99</v>
      </c>
      <c r="G57" t="s">
        <v>100</v>
      </c>
      <c r="H57">
        <v>7</v>
      </c>
      <c r="I57">
        <v>811</v>
      </c>
      <c r="J57">
        <v>0.17</v>
      </c>
      <c r="K57" t="s">
        <v>32</v>
      </c>
      <c r="L57" t="s">
        <v>38</v>
      </c>
      <c r="M57">
        <f t="shared" si="0"/>
        <v>5677</v>
      </c>
      <c r="N57">
        <f t="shared" si="1"/>
        <v>965.09</v>
      </c>
      <c r="O57">
        <f t="shared" si="2"/>
        <v>4711.91</v>
      </c>
      <c r="P57">
        <f>MONTH(Table1[[#This Row],[Date]])</f>
        <v>6</v>
      </c>
    </row>
    <row r="58" spans="1:16">
      <c r="A58">
        <v>1057</v>
      </c>
      <c r="B58" s="16" t="s">
        <v>144</v>
      </c>
      <c r="C58" t="s">
        <v>68</v>
      </c>
      <c r="D58" t="s">
        <v>69</v>
      </c>
      <c r="E58" t="s">
        <v>14</v>
      </c>
      <c r="F58" t="s">
        <v>99</v>
      </c>
      <c r="G58" t="s">
        <v>147</v>
      </c>
      <c r="H58">
        <v>3</v>
      </c>
      <c r="I58">
        <v>40029</v>
      </c>
      <c r="J58">
        <v>0.01</v>
      </c>
      <c r="K58" t="s">
        <v>32</v>
      </c>
      <c r="L58" t="s">
        <v>43</v>
      </c>
      <c r="M58">
        <f t="shared" si="0"/>
        <v>120087</v>
      </c>
      <c r="N58">
        <f t="shared" si="1"/>
        <v>1200.8700000000001</v>
      </c>
      <c r="O58">
        <f t="shared" si="2"/>
        <v>118886.13</v>
      </c>
      <c r="P58">
        <f>MONTH(Table1[[#This Row],[Date]])</f>
        <v>10</v>
      </c>
    </row>
    <row r="59" spans="1:16">
      <c r="A59">
        <v>1058</v>
      </c>
      <c r="B59" s="16" t="s">
        <v>98</v>
      </c>
      <c r="C59" t="s">
        <v>20</v>
      </c>
      <c r="D59" t="s">
        <v>21</v>
      </c>
      <c r="E59" t="s">
        <v>29</v>
      </c>
      <c r="F59" t="s">
        <v>65</v>
      </c>
      <c r="G59" t="s">
        <v>141</v>
      </c>
      <c r="H59">
        <v>7</v>
      </c>
      <c r="I59">
        <v>14322</v>
      </c>
      <c r="J59">
        <v>0.19</v>
      </c>
      <c r="K59" t="s">
        <v>32</v>
      </c>
      <c r="L59" t="s">
        <v>18</v>
      </c>
      <c r="M59">
        <f t="shared" si="0"/>
        <v>100254</v>
      </c>
      <c r="N59">
        <f t="shared" si="1"/>
        <v>19048.260000000002</v>
      </c>
      <c r="O59">
        <f t="shared" si="2"/>
        <v>81205.739999999991</v>
      </c>
      <c r="P59">
        <f>MONTH(Table1[[#This Row],[Date]])</f>
        <v>4</v>
      </c>
    </row>
    <row r="60" spans="1:16">
      <c r="A60">
        <v>1059</v>
      </c>
      <c r="B60" s="16" t="s">
        <v>148</v>
      </c>
      <c r="C60" t="s">
        <v>68</v>
      </c>
      <c r="D60" t="s">
        <v>110</v>
      </c>
      <c r="E60" t="s">
        <v>29</v>
      </c>
      <c r="F60" t="s">
        <v>54</v>
      </c>
      <c r="G60" t="s">
        <v>149</v>
      </c>
      <c r="H60">
        <v>8</v>
      </c>
      <c r="I60">
        <v>47465</v>
      </c>
      <c r="J60">
        <v>0.03</v>
      </c>
      <c r="K60" t="s">
        <v>32</v>
      </c>
      <c r="L60" t="s">
        <v>62</v>
      </c>
      <c r="M60">
        <f t="shared" si="0"/>
        <v>379720</v>
      </c>
      <c r="N60">
        <f t="shared" si="1"/>
        <v>11391.6</v>
      </c>
      <c r="O60">
        <f t="shared" si="2"/>
        <v>368328.4</v>
      </c>
      <c r="P60">
        <f>MONTH(Table1[[#This Row],[Date]])</f>
        <v>11</v>
      </c>
    </row>
    <row r="61" spans="1:16">
      <c r="A61">
        <v>1060</v>
      </c>
      <c r="B61" s="16" t="s">
        <v>138</v>
      </c>
      <c r="C61" t="s">
        <v>12</v>
      </c>
      <c r="D61" t="s">
        <v>92</v>
      </c>
      <c r="E61" t="s">
        <v>14</v>
      </c>
      <c r="F61" t="s">
        <v>84</v>
      </c>
      <c r="G61" t="s">
        <v>150</v>
      </c>
      <c r="H61">
        <v>3</v>
      </c>
      <c r="I61">
        <v>4508</v>
      </c>
      <c r="J61">
        <v>0.02</v>
      </c>
      <c r="K61" t="s">
        <v>32</v>
      </c>
      <c r="L61" t="s">
        <v>33</v>
      </c>
      <c r="M61">
        <f t="shared" si="0"/>
        <v>13524</v>
      </c>
      <c r="N61">
        <f t="shared" si="1"/>
        <v>270.48</v>
      </c>
      <c r="O61">
        <f t="shared" si="2"/>
        <v>13253.52</v>
      </c>
      <c r="P61">
        <f>MONTH(Table1[[#This Row],[Date]])</f>
        <v>6</v>
      </c>
    </row>
    <row r="62" spans="1:16">
      <c r="A62">
        <v>1061</v>
      </c>
      <c r="B62" s="16" t="s">
        <v>151</v>
      </c>
      <c r="C62" t="s">
        <v>27</v>
      </c>
      <c r="D62" t="s">
        <v>35</v>
      </c>
      <c r="E62" t="s">
        <v>29</v>
      </c>
      <c r="F62" t="s">
        <v>60</v>
      </c>
      <c r="G62" t="s">
        <v>152</v>
      </c>
      <c r="H62">
        <v>6</v>
      </c>
      <c r="I62">
        <v>21510</v>
      </c>
      <c r="J62">
        <v>0.05</v>
      </c>
      <c r="K62" t="s">
        <v>32</v>
      </c>
      <c r="L62" t="s">
        <v>72</v>
      </c>
      <c r="M62">
        <f t="shared" si="0"/>
        <v>129060</v>
      </c>
      <c r="N62">
        <f t="shared" si="1"/>
        <v>6453</v>
      </c>
      <c r="O62">
        <f t="shared" si="2"/>
        <v>122607</v>
      </c>
      <c r="P62">
        <f>MONTH(Table1[[#This Row],[Date]])</f>
        <v>9</v>
      </c>
    </row>
    <row r="63" spans="1:16">
      <c r="A63">
        <v>1062</v>
      </c>
      <c r="B63" s="16" t="s">
        <v>153</v>
      </c>
      <c r="C63" t="s">
        <v>27</v>
      </c>
      <c r="D63" t="s">
        <v>35</v>
      </c>
      <c r="E63" t="s">
        <v>22</v>
      </c>
      <c r="F63" t="s">
        <v>154</v>
      </c>
      <c r="G63" t="s">
        <v>155</v>
      </c>
      <c r="H63">
        <v>9</v>
      </c>
      <c r="I63">
        <v>6713</v>
      </c>
      <c r="J63">
        <v>0.14000000000000001</v>
      </c>
      <c r="K63" t="s">
        <v>32</v>
      </c>
      <c r="L63" t="s">
        <v>38</v>
      </c>
      <c r="M63">
        <f t="shared" si="0"/>
        <v>60417</v>
      </c>
      <c r="N63">
        <f t="shared" si="1"/>
        <v>8458.380000000001</v>
      </c>
      <c r="O63">
        <f t="shared" si="2"/>
        <v>51958.619999999995</v>
      </c>
      <c r="P63">
        <f>MONTH(Table1[[#This Row],[Date]])</f>
        <v>12</v>
      </c>
    </row>
    <row r="64" spans="1:16">
      <c r="A64">
        <v>1063</v>
      </c>
      <c r="B64" s="16" t="s">
        <v>156</v>
      </c>
      <c r="C64" t="s">
        <v>12</v>
      </c>
      <c r="D64" t="s">
        <v>92</v>
      </c>
      <c r="E64" t="s">
        <v>29</v>
      </c>
      <c r="F64" t="s">
        <v>30</v>
      </c>
      <c r="G64" t="s">
        <v>87</v>
      </c>
      <c r="H64">
        <v>10</v>
      </c>
      <c r="I64">
        <v>10054</v>
      </c>
      <c r="J64">
        <v>0.11</v>
      </c>
      <c r="K64" t="s">
        <v>32</v>
      </c>
      <c r="L64" t="s">
        <v>25</v>
      </c>
      <c r="M64">
        <f t="shared" si="0"/>
        <v>100540</v>
      </c>
      <c r="N64">
        <f t="shared" si="1"/>
        <v>11059.4</v>
      </c>
      <c r="O64">
        <f t="shared" si="2"/>
        <v>89480.6</v>
      </c>
      <c r="P64">
        <f>MONTH(Table1[[#This Row],[Date]])</f>
        <v>8</v>
      </c>
    </row>
    <row r="65" spans="1:16">
      <c r="A65">
        <v>1064</v>
      </c>
      <c r="B65" s="16" t="s">
        <v>157</v>
      </c>
      <c r="C65" t="s">
        <v>68</v>
      </c>
      <c r="D65" t="s">
        <v>69</v>
      </c>
      <c r="E65" t="s">
        <v>22</v>
      </c>
      <c r="F65" t="s">
        <v>36</v>
      </c>
      <c r="G65" t="s">
        <v>37</v>
      </c>
      <c r="H65">
        <v>7</v>
      </c>
      <c r="I65">
        <v>6538</v>
      </c>
      <c r="J65">
        <v>0</v>
      </c>
      <c r="K65" t="s">
        <v>17</v>
      </c>
      <c r="L65" t="s">
        <v>72</v>
      </c>
      <c r="M65">
        <f t="shared" si="0"/>
        <v>45766</v>
      </c>
      <c r="N65">
        <f t="shared" si="1"/>
        <v>0</v>
      </c>
      <c r="O65">
        <f t="shared" si="2"/>
        <v>45766</v>
      </c>
      <c r="P65">
        <f>MONTH(Table1[[#This Row],[Date]])</f>
        <v>7</v>
      </c>
    </row>
    <row r="66" spans="1:16">
      <c r="A66">
        <v>1065</v>
      </c>
      <c r="B66" s="16" t="s">
        <v>158</v>
      </c>
      <c r="C66" t="s">
        <v>12</v>
      </c>
      <c r="D66" t="s">
        <v>13</v>
      </c>
      <c r="E66" t="s">
        <v>22</v>
      </c>
      <c r="F66" t="s">
        <v>23</v>
      </c>
      <c r="G66" t="s">
        <v>93</v>
      </c>
      <c r="H66">
        <v>3</v>
      </c>
      <c r="I66">
        <v>42025</v>
      </c>
      <c r="J66">
        <v>7.0000000000000007E-2</v>
      </c>
      <c r="K66" t="s">
        <v>17</v>
      </c>
      <c r="L66" t="s">
        <v>38</v>
      </c>
      <c r="M66">
        <f t="shared" si="0"/>
        <v>126075</v>
      </c>
      <c r="N66">
        <f t="shared" si="1"/>
        <v>8825.25</v>
      </c>
      <c r="O66">
        <f t="shared" si="2"/>
        <v>117249.75</v>
      </c>
      <c r="P66">
        <f>MONTH(Table1[[#This Row],[Date]])</f>
        <v>5</v>
      </c>
    </row>
    <row r="67" spans="1:16">
      <c r="A67">
        <v>1066</v>
      </c>
      <c r="B67" s="16" t="s">
        <v>159</v>
      </c>
      <c r="C67" t="s">
        <v>27</v>
      </c>
      <c r="D67" t="s">
        <v>57</v>
      </c>
      <c r="E67" t="s">
        <v>14</v>
      </c>
      <c r="F67" t="s">
        <v>49</v>
      </c>
      <c r="G67" t="s">
        <v>50</v>
      </c>
      <c r="H67">
        <v>1</v>
      </c>
      <c r="I67">
        <v>38321</v>
      </c>
      <c r="J67">
        <v>0.08</v>
      </c>
      <c r="K67" t="s">
        <v>17</v>
      </c>
      <c r="L67" t="s">
        <v>43</v>
      </c>
      <c r="M67">
        <f t="shared" ref="M67:M130" si="3">I67*H67</f>
        <v>38321</v>
      </c>
      <c r="N67">
        <f t="shared" ref="N67:N130" si="4">J67*M67</f>
        <v>3065.6800000000003</v>
      </c>
      <c r="O67">
        <f t="shared" ref="O67:O130" si="5">M67-(J67*M67)</f>
        <v>35255.32</v>
      </c>
      <c r="P67">
        <f>MONTH(Table1[[#This Row],[Date]])</f>
        <v>6</v>
      </c>
    </row>
    <row r="68" spans="1:16">
      <c r="A68">
        <v>1067</v>
      </c>
      <c r="B68" s="16" t="s">
        <v>160</v>
      </c>
      <c r="C68" t="s">
        <v>68</v>
      </c>
      <c r="D68" t="s">
        <v>74</v>
      </c>
      <c r="E68" t="s">
        <v>22</v>
      </c>
      <c r="F68" t="s">
        <v>23</v>
      </c>
      <c r="G68" t="s">
        <v>93</v>
      </c>
      <c r="H68">
        <v>1</v>
      </c>
      <c r="I68">
        <v>17539</v>
      </c>
      <c r="J68">
        <v>0.2</v>
      </c>
      <c r="K68" t="s">
        <v>17</v>
      </c>
      <c r="L68" t="s">
        <v>62</v>
      </c>
      <c r="M68">
        <f t="shared" si="3"/>
        <v>17539</v>
      </c>
      <c r="N68">
        <f t="shared" si="4"/>
        <v>3507.8</v>
      </c>
      <c r="O68">
        <f t="shared" si="5"/>
        <v>14031.2</v>
      </c>
      <c r="P68">
        <f>MONTH(Table1[[#This Row],[Date]])</f>
        <v>6</v>
      </c>
    </row>
    <row r="69" spans="1:16">
      <c r="A69">
        <v>1068</v>
      </c>
      <c r="B69" s="16" t="s">
        <v>161</v>
      </c>
      <c r="C69" t="s">
        <v>20</v>
      </c>
      <c r="D69" t="s">
        <v>59</v>
      </c>
      <c r="E69" t="s">
        <v>29</v>
      </c>
      <c r="F69" t="s">
        <v>60</v>
      </c>
      <c r="G69" t="s">
        <v>162</v>
      </c>
      <c r="H69">
        <v>3</v>
      </c>
      <c r="I69">
        <v>1343</v>
      </c>
      <c r="J69">
        <v>0.17</v>
      </c>
      <c r="K69" t="s">
        <v>17</v>
      </c>
      <c r="L69" t="s">
        <v>43</v>
      </c>
      <c r="M69">
        <f t="shared" si="3"/>
        <v>4029</v>
      </c>
      <c r="N69">
        <f t="shared" si="4"/>
        <v>684.93000000000006</v>
      </c>
      <c r="O69">
        <f t="shared" si="5"/>
        <v>3344.0699999999997</v>
      </c>
      <c r="P69">
        <f>MONTH(Table1[[#This Row],[Date]])</f>
        <v>5</v>
      </c>
    </row>
    <row r="70" spans="1:16">
      <c r="A70">
        <v>1069</v>
      </c>
      <c r="B70" s="16" t="s">
        <v>163</v>
      </c>
      <c r="C70" t="s">
        <v>12</v>
      </c>
      <c r="D70" t="s">
        <v>81</v>
      </c>
      <c r="E70" t="s">
        <v>14</v>
      </c>
      <c r="F70" t="s">
        <v>15</v>
      </c>
      <c r="G70" t="s">
        <v>126</v>
      </c>
      <c r="H70">
        <v>1</v>
      </c>
      <c r="I70">
        <v>49922</v>
      </c>
      <c r="J70">
        <v>0.02</v>
      </c>
      <c r="K70" t="s">
        <v>32</v>
      </c>
      <c r="L70" t="s">
        <v>25</v>
      </c>
      <c r="M70">
        <f t="shared" si="3"/>
        <v>49922</v>
      </c>
      <c r="N70">
        <f t="shared" si="4"/>
        <v>998.44</v>
      </c>
      <c r="O70">
        <f t="shared" si="5"/>
        <v>48923.56</v>
      </c>
      <c r="P70">
        <f>MONTH(Table1[[#This Row],[Date]])</f>
        <v>10</v>
      </c>
    </row>
    <row r="71" spans="1:16">
      <c r="A71">
        <v>1070</v>
      </c>
      <c r="B71" s="16" t="s">
        <v>135</v>
      </c>
      <c r="C71" t="s">
        <v>68</v>
      </c>
      <c r="D71" t="s">
        <v>71</v>
      </c>
      <c r="E71" t="s">
        <v>14</v>
      </c>
      <c r="F71" t="s">
        <v>99</v>
      </c>
      <c r="G71" t="s">
        <v>147</v>
      </c>
      <c r="H71">
        <v>9</v>
      </c>
      <c r="I71">
        <v>10629</v>
      </c>
      <c r="J71">
        <v>0.13</v>
      </c>
      <c r="K71" t="s">
        <v>32</v>
      </c>
      <c r="L71" t="s">
        <v>43</v>
      </c>
      <c r="M71">
        <f t="shared" si="3"/>
        <v>95661</v>
      </c>
      <c r="N71">
        <f t="shared" si="4"/>
        <v>12435.93</v>
      </c>
      <c r="O71">
        <f t="shared" si="5"/>
        <v>83225.070000000007</v>
      </c>
      <c r="P71">
        <f>MONTH(Table1[[#This Row],[Date]])</f>
        <v>12</v>
      </c>
    </row>
    <row r="72" spans="1:16">
      <c r="A72">
        <v>1071</v>
      </c>
      <c r="B72" s="16" t="s">
        <v>164</v>
      </c>
      <c r="C72" t="s">
        <v>68</v>
      </c>
      <c r="D72" t="s">
        <v>71</v>
      </c>
      <c r="E72" t="s">
        <v>22</v>
      </c>
      <c r="F72" t="s">
        <v>154</v>
      </c>
      <c r="G72" t="s">
        <v>155</v>
      </c>
      <c r="H72">
        <v>4</v>
      </c>
      <c r="I72">
        <v>10394</v>
      </c>
      <c r="J72">
        <v>0.11</v>
      </c>
      <c r="K72" t="s">
        <v>17</v>
      </c>
      <c r="L72" t="s">
        <v>102</v>
      </c>
      <c r="M72">
        <f t="shared" si="3"/>
        <v>41576</v>
      </c>
      <c r="N72">
        <f t="shared" si="4"/>
        <v>4573.3599999999997</v>
      </c>
      <c r="O72">
        <f t="shared" si="5"/>
        <v>37002.639999999999</v>
      </c>
      <c r="P72">
        <f>MONTH(Table1[[#This Row],[Date]])</f>
        <v>11</v>
      </c>
    </row>
    <row r="73" spans="1:16">
      <c r="A73">
        <v>1072</v>
      </c>
      <c r="B73" s="16" t="s">
        <v>165</v>
      </c>
      <c r="C73" t="s">
        <v>20</v>
      </c>
      <c r="D73" t="s">
        <v>79</v>
      </c>
      <c r="E73" t="s">
        <v>40</v>
      </c>
      <c r="F73" t="s">
        <v>41</v>
      </c>
      <c r="G73" t="s">
        <v>166</v>
      </c>
      <c r="H73">
        <v>8</v>
      </c>
      <c r="I73">
        <v>8454</v>
      </c>
      <c r="J73">
        <v>0.12</v>
      </c>
      <c r="K73" t="s">
        <v>17</v>
      </c>
      <c r="L73" t="s">
        <v>33</v>
      </c>
      <c r="M73">
        <f t="shared" si="3"/>
        <v>67632</v>
      </c>
      <c r="N73">
        <f t="shared" si="4"/>
        <v>8115.84</v>
      </c>
      <c r="O73">
        <f t="shared" si="5"/>
        <v>59516.160000000003</v>
      </c>
      <c r="P73">
        <f>MONTH(Table1[[#This Row],[Date]])</f>
        <v>8</v>
      </c>
    </row>
    <row r="74" spans="1:16">
      <c r="A74">
        <v>1073</v>
      </c>
      <c r="B74" s="16" t="s">
        <v>167</v>
      </c>
      <c r="C74" t="s">
        <v>68</v>
      </c>
      <c r="D74" t="s">
        <v>74</v>
      </c>
      <c r="E74" t="s">
        <v>29</v>
      </c>
      <c r="F74" t="s">
        <v>65</v>
      </c>
      <c r="G74" t="s">
        <v>66</v>
      </c>
      <c r="H74">
        <v>9</v>
      </c>
      <c r="I74">
        <v>36897</v>
      </c>
      <c r="J74">
        <v>0.06</v>
      </c>
      <c r="K74" t="s">
        <v>17</v>
      </c>
      <c r="L74" t="s">
        <v>33</v>
      </c>
      <c r="M74">
        <f t="shared" si="3"/>
        <v>332073</v>
      </c>
      <c r="N74">
        <f t="shared" si="4"/>
        <v>19924.38</v>
      </c>
      <c r="O74">
        <f t="shared" si="5"/>
        <v>312148.62</v>
      </c>
      <c r="P74">
        <f>MONTH(Table1[[#This Row],[Date]])</f>
        <v>4</v>
      </c>
    </row>
    <row r="75" spans="1:16">
      <c r="A75">
        <v>1074</v>
      </c>
      <c r="B75" s="16" t="s">
        <v>168</v>
      </c>
      <c r="C75" t="s">
        <v>20</v>
      </c>
      <c r="D75" t="s">
        <v>113</v>
      </c>
      <c r="E75" t="s">
        <v>14</v>
      </c>
      <c r="F75" t="s">
        <v>84</v>
      </c>
      <c r="G75" t="s">
        <v>150</v>
      </c>
      <c r="H75">
        <v>2</v>
      </c>
      <c r="I75">
        <v>26407</v>
      </c>
      <c r="J75">
        <v>0.11</v>
      </c>
      <c r="K75" t="s">
        <v>17</v>
      </c>
      <c r="L75" t="s">
        <v>33</v>
      </c>
      <c r="M75">
        <f t="shared" si="3"/>
        <v>52814</v>
      </c>
      <c r="N75">
        <f t="shared" si="4"/>
        <v>5809.54</v>
      </c>
      <c r="O75">
        <f t="shared" si="5"/>
        <v>47004.46</v>
      </c>
      <c r="P75">
        <f>MONTH(Table1[[#This Row],[Date]])</f>
        <v>5</v>
      </c>
    </row>
    <row r="76" spans="1:16">
      <c r="A76">
        <v>1075</v>
      </c>
      <c r="B76" s="16" t="s">
        <v>169</v>
      </c>
      <c r="C76" t="s">
        <v>27</v>
      </c>
      <c r="D76" t="s">
        <v>35</v>
      </c>
      <c r="E76" t="s">
        <v>29</v>
      </c>
      <c r="F76" t="s">
        <v>60</v>
      </c>
      <c r="G76" t="s">
        <v>162</v>
      </c>
      <c r="H76">
        <v>2</v>
      </c>
      <c r="I76">
        <v>3114</v>
      </c>
      <c r="J76">
        <v>0.12</v>
      </c>
      <c r="K76" t="s">
        <v>17</v>
      </c>
      <c r="L76" t="s">
        <v>25</v>
      </c>
      <c r="M76">
        <f t="shared" si="3"/>
        <v>6228</v>
      </c>
      <c r="N76">
        <f t="shared" si="4"/>
        <v>747.36</v>
      </c>
      <c r="O76">
        <f t="shared" si="5"/>
        <v>5480.64</v>
      </c>
      <c r="P76">
        <f>MONTH(Table1[[#This Row],[Date]])</f>
        <v>12</v>
      </c>
    </row>
    <row r="77" spans="1:16">
      <c r="A77">
        <v>1076</v>
      </c>
      <c r="B77" s="16" t="s">
        <v>170</v>
      </c>
      <c r="C77" t="s">
        <v>68</v>
      </c>
      <c r="D77" t="s">
        <v>69</v>
      </c>
      <c r="E77" t="s">
        <v>22</v>
      </c>
      <c r="F77" t="s">
        <v>130</v>
      </c>
      <c r="G77" t="s">
        <v>171</v>
      </c>
      <c r="H77">
        <v>8</v>
      </c>
      <c r="I77">
        <v>24515</v>
      </c>
      <c r="J77">
        <v>0.14000000000000001</v>
      </c>
      <c r="K77" t="s">
        <v>32</v>
      </c>
      <c r="L77" t="s">
        <v>62</v>
      </c>
      <c r="M77">
        <f t="shared" si="3"/>
        <v>196120</v>
      </c>
      <c r="N77">
        <f t="shared" si="4"/>
        <v>27456.800000000003</v>
      </c>
      <c r="O77">
        <f t="shared" si="5"/>
        <v>168663.2</v>
      </c>
      <c r="P77">
        <f>MONTH(Table1[[#This Row],[Date]])</f>
        <v>6</v>
      </c>
    </row>
    <row r="78" spans="1:16">
      <c r="A78">
        <v>1077</v>
      </c>
      <c r="B78" s="16" t="s">
        <v>172</v>
      </c>
      <c r="C78" t="s">
        <v>20</v>
      </c>
      <c r="D78" t="s">
        <v>59</v>
      </c>
      <c r="E78" t="s">
        <v>40</v>
      </c>
      <c r="F78" t="s">
        <v>114</v>
      </c>
      <c r="G78" t="s">
        <v>173</v>
      </c>
      <c r="H78">
        <v>6</v>
      </c>
      <c r="I78">
        <v>25155</v>
      </c>
      <c r="J78">
        <v>0.08</v>
      </c>
      <c r="K78" t="s">
        <v>32</v>
      </c>
      <c r="L78" t="s">
        <v>18</v>
      </c>
      <c r="M78">
        <f t="shared" si="3"/>
        <v>150930</v>
      </c>
      <c r="N78">
        <f t="shared" si="4"/>
        <v>12074.4</v>
      </c>
      <c r="O78">
        <f t="shared" si="5"/>
        <v>138855.6</v>
      </c>
      <c r="P78">
        <f>MONTH(Table1[[#This Row],[Date]])</f>
        <v>1</v>
      </c>
    </row>
    <row r="79" spans="1:16">
      <c r="A79">
        <v>1078</v>
      </c>
      <c r="B79" s="16" t="s">
        <v>174</v>
      </c>
      <c r="C79" t="s">
        <v>20</v>
      </c>
      <c r="D79" t="s">
        <v>113</v>
      </c>
      <c r="E79" t="s">
        <v>14</v>
      </c>
      <c r="F79" t="s">
        <v>84</v>
      </c>
      <c r="G79" t="s">
        <v>150</v>
      </c>
      <c r="H79">
        <v>8</v>
      </c>
      <c r="I79">
        <v>12474</v>
      </c>
      <c r="J79">
        <v>0.14000000000000001</v>
      </c>
      <c r="K79" t="s">
        <v>17</v>
      </c>
      <c r="L79" t="s">
        <v>18</v>
      </c>
      <c r="M79">
        <f t="shared" si="3"/>
        <v>99792</v>
      </c>
      <c r="N79">
        <f t="shared" si="4"/>
        <v>13970.880000000001</v>
      </c>
      <c r="O79">
        <f t="shared" si="5"/>
        <v>85821.119999999995</v>
      </c>
      <c r="P79">
        <f>MONTH(Table1[[#This Row],[Date]])</f>
        <v>7</v>
      </c>
    </row>
    <row r="80" spans="1:16">
      <c r="A80">
        <v>1079</v>
      </c>
      <c r="B80" s="16" t="s">
        <v>175</v>
      </c>
      <c r="C80" t="s">
        <v>27</v>
      </c>
      <c r="D80" t="s">
        <v>35</v>
      </c>
      <c r="E80" t="s">
        <v>14</v>
      </c>
      <c r="F80" t="s">
        <v>15</v>
      </c>
      <c r="G80" t="s">
        <v>52</v>
      </c>
      <c r="H80">
        <v>5</v>
      </c>
      <c r="I80">
        <v>21432</v>
      </c>
      <c r="J80">
        <v>0.1</v>
      </c>
      <c r="K80" t="s">
        <v>17</v>
      </c>
      <c r="L80" t="s">
        <v>62</v>
      </c>
      <c r="M80">
        <f t="shared" si="3"/>
        <v>107160</v>
      </c>
      <c r="N80">
        <f t="shared" si="4"/>
        <v>10716</v>
      </c>
      <c r="O80">
        <f t="shared" si="5"/>
        <v>96444</v>
      </c>
      <c r="P80">
        <f>MONTH(Table1[[#This Row],[Date]])</f>
        <v>1</v>
      </c>
    </row>
    <row r="81" spans="1:16">
      <c r="A81">
        <v>1080</v>
      </c>
      <c r="B81" s="16" t="s">
        <v>176</v>
      </c>
      <c r="C81" t="s">
        <v>20</v>
      </c>
      <c r="D81" t="s">
        <v>59</v>
      </c>
      <c r="E81" t="s">
        <v>14</v>
      </c>
      <c r="F81" t="s">
        <v>15</v>
      </c>
      <c r="G81" t="s">
        <v>52</v>
      </c>
      <c r="H81">
        <v>7</v>
      </c>
      <c r="I81">
        <v>41716</v>
      </c>
      <c r="J81">
        <v>0.16</v>
      </c>
      <c r="K81" t="s">
        <v>17</v>
      </c>
      <c r="L81" t="s">
        <v>43</v>
      </c>
      <c r="M81">
        <f t="shared" si="3"/>
        <v>292012</v>
      </c>
      <c r="N81">
        <f t="shared" si="4"/>
        <v>46721.919999999998</v>
      </c>
      <c r="O81">
        <f t="shared" si="5"/>
        <v>245290.08000000002</v>
      </c>
      <c r="P81">
        <f>MONTH(Table1[[#This Row],[Date]])</f>
        <v>1</v>
      </c>
    </row>
    <row r="82" spans="1:16">
      <c r="A82">
        <v>1081</v>
      </c>
      <c r="B82" s="16" t="s">
        <v>177</v>
      </c>
      <c r="C82" t="s">
        <v>68</v>
      </c>
      <c r="D82" t="s">
        <v>110</v>
      </c>
      <c r="E82" t="s">
        <v>29</v>
      </c>
      <c r="F82" t="s">
        <v>30</v>
      </c>
      <c r="G82" t="s">
        <v>108</v>
      </c>
      <c r="H82">
        <v>9</v>
      </c>
      <c r="I82">
        <v>29852</v>
      </c>
      <c r="J82">
        <v>0.11</v>
      </c>
      <c r="K82" t="s">
        <v>32</v>
      </c>
      <c r="L82" t="s">
        <v>102</v>
      </c>
      <c r="M82">
        <f t="shared" si="3"/>
        <v>268668</v>
      </c>
      <c r="N82">
        <f t="shared" si="4"/>
        <v>29553.48</v>
      </c>
      <c r="O82">
        <f t="shared" si="5"/>
        <v>239114.52</v>
      </c>
      <c r="P82">
        <f>MONTH(Table1[[#This Row],[Date]])</f>
        <v>6</v>
      </c>
    </row>
    <row r="83" spans="1:16">
      <c r="A83">
        <v>1082</v>
      </c>
      <c r="B83" s="16" t="s">
        <v>178</v>
      </c>
      <c r="C83" t="s">
        <v>68</v>
      </c>
      <c r="D83" t="s">
        <v>71</v>
      </c>
      <c r="E83" t="s">
        <v>40</v>
      </c>
      <c r="F83" t="s">
        <v>114</v>
      </c>
      <c r="G83" t="s">
        <v>179</v>
      </c>
      <c r="H83">
        <v>9</v>
      </c>
      <c r="I83">
        <v>43258</v>
      </c>
      <c r="J83">
        <v>0.02</v>
      </c>
      <c r="K83" t="s">
        <v>17</v>
      </c>
      <c r="L83" t="s">
        <v>25</v>
      </c>
      <c r="M83">
        <f t="shared" si="3"/>
        <v>389322</v>
      </c>
      <c r="N83">
        <f t="shared" si="4"/>
        <v>7786.4400000000005</v>
      </c>
      <c r="O83">
        <f t="shared" si="5"/>
        <v>381535.56</v>
      </c>
      <c r="P83">
        <f>MONTH(Table1[[#This Row],[Date]])</f>
        <v>10</v>
      </c>
    </row>
    <row r="84" spans="1:16">
      <c r="A84">
        <v>1083</v>
      </c>
      <c r="B84" s="16" t="s">
        <v>180</v>
      </c>
      <c r="C84" t="s">
        <v>20</v>
      </c>
      <c r="D84" t="s">
        <v>79</v>
      </c>
      <c r="E84" t="s">
        <v>14</v>
      </c>
      <c r="F84" t="s">
        <v>84</v>
      </c>
      <c r="G84" t="s">
        <v>150</v>
      </c>
      <c r="H84">
        <v>5</v>
      </c>
      <c r="I84">
        <v>42489</v>
      </c>
      <c r="J84">
        <v>0.03</v>
      </c>
      <c r="K84" t="s">
        <v>32</v>
      </c>
      <c r="L84" t="s">
        <v>62</v>
      </c>
      <c r="M84">
        <f t="shared" si="3"/>
        <v>212445</v>
      </c>
      <c r="N84">
        <f t="shared" si="4"/>
        <v>6373.3499999999995</v>
      </c>
      <c r="O84">
        <f t="shared" si="5"/>
        <v>206071.65</v>
      </c>
      <c r="P84">
        <f>MONTH(Table1[[#This Row],[Date]])</f>
        <v>10</v>
      </c>
    </row>
    <row r="85" spans="1:16">
      <c r="A85">
        <v>1084</v>
      </c>
      <c r="B85" s="16" t="s">
        <v>181</v>
      </c>
      <c r="C85" t="s">
        <v>68</v>
      </c>
      <c r="D85" t="s">
        <v>69</v>
      </c>
      <c r="E85" t="s">
        <v>22</v>
      </c>
      <c r="F85" t="s">
        <v>23</v>
      </c>
      <c r="G85" t="s">
        <v>24</v>
      </c>
      <c r="H85">
        <v>10</v>
      </c>
      <c r="I85">
        <v>27301</v>
      </c>
      <c r="J85">
        <v>0.15</v>
      </c>
      <c r="K85" t="s">
        <v>17</v>
      </c>
      <c r="L85" t="s">
        <v>18</v>
      </c>
      <c r="M85">
        <f t="shared" si="3"/>
        <v>273010</v>
      </c>
      <c r="N85">
        <f t="shared" si="4"/>
        <v>40951.5</v>
      </c>
      <c r="O85">
        <f t="shared" si="5"/>
        <v>232058.5</v>
      </c>
      <c r="P85">
        <f>MONTH(Table1[[#This Row],[Date]])</f>
        <v>12</v>
      </c>
    </row>
    <row r="86" spans="1:16">
      <c r="A86">
        <v>1085</v>
      </c>
      <c r="B86" s="16" t="s">
        <v>182</v>
      </c>
      <c r="C86" t="s">
        <v>12</v>
      </c>
      <c r="D86" t="s">
        <v>92</v>
      </c>
      <c r="E86" t="s">
        <v>40</v>
      </c>
      <c r="F86" t="s">
        <v>114</v>
      </c>
      <c r="G86" t="s">
        <v>179</v>
      </c>
      <c r="H86">
        <v>3</v>
      </c>
      <c r="I86">
        <v>37824</v>
      </c>
      <c r="J86">
        <v>0.06</v>
      </c>
      <c r="K86" t="s">
        <v>32</v>
      </c>
      <c r="L86" t="s">
        <v>102</v>
      </c>
      <c r="M86">
        <f t="shared" si="3"/>
        <v>113472</v>
      </c>
      <c r="N86">
        <f t="shared" si="4"/>
        <v>6808.32</v>
      </c>
      <c r="O86">
        <f t="shared" si="5"/>
        <v>106663.67999999999</v>
      </c>
      <c r="P86">
        <f>MONTH(Table1[[#This Row],[Date]])</f>
        <v>8</v>
      </c>
    </row>
    <row r="87" spans="1:16">
      <c r="A87">
        <v>1086</v>
      </c>
      <c r="B87" s="16" t="s">
        <v>183</v>
      </c>
      <c r="C87" t="s">
        <v>27</v>
      </c>
      <c r="D87" t="s">
        <v>28</v>
      </c>
      <c r="E87" t="s">
        <v>40</v>
      </c>
      <c r="F87" t="s">
        <v>46</v>
      </c>
      <c r="G87" t="s">
        <v>47</v>
      </c>
      <c r="H87">
        <v>4</v>
      </c>
      <c r="I87">
        <v>41988</v>
      </c>
      <c r="J87">
        <v>0.12</v>
      </c>
      <c r="K87" t="s">
        <v>17</v>
      </c>
      <c r="L87" t="s">
        <v>72</v>
      </c>
      <c r="M87">
        <f t="shared" si="3"/>
        <v>167952</v>
      </c>
      <c r="N87">
        <f t="shared" si="4"/>
        <v>20154.239999999998</v>
      </c>
      <c r="O87">
        <f t="shared" si="5"/>
        <v>147797.76000000001</v>
      </c>
      <c r="P87">
        <f>MONTH(Table1[[#This Row],[Date]])</f>
        <v>12</v>
      </c>
    </row>
    <row r="88" spans="1:16">
      <c r="A88">
        <v>1087</v>
      </c>
      <c r="B88" s="16" t="s">
        <v>160</v>
      </c>
      <c r="C88" t="s">
        <v>12</v>
      </c>
      <c r="D88" t="s">
        <v>140</v>
      </c>
      <c r="E88" t="s">
        <v>22</v>
      </c>
      <c r="F88" t="s">
        <v>23</v>
      </c>
      <c r="G88" t="s">
        <v>93</v>
      </c>
      <c r="H88">
        <v>5</v>
      </c>
      <c r="I88">
        <v>18016</v>
      </c>
      <c r="J88">
        <v>7.0000000000000007E-2</v>
      </c>
      <c r="K88" t="s">
        <v>32</v>
      </c>
      <c r="L88" t="s">
        <v>18</v>
      </c>
      <c r="M88">
        <f t="shared" si="3"/>
        <v>90080</v>
      </c>
      <c r="N88">
        <f t="shared" si="4"/>
        <v>6305.6</v>
      </c>
      <c r="O88">
        <f t="shared" si="5"/>
        <v>83774.399999999994</v>
      </c>
      <c r="P88">
        <f>MONTH(Table1[[#This Row],[Date]])</f>
        <v>6</v>
      </c>
    </row>
    <row r="89" spans="1:16">
      <c r="A89">
        <v>1088</v>
      </c>
      <c r="B89" s="16" t="s">
        <v>184</v>
      </c>
      <c r="C89" t="s">
        <v>20</v>
      </c>
      <c r="D89" t="s">
        <v>21</v>
      </c>
      <c r="E89" t="s">
        <v>22</v>
      </c>
      <c r="F89" t="s">
        <v>23</v>
      </c>
      <c r="G89" t="s">
        <v>97</v>
      </c>
      <c r="H89">
        <v>8</v>
      </c>
      <c r="I89">
        <v>11486</v>
      </c>
      <c r="J89">
        <v>0.17</v>
      </c>
      <c r="K89" t="s">
        <v>17</v>
      </c>
      <c r="L89" t="s">
        <v>43</v>
      </c>
      <c r="M89">
        <f t="shared" si="3"/>
        <v>91888</v>
      </c>
      <c r="N89">
        <f t="shared" si="4"/>
        <v>15620.960000000001</v>
      </c>
      <c r="O89">
        <f t="shared" si="5"/>
        <v>76267.039999999994</v>
      </c>
      <c r="P89">
        <f>MONTH(Table1[[#This Row],[Date]])</f>
        <v>7</v>
      </c>
    </row>
    <row r="90" spans="1:16">
      <c r="A90">
        <v>1089</v>
      </c>
      <c r="B90" s="16" t="s">
        <v>185</v>
      </c>
      <c r="C90" t="s">
        <v>68</v>
      </c>
      <c r="D90" t="s">
        <v>71</v>
      </c>
      <c r="E90" t="s">
        <v>40</v>
      </c>
      <c r="F90" t="s">
        <v>75</v>
      </c>
      <c r="G90" t="s">
        <v>105</v>
      </c>
      <c r="H90">
        <v>8</v>
      </c>
      <c r="I90">
        <v>33981</v>
      </c>
      <c r="J90">
        <v>0.13</v>
      </c>
      <c r="K90" t="s">
        <v>32</v>
      </c>
      <c r="L90" t="s">
        <v>33</v>
      </c>
      <c r="M90">
        <f t="shared" si="3"/>
        <v>271848</v>
      </c>
      <c r="N90">
        <f t="shared" si="4"/>
        <v>35340.239999999998</v>
      </c>
      <c r="O90">
        <f t="shared" si="5"/>
        <v>236507.76</v>
      </c>
      <c r="P90">
        <f>MONTH(Table1[[#This Row],[Date]])</f>
        <v>3</v>
      </c>
    </row>
    <row r="91" spans="1:16">
      <c r="A91">
        <v>1090</v>
      </c>
      <c r="B91" s="16" t="s">
        <v>186</v>
      </c>
      <c r="C91" t="s">
        <v>27</v>
      </c>
      <c r="D91" t="s">
        <v>35</v>
      </c>
      <c r="E91" t="s">
        <v>14</v>
      </c>
      <c r="F91" t="s">
        <v>84</v>
      </c>
      <c r="G91" t="s">
        <v>117</v>
      </c>
      <c r="H91">
        <v>9</v>
      </c>
      <c r="I91">
        <v>23864</v>
      </c>
      <c r="J91">
        <v>0.01</v>
      </c>
      <c r="K91" t="s">
        <v>32</v>
      </c>
      <c r="L91" t="s">
        <v>62</v>
      </c>
      <c r="M91">
        <f t="shared" si="3"/>
        <v>214776</v>
      </c>
      <c r="N91">
        <f t="shared" si="4"/>
        <v>2147.7600000000002</v>
      </c>
      <c r="O91">
        <f t="shared" si="5"/>
        <v>212628.24</v>
      </c>
      <c r="P91">
        <f>MONTH(Table1[[#This Row],[Date]])</f>
        <v>10</v>
      </c>
    </row>
    <row r="92" spans="1:16">
      <c r="A92">
        <v>1091</v>
      </c>
      <c r="B92" s="16" t="s">
        <v>187</v>
      </c>
      <c r="C92" t="s">
        <v>27</v>
      </c>
      <c r="D92" t="s">
        <v>28</v>
      </c>
      <c r="E92" t="s">
        <v>40</v>
      </c>
      <c r="F92" t="s">
        <v>41</v>
      </c>
      <c r="G92" t="s">
        <v>89</v>
      </c>
      <c r="H92">
        <v>6</v>
      </c>
      <c r="I92">
        <v>38835</v>
      </c>
      <c r="J92">
        <v>0.12</v>
      </c>
      <c r="K92" t="s">
        <v>17</v>
      </c>
      <c r="L92" t="s">
        <v>43</v>
      </c>
      <c r="M92">
        <f t="shared" si="3"/>
        <v>233010</v>
      </c>
      <c r="N92">
        <f t="shared" si="4"/>
        <v>27961.200000000001</v>
      </c>
      <c r="O92">
        <f t="shared" si="5"/>
        <v>205048.8</v>
      </c>
      <c r="P92">
        <f>MONTH(Table1[[#This Row],[Date]])</f>
        <v>2</v>
      </c>
    </row>
    <row r="93" spans="1:16">
      <c r="A93">
        <v>1092</v>
      </c>
      <c r="B93" s="16" t="s">
        <v>188</v>
      </c>
      <c r="C93" t="s">
        <v>27</v>
      </c>
      <c r="D93" t="s">
        <v>28</v>
      </c>
      <c r="E93" t="s">
        <v>22</v>
      </c>
      <c r="F93" t="s">
        <v>130</v>
      </c>
      <c r="G93" t="s">
        <v>131</v>
      </c>
      <c r="H93">
        <v>6</v>
      </c>
      <c r="I93">
        <v>35216</v>
      </c>
      <c r="J93">
        <v>0.2</v>
      </c>
      <c r="K93" t="s">
        <v>32</v>
      </c>
      <c r="L93" t="s">
        <v>43</v>
      </c>
      <c r="M93">
        <f t="shared" si="3"/>
        <v>211296</v>
      </c>
      <c r="N93">
        <f t="shared" si="4"/>
        <v>42259.200000000004</v>
      </c>
      <c r="O93">
        <f t="shared" si="5"/>
        <v>169036.79999999999</v>
      </c>
      <c r="P93">
        <f>MONTH(Table1[[#This Row],[Date]])</f>
        <v>9</v>
      </c>
    </row>
    <row r="94" spans="1:16">
      <c r="A94">
        <v>1093</v>
      </c>
      <c r="B94" s="16" t="s">
        <v>189</v>
      </c>
      <c r="C94" t="s">
        <v>68</v>
      </c>
      <c r="D94" t="s">
        <v>69</v>
      </c>
      <c r="E94" t="s">
        <v>22</v>
      </c>
      <c r="F94" t="s">
        <v>23</v>
      </c>
      <c r="G94" t="s">
        <v>24</v>
      </c>
      <c r="H94">
        <v>1</v>
      </c>
      <c r="I94">
        <v>14263</v>
      </c>
      <c r="J94">
        <v>0.19</v>
      </c>
      <c r="K94" t="s">
        <v>17</v>
      </c>
      <c r="L94" t="s">
        <v>43</v>
      </c>
      <c r="M94">
        <f t="shared" si="3"/>
        <v>14263</v>
      </c>
      <c r="N94">
        <f t="shared" si="4"/>
        <v>2709.9700000000003</v>
      </c>
      <c r="O94">
        <f t="shared" si="5"/>
        <v>11553.029999999999</v>
      </c>
      <c r="P94">
        <f>MONTH(Table1[[#This Row],[Date]])</f>
        <v>1</v>
      </c>
    </row>
    <row r="95" spans="1:16">
      <c r="A95">
        <v>1094</v>
      </c>
      <c r="B95" s="16" t="s">
        <v>190</v>
      </c>
      <c r="C95" t="s">
        <v>27</v>
      </c>
      <c r="D95" t="s">
        <v>45</v>
      </c>
      <c r="E95" t="s">
        <v>40</v>
      </c>
      <c r="F95" t="s">
        <v>41</v>
      </c>
      <c r="G95" t="s">
        <v>42</v>
      </c>
      <c r="H95">
        <v>9</v>
      </c>
      <c r="I95">
        <v>1612</v>
      </c>
      <c r="J95">
        <v>0.09</v>
      </c>
      <c r="K95" t="s">
        <v>17</v>
      </c>
      <c r="L95" t="s">
        <v>33</v>
      </c>
      <c r="M95">
        <f t="shared" si="3"/>
        <v>14508</v>
      </c>
      <c r="N95">
        <f t="shared" si="4"/>
        <v>1305.72</v>
      </c>
      <c r="O95">
        <f t="shared" si="5"/>
        <v>13202.28</v>
      </c>
      <c r="P95">
        <f>MONTH(Table1[[#This Row],[Date]])</f>
        <v>6</v>
      </c>
    </row>
    <row r="96" spans="1:16">
      <c r="A96">
        <v>1095</v>
      </c>
      <c r="B96" s="16" t="s">
        <v>191</v>
      </c>
      <c r="C96" t="s">
        <v>68</v>
      </c>
      <c r="D96" t="s">
        <v>71</v>
      </c>
      <c r="E96" t="s">
        <v>22</v>
      </c>
      <c r="F96" t="s">
        <v>154</v>
      </c>
      <c r="G96" t="s">
        <v>192</v>
      </c>
      <c r="H96">
        <v>5</v>
      </c>
      <c r="I96">
        <v>10549</v>
      </c>
      <c r="J96">
        <v>0.13</v>
      </c>
      <c r="K96" t="s">
        <v>32</v>
      </c>
      <c r="L96" t="s">
        <v>25</v>
      </c>
      <c r="M96">
        <f t="shared" si="3"/>
        <v>52745</v>
      </c>
      <c r="N96">
        <f t="shared" si="4"/>
        <v>6856.85</v>
      </c>
      <c r="O96">
        <f t="shared" si="5"/>
        <v>45888.15</v>
      </c>
      <c r="P96">
        <f>MONTH(Table1[[#This Row],[Date]])</f>
        <v>11</v>
      </c>
    </row>
    <row r="97" spans="1:16">
      <c r="A97">
        <v>1096</v>
      </c>
      <c r="B97" s="16" t="s">
        <v>193</v>
      </c>
      <c r="C97" t="s">
        <v>68</v>
      </c>
      <c r="D97" t="s">
        <v>69</v>
      </c>
      <c r="E97" t="s">
        <v>40</v>
      </c>
      <c r="F97" t="s">
        <v>114</v>
      </c>
      <c r="G97" t="s">
        <v>115</v>
      </c>
      <c r="H97">
        <v>8</v>
      </c>
      <c r="I97">
        <v>36450</v>
      </c>
      <c r="J97">
        <v>0.06</v>
      </c>
      <c r="K97" t="s">
        <v>32</v>
      </c>
      <c r="L97" t="s">
        <v>33</v>
      </c>
      <c r="M97">
        <f t="shared" si="3"/>
        <v>291600</v>
      </c>
      <c r="N97">
        <f t="shared" si="4"/>
        <v>17496</v>
      </c>
      <c r="O97">
        <f t="shared" si="5"/>
        <v>274104</v>
      </c>
      <c r="P97">
        <f>MONTH(Table1[[#This Row],[Date]])</f>
        <v>2</v>
      </c>
    </row>
    <row r="98" spans="1:16">
      <c r="A98">
        <v>1097</v>
      </c>
      <c r="B98" s="16" t="s">
        <v>170</v>
      </c>
      <c r="C98" t="s">
        <v>68</v>
      </c>
      <c r="D98" t="s">
        <v>110</v>
      </c>
      <c r="E98" t="s">
        <v>22</v>
      </c>
      <c r="F98" t="s">
        <v>23</v>
      </c>
      <c r="G98" t="s">
        <v>24</v>
      </c>
      <c r="H98">
        <v>5</v>
      </c>
      <c r="I98">
        <v>45114</v>
      </c>
      <c r="J98">
        <v>0.12</v>
      </c>
      <c r="K98" t="s">
        <v>17</v>
      </c>
      <c r="L98" t="s">
        <v>43</v>
      </c>
      <c r="M98">
        <f t="shared" si="3"/>
        <v>225570</v>
      </c>
      <c r="N98">
        <f t="shared" si="4"/>
        <v>27068.399999999998</v>
      </c>
      <c r="O98">
        <f t="shared" si="5"/>
        <v>198501.6</v>
      </c>
      <c r="P98">
        <f>MONTH(Table1[[#This Row],[Date]])</f>
        <v>6</v>
      </c>
    </row>
    <row r="99" spans="1:16">
      <c r="A99">
        <v>1098</v>
      </c>
      <c r="B99" s="16" t="s">
        <v>34</v>
      </c>
      <c r="C99" t="s">
        <v>27</v>
      </c>
      <c r="D99" t="s">
        <v>45</v>
      </c>
      <c r="E99" t="s">
        <v>22</v>
      </c>
      <c r="F99" t="s">
        <v>154</v>
      </c>
      <c r="G99" t="s">
        <v>192</v>
      </c>
      <c r="H99">
        <v>2</v>
      </c>
      <c r="I99">
        <v>12984</v>
      </c>
      <c r="J99">
        <v>0.1</v>
      </c>
      <c r="K99" t="s">
        <v>32</v>
      </c>
      <c r="L99" t="s">
        <v>33</v>
      </c>
      <c r="M99">
        <f t="shared" si="3"/>
        <v>25968</v>
      </c>
      <c r="N99">
        <f t="shared" si="4"/>
        <v>2596.8000000000002</v>
      </c>
      <c r="O99">
        <f t="shared" si="5"/>
        <v>23371.200000000001</v>
      </c>
      <c r="P99">
        <f>MONTH(Table1[[#This Row],[Date]])</f>
        <v>8</v>
      </c>
    </row>
    <row r="100" spans="1:16">
      <c r="A100">
        <v>1099</v>
      </c>
      <c r="B100" s="16" t="s">
        <v>194</v>
      </c>
      <c r="C100" t="s">
        <v>68</v>
      </c>
      <c r="D100" t="s">
        <v>110</v>
      </c>
      <c r="E100" t="s">
        <v>40</v>
      </c>
      <c r="F100" t="s">
        <v>75</v>
      </c>
      <c r="G100" t="s">
        <v>76</v>
      </c>
      <c r="H100">
        <v>7</v>
      </c>
      <c r="I100">
        <v>22071</v>
      </c>
      <c r="J100">
        <v>0.01</v>
      </c>
      <c r="K100" t="s">
        <v>32</v>
      </c>
      <c r="L100" t="s">
        <v>33</v>
      </c>
      <c r="M100">
        <f t="shared" si="3"/>
        <v>154497</v>
      </c>
      <c r="N100">
        <f t="shared" si="4"/>
        <v>1544.97</v>
      </c>
      <c r="O100">
        <f t="shared" si="5"/>
        <v>152952.03</v>
      </c>
      <c r="P100">
        <f>MONTH(Table1[[#This Row],[Date]])</f>
        <v>10</v>
      </c>
    </row>
    <row r="101" spans="1:16">
      <c r="A101">
        <v>1100</v>
      </c>
      <c r="B101" s="16" t="s">
        <v>11</v>
      </c>
      <c r="C101" t="s">
        <v>20</v>
      </c>
      <c r="D101" t="s">
        <v>59</v>
      </c>
      <c r="E101" t="s">
        <v>22</v>
      </c>
      <c r="F101" t="s">
        <v>36</v>
      </c>
      <c r="G101" t="s">
        <v>37</v>
      </c>
      <c r="H101">
        <v>10</v>
      </c>
      <c r="I101">
        <v>8406</v>
      </c>
      <c r="J101">
        <v>7.0000000000000007E-2</v>
      </c>
      <c r="K101" t="s">
        <v>17</v>
      </c>
      <c r="L101" t="s">
        <v>18</v>
      </c>
      <c r="M101">
        <f t="shared" si="3"/>
        <v>84060</v>
      </c>
      <c r="N101">
        <f t="shared" si="4"/>
        <v>5884.2000000000007</v>
      </c>
      <c r="O101">
        <f t="shared" si="5"/>
        <v>78175.8</v>
      </c>
      <c r="P101">
        <f>MONTH(Table1[[#This Row],[Date]])</f>
        <v>4</v>
      </c>
    </row>
    <row r="102" spans="1:16">
      <c r="A102">
        <v>1101</v>
      </c>
      <c r="B102" s="16" t="s">
        <v>195</v>
      </c>
      <c r="C102" t="s">
        <v>27</v>
      </c>
      <c r="D102" t="s">
        <v>35</v>
      </c>
      <c r="E102" t="s">
        <v>22</v>
      </c>
      <c r="F102" t="s">
        <v>36</v>
      </c>
      <c r="G102" t="s">
        <v>37</v>
      </c>
      <c r="H102">
        <v>2</v>
      </c>
      <c r="I102">
        <v>19806</v>
      </c>
      <c r="J102">
        <v>0.05</v>
      </c>
      <c r="K102" t="s">
        <v>32</v>
      </c>
      <c r="L102" t="s">
        <v>72</v>
      </c>
      <c r="M102">
        <f t="shared" si="3"/>
        <v>39612</v>
      </c>
      <c r="N102">
        <f t="shared" si="4"/>
        <v>1980.6000000000001</v>
      </c>
      <c r="O102">
        <f t="shared" si="5"/>
        <v>37631.4</v>
      </c>
      <c r="P102">
        <f>MONTH(Table1[[#This Row],[Date]])</f>
        <v>12</v>
      </c>
    </row>
    <row r="103" spans="1:16">
      <c r="A103">
        <v>1102</v>
      </c>
      <c r="B103" s="16" t="s">
        <v>196</v>
      </c>
      <c r="C103" t="s">
        <v>12</v>
      </c>
      <c r="D103" t="s">
        <v>140</v>
      </c>
      <c r="E103" t="s">
        <v>14</v>
      </c>
      <c r="F103" t="s">
        <v>49</v>
      </c>
      <c r="G103" t="s">
        <v>50</v>
      </c>
      <c r="H103">
        <v>10</v>
      </c>
      <c r="I103">
        <v>10205</v>
      </c>
      <c r="J103">
        <v>0.02</v>
      </c>
      <c r="K103" t="s">
        <v>32</v>
      </c>
      <c r="L103" t="s">
        <v>72</v>
      </c>
      <c r="M103">
        <f t="shared" si="3"/>
        <v>102050</v>
      </c>
      <c r="N103">
        <f t="shared" si="4"/>
        <v>2041</v>
      </c>
      <c r="O103">
        <f t="shared" si="5"/>
        <v>100009</v>
      </c>
      <c r="P103">
        <f>MONTH(Table1[[#This Row],[Date]])</f>
        <v>3</v>
      </c>
    </row>
    <row r="104" spans="1:16">
      <c r="A104">
        <v>1103</v>
      </c>
      <c r="B104" s="16" t="s">
        <v>197</v>
      </c>
      <c r="C104" t="s">
        <v>27</v>
      </c>
      <c r="D104" t="s">
        <v>35</v>
      </c>
      <c r="E104" t="s">
        <v>29</v>
      </c>
      <c r="F104" t="s">
        <v>65</v>
      </c>
      <c r="G104" t="s">
        <v>198</v>
      </c>
      <c r="H104">
        <v>4</v>
      </c>
      <c r="I104">
        <v>31257</v>
      </c>
      <c r="J104">
        <v>0.11</v>
      </c>
      <c r="K104" t="s">
        <v>32</v>
      </c>
      <c r="L104" t="s">
        <v>62</v>
      </c>
      <c r="M104">
        <f t="shared" si="3"/>
        <v>125028</v>
      </c>
      <c r="N104">
        <f t="shared" si="4"/>
        <v>13753.08</v>
      </c>
      <c r="O104">
        <f t="shared" si="5"/>
        <v>111274.92</v>
      </c>
      <c r="P104">
        <f>MONTH(Table1[[#This Row],[Date]])</f>
        <v>12</v>
      </c>
    </row>
    <row r="105" spans="1:16">
      <c r="A105">
        <v>1104</v>
      </c>
      <c r="B105" s="16" t="s">
        <v>199</v>
      </c>
      <c r="C105" t="s">
        <v>27</v>
      </c>
      <c r="D105" t="s">
        <v>28</v>
      </c>
      <c r="E105" t="s">
        <v>40</v>
      </c>
      <c r="F105" t="s">
        <v>75</v>
      </c>
      <c r="G105" t="s">
        <v>122</v>
      </c>
      <c r="H105">
        <v>7</v>
      </c>
      <c r="I105">
        <v>45758</v>
      </c>
      <c r="J105">
        <v>0.03</v>
      </c>
      <c r="K105" t="s">
        <v>17</v>
      </c>
      <c r="L105" t="s">
        <v>102</v>
      </c>
      <c r="M105">
        <f t="shared" si="3"/>
        <v>320306</v>
      </c>
      <c r="N105">
        <f t="shared" si="4"/>
        <v>9609.18</v>
      </c>
      <c r="O105">
        <f t="shared" si="5"/>
        <v>310696.82</v>
      </c>
      <c r="P105">
        <f>MONTH(Table1[[#This Row],[Date]])</f>
        <v>1</v>
      </c>
    </row>
    <row r="106" spans="1:16">
      <c r="A106">
        <v>1105</v>
      </c>
      <c r="B106" s="16" t="s">
        <v>200</v>
      </c>
      <c r="C106" t="s">
        <v>20</v>
      </c>
      <c r="D106" t="s">
        <v>113</v>
      </c>
      <c r="E106" t="s">
        <v>40</v>
      </c>
      <c r="F106" t="s">
        <v>41</v>
      </c>
      <c r="G106" t="s">
        <v>166</v>
      </c>
      <c r="H106">
        <v>3</v>
      </c>
      <c r="I106">
        <v>1357</v>
      </c>
      <c r="J106">
        <v>0.19</v>
      </c>
      <c r="K106" t="s">
        <v>17</v>
      </c>
      <c r="L106" t="s">
        <v>25</v>
      </c>
      <c r="M106">
        <f t="shared" si="3"/>
        <v>4071</v>
      </c>
      <c r="N106">
        <f t="shared" si="4"/>
        <v>773.49</v>
      </c>
      <c r="O106">
        <f t="shared" si="5"/>
        <v>3297.51</v>
      </c>
      <c r="P106">
        <f>MONTH(Table1[[#This Row],[Date]])</f>
        <v>2</v>
      </c>
    </row>
    <row r="107" spans="1:16">
      <c r="A107">
        <v>1106</v>
      </c>
      <c r="B107" s="16" t="s">
        <v>201</v>
      </c>
      <c r="C107" t="s">
        <v>12</v>
      </c>
      <c r="D107" t="s">
        <v>140</v>
      </c>
      <c r="E107" t="s">
        <v>29</v>
      </c>
      <c r="F107" t="s">
        <v>30</v>
      </c>
      <c r="G107" t="s">
        <v>87</v>
      </c>
      <c r="H107">
        <v>1</v>
      </c>
      <c r="I107">
        <v>21761</v>
      </c>
      <c r="J107">
        <v>0.18</v>
      </c>
      <c r="K107" t="s">
        <v>17</v>
      </c>
      <c r="L107" t="s">
        <v>38</v>
      </c>
      <c r="M107">
        <f t="shared" si="3"/>
        <v>21761</v>
      </c>
      <c r="N107">
        <f t="shared" si="4"/>
        <v>3916.98</v>
      </c>
      <c r="O107">
        <f t="shared" si="5"/>
        <v>17844.02</v>
      </c>
      <c r="P107">
        <f>MONTH(Table1[[#This Row],[Date]])</f>
        <v>1</v>
      </c>
    </row>
    <row r="108" spans="1:16">
      <c r="A108">
        <v>1107</v>
      </c>
      <c r="B108" s="16" t="s">
        <v>202</v>
      </c>
      <c r="C108" t="s">
        <v>20</v>
      </c>
      <c r="D108" t="s">
        <v>79</v>
      </c>
      <c r="E108" t="s">
        <v>40</v>
      </c>
      <c r="F108" t="s">
        <v>41</v>
      </c>
      <c r="G108" t="s">
        <v>89</v>
      </c>
      <c r="H108">
        <v>6</v>
      </c>
      <c r="I108">
        <v>18512</v>
      </c>
      <c r="J108">
        <v>0.17</v>
      </c>
      <c r="K108" t="s">
        <v>32</v>
      </c>
      <c r="L108" t="s">
        <v>62</v>
      </c>
      <c r="M108">
        <f t="shared" si="3"/>
        <v>111072</v>
      </c>
      <c r="N108">
        <f t="shared" si="4"/>
        <v>18882.240000000002</v>
      </c>
      <c r="O108">
        <f t="shared" si="5"/>
        <v>92189.759999999995</v>
      </c>
      <c r="P108">
        <f>MONTH(Table1[[#This Row],[Date]])</f>
        <v>8</v>
      </c>
    </row>
    <row r="109" spans="1:16">
      <c r="A109">
        <v>1108</v>
      </c>
      <c r="B109" s="16" t="s">
        <v>203</v>
      </c>
      <c r="C109" t="s">
        <v>27</v>
      </c>
      <c r="D109" t="s">
        <v>35</v>
      </c>
      <c r="E109" t="s">
        <v>29</v>
      </c>
      <c r="F109" t="s">
        <v>54</v>
      </c>
      <c r="G109" t="s">
        <v>149</v>
      </c>
      <c r="H109">
        <v>7</v>
      </c>
      <c r="I109">
        <v>39773</v>
      </c>
      <c r="J109">
        <v>0.04</v>
      </c>
      <c r="K109" t="s">
        <v>17</v>
      </c>
      <c r="L109" t="s">
        <v>62</v>
      </c>
      <c r="M109">
        <f t="shared" si="3"/>
        <v>278411</v>
      </c>
      <c r="N109">
        <f t="shared" si="4"/>
        <v>11136.44</v>
      </c>
      <c r="O109">
        <f t="shared" si="5"/>
        <v>267274.56</v>
      </c>
      <c r="P109">
        <f>MONTH(Table1[[#This Row],[Date]])</f>
        <v>1</v>
      </c>
    </row>
    <row r="110" spans="1:16">
      <c r="A110">
        <v>1109</v>
      </c>
      <c r="B110" s="16" t="s">
        <v>63</v>
      </c>
      <c r="C110" t="s">
        <v>27</v>
      </c>
      <c r="D110" t="s">
        <v>28</v>
      </c>
      <c r="E110" t="s">
        <v>40</v>
      </c>
      <c r="F110" t="s">
        <v>114</v>
      </c>
      <c r="G110" t="s">
        <v>179</v>
      </c>
      <c r="H110">
        <v>1</v>
      </c>
      <c r="I110">
        <v>35493</v>
      </c>
      <c r="J110">
        <v>0.03</v>
      </c>
      <c r="K110" t="s">
        <v>32</v>
      </c>
      <c r="L110" t="s">
        <v>102</v>
      </c>
      <c r="M110">
        <f t="shared" si="3"/>
        <v>35493</v>
      </c>
      <c r="N110">
        <f t="shared" si="4"/>
        <v>1064.79</v>
      </c>
      <c r="O110">
        <f t="shared" si="5"/>
        <v>34428.21</v>
      </c>
      <c r="P110">
        <f>MONTH(Table1[[#This Row],[Date]])</f>
        <v>12</v>
      </c>
    </row>
    <row r="111" spans="1:16">
      <c r="A111">
        <v>1110</v>
      </c>
      <c r="B111" s="16" t="s">
        <v>204</v>
      </c>
      <c r="C111" t="s">
        <v>27</v>
      </c>
      <c r="D111" t="s">
        <v>28</v>
      </c>
      <c r="E111" t="s">
        <v>29</v>
      </c>
      <c r="F111" t="s">
        <v>30</v>
      </c>
      <c r="G111" t="s">
        <v>87</v>
      </c>
      <c r="H111">
        <v>7</v>
      </c>
      <c r="I111">
        <v>9371</v>
      </c>
      <c r="J111">
        <v>0.05</v>
      </c>
      <c r="K111" t="s">
        <v>32</v>
      </c>
      <c r="L111" t="s">
        <v>43</v>
      </c>
      <c r="M111">
        <f t="shared" si="3"/>
        <v>65597</v>
      </c>
      <c r="N111">
        <f t="shared" si="4"/>
        <v>3279.8500000000004</v>
      </c>
      <c r="O111">
        <f t="shared" si="5"/>
        <v>62317.15</v>
      </c>
      <c r="P111">
        <f>MONTH(Table1[[#This Row],[Date]])</f>
        <v>7</v>
      </c>
    </row>
    <row r="112" spans="1:16">
      <c r="A112">
        <v>1111</v>
      </c>
      <c r="B112" s="16" t="s">
        <v>205</v>
      </c>
      <c r="C112" t="s">
        <v>20</v>
      </c>
      <c r="D112" t="s">
        <v>79</v>
      </c>
      <c r="E112" t="s">
        <v>29</v>
      </c>
      <c r="F112" t="s">
        <v>65</v>
      </c>
      <c r="G112" t="s">
        <v>198</v>
      </c>
      <c r="H112">
        <v>10</v>
      </c>
      <c r="I112">
        <v>635</v>
      </c>
      <c r="J112">
        <v>0.01</v>
      </c>
      <c r="K112" t="s">
        <v>32</v>
      </c>
      <c r="L112" t="s">
        <v>38</v>
      </c>
      <c r="M112">
        <f t="shared" si="3"/>
        <v>6350</v>
      </c>
      <c r="N112">
        <f t="shared" si="4"/>
        <v>63.5</v>
      </c>
      <c r="O112">
        <f t="shared" si="5"/>
        <v>6286.5</v>
      </c>
      <c r="P112">
        <f>MONTH(Table1[[#This Row],[Date]])</f>
        <v>12</v>
      </c>
    </row>
    <row r="113" spans="1:16">
      <c r="A113">
        <v>1112</v>
      </c>
      <c r="B113" s="16" t="s">
        <v>206</v>
      </c>
      <c r="C113" t="s">
        <v>27</v>
      </c>
      <c r="D113" t="s">
        <v>28</v>
      </c>
      <c r="E113" t="s">
        <v>22</v>
      </c>
      <c r="F113" t="s">
        <v>36</v>
      </c>
      <c r="G113" t="s">
        <v>37</v>
      </c>
      <c r="H113">
        <v>8</v>
      </c>
      <c r="I113">
        <v>20858</v>
      </c>
      <c r="J113">
        <v>0.03</v>
      </c>
      <c r="K113" t="s">
        <v>17</v>
      </c>
      <c r="L113" t="s">
        <v>25</v>
      </c>
      <c r="M113">
        <f t="shared" si="3"/>
        <v>166864</v>
      </c>
      <c r="N113">
        <f t="shared" si="4"/>
        <v>5005.92</v>
      </c>
      <c r="O113">
        <f t="shared" si="5"/>
        <v>161858.07999999999</v>
      </c>
      <c r="P113">
        <f>MONTH(Table1[[#This Row],[Date]])</f>
        <v>9</v>
      </c>
    </row>
    <row r="114" spans="1:16">
      <c r="A114">
        <v>1113</v>
      </c>
      <c r="B114" s="16" t="s">
        <v>207</v>
      </c>
      <c r="C114" t="s">
        <v>27</v>
      </c>
      <c r="D114" t="s">
        <v>45</v>
      </c>
      <c r="E114" t="s">
        <v>14</v>
      </c>
      <c r="F114" t="s">
        <v>84</v>
      </c>
      <c r="G114" t="s">
        <v>150</v>
      </c>
      <c r="H114">
        <v>5</v>
      </c>
      <c r="I114">
        <v>34695</v>
      </c>
      <c r="J114">
        <v>0.08</v>
      </c>
      <c r="K114" t="s">
        <v>32</v>
      </c>
      <c r="L114" t="s">
        <v>102</v>
      </c>
      <c r="M114">
        <f t="shared" si="3"/>
        <v>173475</v>
      </c>
      <c r="N114">
        <f t="shared" si="4"/>
        <v>13878</v>
      </c>
      <c r="O114">
        <f t="shared" si="5"/>
        <v>159597</v>
      </c>
      <c r="P114">
        <f>MONTH(Table1[[#This Row],[Date]])</f>
        <v>9</v>
      </c>
    </row>
    <row r="115" spans="1:16">
      <c r="A115">
        <v>1114</v>
      </c>
      <c r="B115" s="16" t="s">
        <v>112</v>
      </c>
      <c r="C115" t="s">
        <v>68</v>
      </c>
      <c r="D115" t="s">
        <v>74</v>
      </c>
      <c r="E115" t="s">
        <v>14</v>
      </c>
      <c r="F115" t="s">
        <v>49</v>
      </c>
      <c r="G115" t="s">
        <v>50</v>
      </c>
      <c r="H115">
        <v>2</v>
      </c>
      <c r="I115">
        <v>37272</v>
      </c>
      <c r="J115">
        <v>0.15</v>
      </c>
      <c r="K115" t="s">
        <v>32</v>
      </c>
      <c r="L115" t="s">
        <v>102</v>
      </c>
      <c r="M115">
        <f t="shared" si="3"/>
        <v>74544</v>
      </c>
      <c r="N115">
        <f t="shared" si="4"/>
        <v>11181.6</v>
      </c>
      <c r="O115">
        <f t="shared" si="5"/>
        <v>63362.400000000001</v>
      </c>
      <c r="P115">
        <f>MONTH(Table1[[#This Row],[Date]])</f>
        <v>2</v>
      </c>
    </row>
    <row r="116" spans="1:16">
      <c r="A116">
        <v>1115</v>
      </c>
      <c r="B116" s="16" t="s">
        <v>208</v>
      </c>
      <c r="C116" t="s">
        <v>68</v>
      </c>
      <c r="D116" t="s">
        <v>110</v>
      </c>
      <c r="E116" t="s">
        <v>40</v>
      </c>
      <c r="F116" t="s">
        <v>46</v>
      </c>
      <c r="G116" t="s">
        <v>128</v>
      </c>
      <c r="H116">
        <v>2</v>
      </c>
      <c r="I116">
        <v>33825</v>
      </c>
      <c r="J116">
        <v>0.13</v>
      </c>
      <c r="K116" t="s">
        <v>32</v>
      </c>
      <c r="L116" t="s">
        <v>25</v>
      </c>
      <c r="M116">
        <f t="shared" si="3"/>
        <v>67650</v>
      </c>
      <c r="N116">
        <f t="shared" si="4"/>
        <v>8794.5</v>
      </c>
      <c r="O116">
        <f t="shared" si="5"/>
        <v>58855.5</v>
      </c>
      <c r="P116">
        <f>MONTH(Table1[[#This Row],[Date]])</f>
        <v>12</v>
      </c>
    </row>
    <row r="117" spans="1:16">
      <c r="A117">
        <v>1116</v>
      </c>
      <c r="B117" s="16" t="s">
        <v>209</v>
      </c>
      <c r="C117" t="s">
        <v>68</v>
      </c>
      <c r="D117" t="s">
        <v>71</v>
      </c>
      <c r="E117" t="s">
        <v>14</v>
      </c>
      <c r="F117" t="s">
        <v>15</v>
      </c>
      <c r="G117" t="s">
        <v>126</v>
      </c>
      <c r="H117">
        <v>4</v>
      </c>
      <c r="I117">
        <v>44357</v>
      </c>
      <c r="J117">
        <v>0.04</v>
      </c>
      <c r="K117" t="s">
        <v>17</v>
      </c>
      <c r="L117" t="s">
        <v>38</v>
      </c>
      <c r="M117">
        <f t="shared" si="3"/>
        <v>177428</v>
      </c>
      <c r="N117">
        <f t="shared" si="4"/>
        <v>7097.12</v>
      </c>
      <c r="O117">
        <f t="shared" si="5"/>
        <v>170330.88</v>
      </c>
      <c r="P117">
        <f>MONTH(Table1[[#This Row],[Date]])</f>
        <v>7</v>
      </c>
    </row>
    <row r="118" spans="1:16">
      <c r="A118">
        <v>1117</v>
      </c>
      <c r="B118" s="16" t="s">
        <v>73</v>
      </c>
      <c r="C118" t="s">
        <v>12</v>
      </c>
      <c r="D118" t="s">
        <v>81</v>
      </c>
      <c r="E118" t="s">
        <v>22</v>
      </c>
      <c r="F118" t="s">
        <v>23</v>
      </c>
      <c r="G118" t="s">
        <v>93</v>
      </c>
      <c r="H118">
        <v>2</v>
      </c>
      <c r="I118">
        <v>47689</v>
      </c>
      <c r="J118">
        <v>0.08</v>
      </c>
      <c r="K118" t="s">
        <v>32</v>
      </c>
      <c r="L118" t="s">
        <v>33</v>
      </c>
      <c r="M118">
        <f t="shared" si="3"/>
        <v>95378</v>
      </c>
      <c r="N118">
        <f t="shared" si="4"/>
        <v>7630.24</v>
      </c>
      <c r="O118">
        <f t="shared" si="5"/>
        <v>87747.76</v>
      </c>
      <c r="P118">
        <f>MONTH(Table1[[#This Row],[Date]])</f>
        <v>7</v>
      </c>
    </row>
    <row r="119" spans="1:16">
      <c r="A119">
        <v>1118</v>
      </c>
      <c r="B119" s="16" t="s">
        <v>210</v>
      </c>
      <c r="C119" t="s">
        <v>20</v>
      </c>
      <c r="D119" t="s">
        <v>21</v>
      </c>
      <c r="E119" t="s">
        <v>40</v>
      </c>
      <c r="F119" t="s">
        <v>41</v>
      </c>
      <c r="G119" t="s">
        <v>42</v>
      </c>
      <c r="H119">
        <v>4</v>
      </c>
      <c r="I119">
        <v>29509</v>
      </c>
      <c r="J119">
        <v>0.1</v>
      </c>
      <c r="K119" t="s">
        <v>17</v>
      </c>
      <c r="L119" t="s">
        <v>18</v>
      </c>
      <c r="M119">
        <f t="shared" si="3"/>
        <v>118036</v>
      </c>
      <c r="N119">
        <f t="shared" si="4"/>
        <v>11803.6</v>
      </c>
      <c r="O119">
        <f t="shared" si="5"/>
        <v>106232.4</v>
      </c>
      <c r="P119">
        <f>MONTH(Table1[[#This Row],[Date]])</f>
        <v>6</v>
      </c>
    </row>
    <row r="120" spans="1:16">
      <c r="A120">
        <v>1119</v>
      </c>
      <c r="B120" s="16" t="s">
        <v>211</v>
      </c>
      <c r="C120" t="s">
        <v>12</v>
      </c>
      <c r="D120" t="s">
        <v>13</v>
      </c>
      <c r="E120" t="s">
        <v>14</v>
      </c>
      <c r="F120" t="s">
        <v>84</v>
      </c>
      <c r="G120" t="s">
        <v>150</v>
      </c>
      <c r="H120">
        <v>1</v>
      </c>
      <c r="I120">
        <v>9756</v>
      </c>
      <c r="J120">
        <v>0.11</v>
      </c>
      <c r="K120" t="s">
        <v>32</v>
      </c>
      <c r="L120" t="s">
        <v>43</v>
      </c>
      <c r="M120">
        <f t="shared" si="3"/>
        <v>9756</v>
      </c>
      <c r="N120">
        <f t="shared" si="4"/>
        <v>1073.1600000000001</v>
      </c>
      <c r="O120">
        <f t="shared" si="5"/>
        <v>8682.84</v>
      </c>
      <c r="P120">
        <f>MONTH(Table1[[#This Row],[Date]])</f>
        <v>2</v>
      </c>
    </row>
    <row r="121" spans="1:16">
      <c r="A121">
        <v>1120</v>
      </c>
      <c r="B121" s="16" t="s">
        <v>187</v>
      </c>
      <c r="C121" t="s">
        <v>20</v>
      </c>
      <c r="D121" t="s">
        <v>59</v>
      </c>
      <c r="E121" t="s">
        <v>29</v>
      </c>
      <c r="F121" t="s">
        <v>65</v>
      </c>
      <c r="G121" t="s">
        <v>66</v>
      </c>
      <c r="H121">
        <v>10</v>
      </c>
      <c r="I121">
        <v>36997</v>
      </c>
      <c r="J121">
        <v>0.05</v>
      </c>
      <c r="K121" t="s">
        <v>32</v>
      </c>
      <c r="L121" t="s">
        <v>62</v>
      </c>
      <c r="M121">
        <f t="shared" si="3"/>
        <v>369970</v>
      </c>
      <c r="N121">
        <f t="shared" si="4"/>
        <v>18498.5</v>
      </c>
      <c r="O121">
        <f t="shared" si="5"/>
        <v>351471.5</v>
      </c>
      <c r="P121">
        <f>MONTH(Table1[[#This Row],[Date]])</f>
        <v>2</v>
      </c>
    </row>
    <row r="122" spans="1:16">
      <c r="A122">
        <v>1121</v>
      </c>
      <c r="B122" s="16" t="s">
        <v>212</v>
      </c>
      <c r="C122" t="s">
        <v>20</v>
      </c>
      <c r="D122" t="s">
        <v>59</v>
      </c>
      <c r="E122" t="s">
        <v>14</v>
      </c>
      <c r="F122" t="s">
        <v>49</v>
      </c>
      <c r="G122" t="s">
        <v>119</v>
      </c>
      <c r="H122">
        <v>8</v>
      </c>
      <c r="I122">
        <v>38256</v>
      </c>
      <c r="J122">
        <v>0.15</v>
      </c>
      <c r="K122" t="s">
        <v>17</v>
      </c>
      <c r="L122" t="s">
        <v>43</v>
      </c>
      <c r="M122">
        <f t="shared" si="3"/>
        <v>306048</v>
      </c>
      <c r="N122">
        <f t="shared" si="4"/>
        <v>45907.199999999997</v>
      </c>
      <c r="O122">
        <f t="shared" si="5"/>
        <v>260140.79999999999</v>
      </c>
      <c r="P122">
        <f>MONTH(Table1[[#This Row],[Date]])</f>
        <v>6</v>
      </c>
    </row>
    <row r="123" spans="1:16">
      <c r="A123">
        <v>1122</v>
      </c>
      <c r="B123" s="16" t="s">
        <v>213</v>
      </c>
      <c r="C123" t="s">
        <v>12</v>
      </c>
      <c r="D123" t="s">
        <v>92</v>
      </c>
      <c r="E123" t="s">
        <v>29</v>
      </c>
      <c r="F123" t="s">
        <v>30</v>
      </c>
      <c r="G123" t="s">
        <v>87</v>
      </c>
      <c r="H123">
        <v>2</v>
      </c>
      <c r="I123">
        <v>13301</v>
      </c>
      <c r="J123">
        <v>0.06</v>
      </c>
      <c r="K123" t="s">
        <v>17</v>
      </c>
      <c r="L123" t="s">
        <v>25</v>
      </c>
      <c r="M123">
        <f t="shared" si="3"/>
        <v>26602</v>
      </c>
      <c r="N123">
        <f t="shared" si="4"/>
        <v>1596.12</v>
      </c>
      <c r="O123">
        <f t="shared" si="5"/>
        <v>25005.88</v>
      </c>
      <c r="P123">
        <f>MONTH(Table1[[#This Row],[Date]])</f>
        <v>10</v>
      </c>
    </row>
    <row r="124" spans="1:16">
      <c r="A124">
        <v>1123</v>
      </c>
      <c r="B124" s="16" t="s">
        <v>214</v>
      </c>
      <c r="C124" t="s">
        <v>20</v>
      </c>
      <c r="D124" t="s">
        <v>21</v>
      </c>
      <c r="E124" t="s">
        <v>22</v>
      </c>
      <c r="F124" t="s">
        <v>23</v>
      </c>
      <c r="G124" t="s">
        <v>93</v>
      </c>
      <c r="H124">
        <v>4</v>
      </c>
      <c r="I124">
        <v>33262</v>
      </c>
      <c r="J124">
        <v>0.01</v>
      </c>
      <c r="K124" t="s">
        <v>32</v>
      </c>
      <c r="L124" t="s">
        <v>102</v>
      </c>
      <c r="M124">
        <f t="shared" si="3"/>
        <v>133048</v>
      </c>
      <c r="N124">
        <f t="shared" si="4"/>
        <v>1330.48</v>
      </c>
      <c r="O124">
        <f t="shared" si="5"/>
        <v>131717.51999999999</v>
      </c>
      <c r="P124">
        <f>MONTH(Table1[[#This Row],[Date]])</f>
        <v>9</v>
      </c>
    </row>
    <row r="125" spans="1:16">
      <c r="A125">
        <v>1124</v>
      </c>
      <c r="B125" s="16" t="s">
        <v>101</v>
      </c>
      <c r="C125" t="s">
        <v>68</v>
      </c>
      <c r="D125" t="s">
        <v>110</v>
      </c>
      <c r="E125" t="s">
        <v>29</v>
      </c>
      <c r="F125" t="s">
        <v>65</v>
      </c>
      <c r="G125" t="s">
        <v>198</v>
      </c>
      <c r="H125">
        <v>5</v>
      </c>
      <c r="I125">
        <v>33264</v>
      </c>
      <c r="J125">
        <v>0.14000000000000001</v>
      </c>
      <c r="K125" t="s">
        <v>32</v>
      </c>
      <c r="L125" t="s">
        <v>43</v>
      </c>
      <c r="M125">
        <f t="shared" si="3"/>
        <v>166320</v>
      </c>
      <c r="N125">
        <f t="shared" si="4"/>
        <v>23284.800000000003</v>
      </c>
      <c r="O125">
        <f t="shared" si="5"/>
        <v>143035.20000000001</v>
      </c>
      <c r="P125">
        <f>MONTH(Table1[[#This Row],[Date]])</f>
        <v>9</v>
      </c>
    </row>
    <row r="126" spans="1:16">
      <c r="A126">
        <v>1125</v>
      </c>
      <c r="B126" s="16" t="s">
        <v>215</v>
      </c>
      <c r="C126" t="s">
        <v>68</v>
      </c>
      <c r="D126" t="s">
        <v>69</v>
      </c>
      <c r="E126" t="s">
        <v>40</v>
      </c>
      <c r="F126" t="s">
        <v>41</v>
      </c>
      <c r="G126" t="s">
        <v>89</v>
      </c>
      <c r="H126">
        <v>6</v>
      </c>
      <c r="I126">
        <v>15918</v>
      </c>
      <c r="J126">
        <v>0.1</v>
      </c>
      <c r="K126" t="s">
        <v>32</v>
      </c>
      <c r="L126" t="s">
        <v>25</v>
      </c>
      <c r="M126">
        <f t="shared" si="3"/>
        <v>95508</v>
      </c>
      <c r="N126">
        <f t="shared" si="4"/>
        <v>9550.8000000000011</v>
      </c>
      <c r="O126">
        <f t="shared" si="5"/>
        <v>85957.2</v>
      </c>
      <c r="P126">
        <f>MONTH(Table1[[#This Row],[Date]])</f>
        <v>9</v>
      </c>
    </row>
    <row r="127" spans="1:16">
      <c r="A127">
        <v>1126</v>
      </c>
      <c r="B127" s="16" t="s">
        <v>34</v>
      </c>
      <c r="C127" t="s">
        <v>12</v>
      </c>
      <c r="D127" t="s">
        <v>140</v>
      </c>
      <c r="E127" t="s">
        <v>14</v>
      </c>
      <c r="F127" t="s">
        <v>15</v>
      </c>
      <c r="G127" t="s">
        <v>126</v>
      </c>
      <c r="H127">
        <v>10</v>
      </c>
      <c r="I127">
        <v>27819</v>
      </c>
      <c r="J127">
        <v>0.18</v>
      </c>
      <c r="K127" t="s">
        <v>32</v>
      </c>
      <c r="L127" t="s">
        <v>25</v>
      </c>
      <c r="M127">
        <f t="shared" si="3"/>
        <v>278190</v>
      </c>
      <c r="N127">
        <f t="shared" si="4"/>
        <v>50074.2</v>
      </c>
      <c r="O127">
        <f t="shared" si="5"/>
        <v>228115.8</v>
      </c>
      <c r="P127">
        <f>MONTH(Table1[[#This Row],[Date]])</f>
        <v>8</v>
      </c>
    </row>
    <row r="128" spans="1:16">
      <c r="A128">
        <v>1127</v>
      </c>
      <c r="B128" s="16" t="s">
        <v>216</v>
      </c>
      <c r="C128" t="s">
        <v>20</v>
      </c>
      <c r="D128" t="s">
        <v>21</v>
      </c>
      <c r="E128" t="s">
        <v>29</v>
      </c>
      <c r="F128" t="s">
        <v>60</v>
      </c>
      <c r="G128" t="s">
        <v>152</v>
      </c>
      <c r="H128">
        <v>6</v>
      </c>
      <c r="I128">
        <v>37811</v>
      </c>
      <c r="J128">
        <v>0.09</v>
      </c>
      <c r="K128" t="s">
        <v>32</v>
      </c>
      <c r="L128" t="s">
        <v>18</v>
      </c>
      <c r="M128">
        <f t="shared" si="3"/>
        <v>226866</v>
      </c>
      <c r="N128">
        <f t="shared" si="4"/>
        <v>20417.939999999999</v>
      </c>
      <c r="O128">
        <f t="shared" si="5"/>
        <v>206448.06</v>
      </c>
      <c r="P128">
        <f>MONTH(Table1[[#This Row],[Date]])</f>
        <v>5</v>
      </c>
    </row>
    <row r="129" spans="1:16">
      <c r="A129">
        <v>1128</v>
      </c>
      <c r="B129" s="16" t="s">
        <v>217</v>
      </c>
      <c r="C129" t="s">
        <v>68</v>
      </c>
      <c r="D129" t="s">
        <v>69</v>
      </c>
      <c r="E129" t="s">
        <v>14</v>
      </c>
      <c r="F129" t="s">
        <v>99</v>
      </c>
      <c r="G129" t="s">
        <v>218</v>
      </c>
      <c r="H129">
        <v>9</v>
      </c>
      <c r="I129">
        <v>4856</v>
      </c>
      <c r="J129">
        <v>0.03</v>
      </c>
      <c r="K129" t="s">
        <v>17</v>
      </c>
      <c r="L129" t="s">
        <v>102</v>
      </c>
      <c r="M129">
        <f t="shared" si="3"/>
        <v>43704</v>
      </c>
      <c r="N129">
        <f t="shared" si="4"/>
        <v>1311.12</v>
      </c>
      <c r="O129">
        <f t="shared" si="5"/>
        <v>42392.88</v>
      </c>
      <c r="P129">
        <f>MONTH(Table1[[#This Row],[Date]])</f>
        <v>10</v>
      </c>
    </row>
    <row r="130" spans="1:16">
      <c r="A130">
        <v>1129</v>
      </c>
      <c r="B130" s="16" t="s">
        <v>219</v>
      </c>
      <c r="C130" t="s">
        <v>20</v>
      </c>
      <c r="D130" t="s">
        <v>21</v>
      </c>
      <c r="E130" t="s">
        <v>22</v>
      </c>
      <c r="F130" t="s">
        <v>36</v>
      </c>
      <c r="G130" t="s">
        <v>220</v>
      </c>
      <c r="H130">
        <v>7</v>
      </c>
      <c r="I130">
        <v>35218</v>
      </c>
      <c r="J130">
        <v>0.05</v>
      </c>
      <c r="K130" t="s">
        <v>32</v>
      </c>
      <c r="L130" t="s">
        <v>25</v>
      </c>
      <c r="M130">
        <f t="shared" si="3"/>
        <v>246526</v>
      </c>
      <c r="N130">
        <f t="shared" si="4"/>
        <v>12326.300000000001</v>
      </c>
      <c r="O130">
        <f t="shared" si="5"/>
        <v>234199.7</v>
      </c>
      <c r="P130">
        <f>MONTH(Table1[[#This Row],[Date]])</f>
        <v>9</v>
      </c>
    </row>
    <row r="131" spans="1:16">
      <c r="A131">
        <v>1130</v>
      </c>
      <c r="B131" s="16" t="s">
        <v>221</v>
      </c>
      <c r="C131" t="s">
        <v>20</v>
      </c>
      <c r="D131" t="s">
        <v>59</v>
      </c>
      <c r="E131" t="s">
        <v>22</v>
      </c>
      <c r="F131" t="s">
        <v>130</v>
      </c>
      <c r="G131" t="s">
        <v>222</v>
      </c>
      <c r="H131">
        <v>5</v>
      </c>
      <c r="I131">
        <v>26481</v>
      </c>
      <c r="J131">
        <v>0.08</v>
      </c>
      <c r="K131" t="s">
        <v>17</v>
      </c>
      <c r="L131" t="s">
        <v>72</v>
      </c>
      <c r="M131">
        <f t="shared" ref="M131:M194" si="6">I131*H131</f>
        <v>132405</v>
      </c>
      <c r="N131">
        <f t="shared" ref="N131:N194" si="7">J131*M131</f>
        <v>10592.4</v>
      </c>
      <c r="O131">
        <f t="shared" ref="O131:O194" si="8">M131-(J131*M131)</f>
        <v>121812.6</v>
      </c>
      <c r="P131">
        <f>MONTH(Table1[[#This Row],[Date]])</f>
        <v>3</v>
      </c>
    </row>
    <row r="132" spans="1:16">
      <c r="A132">
        <v>1131</v>
      </c>
      <c r="B132" s="16" t="s">
        <v>223</v>
      </c>
      <c r="C132" t="s">
        <v>20</v>
      </c>
      <c r="D132" t="s">
        <v>59</v>
      </c>
      <c r="E132" t="s">
        <v>22</v>
      </c>
      <c r="F132" t="s">
        <v>23</v>
      </c>
      <c r="G132" t="s">
        <v>97</v>
      </c>
      <c r="H132">
        <v>10</v>
      </c>
      <c r="I132">
        <v>1790</v>
      </c>
      <c r="J132">
        <v>0.02</v>
      </c>
      <c r="K132" t="s">
        <v>32</v>
      </c>
      <c r="L132" t="s">
        <v>72</v>
      </c>
      <c r="M132">
        <f t="shared" si="6"/>
        <v>17900</v>
      </c>
      <c r="N132">
        <f t="shared" si="7"/>
        <v>358</v>
      </c>
      <c r="O132">
        <f t="shared" si="8"/>
        <v>17542</v>
      </c>
      <c r="P132">
        <f>MONTH(Table1[[#This Row],[Date]])</f>
        <v>10</v>
      </c>
    </row>
    <row r="133" spans="1:16">
      <c r="A133">
        <v>1132</v>
      </c>
      <c r="B133" s="16" t="s">
        <v>210</v>
      </c>
      <c r="C133" t="s">
        <v>27</v>
      </c>
      <c r="D133" t="s">
        <v>35</v>
      </c>
      <c r="E133" t="s">
        <v>14</v>
      </c>
      <c r="F133" t="s">
        <v>99</v>
      </c>
      <c r="G133" t="s">
        <v>218</v>
      </c>
      <c r="H133">
        <v>8</v>
      </c>
      <c r="I133">
        <v>16223</v>
      </c>
      <c r="J133">
        <v>0.2</v>
      </c>
      <c r="K133" t="s">
        <v>17</v>
      </c>
      <c r="L133" t="s">
        <v>102</v>
      </c>
      <c r="M133">
        <f t="shared" si="6"/>
        <v>129784</v>
      </c>
      <c r="N133">
        <f t="shared" si="7"/>
        <v>25956.800000000003</v>
      </c>
      <c r="O133">
        <f t="shared" si="8"/>
        <v>103827.2</v>
      </c>
      <c r="P133">
        <f>MONTH(Table1[[#This Row],[Date]])</f>
        <v>6</v>
      </c>
    </row>
    <row r="134" spans="1:16">
      <c r="A134">
        <v>1133</v>
      </c>
      <c r="B134" s="16" t="s">
        <v>132</v>
      </c>
      <c r="C134" t="s">
        <v>12</v>
      </c>
      <c r="D134" t="s">
        <v>13</v>
      </c>
      <c r="E134" t="s">
        <v>40</v>
      </c>
      <c r="F134" t="s">
        <v>46</v>
      </c>
      <c r="G134" t="s">
        <v>47</v>
      </c>
      <c r="H134">
        <v>4</v>
      </c>
      <c r="I134">
        <v>30803</v>
      </c>
      <c r="J134">
        <v>0.13</v>
      </c>
      <c r="K134" t="s">
        <v>17</v>
      </c>
      <c r="L134" t="s">
        <v>38</v>
      </c>
      <c r="M134">
        <f t="shared" si="6"/>
        <v>123212</v>
      </c>
      <c r="N134">
        <f t="shared" si="7"/>
        <v>16017.560000000001</v>
      </c>
      <c r="O134">
        <f t="shared" si="8"/>
        <v>107194.44</v>
      </c>
      <c r="P134">
        <f>MONTH(Table1[[#This Row],[Date]])</f>
        <v>5</v>
      </c>
    </row>
    <row r="135" spans="1:16">
      <c r="A135">
        <v>1134</v>
      </c>
      <c r="B135" s="16" t="s">
        <v>205</v>
      </c>
      <c r="C135" t="s">
        <v>12</v>
      </c>
      <c r="D135" t="s">
        <v>140</v>
      </c>
      <c r="E135" t="s">
        <v>29</v>
      </c>
      <c r="F135" t="s">
        <v>60</v>
      </c>
      <c r="G135" t="s">
        <v>162</v>
      </c>
      <c r="H135">
        <v>2</v>
      </c>
      <c r="I135">
        <v>28038</v>
      </c>
      <c r="J135">
        <v>0.04</v>
      </c>
      <c r="K135" t="s">
        <v>32</v>
      </c>
      <c r="L135" t="s">
        <v>102</v>
      </c>
      <c r="M135">
        <f t="shared" si="6"/>
        <v>56076</v>
      </c>
      <c r="N135">
        <f t="shared" si="7"/>
        <v>2243.04</v>
      </c>
      <c r="O135">
        <f t="shared" si="8"/>
        <v>53832.959999999999</v>
      </c>
      <c r="P135">
        <f>MONTH(Table1[[#This Row],[Date]])</f>
        <v>12</v>
      </c>
    </row>
    <row r="136" spans="1:16">
      <c r="A136">
        <v>1135</v>
      </c>
      <c r="B136" s="16" t="s">
        <v>224</v>
      </c>
      <c r="C136" t="s">
        <v>12</v>
      </c>
      <c r="D136" t="s">
        <v>140</v>
      </c>
      <c r="E136" t="s">
        <v>29</v>
      </c>
      <c r="F136" t="s">
        <v>54</v>
      </c>
      <c r="G136" t="s">
        <v>149</v>
      </c>
      <c r="H136">
        <v>7</v>
      </c>
      <c r="I136">
        <v>27126</v>
      </c>
      <c r="J136">
        <v>0.16</v>
      </c>
      <c r="K136" t="s">
        <v>17</v>
      </c>
      <c r="L136" t="s">
        <v>62</v>
      </c>
      <c r="M136">
        <f t="shared" si="6"/>
        <v>189882</v>
      </c>
      <c r="N136">
        <f t="shared" si="7"/>
        <v>30381.119999999999</v>
      </c>
      <c r="O136">
        <f t="shared" si="8"/>
        <v>159500.88</v>
      </c>
      <c r="P136">
        <f>MONTH(Table1[[#This Row],[Date]])</f>
        <v>1</v>
      </c>
    </row>
    <row r="137" spans="1:16">
      <c r="A137">
        <v>1136</v>
      </c>
      <c r="B137" s="16" t="s">
        <v>221</v>
      </c>
      <c r="C137" t="s">
        <v>20</v>
      </c>
      <c r="D137" t="s">
        <v>79</v>
      </c>
      <c r="E137" t="s">
        <v>22</v>
      </c>
      <c r="F137" t="s">
        <v>36</v>
      </c>
      <c r="G137" t="s">
        <v>37</v>
      </c>
      <c r="H137">
        <v>1</v>
      </c>
      <c r="I137">
        <v>34167</v>
      </c>
      <c r="J137">
        <v>0.14000000000000001</v>
      </c>
      <c r="K137" t="s">
        <v>32</v>
      </c>
      <c r="L137" t="s">
        <v>33</v>
      </c>
      <c r="M137">
        <f t="shared" si="6"/>
        <v>34167</v>
      </c>
      <c r="N137">
        <f t="shared" si="7"/>
        <v>4783.38</v>
      </c>
      <c r="O137">
        <f t="shared" si="8"/>
        <v>29383.62</v>
      </c>
      <c r="P137">
        <f>MONTH(Table1[[#This Row],[Date]])</f>
        <v>3</v>
      </c>
    </row>
    <row r="138" spans="1:16">
      <c r="A138">
        <v>1137</v>
      </c>
      <c r="B138" s="16" t="s">
        <v>116</v>
      </c>
      <c r="C138" t="s">
        <v>68</v>
      </c>
      <c r="D138" t="s">
        <v>69</v>
      </c>
      <c r="E138" t="s">
        <v>14</v>
      </c>
      <c r="F138" t="s">
        <v>15</v>
      </c>
      <c r="G138" t="s">
        <v>52</v>
      </c>
      <c r="H138">
        <v>9</v>
      </c>
      <c r="I138">
        <v>17362</v>
      </c>
      <c r="J138">
        <v>0.13</v>
      </c>
      <c r="K138" t="s">
        <v>17</v>
      </c>
      <c r="L138" t="s">
        <v>18</v>
      </c>
      <c r="M138">
        <f t="shared" si="6"/>
        <v>156258</v>
      </c>
      <c r="N138">
        <f t="shared" si="7"/>
        <v>20313.54</v>
      </c>
      <c r="O138">
        <f t="shared" si="8"/>
        <v>135944.46</v>
      </c>
      <c r="P138">
        <f>MONTH(Table1[[#This Row],[Date]])</f>
        <v>5</v>
      </c>
    </row>
    <row r="139" spans="1:16">
      <c r="A139">
        <v>1138</v>
      </c>
      <c r="B139" s="16" t="s">
        <v>48</v>
      </c>
      <c r="C139" t="s">
        <v>68</v>
      </c>
      <c r="D139" t="s">
        <v>110</v>
      </c>
      <c r="E139" t="s">
        <v>22</v>
      </c>
      <c r="F139" t="s">
        <v>154</v>
      </c>
      <c r="G139" t="s">
        <v>155</v>
      </c>
      <c r="H139">
        <v>5</v>
      </c>
      <c r="I139">
        <v>29948</v>
      </c>
      <c r="J139">
        <v>0.14000000000000001</v>
      </c>
      <c r="K139" t="s">
        <v>32</v>
      </c>
      <c r="L139" t="s">
        <v>25</v>
      </c>
      <c r="M139">
        <f t="shared" si="6"/>
        <v>149740</v>
      </c>
      <c r="N139">
        <f t="shared" si="7"/>
        <v>20963.600000000002</v>
      </c>
      <c r="O139">
        <f t="shared" si="8"/>
        <v>128776.4</v>
      </c>
      <c r="P139">
        <f>MONTH(Table1[[#This Row],[Date]])</f>
        <v>7</v>
      </c>
    </row>
    <row r="140" spans="1:16">
      <c r="A140">
        <v>1139</v>
      </c>
      <c r="B140" s="16" t="s">
        <v>78</v>
      </c>
      <c r="C140" t="s">
        <v>20</v>
      </c>
      <c r="D140" t="s">
        <v>113</v>
      </c>
      <c r="E140" t="s">
        <v>40</v>
      </c>
      <c r="F140" t="s">
        <v>114</v>
      </c>
      <c r="G140" t="s">
        <v>179</v>
      </c>
      <c r="H140">
        <v>4</v>
      </c>
      <c r="I140">
        <v>36239</v>
      </c>
      <c r="J140">
        <v>0.16</v>
      </c>
      <c r="K140" t="s">
        <v>17</v>
      </c>
      <c r="L140" t="s">
        <v>43</v>
      </c>
      <c r="M140">
        <f t="shared" si="6"/>
        <v>144956</v>
      </c>
      <c r="N140">
        <f t="shared" si="7"/>
        <v>23192.959999999999</v>
      </c>
      <c r="O140">
        <f t="shared" si="8"/>
        <v>121763.04000000001</v>
      </c>
      <c r="P140">
        <f>MONTH(Table1[[#This Row],[Date]])</f>
        <v>9</v>
      </c>
    </row>
    <row r="141" spans="1:16">
      <c r="A141">
        <v>1140</v>
      </c>
      <c r="B141" s="16" t="s">
        <v>185</v>
      </c>
      <c r="C141" t="s">
        <v>12</v>
      </c>
      <c r="D141" t="s">
        <v>81</v>
      </c>
      <c r="E141" t="s">
        <v>22</v>
      </c>
      <c r="F141" t="s">
        <v>23</v>
      </c>
      <c r="G141" t="s">
        <v>97</v>
      </c>
      <c r="H141">
        <v>10</v>
      </c>
      <c r="I141">
        <v>49292</v>
      </c>
      <c r="J141">
        <v>0.06</v>
      </c>
      <c r="K141" t="s">
        <v>17</v>
      </c>
      <c r="L141" t="s">
        <v>43</v>
      </c>
      <c r="M141">
        <f t="shared" si="6"/>
        <v>492920</v>
      </c>
      <c r="N141">
        <f t="shared" si="7"/>
        <v>29575.199999999997</v>
      </c>
      <c r="O141">
        <f t="shared" si="8"/>
        <v>463344.8</v>
      </c>
      <c r="P141">
        <f>MONTH(Table1[[#This Row],[Date]])</f>
        <v>3</v>
      </c>
    </row>
    <row r="142" spans="1:16">
      <c r="A142">
        <v>1141</v>
      </c>
      <c r="B142" s="16" t="s">
        <v>225</v>
      </c>
      <c r="C142" t="s">
        <v>12</v>
      </c>
      <c r="D142" t="s">
        <v>92</v>
      </c>
      <c r="E142" t="s">
        <v>29</v>
      </c>
      <c r="F142" t="s">
        <v>54</v>
      </c>
      <c r="G142" t="s">
        <v>111</v>
      </c>
      <c r="H142">
        <v>1</v>
      </c>
      <c r="I142">
        <v>22773</v>
      </c>
      <c r="J142">
        <v>0.14000000000000001</v>
      </c>
      <c r="K142" t="s">
        <v>32</v>
      </c>
      <c r="L142" t="s">
        <v>62</v>
      </c>
      <c r="M142">
        <f t="shared" si="6"/>
        <v>22773</v>
      </c>
      <c r="N142">
        <f t="shared" si="7"/>
        <v>3188.2200000000003</v>
      </c>
      <c r="O142">
        <f t="shared" si="8"/>
        <v>19584.78</v>
      </c>
      <c r="P142">
        <f>MONTH(Table1[[#This Row],[Date]])</f>
        <v>1</v>
      </c>
    </row>
    <row r="143" spans="1:16">
      <c r="A143">
        <v>1142</v>
      </c>
      <c r="B143" s="16" t="s">
        <v>226</v>
      </c>
      <c r="C143" t="s">
        <v>12</v>
      </c>
      <c r="D143" t="s">
        <v>81</v>
      </c>
      <c r="E143" t="s">
        <v>40</v>
      </c>
      <c r="F143" t="s">
        <v>75</v>
      </c>
      <c r="G143" t="s">
        <v>76</v>
      </c>
      <c r="H143">
        <v>3</v>
      </c>
      <c r="I143">
        <v>14188</v>
      </c>
      <c r="J143">
        <v>0.16</v>
      </c>
      <c r="K143" t="s">
        <v>17</v>
      </c>
      <c r="L143" t="s">
        <v>72</v>
      </c>
      <c r="M143">
        <f t="shared" si="6"/>
        <v>42564</v>
      </c>
      <c r="N143">
        <f t="shared" si="7"/>
        <v>6810.24</v>
      </c>
      <c r="O143">
        <f t="shared" si="8"/>
        <v>35753.760000000002</v>
      </c>
      <c r="P143">
        <f>MONTH(Table1[[#This Row],[Date]])</f>
        <v>2</v>
      </c>
    </row>
    <row r="144" spans="1:16">
      <c r="A144">
        <v>1143</v>
      </c>
      <c r="B144" s="16" t="s">
        <v>186</v>
      </c>
      <c r="C144" t="s">
        <v>12</v>
      </c>
      <c r="D144" t="s">
        <v>92</v>
      </c>
      <c r="E144" t="s">
        <v>40</v>
      </c>
      <c r="F144" t="s">
        <v>114</v>
      </c>
      <c r="G144" t="s">
        <v>179</v>
      </c>
      <c r="H144">
        <v>10</v>
      </c>
      <c r="I144">
        <v>24549</v>
      </c>
      <c r="J144">
        <v>0.09</v>
      </c>
      <c r="K144" t="s">
        <v>17</v>
      </c>
      <c r="L144" t="s">
        <v>43</v>
      </c>
      <c r="M144">
        <f t="shared" si="6"/>
        <v>245490</v>
      </c>
      <c r="N144">
        <f t="shared" si="7"/>
        <v>22094.1</v>
      </c>
      <c r="O144">
        <f t="shared" si="8"/>
        <v>223395.9</v>
      </c>
      <c r="P144">
        <f>MONTH(Table1[[#This Row],[Date]])</f>
        <v>10</v>
      </c>
    </row>
    <row r="145" spans="1:16">
      <c r="A145">
        <v>1144</v>
      </c>
      <c r="B145" s="16" t="s">
        <v>88</v>
      </c>
      <c r="C145" t="s">
        <v>68</v>
      </c>
      <c r="D145" t="s">
        <v>69</v>
      </c>
      <c r="E145" t="s">
        <v>14</v>
      </c>
      <c r="F145" t="s">
        <v>15</v>
      </c>
      <c r="G145" t="s">
        <v>126</v>
      </c>
      <c r="H145">
        <v>6</v>
      </c>
      <c r="I145">
        <v>10360</v>
      </c>
      <c r="J145">
        <v>0.15</v>
      </c>
      <c r="K145" t="s">
        <v>32</v>
      </c>
      <c r="L145" t="s">
        <v>33</v>
      </c>
      <c r="M145">
        <f t="shared" si="6"/>
        <v>62160</v>
      </c>
      <c r="N145">
        <f t="shared" si="7"/>
        <v>9324</v>
      </c>
      <c r="O145">
        <f t="shared" si="8"/>
        <v>52836</v>
      </c>
      <c r="P145">
        <f>MONTH(Table1[[#This Row],[Date]])</f>
        <v>8</v>
      </c>
    </row>
    <row r="146" spans="1:16">
      <c r="A146">
        <v>1145</v>
      </c>
      <c r="B146" s="16" t="s">
        <v>174</v>
      </c>
      <c r="C146" t="s">
        <v>20</v>
      </c>
      <c r="D146" t="s">
        <v>113</v>
      </c>
      <c r="E146" t="s">
        <v>40</v>
      </c>
      <c r="F146" t="s">
        <v>75</v>
      </c>
      <c r="G146" t="s">
        <v>122</v>
      </c>
      <c r="H146">
        <v>4</v>
      </c>
      <c r="I146">
        <v>48200</v>
      </c>
      <c r="J146">
        <v>0.2</v>
      </c>
      <c r="K146" t="s">
        <v>17</v>
      </c>
      <c r="L146" t="s">
        <v>33</v>
      </c>
      <c r="M146">
        <f t="shared" si="6"/>
        <v>192800</v>
      </c>
      <c r="N146">
        <f t="shared" si="7"/>
        <v>38560</v>
      </c>
      <c r="O146">
        <f t="shared" si="8"/>
        <v>154240</v>
      </c>
      <c r="P146">
        <f>MONTH(Table1[[#This Row],[Date]])</f>
        <v>7</v>
      </c>
    </row>
    <row r="147" spans="1:16">
      <c r="A147">
        <v>1146</v>
      </c>
      <c r="B147" s="16" t="s">
        <v>208</v>
      </c>
      <c r="C147" t="s">
        <v>68</v>
      </c>
      <c r="D147" t="s">
        <v>110</v>
      </c>
      <c r="E147" t="s">
        <v>14</v>
      </c>
      <c r="F147" t="s">
        <v>84</v>
      </c>
      <c r="G147" t="s">
        <v>117</v>
      </c>
      <c r="H147">
        <v>5</v>
      </c>
      <c r="I147">
        <v>10817</v>
      </c>
      <c r="J147">
        <v>0.03</v>
      </c>
      <c r="K147" t="s">
        <v>32</v>
      </c>
      <c r="L147" t="s">
        <v>43</v>
      </c>
      <c r="M147">
        <f t="shared" si="6"/>
        <v>54085</v>
      </c>
      <c r="N147">
        <f t="shared" si="7"/>
        <v>1622.55</v>
      </c>
      <c r="O147">
        <f t="shared" si="8"/>
        <v>52462.45</v>
      </c>
      <c r="P147">
        <f>MONTH(Table1[[#This Row],[Date]])</f>
        <v>12</v>
      </c>
    </row>
    <row r="148" spans="1:16">
      <c r="A148">
        <v>1147</v>
      </c>
      <c r="B148" s="16" t="s">
        <v>216</v>
      </c>
      <c r="C148" t="s">
        <v>12</v>
      </c>
      <c r="D148" t="s">
        <v>81</v>
      </c>
      <c r="E148" t="s">
        <v>29</v>
      </c>
      <c r="F148" t="s">
        <v>30</v>
      </c>
      <c r="G148" t="s">
        <v>108</v>
      </c>
      <c r="H148">
        <v>1</v>
      </c>
      <c r="I148">
        <v>21980</v>
      </c>
      <c r="J148">
        <v>0.13</v>
      </c>
      <c r="K148" t="s">
        <v>17</v>
      </c>
      <c r="L148" t="s">
        <v>25</v>
      </c>
      <c r="M148">
        <f t="shared" si="6"/>
        <v>21980</v>
      </c>
      <c r="N148">
        <f t="shared" si="7"/>
        <v>2857.4</v>
      </c>
      <c r="O148">
        <f t="shared" si="8"/>
        <v>19122.599999999999</v>
      </c>
      <c r="P148">
        <f>MONTH(Table1[[#This Row],[Date]])</f>
        <v>5</v>
      </c>
    </row>
    <row r="149" spans="1:16">
      <c r="A149">
        <v>1148</v>
      </c>
      <c r="B149" s="16" t="s">
        <v>227</v>
      </c>
      <c r="C149" t="s">
        <v>20</v>
      </c>
      <c r="D149" t="s">
        <v>59</v>
      </c>
      <c r="E149" t="s">
        <v>29</v>
      </c>
      <c r="F149" t="s">
        <v>65</v>
      </c>
      <c r="G149" t="s">
        <v>141</v>
      </c>
      <c r="H149">
        <v>2</v>
      </c>
      <c r="I149">
        <v>32136</v>
      </c>
      <c r="J149">
        <v>0.04</v>
      </c>
      <c r="K149" t="s">
        <v>17</v>
      </c>
      <c r="L149" t="s">
        <v>33</v>
      </c>
      <c r="M149">
        <f t="shared" si="6"/>
        <v>64272</v>
      </c>
      <c r="N149">
        <f t="shared" si="7"/>
        <v>2570.88</v>
      </c>
      <c r="O149">
        <f t="shared" si="8"/>
        <v>61701.120000000003</v>
      </c>
      <c r="P149">
        <f>MONTH(Table1[[#This Row],[Date]])</f>
        <v>6</v>
      </c>
    </row>
    <row r="150" spans="1:16">
      <c r="A150">
        <v>1149</v>
      </c>
      <c r="B150" s="16" t="s">
        <v>228</v>
      </c>
      <c r="C150" t="s">
        <v>68</v>
      </c>
      <c r="D150" t="s">
        <v>71</v>
      </c>
      <c r="E150" t="s">
        <v>40</v>
      </c>
      <c r="F150" t="s">
        <v>46</v>
      </c>
      <c r="G150" t="s">
        <v>134</v>
      </c>
      <c r="H150">
        <v>3</v>
      </c>
      <c r="I150">
        <v>37470</v>
      </c>
      <c r="J150">
        <v>0.19</v>
      </c>
      <c r="K150" t="s">
        <v>32</v>
      </c>
      <c r="L150" t="s">
        <v>62</v>
      </c>
      <c r="M150">
        <f t="shared" si="6"/>
        <v>112410</v>
      </c>
      <c r="N150">
        <f t="shared" si="7"/>
        <v>21357.9</v>
      </c>
      <c r="O150">
        <f t="shared" si="8"/>
        <v>91052.1</v>
      </c>
      <c r="P150">
        <f>MONTH(Table1[[#This Row],[Date]])</f>
        <v>11</v>
      </c>
    </row>
    <row r="151" spans="1:16">
      <c r="A151">
        <v>1150</v>
      </c>
      <c r="B151" s="16" t="s">
        <v>229</v>
      </c>
      <c r="C151" t="s">
        <v>12</v>
      </c>
      <c r="D151" t="s">
        <v>140</v>
      </c>
      <c r="E151" t="s">
        <v>40</v>
      </c>
      <c r="F151" t="s">
        <v>75</v>
      </c>
      <c r="G151" t="s">
        <v>105</v>
      </c>
      <c r="H151">
        <v>1</v>
      </c>
      <c r="I151">
        <v>13796</v>
      </c>
      <c r="J151">
        <v>0.04</v>
      </c>
      <c r="K151" t="s">
        <v>17</v>
      </c>
      <c r="L151" t="s">
        <v>18</v>
      </c>
      <c r="M151">
        <f t="shared" si="6"/>
        <v>13796</v>
      </c>
      <c r="N151">
        <f t="shared" si="7"/>
        <v>551.84</v>
      </c>
      <c r="O151">
        <f t="shared" si="8"/>
        <v>13244.16</v>
      </c>
      <c r="P151">
        <f>MONTH(Table1[[#This Row],[Date]])</f>
        <v>4</v>
      </c>
    </row>
    <row r="152" spans="1:16">
      <c r="A152">
        <v>1151</v>
      </c>
      <c r="B152" s="16" t="s">
        <v>230</v>
      </c>
      <c r="C152" t="s">
        <v>20</v>
      </c>
      <c r="D152" t="s">
        <v>21</v>
      </c>
      <c r="E152" t="s">
        <v>40</v>
      </c>
      <c r="F152" t="s">
        <v>46</v>
      </c>
      <c r="G152" t="s">
        <v>128</v>
      </c>
      <c r="H152">
        <v>2</v>
      </c>
      <c r="I152">
        <v>12446</v>
      </c>
      <c r="J152">
        <v>0.11</v>
      </c>
      <c r="K152" t="s">
        <v>32</v>
      </c>
      <c r="L152" t="s">
        <v>62</v>
      </c>
      <c r="M152">
        <f t="shared" si="6"/>
        <v>24892</v>
      </c>
      <c r="N152">
        <f t="shared" si="7"/>
        <v>2738.12</v>
      </c>
      <c r="O152">
        <f t="shared" si="8"/>
        <v>22153.88</v>
      </c>
      <c r="P152">
        <f>MONTH(Table1[[#This Row],[Date]])</f>
        <v>1</v>
      </c>
    </row>
    <row r="153" spans="1:16">
      <c r="A153">
        <v>1152</v>
      </c>
      <c r="B153" s="16" t="s">
        <v>231</v>
      </c>
      <c r="C153" t="s">
        <v>12</v>
      </c>
      <c r="D153" t="s">
        <v>140</v>
      </c>
      <c r="E153" t="s">
        <v>40</v>
      </c>
      <c r="F153" t="s">
        <v>114</v>
      </c>
      <c r="G153" t="s">
        <v>179</v>
      </c>
      <c r="H153">
        <v>7</v>
      </c>
      <c r="I153">
        <v>17303</v>
      </c>
      <c r="J153">
        <v>0.1</v>
      </c>
      <c r="K153" t="s">
        <v>17</v>
      </c>
      <c r="L153" t="s">
        <v>38</v>
      </c>
      <c r="M153">
        <f t="shared" si="6"/>
        <v>121121</v>
      </c>
      <c r="N153">
        <f t="shared" si="7"/>
        <v>12112.1</v>
      </c>
      <c r="O153">
        <f t="shared" si="8"/>
        <v>109008.9</v>
      </c>
      <c r="P153">
        <f>MONTH(Table1[[#This Row],[Date]])</f>
        <v>6</v>
      </c>
    </row>
    <row r="154" spans="1:16">
      <c r="A154">
        <v>1153</v>
      </c>
      <c r="B154" s="16" t="s">
        <v>232</v>
      </c>
      <c r="C154" t="s">
        <v>20</v>
      </c>
      <c r="D154" t="s">
        <v>79</v>
      </c>
      <c r="E154" t="s">
        <v>40</v>
      </c>
      <c r="F154" t="s">
        <v>114</v>
      </c>
      <c r="G154" t="s">
        <v>173</v>
      </c>
      <c r="H154">
        <v>1</v>
      </c>
      <c r="I154">
        <v>15192</v>
      </c>
      <c r="J154">
        <v>0.1</v>
      </c>
      <c r="K154" t="s">
        <v>32</v>
      </c>
      <c r="L154" t="s">
        <v>38</v>
      </c>
      <c r="M154">
        <f t="shared" si="6"/>
        <v>15192</v>
      </c>
      <c r="N154">
        <f t="shared" si="7"/>
        <v>1519.2</v>
      </c>
      <c r="O154">
        <f t="shared" si="8"/>
        <v>13672.8</v>
      </c>
      <c r="P154">
        <f>MONTH(Table1[[#This Row],[Date]])</f>
        <v>6</v>
      </c>
    </row>
    <row r="155" spans="1:16">
      <c r="A155">
        <v>1154</v>
      </c>
      <c r="B155" s="16" t="s">
        <v>121</v>
      </c>
      <c r="C155" t="s">
        <v>27</v>
      </c>
      <c r="D155" t="s">
        <v>45</v>
      </c>
      <c r="E155" t="s">
        <v>40</v>
      </c>
      <c r="F155" t="s">
        <v>46</v>
      </c>
      <c r="G155" t="s">
        <v>134</v>
      </c>
      <c r="H155">
        <v>9</v>
      </c>
      <c r="I155">
        <v>22046</v>
      </c>
      <c r="J155">
        <v>0.02</v>
      </c>
      <c r="K155" t="s">
        <v>17</v>
      </c>
      <c r="L155" t="s">
        <v>25</v>
      </c>
      <c r="M155">
        <f t="shared" si="6"/>
        <v>198414</v>
      </c>
      <c r="N155">
        <f t="shared" si="7"/>
        <v>3968.28</v>
      </c>
      <c r="O155">
        <f t="shared" si="8"/>
        <v>194445.72</v>
      </c>
      <c r="P155">
        <f>MONTH(Table1[[#This Row],[Date]])</f>
        <v>5</v>
      </c>
    </row>
    <row r="156" spans="1:16">
      <c r="A156">
        <v>1155</v>
      </c>
      <c r="B156" s="16" t="s">
        <v>233</v>
      </c>
      <c r="C156" t="s">
        <v>27</v>
      </c>
      <c r="D156" t="s">
        <v>35</v>
      </c>
      <c r="E156" t="s">
        <v>40</v>
      </c>
      <c r="F156" t="s">
        <v>41</v>
      </c>
      <c r="G156" t="s">
        <v>166</v>
      </c>
      <c r="H156">
        <v>10</v>
      </c>
      <c r="I156">
        <v>13866</v>
      </c>
      <c r="J156">
        <v>0.18</v>
      </c>
      <c r="K156" t="s">
        <v>32</v>
      </c>
      <c r="L156" t="s">
        <v>25</v>
      </c>
      <c r="M156">
        <f t="shared" si="6"/>
        <v>138660</v>
      </c>
      <c r="N156">
        <f t="shared" si="7"/>
        <v>24958.799999999999</v>
      </c>
      <c r="O156">
        <f t="shared" si="8"/>
        <v>113701.2</v>
      </c>
      <c r="P156">
        <f>MONTH(Table1[[#This Row],[Date]])</f>
        <v>7</v>
      </c>
    </row>
    <row r="157" spans="1:16">
      <c r="A157">
        <v>1156</v>
      </c>
      <c r="B157" s="16" t="s">
        <v>234</v>
      </c>
      <c r="C157" t="s">
        <v>12</v>
      </c>
      <c r="D157" t="s">
        <v>13</v>
      </c>
      <c r="E157" t="s">
        <v>14</v>
      </c>
      <c r="F157" t="s">
        <v>84</v>
      </c>
      <c r="G157" t="s">
        <v>117</v>
      </c>
      <c r="H157">
        <v>3</v>
      </c>
      <c r="I157">
        <v>42716</v>
      </c>
      <c r="J157">
        <v>0.04</v>
      </c>
      <c r="K157" t="s">
        <v>17</v>
      </c>
      <c r="L157" t="s">
        <v>62</v>
      </c>
      <c r="M157">
        <f t="shared" si="6"/>
        <v>128148</v>
      </c>
      <c r="N157">
        <f t="shared" si="7"/>
        <v>5125.92</v>
      </c>
      <c r="O157">
        <f t="shared" si="8"/>
        <v>123022.08</v>
      </c>
      <c r="P157">
        <f>MONTH(Table1[[#This Row],[Date]])</f>
        <v>11</v>
      </c>
    </row>
    <row r="158" spans="1:16">
      <c r="A158">
        <v>1157</v>
      </c>
      <c r="B158" s="16" t="s">
        <v>235</v>
      </c>
      <c r="C158" t="s">
        <v>68</v>
      </c>
      <c r="D158" t="s">
        <v>71</v>
      </c>
      <c r="E158" t="s">
        <v>40</v>
      </c>
      <c r="F158" t="s">
        <v>114</v>
      </c>
      <c r="G158" t="s">
        <v>115</v>
      </c>
      <c r="H158">
        <v>3</v>
      </c>
      <c r="I158">
        <v>18391</v>
      </c>
      <c r="J158">
        <v>0.2</v>
      </c>
      <c r="K158" t="s">
        <v>32</v>
      </c>
      <c r="L158" t="s">
        <v>72</v>
      </c>
      <c r="M158">
        <f t="shared" si="6"/>
        <v>55173</v>
      </c>
      <c r="N158">
        <f t="shared" si="7"/>
        <v>11034.6</v>
      </c>
      <c r="O158">
        <f t="shared" si="8"/>
        <v>44138.400000000001</v>
      </c>
      <c r="P158">
        <f>MONTH(Table1[[#This Row],[Date]])</f>
        <v>5</v>
      </c>
    </row>
    <row r="159" spans="1:16">
      <c r="A159">
        <v>1158</v>
      </c>
      <c r="B159" s="16" t="s">
        <v>236</v>
      </c>
      <c r="C159" t="s">
        <v>12</v>
      </c>
      <c r="D159" t="s">
        <v>81</v>
      </c>
      <c r="E159" t="s">
        <v>22</v>
      </c>
      <c r="F159" t="s">
        <v>23</v>
      </c>
      <c r="G159" t="s">
        <v>24</v>
      </c>
      <c r="H159">
        <v>3</v>
      </c>
      <c r="I159">
        <v>24944</v>
      </c>
      <c r="J159">
        <v>0.12</v>
      </c>
      <c r="K159" t="s">
        <v>32</v>
      </c>
      <c r="L159" t="s">
        <v>18</v>
      </c>
      <c r="M159">
        <f t="shared" si="6"/>
        <v>74832</v>
      </c>
      <c r="N159">
        <f t="shared" si="7"/>
        <v>8979.84</v>
      </c>
      <c r="O159">
        <f t="shared" si="8"/>
        <v>65852.160000000003</v>
      </c>
      <c r="P159">
        <f>MONTH(Table1[[#This Row],[Date]])</f>
        <v>1</v>
      </c>
    </row>
    <row r="160" spans="1:16">
      <c r="A160">
        <v>1159</v>
      </c>
      <c r="B160" s="16" t="s">
        <v>107</v>
      </c>
      <c r="C160" t="s">
        <v>20</v>
      </c>
      <c r="D160" t="s">
        <v>59</v>
      </c>
      <c r="E160" t="s">
        <v>22</v>
      </c>
      <c r="F160" t="s">
        <v>130</v>
      </c>
      <c r="G160" t="s">
        <v>131</v>
      </c>
      <c r="H160">
        <v>7</v>
      </c>
      <c r="I160">
        <v>38621</v>
      </c>
      <c r="J160">
        <v>0.19</v>
      </c>
      <c r="K160" t="s">
        <v>32</v>
      </c>
      <c r="L160" t="s">
        <v>33</v>
      </c>
      <c r="M160">
        <f t="shared" si="6"/>
        <v>270347</v>
      </c>
      <c r="N160">
        <f t="shared" si="7"/>
        <v>51365.93</v>
      </c>
      <c r="O160">
        <f t="shared" si="8"/>
        <v>218981.07</v>
      </c>
      <c r="P160">
        <f>MONTH(Table1[[#This Row],[Date]])</f>
        <v>7</v>
      </c>
    </row>
    <row r="161" spans="1:16">
      <c r="A161">
        <v>1160</v>
      </c>
      <c r="B161" s="16" t="s">
        <v>237</v>
      </c>
      <c r="C161" t="s">
        <v>68</v>
      </c>
      <c r="D161" t="s">
        <v>74</v>
      </c>
      <c r="E161" t="s">
        <v>14</v>
      </c>
      <c r="F161" t="s">
        <v>49</v>
      </c>
      <c r="G161" t="s">
        <v>119</v>
      </c>
      <c r="H161">
        <v>7</v>
      </c>
      <c r="I161">
        <v>14633</v>
      </c>
      <c r="J161">
        <v>0.15</v>
      </c>
      <c r="K161" t="s">
        <v>32</v>
      </c>
      <c r="L161" t="s">
        <v>33</v>
      </c>
      <c r="M161">
        <f t="shared" si="6"/>
        <v>102431</v>
      </c>
      <c r="N161">
        <f t="shared" si="7"/>
        <v>15364.65</v>
      </c>
      <c r="O161">
        <f t="shared" si="8"/>
        <v>87066.35</v>
      </c>
      <c r="P161">
        <f>MONTH(Table1[[#This Row],[Date]])</f>
        <v>3</v>
      </c>
    </row>
    <row r="162" spans="1:16">
      <c r="A162">
        <v>1161</v>
      </c>
      <c r="B162" s="16" t="s">
        <v>238</v>
      </c>
      <c r="C162" t="s">
        <v>27</v>
      </c>
      <c r="D162" t="s">
        <v>28</v>
      </c>
      <c r="E162" t="s">
        <v>40</v>
      </c>
      <c r="F162" t="s">
        <v>75</v>
      </c>
      <c r="G162" t="s">
        <v>76</v>
      </c>
      <c r="H162">
        <v>2</v>
      </c>
      <c r="I162">
        <v>12959</v>
      </c>
      <c r="J162">
        <v>0.01</v>
      </c>
      <c r="K162" t="s">
        <v>32</v>
      </c>
      <c r="L162" t="s">
        <v>38</v>
      </c>
      <c r="M162">
        <f t="shared" si="6"/>
        <v>25918</v>
      </c>
      <c r="N162">
        <f t="shared" si="7"/>
        <v>259.18</v>
      </c>
      <c r="O162">
        <f t="shared" si="8"/>
        <v>25658.82</v>
      </c>
      <c r="P162">
        <f>MONTH(Table1[[#This Row],[Date]])</f>
        <v>11</v>
      </c>
    </row>
    <row r="163" spans="1:16">
      <c r="A163">
        <v>1162</v>
      </c>
      <c r="B163" s="16" t="s">
        <v>239</v>
      </c>
      <c r="C163" t="s">
        <v>68</v>
      </c>
      <c r="D163" t="s">
        <v>71</v>
      </c>
      <c r="E163" t="s">
        <v>40</v>
      </c>
      <c r="F163" t="s">
        <v>46</v>
      </c>
      <c r="G163" t="s">
        <v>47</v>
      </c>
      <c r="H163">
        <v>8</v>
      </c>
      <c r="I163">
        <v>31878</v>
      </c>
      <c r="J163">
        <v>0.18</v>
      </c>
      <c r="K163" t="s">
        <v>17</v>
      </c>
      <c r="L163" t="s">
        <v>38</v>
      </c>
      <c r="M163">
        <f t="shared" si="6"/>
        <v>255024</v>
      </c>
      <c r="N163">
        <f t="shared" si="7"/>
        <v>45904.32</v>
      </c>
      <c r="O163">
        <f t="shared" si="8"/>
        <v>209119.68</v>
      </c>
      <c r="P163">
        <f>MONTH(Table1[[#This Row],[Date]])</f>
        <v>1</v>
      </c>
    </row>
    <row r="164" spans="1:16">
      <c r="A164">
        <v>1163</v>
      </c>
      <c r="B164" s="16" t="s">
        <v>211</v>
      </c>
      <c r="C164" t="s">
        <v>68</v>
      </c>
      <c r="D164" t="s">
        <v>110</v>
      </c>
      <c r="E164" t="s">
        <v>22</v>
      </c>
      <c r="F164" t="s">
        <v>154</v>
      </c>
      <c r="G164" t="s">
        <v>192</v>
      </c>
      <c r="H164">
        <v>10</v>
      </c>
      <c r="I164">
        <v>48632</v>
      </c>
      <c r="J164">
        <v>0.09</v>
      </c>
      <c r="K164" t="s">
        <v>32</v>
      </c>
      <c r="L164" t="s">
        <v>62</v>
      </c>
      <c r="M164">
        <f t="shared" si="6"/>
        <v>486320</v>
      </c>
      <c r="N164">
        <f t="shared" si="7"/>
        <v>43768.799999999996</v>
      </c>
      <c r="O164">
        <f t="shared" si="8"/>
        <v>442551.2</v>
      </c>
      <c r="P164">
        <f>MONTH(Table1[[#This Row],[Date]])</f>
        <v>2</v>
      </c>
    </row>
    <row r="165" spans="1:16">
      <c r="A165">
        <v>1164</v>
      </c>
      <c r="B165" s="16" t="s">
        <v>240</v>
      </c>
      <c r="C165" t="s">
        <v>20</v>
      </c>
      <c r="D165" t="s">
        <v>59</v>
      </c>
      <c r="E165" t="s">
        <v>22</v>
      </c>
      <c r="F165" t="s">
        <v>130</v>
      </c>
      <c r="G165" t="s">
        <v>222</v>
      </c>
      <c r="H165">
        <v>9</v>
      </c>
      <c r="I165">
        <v>9040</v>
      </c>
      <c r="J165">
        <v>0.04</v>
      </c>
      <c r="K165" t="s">
        <v>17</v>
      </c>
      <c r="L165" t="s">
        <v>25</v>
      </c>
      <c r="M165">
        <f t="shared" si="6"/>
        <v>81360</v>
      </c>
      <c r="N165">
        <f t="shared" si="7"/>
        <v>3254.4</v>
      </c>
      <c r="O165">
        <f t="shared" si="8"/>
        <v>78105.600000000006</v>
      </c>
      <c r="P165">
        <f>MONTH(Table1[[#This Row],[Date]])</f>
        <v>10</v>
      </c>
    </row>
    <row r="166" spans="1:16">
      <c r="A166">
        <v>1165</v>
      </c>
      <c r="B166" s="16" t="s">
        <v>241</v>
      </c>
      <c r="C166" t="s">
        <v>12</v>
      </c>
      <c r="D166" t="s">
        <v>13</v>
      </c>
      <c r="E166" t="s">
        <v>14</v>
      </c>
      <c r="F166" t="s">
        <v>99</v>
      </c>
      <c r="G166" t="s">
        <v>147</v>
      </c>
      <c r="H166">
        <v>1</v>
      </c>
      <c r="I166">
        <v>43890</v>
      </c>
      <c r="J166">
        <v>0.2</v>
      </c>
      <c r="K166" t="s">
        <v>17</v>
      </c>
      <c r="L166" t="s">
        <v>33</v>
      </c>
      <c r="M166">
        <f t="shared" si="6"/>
        <v>43890</v>
      </c>
      <c r="N166">
        <f t="shared" si="7"/>
        <v>8778</v>
      </c>
      <c r="O166">
        <f t="shared" si="8"/>
        <v>35112</v>
      </c>
      <c r="P166">
        <f>MONTH(Table1[[#This Row],[Date]])</f>
        <v>7</v>
      </c>
    </row>
    <row r="167" spans="1:16">
      <c r="A167">
        <v>1166</v>
      </c>
      <c r="B167" s="16" t="s">
        <v>63</v>
      </c>
      <c r="C167" t="s">
        <v>27</v>
      </c>
      <c r="D167" t="s">
        <v>57</v>
      </c>
      <c r="E167" t="s">
        <v>14</v>
      </c>
      <c r="F167" t="s">
        <v>99</v>
      </c>
      <c r="G167" t="s">
        <v>218</v>
      </c>
      <c r="H167">
        <v>6</v>
      </c>
      <c r="I167">
        <v>1457</v>
      </c>
      <c r="J167">
        <v>0.14000000000000001</v>
      </c>
      <c r="K167" t="s">
        <v>17</v>
      </c>
      <c r="L167" t="s">
        <v>25</v>
      </c>
      <c r="M167">
        <f t="shared" si="6"/>
        <v>8742</v>
      </c>
      <c r="N167">
        <f t="shared" si="7"/>
        <v>1223.8800000000001</v>
      </c>
      <c r="O167">
        <f t="shared" si="8"/>
        <v>7518.12</v>
      </c>
      <c r="P167">
        <f>MONTH(Table1[[#This Row],[Date]])</f>
        <v>12</v>
      </c>
    </row>
    <row r="168" spans="1:16">
      <c r="A168">
        <v>1167</v>
      </c>
      <c r="B168" s="16" t="s">
        <v>238</v>
      </c>
      <c r="C168" t="s">
        <v>68</v>
      </c>
      <c r="D168" t="s">
        <v>74</v>
      </c>
      <c r="E168" t="s">
        <v>14</v>
      </c>
      <c r="F168" t="s">
        <v>15</v>
      </c>
      <c r="G168" t="s">
        <v>126</v>
      </c>
      <c r="H168">
        <v>4</v>
      </c>
      <c r="I168">
        <v>2250</v>
      </c>
      <c r="J168">
        <v>0.03</v>
      </c>
      <c r="K168" t="s">
        <v>17</v>
      </c>
      <c r="L168" t="s">
        <v>43</v>
      </c>
      <c r="M168">
        <f t="shared" si="6"/>
        <v>9000</v>
      </c>
      <c r="N168">
        <f t="shared" si="7"/>
        <v>270</v>
      </c>
      <c r="O168">
        <f t="shared" si="8"/>
        <v>8730</v>
      </c>
      <c r="P168">
        <f>MONTH(Table1[[#This Row],[Date]])</f>
        <v>11</v>
      </c>
    </row>
    <row r="169" spans="1:16">
      <c r="A169">
        <v>1168</v>
      </c>
      <c r="B169" s="16" t="s">
        <v>242</v>
      </c>
      <c r="C169" t="s">
        <v>68</v>
      </c>
      <c r="D169" t="s">
        <v>74</v>
      </c>
      <c r="E169" t="s">
        <v>22</v>
      </c>
      <c r="F169" t="s">
        <v>154</v>
      </c>
      <c r="G169" t="s">
        <v>192</v>
      </c>
      <c r="H169">
        <v>6</v>
      </c>
      <c r="I169">
        <v>34396</v>
      </c>
      <c r="J169">
        <v>0.11</v>
      </c>
      <c r="K169" t="s">
        <v>17</v>
      </c>
      <c r="L169" t="s">
        <v>43</v>
      </c>
      <c r="M169">
        <f t="shared" si="6"/>
        <v>206376</v>
      </c>
      <c r="N169">
        <f t="shared" si="7"/>
        <v>22701.360000000001</v>
      </c>
      <c r="O169">
        <f t="shared" si="8"/>
        <v>183674.64</v>
      </c>
      <c r="P169">
        <f>MONTH(Table1[[#This Row],[Date]])</f>
        <v>3</v>
      </c>
    </row>
    <row r="170" spans="1:16">
      <c r="A170">
        <v>1169</v>
      </c>
      <c r="B170" s="16" t="s">
        <v>243</v>
      </c>
      <c r="C170" t="s">
        <v>12</v>
      </c>
      <c r="D170" t="s">
        <v>13</v>
      </c>
      <c r="E170" t="s">
        <v>40</v>
      </c>
      <c r="F170" t="s">
        <v>41</v>
      </c>
      <c r="G170" t="s">
        <v>42</v>
      </c>
      <c r="H170">
        <v>9</v>
      </c>
      <c r="I170">
        <v>5209</v>
      </c>
      <c r="J170">
        <v>0.18</v>
      </c>
      <c r="K170" t="s">
        <v>17</v>
      </c>
      <c r="L170" t="s">
        <v>18</v>
      </c>
      <c r="M170">
        <f t="shared" si="6"/>
        <v>46881</v>
      </c>
      <c r="N170">
        <f t="shared" si="7"/>
        <v>8438.58</v>
      </c>
      <c r="O170">
        <f t="shared" si="8"/>
        <v>38442.42</v>
      </c>
      <c r="P170">
        <f>MONTH(Table1[[#This Row],[Date]])</f>
        <v>9</v>
      </c>
    </row>
    <row r="171" spans="1:16">
      <c r="A171">
        <v>1170</v>
      </c>
      <c r="B171" s="16" t="s">
        <v>191</v>
      </c>
      <c r="C171" t="s">
        <v>20</v>
      </c>
      <c r="D171" t="s">
        <v>113</v>
      </c>
      <c r="E171" t="s">
        <v>22</v>
      </c>
      <c r="F171" t="s">
        <v>23</v>
      </c>
      <c r="G171" t="s">
        <v>93</v>
      </c>
      <c r="H171">
        <v>9</v>
      </c>
      <c r="I171">
        <v>19599</v>
      </c>
      <c r="J171">
        <v>0.18</v>
      </c>
      <c r="K171" t="s">
        <v>32</v>
      </c>
      <c r="L171" t="s">
        <v>38</v>
      </c>
      <c r="M171">
        <f t="shared" si="6"/>
        <v>176391</v>
      </c>
      <c r="N171">
        <f t="shared" si="7"/>
        <v>31750.379999999997</v>
      </c>
      <c r="O171">
        <f t="shared" si="8"/>
        <v>144640.62</v>
      </c>
      <c r="P171">
        <f>MONTH(Table1[[#This Row],[Date]])</f>
        <v>11</v>
      </c>
    </row>
    <row r="172" spans="1:16">
      <c r="A172">
        <v>1171</v>
      </c>
      <c r="B172" s="16" t="s">
        <v>244</v>
      </c>
      <c r="C172" t="s">
        <v>68</v>
      </c>
      <c r="D172" t="s">
        <v>71</v>
      </c>
      <c r="E172" t="s">
        <v>14</v>
      </c>
      <c r="F172" t="s">
        <v>49</v>
      </c>
      <c r="G172" t="s">
        <v>50</v>
      </c>
      <c r="H172">
        <v>5</v>
      </c>
      <c r="I172">
        <v>15421</v>
      </c>
      <c r="J172">
        <v>0.12</v>
      </c>
      <c r="K172" t="s">
        <v>17</v>
      </c>
      <c r="L172" t="s">
        <v>18</v>
      </c>
      <c r="M172">
        <f t="shared" si="6"/>
        <v>77105</v>
      </c>
      <c r="N172">
        <f t="shared" si="7"/>
        <v>9252.6</v>
      </c>
      <c r="O172">
        <f t="shared" si="8"/>
        <v>67852.399999999994</v>
      </c>
      <c r="P172">
        <f>MONTH(Table1[[#This Row],[Date]])</f>
        <v>9</v>
      </c>
    </row>
    <row r="173" spans="1:16">
      <c r="A173">
        <v>1172</v>
      </c>
      <c r="B173" s="16" t="s">
        <v>160</v>
      </c>
      <c r="C173" t="s">
        <v>68</v>
      </c>
      <c r="D173" t="s">
        <v>69</v>
      </c>
      <c r="E173" t="s">
        <v>29</v>
      </c>
      <c r="F173" t="s">
        <v>30</v>
      </c>
      <c r="G173" t="s">
        <v>87</v>
      </c>
      <c r="H173">
        <v>6</v>
      </c>
      <c r="I173">
        <v>22509</v>
      </c>
      <c r="J173">
        <v>0.08</v>
      </c>
      <c r="K173" t="s">
        <v>32</v>
      </c>
      <c r="L173" t="s">
        <v>43</v>
      </c>
      <c r="M173">
        <f t="shared" si="6"/>
        <v>135054</v>
      </c>
      <c r="N173">
        <f t="shared" si="7"/>
        <v>10804.32</v>
      </c>
      <c r="O173">
        <f t="shared" si="8"/>
        <v>124249.68</v>
      </c>
      <c r="P173">
        <f>MONTH(Table1[[#This Row],[Date]])</f>
        <v>6</v>
      </c>
    </row>
    <row r="174" spans="1:16">
      <c r="A174">
        <v>1173</v>
      </c>
      <c r="B174" s="16" t="s">
        <v>213</v>
      </c>
      <c r="C174" t="s">
        <v>27</v>
      </c>
      <c r="D174" t="s">
        <v>57</v>
      </c>
      <c r="E174" t="s">
        <v>40</v>
      </c>
      <c r="F174" t="s">
        <v>41</v>
      </c>
      <c r="G174" t="s">
        <v>166</v>
      </c>
      <c r="H174">
        <v>8</v>
      </c>
      <c r="I174">
        <v>38709</v>
      </c>
      <c r="J174">
        <v>0.04</v>
      </c>
      <c r="K174" t="s">
        <v>32</v>
      </c>
      <c r="L174" t="s">
        <v>18</v>
      </c>
      <c r="M174">
        <f t="shared" si="6"/>
        <v>309672</v>
      </c>
      <c r="N174">
        <f t="shared" si="7"/>
        <v>12386.880000000001</v>
      </c>
      <c r="O174">
        <f t="shared" si="8"/>
        <v>297285.12</v>
      </c>
      <c r="P174">
        <f>MONTH(Table1[[#This Row],[Date]])</f>
        <v>10</v>
      </c>
    </row>
    <row r="175" spans="1:16">
      <c r="A175">
        <v>1174</v>
      </c>
      <c r="B175" s="16" t="s">
        <v>245</v>
      </c>
      <c r="C175" t="s">
        <v>20</v>
      </c>
      <c r="D175" t="s">
        <v>59</v>
      </c>
      <c r="E175" t="s">
        <v>29</v>
      </c>
      <c r="F175" t="s">
        <v>54</v>
      </c>
      <c r="G175" t="s">
        <v>111</v>
      </c>
      <c r="H175">
        <v>10</v>
      </c>
      <c r="I175">
        <v>34366</v>
      </c>
      <c r="J175">
        <v>0.16</v>
      </c>
      <c r="K175" t="s">
        <v>32</v>
      </c>
      <c r="L175" t="s">
        <v>102</v>
      </c>
      <c r="M175">
        <f t="shared" si="6"/>
        <v>343660</v>
      </c>
      <c r="N175">
        <f t="shared" si="7"/>
        <v>54985.599999999999</v>
      </c>
      <c r="O175">
        <f t="shared" si="8"/>
        <v>288674.40000000002</v>
      </c>
      <c r="P175">
        <f>MONTH(Table1[[#This Row],[Date]])</f>
        <v>1</v>
      </c>
    </row>
    <row r="176" spans="1:16">
      <c r="A176">
        <v>1175</v>
      </c>
      <c r="B176" s="16" t="s">
        <v>246</v>
      </c>
      <c r="C176" t="s">
        <v>12</v>
      </c>
      <c r="D176" t="s">
        <v>13</v>
      </c>
      <c r="E176" t="s">
        <v>40</v>
      </c>
      <c r="F176" t="s">
        <v>46</v>
      </c>
      <c r="G176" t="s">
        <v>134</v>
      </c>
      <c r="H176">
        <v>2</v>
      </c>
      <c r="I176">
        <v>25509</v>
      </c>
      <c r="J176">
        <v>0.02</v>
      </c>
      <c r="K176" t="s">
        <v>17</v>
      </c>
      <c r="L176" t="s">
        <v>38</v>
      </c>
      <c r="M176">
        <f t="shared" si="6"/>
        <v>51018</v>
      </c>
      <c r="N176">
        <f t="shared" si="7"/>
        <v>1020.36</v>
      </c>
      <c r="O176">
        <f t="shared" si="8"/>
        <v>49997.64</v>
      </c>
      <c r="P176">
        <f>MONTH(Table1[[#This Row],[Date]])</f>
        <v>10</v>
      </c>
    </row>
    <row r="177" spans="1:16">
      <c r="A177">
        <v>1176</v>
      </c>
      <c r="B177" s="16" t="s">
        <v>247</v>
      </c>
      <c r="C177" t="s">
        <v>20</v>
      </c>
      <c r="D177" t="s">
        <v>79</v>
      </c>
      <c r="E177" t="s">
        <v>40</v>
      </c>
      <c r="F177" t="s">
        <v>75</v>
      </c>
      <c r="G177" t="s">
        <v>122</v>
      </c>
      <c r="H177">
        <v>10</v>
      </c>
      <c r="I177">
        <v>17752</v>
      </c>
      <c r="J177">
        <v>0.02</v>
      </c>
      <c r="K177" t="s">
        <v>17</v>
      </c>
      <c r="L177" t="s">
        <v>38</v>
      </c>
      <c r="M177">
        <f t="shared" si="6"/>
        <v>177520</v>
      </c>
      <c r="N177">
        <f t="shared" si="7"/>
        <v>3550.4</v>
      </c>
      <c r="O177">
        <f t="shared" si="8"/>
        <v>173969.6</v>
      </c>
      <c r="P177">
        <f>MONTH(Table1[[#This Row],[Date]])</f>
        <v>12</v>
      </c>
    </row>
    <row r="178" spans="1:16">
      <c r="A178">
        <v>1177</v>
      </c>
      <c r="B178" s="16" t="s">
        <v>183</v>
      </c>
      <c r="C178" t="s">
        <v>12</v>
      </c>
      <c r="D178" t="s">
        <v>81</v>
      </c>
      <c r="E178" t="s">
        <v>29</v>
      </c>
      <c r="F178" t="s">
        <v>60</v>
      </c>
      <c r="G178" t="s">
        <v>162</v>
      </c>
      <c r="H178">
        <v>6</v>
      </c>
      <c r="I178">
        <v>15623</v>
      </c>
      <c r="J178">
        <v>7.0000000000000007E-2</v>
      </c>
      <c r="K178" t="s">
        <v>17</v>
      </c>
      <c r="L178" t="s">
        <v>62</v>
      </c>
      <c r="M178">
        <f t="shared" si="6"/>
        <v>93738</v>
      </c>
      <c r="N178">
        <f t="shared" si="7"/>
        <v>6561.6600000000008</v>
      </c>
      <c r="O178">
        <f t="shared" si="8"/>
        <v>87176.34</v>
      </c>
      <c r="P178">
        <f>MONTH(Table1[[#This Row],[Date]])</f>
        <v>12</v>
      </c>
    </row>
    <row r="179" spans="1:16">
      <c r="A179">
        <v>1178</v>
      </c>
      <c r="B179" s="16" t="s">
        <v>248</v>
      </c>
      <c r="C179" t="s">
        <v>68</v>
      </c>
      <c r="D179" t="s">
        <v>69</v>
      </c>
      <c r="E179" t="s">
        <v>29</v>
      </c>
      <c r="F179" t="s">
        <v>30</v>
      </c>
      <c r="G179" t="s">
        <v>108</v>
      </c>
      <c r="H179">
        <v>1</v>
      </c>
      <c r="I179">
        <v>32685</v>
      </c>
      <c r="J179">
        <v>0.09</v>
      </c>
      <c r="K179" t="s">
        <v>17</v>
      </c>
      <c r="L179" t="s">
        <v>18</v>
      </c>
      <c r="M179">
        <f t="shared" si="6"/>
        <v>32685</v>
      </c>
      <c r="N179">
        <f t="shared" si="7"/>
        <v>2941.65</v>
      </c>
      <c r="O179">
        <f t="shared" si="8"/>
        <v>29743.35</v>
      </c>
      <c r="P179">
        <f>MONTH(Table1[[#This Row],[Date]])</f>
        <v>3</v>
      </c>
    </row>
    <row r="180" spans="1:16">
      <c r="A180">
        <v>1179</v>
      </c>
      <c r="B180" s="16" t="s">
        <v>238</v>
      </c>
      <c r="C180" t="s">
        <v>27</v>
      </c>
      <c r="D180" t="s">
        <v>35</v>
      </c>
      <c r="E180" t="s">
        <v>40</v>
      </c>
      <c r="F180" t="s">
        <v>114</v>
      </c>
      <c r="G180" t="s">
        <v>115</v>
      </c>
      <c r="H180">
        <v>4</v>
      </c>
      <c r="I180">
        <v>9686</v>
      </c>
      <c r="J180">
        <v>0.12</v>
      </c>
      <c r="K180" t="s">
        <v>17</v>
      </c>
      <c r="L180" t="s">
        <v>102</v>
      </c>
      <c r="M180">
        <f t="shared" si="6"/>
        <v>38744</v>
      </c>
      <c r="N180">
        <f t="shared" si="7"/>
        <v>4649.28</v>
      </c>
      <c r="O180">
        <f t="shared" si="8"/>
        <v>34094.720000000001</v>
      </c>
      <c r="P180">
        <f>MONTH(Table1[[#This Row],[Date]])</f>
        <v>11</v>
      </c>
    </row>
    <row r="181" spans="1:16">
      <c r="A181">
        <v>1180</v>
      </c>
      <c r="B181" s="16" t="s">
        <v>249</v>
      </c>
      <c r="C181" t="s">
        <v>27</v>
      </c>
      <c r="D181" t="s">
        <v>57</v>
      </c>
      <c r="E181" t="s">
        <v>29</v>
      </c>
      <c r="F181" t="s">
        <v>65</v>
      </c>
      <c r="G181" t="s">
        <v>198</v>
      </c>
      <c r="H181">
        <v>9</v>
      </c>
      <c r="I181">
        <v>33987</v>
      </c>
      <c r="J181">
        <v>0.09</v>
      </c>
      <c r="K181" t="s">
        <v>32</v>
      </c>
      <c r="L181" t="s">
        <v>62</v>
      </c>
      <c r="M181">
        <f t="shared" si="6"/>
        <v>305883</v>
      </c>
      <c r="N181">
        <f t="shared" si="7"/>
        <v>27529.469999999998</v>
      </c>
      <c r="O181">
        <f t="shared" si="8"/>
        <v>278353.53000000003</v>
      </c>
      <c r="P181">
        <f>MONTH(Table1[[#This Row],[Date]])</f>
        <v>5</v>
      </c>
    </row>
    <row r="182" spans="1:16">
      <c r="A182">
        <v>1181</v>
      </c>
      <c r="B182" s="16" t="s">
        <v>132</v>
      </c>
      <c r="C182" t="s">
        <v>20</v>
      </c>
      <c r="D182" t="s">
        <v>59</v>
      </c>
      <c r="E182" t="s">
        <v>14</v>
      </c>
      <c r="F182" t="s">
        <v>49</v>
      </c>
      <c r="G182" t="s">
        <v>125</v>
      </c>
      <c r="H182">
        <v>1</v>
      </c>
      <c r="I182">
        <v>1413</v>
      </c>
      <c r="J182">
        <v>0.06</v>
      </c>
      <c r="K182" t="s">
        <v>17</v>
      </c>
      <c r="L182" t="s">
        <v>33</v>
      </c>
      <c r="M182">
        <f t="shared" si="6"/>
        <v>1413</v>
      </c>
      <c r="N182">
        <f t="shared" si="7"/>
        <v>84.78</v>
      </c>
      <c r="O182">
        <f t="shared" si="8"/>
        <v>1328.22</v>
      </c>
      <c r="P182">
        <f>MONTH(Table1[[#This Row],[Date]])</f>
        <v>5</v>
      </c>
    </row>
    <row r="183" spans="1:16">
      <c r="A183">
        <v>1182</v>
      </c>
      <c r="B183" s="16" t="s">
        <v>250</v>
      </c>
      <c r="C183" t="s">
        <v>68</v>
      </c>
      <c r="D183" t="s">
        <v>71</v>
      </c>
      <c r="E183" t="s">
        <v>29</v>
      </c>
      <c r="F183" t="s">
        <v>65</v>
      </c>
      <c r="G183" t="s">
        <v>198</v>
      </c>
      <c r="H183">
        <v>7</v>
      </c>
      <c r="I183">
        <v>20994</v>
      </c>
      <c r="J183">
        <v>0.17</v>
      </c>
      <c r="K183" t="s">
        <v>32</v>
      </c>
      <c r="L183" t="s">
        <v>18</v>
      </c>
      <c r="M183">
        <f t="shared" si="6"/>
        <v>146958</v>
      </c>
      <c r="N183">
        <f t="shared" si="7"/>
        <v>24982.86</v>
      </c>
      <c r="O183">
        <f t="shared" si="8"/>
        <v>121975.14</v>
      </c>
      <c r="P183">
        <f>MONTH(Table1[[#This Row],[Date]])</f>
        <v>9</v>
      </c>
    </row>
    <row r="184" spans="1:16">
      <c r="A184">
        <v>1183</v>
      </c>
      <c r="B184" s="16" t="s">
        <v>251</v>
      </c>
      <c r="C184" t="s">
        <v>12</v>
      </c>
      <c r="D184" t="s">
        <v>140</v>
      </c>
      <c r="E184" t="s">
        <v>40</v>
      </c>
      <c r="F184" t="s">
        <v>41</v>
      </c>
      <c r="G184" t="s">
        <v>166</v>
      </c>
      <c r="H184">
        <v>7</v>
      </c>
      <c r="I184">
        <v>26427</v>
      </c>
      <c r="J184">
        <v>0.11</v>
      </c>
      <c r="K184" t="s">
        <v>32</v>
      </c>
      <c r="L184" t="s">
        <v>18</v>
      </c>
      <c r="M184">
        <f t="shared" si="6"/>
        <v>184989</v>
      </c>
      <c r="N184">
        <f t="shared" si="7"/>
        <v>20348.79</v>
      </c>
      <c r="O184">
        <f t="shared" si="8"/>
        <v>164640.21</v>
      </c>
      <c r="P184">
        <f>MONTH(Table1[[#This Row],[Date]])</f>
        <v>5</v>
      </c>
    </row>
    <row r="185" spans="1:16">
      <c r="A185">
        <v>1184</v>
      </c>
      <c r="B185" s="16" t="s">
        <v>53</v>
      </c>
      <c r="C185" t="s">
        <v>20</v>
      </c>
      <c r="D185" t="s">
        <v>21</v>
      </c>
      <c r="E185" t="s">
        <v>22</v>
      </c>
      <c r="F185" t="s">
        <v>154</v>
      </c>
      <c r="G185" t="s">
        <v>155</v>
      </c>
      <c r="H185">
        <v>5</v>
      </c>
      <c r="I185">
        <v>27705</v>
      </c>
      <c r="J185">
        <v>0</v>
      </c>
      <c r="K185" t="s">
        <v>32</v>
      </c>
      <c r="L185" t="s">
        <v>25</v>
      </c>
      <c r="M185">
        <f t="shared" si="6"/>
        <v>138525</v>
      </c>
      <c r="N185">
        <f t="shared" si="7"/>
        <v>0</v>
      </c>
      <c r="O185">
        <f t="shared" si="8"/>
        <v>138525</v>
      </c>
      <c r="P185">
        <f>MONTH(Table1[[#This Row],[Date]])</f>
        <v>6</v>
      </c>
    </row>
    <row r="186" spans="1:16">
      <c r="A186">
        <v>1185</v>
      </c>
      <c r="B186" s="16" t="s">
        <v>237</v>
      </c>
      <c r="C186" t="s">
        <v>68</v>
      </c>
      <c r="D186" t="s">
        <v>71</v>
      </c>
      <c r="E186" t="s">
        <v>22</v>
      </c>
      <c r="F186" t="s">
        <v>154</v>
      </c>
      <c r="G186" t="s">
        <v>155</v>
      </c>
      <c r="H186">
        <v>1</v>
      </c>
      <c r="I186">
        <v>1050</v>
      </c>
      <c r="J186">
        <v>0.08</v>
      </c>
      <c r="K186" t="s">
        <v>17</v>
      </c>
      <c r="L186" t="s">
        <v>38</v>
      </c>
      <c r="M186">
        <f t="shared" si="6"/>
        <v>1050</v>
      </c>
      <c r="N186">
        <f t="shared" si="7"/>
        <v>84</v>
      </c>
      <c r="O186">
        <f t="shared" si="8"/>
        <v>966</v>
      </c>
      <c r="P186">
        <f>MONTH(Table1[[#This Row],[Date]])</f>
        <v>3</v>
      </c>
    </row>
    <row r="187" spans="1:16">
      <c r="A187">
        <v>1186</v>
      </c>
      <c r="B187" s="16" t="s">
        <v>34</v>
      </c>
      <c r="C187" t="s">
        <v>27</v>
      </c>
      <c r="D187" t="s">
        <v>35</v>
      </c>
      <c r="E187" t="s">
        <v>40</v>
      </c>
      <c r="F187" t="s">
        <v>75</v>
      </c>
      <c r="G187" t="s">
        <v>76</v>
      </c>
      <c r="H187">
        <v>6</v>
      </c>
      <c r="I187">
        <v>41673</v>
      </c>
      <c r="J187">
        <v>0.01</v>
      </c>
      <c r="K187" t="s">
        <v>17</v>
      </c>
      <c r="L187" t="s">
        <v>43</v>
      </c>
      <c r="M187">
        <f t="shared" si="6"/>
        <v>250038</v>
      </c>
      <c r="N187">
        <f t="shared" si="7"/>
        <v>2500.38</v>
      </c>
      <c r="O187">
        <f t="shared" si="8"/>
        <v>247537.62</v>
      </c>
      <c r="P187">
        <f>MONTH(Table1[[#This Row],[Date]])</f>
        <v>8</v>
      </c>
    </row>
    <row r="188" spans="1:16">
      <c r="A188">
        <v>1187</v>
      </c>
      <c r="B188" s="16" t="s">
        <v>252</v>
      </c>
      <c r="C188" t="s">
        <v>20</v>
      </c>
      <c r="D188" t="s">
        <v>113</v>
      </c>
      <c r="E188" t="s">
        <v>29</v>
      </c>
      <c r="F188" t="s">
        <v>60</v>
      </c>
      <c r="G188" t="s">
        <v>61</v>
      </c>
      <c r="H188">
        <v>9</v>
      </c>
      <c r="I188">
        <v>37083</v>
      </c>
      <c r="J188">
        <v>0.04</v>
      </c>
      <c r="K188" t="s">
        <v>32</v>
      </c>
      <c r="L188" t="s">
        <v>102</v>
      </c>
      <c r="M188">
        <f t="shared" si="6"/>
        <v>333747</v>
      </c>
      <c r="N188">
        <f t="shared" si="7"/>
        <v>13349.880000000001</v>
      </c>
      <c r="O188">
        <f t="shared" si="8"/>
        <v>320397.12</v>
      </c>
      <c r="P188">
        <f>MONTH(Table1[[#This Row],[Date]])</f>
        <v>3</v>
      </c>
    </row>
    <row r="189" spans="1:16">
      <c r="A189">
        <v>1188</v>
      </c>
      <c r="B189" s="16" t="s">
        <v>19</v>
      </c>
      <c r="C189" t="s">
        <v>12</v>
      </c>
      <c r="D189" t="s">
        <v>81</v>
      </c>
      <c r="E189" t="s">
        <v>14</v>
      </c>
      <c r="F189" t="s">
        <v>49</v>
      </c>
      <c r="G189" t="s">
        <v>125</v>
      </c>
      <c r="H189">
        <v>6</v>
      </c>
      <c r="I189">
        <v>20936</v>
      </c>
      <c r="J189">
        <v>7.0000000000000007E-2</v>
      </c>
      <c r="K189" t="s">
        <v>17</v>
      </c>
      <c r="L189" t="s">
        <v>72</v>
      </c>
      <c r="M189">
        <f t="shared" si="6"/>
        <v>125616</v>
      </c>
      <c r="N189">
        <f t="shared" si="7"/>
        <v>8793.1200000000008</v>
      </c>
      <c r="O189">
        <f t="shared" si="8"/>
        <v>116822.88</v>
      </c>
      <c r="P189">
        <f>MONTH(Table1[[#This Row],[Date]])</f>
        <v>6</v>
      </c>
    </row>
    <row r="190" spans="1:16">
      <c r="A190">
        <v>1189</v>
      </c>
      <c r="B190" s="16" t="s">
        <v>253</v>
      </c>
      <c r="C190" t="s">
        <v>27</v>
      </c>
      <c r="D190" t="s">
        <v>28</v>
      </c>
      <c r="E190" t="s">
        <v>22</v>
      </c>
      <c r="F190" t="s">
        <v>23</v>
      </c>
      <c r="G190" t="s">
        <v>24</v>
      </c>
      <c r="H190">
        <v>1</v>
      </c>
      <c r="I190">
        <v>676</v>
      </c>
      <c r="J190">
        <v>0</v>
      </c>
      <c r="K190" t="s">
        <v>17</v>
      </c>
      <c r="L190" t="s">
        <v>43</v>
      </c>
      <c r="M190">
        <f t="shared" si="6"/>
        <v>676</v>
      </c>
      <c r="N190">
        <f t="shared" si="7"/>
        <v>0</v>
      </c>
      <c r="O190">
        <f t="shared" si="8"/>
        <v>676</v>
      </c>
      <c r="P190">
        <f>MONTH(Table1[[#This Row],[Date]])</f>
        <v>12</v>
      </c>
    </row>
    <row r="191" spans="1:16">
      <c r="A191">
        <v>1190</v>
      </c>
      <c r="B191" s="16" t="s">
        <v>194</v>
      </c>
      <c r="C191" t="s">
        <v>68</v>
      </c>
      <c r="D191" t="s">
        <v>74</v>
      </c>
      <c r="E191" t="s">
        <v>29</v>
      </c>
      <c r="F191" t="s">
        <v>65</v>
      </c>
      <c r="G191" t="s">
        <v>141</v>
      </c>
      <c r="H191">
        <v>2</v>
      </c>
      <c r="I191">
        <v>47109</v>
      </c>
      <c r="J191">
        <v>0.15</v>
      </c>
      <c r="K191" t="s">
        <v>17</v>
      </c>
      <c r="L191" t="s">
        <v>102</v>
      </c>
      <c r="M191">
        <f t="shared" si="6"/>
        <v>94218</v>
      </c>
      <c r="N191">
        <f t="shared" si="7"/>
        <v>14132.699999999999</v>
      </c>
      <c r="O191">
        <f t="shared" si="8"/>
        <v>80085.3</v>
      </c>
      <c r="P191">
        <f>MONTH(Table1[[#This Row],[Date]])</f>
        <v>10</v>
      </c>
    </row>
    <row r="192" spans="1:16">
      <c r="A192">
        <v>1191</v>
      </c>
      <c r="B192" s="16" t="s">
        <v>254</v>
      </c>
      <c r="C192" t="s">
        <v>12</v>
      </c>
      <c r="D192" t="s">
        <v>140</v>
      </c>
      <c r="E192" t="s">
        <v>40</v>
      </c>
      <c r="F192" t="s">
        <v>46</v>
      </c>
      <c r="G192" t="s">
        <v>128</v>
      </c>
      <c r="H192">
        <v>7</v>
      </c>
      <c r="I192">
        <v>17133</v>
      </c>
      <c r="J192">
        <v>0.06</v>
      </c>
      <c r="K192" t="s">
        <v>17</v>
      </c>
      <c r="L192" t="s">
        <v>38</v>
      </c>
      <c r="M192">
        <f t="shared" si="6"/>
        <v>119931</v>
      </c>
      <c r="N192">
        <f t="shared" si="7"/>
        <v>7195.86</v>
      </c>
      <c r="O192">
        <f t="shared" si="8"/>
        <v>112735.14</v>
      </c>
      <c r="P192">
        <f>MONTH(Table1[[#This Row],[Date]])</f>
        <v>2</v>
      </c>
    </row>
    <row r="193" spans="1:16">
      <c r="A193">
        <v>1192</v>
      </c>
      <c r="B193" s="16" t="s">
        <v>190</v>
      </c>
      <c r="C193" t="s">
        <v>68</v>
      </c>
      <c r="D193" t="s">
        <v>74</v>
      </c>
      <c r="E193" t="s">
        <v>22</v>
      </c>
      <c r="F193" t="s">
        <v>23</v>
      </c>
      <c r="G193" t="s">
        <v>97</v>
      </c>
      <c r="H193">
        <v>5</v>
      </c>
      <c r="I193">
        <v>17004</v>
      </c>
      <c r="J193">
        <v>0.05</v>
      </c>
      <c r="K193" t="s">
        <v>17</v>
      </c>
      <c r="L193" t="s">
        <v>72</v>
      </c>
      <c r="M193">
        <f t="shared" si="6"/>
        <v>85020</v>
      </c>
      <c r="N193">
        <f t="shared" si="7"/>
        <v>4251</v>
      </c>
      <c r="O193">
        <f t="shared" si="8"/>
        <v>80769</v>
      </c>
      <c r="P193">
        <f>MONTH(Table1[[#This Row],[Date]])</f>
        <v>6</v>
      </c>
    </row>
    <row r="194" spans="1:16">
      <c r="A194">
        <v>1193</v>
      </c>
      <c r="B194" s="16" t="s">
        <v>255</v>
      </c>
      <c r="C194" t="s">
        <v>68</v>
      </c>
      <c r="D194" t="s">
        <v>71</v>
      </c>
      <c r="E194" t="s">
        <v>40</v>
      </c>
      <c r="F194" t="s">
        <v>75</v>
      </c>
      <c r="G194" t="s">
        <v>105</v>
      </c>
      <c r="H194">
        <v>8</v>
      </c>
      <c r="I194">
        <v>39371</v>
      </c>
      <c r="J194">
        <v>0.18</v>
      </c>
      <c r="K194" t="s">
        <v>32</v>
      </c>
      <c r="L194" t="s">
        <v>62</v>
      </c>
      <c r="M194">
        <f t="shared" si="6"/>
        <v>314968</v>
      </c>
      <c r="N194">
        <f t="shared" si="7"/>
        <v>56694.239999999998</v>
      </c>
      <c r="O194">
        <f t="shared" si="8"/>
        <v>258273.76</v>
      </c>
      <c r="P194">
        <f>MONTH(Table1[[#This Row],[Date]])</f>
        <v>7</v>
      </c>
    </row>
    <row r="195" spans="1:16">
      <c r="A195">
        <v>1194</v>
      </c>
      <c r="B195" s="16" t="s">
        <v>118</v>
      </c>
      <c r="C195" t="s">
        <v>68</v>
      </c>
      <c r="D195" t="s">
        <v>71</v>
      </c>
      <c r="E195" t="s">
        <v>22</v>
      </c>
      <c r="F195" t="s">
        <v>154</v>
      </c>
      <c r="G195" t="s">
        <v>192</v>
      </c>
      <c r="H195">
        <v>1</v>
      </c>
      <c r="I195">
        <v>29158</v>
      </c>
      <c r="J195">
        <v>0.11</v>
      </c>
      <c r="K195" t="s">
        <v>32</v>
      </c>
      <c r="L195" t="s">
        <v>33</v>
      </c>
      <c r="M195">
        <f t="shared" ref="M195:M201" si="9">I195*H195</f>
        <v>29158</v>
      </c>
      <c r="N195">
        <f t="shared" ref="N195:N201" si="10">J195*M195</f>
        <v>3207.38</v>
      </c>
      <c r="O195">
        <f t="shared" ref="O195:O201" si="11">M195-(J195*M195)</f>
        <v>25950.62</v>
      </c>
      <c r="P195">
        <f>MONTH(Table1[[#This Row],[Date]])</f>
        <v>5</v>
      </c>
    </row>
    <row r="196" spans="1:16">
      <c r="A196">
        <v>1195</v>
      </c>
      <c r="B196" s="16" t="s">
        <v>256</v>
      </c>
      <c r="C196" t="s">
        <v>12</v>
      </c>
      <c r="D196" t="s">
        <v>92</v>
      </c>
      <c r="E196" t="s">
        <v>40</v>
      </c>
      <c r="F196" t="s">
        <v>114</v>
      </c>
      <c r="G196" t="s">
        <v>115</v>
      </c>
      <c r="H196">
        <v>3</v>
      </c>
      <c r="I196">
        <v>3114</v>
      </c>
      <c r="J196">
        <v>0.15</v>
      </c>
      <c r="K196" t="s">
        <v>32</v>
      </c>
      <c r="L196" t="s">
        <v>72</v>
      </c>
      <c r="M196">
        <f t="shared" si="9"/>
        <v>9342</v>
      </c>
      <c r="N196">
        <f t="shared" si="10"/>
        <v>1401.3</v>
      </c>
      <c r="O196">
        <f t="shared" si="11"/>
        <v>7940.7</v>
      </c>
      <c r="P196">
        <f>MONTH(Table1[[#This Row],[Date]])</f>
        <v>6</v>
      </c>
    </row>
    <row r="197" spans="1:16">
      <c r="A197">
        <v>1196</v>
      </c>
      <c r="B197" s="16" t="s">
        <v>257</v>
      </c>
      <c r="C197" t="s">
        <v>20</v>
      </c>
      <c r="D197" t="s">
        <v>59</v>
      </c>
      <c r="E197" t="s">
        <v>29</v>
      </c>
      <c r="F197" t="s">
        <v>65</v>
      </c>
      <c r="G197" t="s">
        <v>141</v>
      </c>
      <c r="H197">
        <v>10</v>
      </c>
      <c r="I197">
        <v>26511</v>
      </c>
      <c r="J197">
        <v>0.05</v>
      </c>
      <c r="K197" t="s">
        <v>17</v>
      </c>
      <c r="L197" t="s">
        <v>72</v>
      </c>
      <c r="M197">
        <f t="shared" si="9"/>
        <v>265110</v>
      </c>
      <c r="N197">
        <f t="shared" si="10"/>
        <v>13255.5</v>
      </c>
      <c r="O197">
        <f t="shared" si="11"/>
        <v>251854.5</v>
      </c>
      <c r="P197">
        <f>MONTH(Table1[[#This Row],[Date]])</f>
        <v>10</v>
      </c>
    </row>
    <row r="198" spans="1:16">
      <c r="A198">
        <v>1197</v>
      </c>
      <c r="B198" s="16" t="s">
        <v>258</v>
      </c>
      <c r="C198" t="s">
        <v>27</v>
      </c>
      <c r="D198" t="s">
        <v>57</v>
      </c>
      <c r="E198" t="s">
        <v>40</v>
      </c>
      <c r="F198" t="s">
        <v>46</v>
      </c>
      <c r="G198" t="s">
        <v>134</v>
      </c>
      <c r="H198">
        <v>8</v>
      </c>
      <c r="I198">
        <v>44501</v>
      </c>
      <c r="J198">
        <v>0.19</v>
      </c>
      <c r="K198" t="s">
        <v>17</v>
      </c>
      <c r="L198" t="s">
        <v>102</v>
      </c>
      <c r="M198">
        <f t="shared" si="9"/>
        <v>356008</v>
      </c>
      <c r="N198">
        <f t="shared" si="10"/>
        <v>67641.52</v>
      </c>
      <c r="O198">
        <f t="shared" si="11"/>
        <v>288366.48</v>
      </c>
      <c r="P198">
        <f>MONTH(Table1[[#This Row],[Date]])</f>
        <v>11</v>
      </c>
    </row>
    <row r="199" spans="1:16">
      <c r="A199">
        <v>1198</v>
      </c>
      <c r="B199" s="16" t="s">
        <v>259</v>
      </c>
      <c r="C199" t="s">
        <v>27</v>
      </c>
      <c r="D199" t="s">
        <v>57</v>
      </c>
      <c r="E199" t="s">
        <v>40</v>
      </c>
      <c r="F199" t="s">
        <v>46</v>
      </c>
      <c r="G199" t="s">
        <v>134</v>
      </c>
      <c r="H199">
        <v>4</v>
      </c>
      <c r="I199">
        <v>14660</v>
      </c>
      <c r="J199">
        <v>0.04</v>
      </c>
      <c r="K199" t="s">
        <v>32</v>
      </c>
      <c r="L199" t="s">
        <v>72</v>
      </c>
      <c r="M199">
        <f t="shared" si="9"/>
        <v>58640</v>
      </c>
      <c r="N199">
        <f t="shared" si="10"/>
        <v>2345.6</v>
      </c>
      <c r="O199">
        <f t="shared" si="11"/>
        <v>56294.400000000001</v>
      </c>
      <c r="P199">
        <f>MONTH(Table1[[#This Row],[Date]])</f>
        <v>8</v>
      </c>
    </row>
    <row r="200" spans="1:16">
      <c r="A200">
        <v>1199</v>
      </c>
      <c r="B200" s="16" t="s">
        <v>260</v>
      </c>
      <c r="C200" t="s">
        <v>68</v>
      </c>
      <c r="D200" t="s">
        <v>110</v>
      </c>
      <c r="E200" t="s">
        <v>14</v>
      </c>
      <c r="F200" t="s">
        <v>15</v>
      </c>
      <c r="G200" t="s">
        <v>16</v>
      </c>
      <c r="H200">
        <v>5</v>
      </c>
      <c r="I200">
        <v>21924</v>
      </c>
      <c r="J200">
        <v>0.17</v>
      </c>
      <c r="K200" t="s">
        <v>17</v>
      </c>
      <c r="L200" t="s">
        <v>33</v>
      </c>
      <c r="M200">
        <f t="shared" si="9"/>
        <v>109620</v>
      </c>
      <c r="N200">
        <f t="shared" si="10"/>
        <v>18635.400000000001</v>
      </c>
      <c r="O200">
        <f t="shared" si="11"/>
        <v>90984.6</v>
      </c>
      <c r="P200">
        <f>MONTH(Table1[[#This Row],[Date]])</f>
        <v>5</v>
      </c>
    </row>
    <row r="201" spans="1:16">
      <c r="A201">
        <v>1200</v>
      </c>
      <c r="B201" s="16" t="s">
        <v>261</v>
      </c>
      <c r="C201" t="s">
        <v>68</v>
      </c>
      <c r="D201" t="s">
        <v>74</v>
      </c>
      <c r="E201" t="s">
        <v>40</v>
      </c>
      <c r="F201" t="s">
        <v>46</v>
      </c>
      <c r="G201" t="s">
        <v>47</v>
      </c>
      <c r="H201">
        <v>7</v>
      </c>
      <c r="I201">
        <v>43886</v>
      </c>
      <c r="J201">
        <v>7.0000000000000007E-2</v>
      </c>
      <c r="K201" t="s">
        <v>32</v>
      </c>
      <c r="L201" t="s">
        <v>102</v>
      </c>
      <c r="M201">
        <f t="shared" si="9"/>
        <v>307202</v>
      </c>
      <c r="N201">
        <f t="shared" si="10"/>
        <v>21504.140000000003</v>
      </c>
      <c r="O201">
        <f t="shared" si="11"/>
        <v>285697.86</v>
      </c>
      <c r="P201">
        <f>MONTH(Table1[[#This Row],[Date]])</f>
        <v>8</v>
      </c>
    </row>
  </sheetData>
  <conditionalFormatting sqref="O2:O201">
    <cfRule type="top10" dxfId="0" priority="1" percent="1" rank="10"/>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466C-BC74-4B2C-9EDC-6C4AC39B2130}">
  <dimension ref="A3:R283"/>
  <sheetViews>
    <sheetView topLeftCell="A82" workbookViewId="0"/>
  </sheetViews>
  <sheetFormatPr defaultRowHeight="14.4"/>
  <cols>
    <col min="1" max="1" width="16.44140625" bestFit="1" customWidth="1"/>
    <col min="2" max="2" width="15.44140625" bestFit="1" customWidth="1"/>
    <col min="3" max="3" width="18.21875" bestFit="1" customWidth="1"/>
    <col min="4" max="4" width="14.88671875" bestFit="1" customWidth="1"/>
    <col min="5" max="5" width="16.44140625" bestFit="1" customWidth="1"/>
    <col min="6" max="6" width="24.77734375" bestFit="1" customWidth="1"/>
    <col min="7" max="7" width="14.88671875" bestFit="1" customWidth="1"/>
  </cols>
  <sheetData>
    <row r="3" spans="1:18">
      <c r="A3" t="s">
        <v>295</v>
      </c>
      <c r="B3" t="s">
        <v>296</v>
      </c>
    </row>
    <row r="4" spans="1:18">
      <c r="A4" s="13">
        <v>26538814</v>
      </c>
      <c r="B4" s="13">
        <v>200</v>
      </c>
    </row>
    <row r="9" spans="1:18">
      <c r="A9" s="18"/>
      <c r="B9" s="18"/>
      <c r="C9" s="18"/>
      <c r="D9" s="18"/>
      <c r="E9" s="18"/>
      <c r="H9" s="18"/>
      <c r="I9" s="18"/>
      <c r="J9" s="18"/>
      <c r="K9" s="18"/>
      <c r="L9" s="18"/>
      <c r="M9" s="18"/>
      <c r="N9" s="18"/>
      <c r="O9" s="18"/>
      <c r="P9" s="18"/>
      <c r="Q9" s="18"/>
      <c r="R9" s="18"/>
    </row>
    <row r="10" spans="1:18">
      <c r="A10" s="18"/>
      <c r="B10" s="18"/>
      <c r="C10" s="18"/>
      <c r="D10" s="18"/>
      <c r="E10" s="18"/>
      <c r="H10" s="18"/>
      <c r="I10" s="18"/>
      <c r="J10" s="18"/>
      <c r="K10" s="18"/>
      <c r="L10" s="18"/>
      <c r="M10" s="18"/>
      <c r="N10" s="18"/>
      <c r="O10" s="18"/>
      <c r="P10" s="18"/>
      <c r="Q10" s="18"/>
      <c r="R10" s="18"/>
    </row>
    <row r="11" spans="1:18">
      <c r="A11" s="18"/>
      <c r="B11" s="22" t="s">
        <v>290</v>
      </c>
      <c r="C11" s="18" t="s">
        <v>298</v>
      </c>
      <c r="D11" s="18" t="s">
        <v>299</v>
      </c>
      <c r="E11" s="18"/>
      <c r="H11" s="18"/>
      <c r="I11" s="18"/>
      <c r="J11" s="18"/>
      <c r="K11" s="18"/>
      <c r="L11" s="18"/>
      <c r="M11" s="18"/>
      <c r="N11" s="18"/>
      <c r="O11" s="18"/>
      <c r="P11" s="18"/>
      <c r="Q11" s="18"/>
      <c r="R11" s="18"/>
    </row>
    <row r="12" spans="1:18">
      <c r="A12" s="18"/>
      <c r="B12" s="23" t="s">
        <v>68</v>
      </c>
      <c r="C12" s="24">
        <v>6757341.2699999986</v>
      </c>
      <c r="D12" s="24">
        <v>292</v>
      </c>
      <c r="E12" s="18"/>
      <c r="H12" s="18"/>
      <c r="I12" s="18"/>
      <c r="J12" s="18"/>
      <c r="K12" s="18"/>
      <c r="L12" s="18"/>
      <c r="M12" s="18"/>
      <c r="N12" s="18"/>
      <c r="O12" s="18"/>
      <c r="P12" s="18"/>
      <c r="Q12" s="18"/>
      <c r="R12" s="18"/>
    </row>
    <row r="13" spans="1:18">
      <c r="A13" s="18"/>
      <c r="B13" s="23" t="s">
        <v>12</v>
      </c>
      <c r="C13" s="24">
        <v>4334263.3499999996</v>
      </c>
      <c r="D13" s="24">
        <v>223</v>
      </c>
      <c r="E13" s="18"/>
      <c r="H13" s="18"/>
      <c r="I13" s="18"/>
      <c r="J13" s="18"/>
      <c r="K13" s="18"/>
      <c r="L13" s="18"/>
      <c r="M13" s="18"/>
      <c r="N13" s="18"/>
      <c r="O13" s="18"/>
      <c r="P13" s="18"/>
      <c r="Q13" s="18"/>
      <c r="R13" s="18"/>
    </row>
    <row r="14" spans="1:18">
      <c r="A14" s="18"/>
      <c r="B14" s="23" t="s">
        <v>20</v>
      </c>
      <c r="C14" s="24">
        <v>6708061.6499999994</v>
      </c>
      <c r="D14" s="24">
        <v>292</v>
      </c>
      <c r="E14" s="18"/>
      <c r="H14" s="18"/>
      <c r="I14" s="18"/>
      <c r="J14" s="18"/>
      <c r="K14" s="18"/>
      <c r="L14" s="18"/>
      <c r="M14" s="18"/>
      <c r="N14" s="18"/>
      <c r="O14" s="18"/>
      <c r="P14" s="18"/>
      <c r="Q14" s="18"/>
      <c r="R14" s="18"/>
    </row>
    <row r="15" spans="1:18">
      <c r="A15" s="18"/>
      <c r="B15" s="23" t="s">
        <v>27</v>
      </c>
      <c r="C15" s="24">
        <v>6205315.25</v>
      </c>
      <c r="D15" s="24">
        <v>295</v>
      </c>
      <c r="E15" s="18"/>
      <c r="H15" s="18"/>
      <c r="I15" s="18"/>
      <c r="J15" s="18"/>
      <c r="K15" s="18"/>
      <c r="L15" s="18"/>
      <c r="M15" s="18"/>
      <c r="N15" s="18"/>
      <c r="O15" s="18"/>
      <c r="P15" s="18"/>
      <c r="Q15" s="18"/>
      <c r="R15" s="18"/>
    </row>
    <row r="16" spans="1:18">
      <c r="A16" s="18"/>
      <c r="B16" s="23" t="s">
        <v>291</v>
      </c>
      <c r="C16" s="24">
        <v>24004981.520000014</v>
      </c>
      <c r="D16" s="24">
        <v>1102</v>
      </c>
      <c r="E16" s="18"/>
      <c r="H16" s="18"/>
      <c r="I16" s="18"/>
      <c r="J16" s="18"/>
      <c r="K16" s="18"/>
      <c r="L16" s="18"/>
      <c r="M16" s="18"/>
      <c r="N16" s="18"/>
      <c r="O16" s="18"/>
      <c r="P16" s="18"/>
      <c r="Q16" s="18"/>
      <c r="R16" s="18"/>
    </row>
    <row r="17" spans="1:18">
      <c r="A17" s="18"/>
      <c r="B17" s="18"/>
      <c r="C17" s="18"/>
      <c r="D17" s="18"/>
      <c r="E17" s="18"/>
      <c r="H17" s="18"/>
      <c r="I17" s="18"/>
      <c r="J17" s="18"/>
      <c r="K17" s="18"/>
      <c r="L17" s="18"/>
      <c r="M17" s="18"/>
      <c r="N17" s="18"/>
      <c r="O17" s="18"/>
      <c r="P17" s="18"/>
      <c r="Q17" s="18"/>
      <c r="R17" s="18"/>
    </row>
    <row r="18" spans="1:18">
      <c r="A18" s="18"/>
      <c r="B18" s="18"/>
      <c r="C18" s="18"/>
      <c r="D18" s="18"/>
      <c r="E18" s="18"/>
      <c r="H18" s="18"/>
      <c r="I18" s="18"/>
      <c r="J18" s="18"/>
      <c r="K18" s="18"/>
      <c r="L18" s="18"/>
      <c r="M18" s="18"/>
      <c r="N18" s="18"/>
      <c r="O18" s="18"/>
      <c r="P18" s="18"/>
      <c r="Q18" s="18"/>
      <c r="R18" s="18"/>
    </row>
    <row r="19" spans="1:18">
      <c r="H19" s="18"/>
      <c r="I19" s="18"/>
      <c r="J19" s="18"/>
      <c r="K19" s="18"/>
      <c r="L19" s="18"/>
      <c r="M19" s="18"/>
      <c r="N19" s="18"/>
      <c r="O19" s="18"/>
      <c r="P19" s="18"/>
      <c r="Q19" s="18"/>
      <c r="R19" s="18"/>
    </row>
    <row r="20" spans="1:18">
      <c r="H20" s="18"/>
      <c r="I20" s="18"/>
      <c r="J20" s="18"/>
      <c r="K20" s="18"/>
      <c r="L20" s="18"/>
      <c r="M20" s="18"/>
      <c r="N20" s="18"/>
      <c r="O20" s="18"/>
      <c r="P20" s="18"/>
      <c r="Q20" s="18"/>
      <c r="R20" s="18"/>
    </row>
    <row r="21" spans="1:18">
      <c r="H21" s="18"/>
      <c r="I21" s="18"/>
      <c r="J21" s="18"/>
      <c r="K21" s="18"/>
      <c r="L21" s="18"/>
      <c r="M21" s="18"/>
      <c r="N21" s="18"/>
      <c r="O21" s="18"/>
      <c r="P21" s="18"/>
      <c r="Q21" s="18"/>
      <c r="R21" s="18"/>
    </row>
    <row r="22" spans="1:18">
      <c r="H22" s="18"/>
      <c r="I22" s="18"/>
      <c r="J22" s="18"/>
      <c r="K22" s="18"/>
      <c r="L22" s="18"/>
      <c r="M22" s="18"/>
      <c r="N22" s="18"/>
      <c r="O22" s="18"/>
      <c r="P22" s="18"/>
      <c r="Q22" s="18"/>
      <c r="R22" s="18"/>
    </row>
    <row r="23" spans="1:18">
      <c r="H23" s="18"/>
      <c r="I23" s="18"/>
      <c r="J23" s="18"/>
      <c r="K23" s="18"/>
      <c r="L23" s="18"/>
      <c r="M23" s="18"/>
      <c r="N23" s="18"/>
      <c r="O23" s="18"/>
      <c r="P23" s="18"/>
      <c r="Q23" s="18"/>
      <c r="R23" s="18"/>
    </row>
    <row r="24" spans="1:18">
      <c r="H24" s="18"/>
      <c r="I24" s="18"/>
      <c r="J24" s="18"/>
      <c r="K24" s="18"/>
      <c r="L24" s="18"/>
      <c r="M24" s="18"/>
      <c r="N24" s="18"/>
      <c r="O24" s="18"/>
      <c r="P24" s="18"/>
      <c r="Q24" s="18"/>
      <c r="R24" s="18"/>
    </row>
    <row r="32" spans="1:18">
      <c r="A32" s="18"/>
      <c r="B32" s="18"/>
      <c r="C32" s="18"/>
      <c r="D32" s="18"/>
      <c r="E32" s="18"/>
      <c r="F32" s="18"/>
      <c r="G32" s="18"/>
      <c r="H32" s="18"/>
      <c r="I32" s="18"/>
      <c r="J32" s="18"/>
      <c r="K32" s="18"/>
      <c r="L32" s="18"/>
      <c r="M32" s="18"/>
      <c r="N32" s="18"/>
      <c r="O32" s="18"/>
      <c r="P32" s="18"/>
    </row>
    <row r="33" spans="1:16">
      <c r="A33" s="22" t="s">
        <v>290</v>
      </c>
      <c r="B33" s="18" t="s">
        <v>295</v>
      </c>
      <c r="C33" s="18"/>
      <c r="D33" s="25" t="s">
        <v>3</v>
      </c>
      <c r="E33" s="25" t="s">
        <v>297</v>
      </c>
      <c r="F33" s="18"/>
      <c r="G33" s="18"/>
      <c r="H33" s="18"/>
      <c r="I33" s="18"/>
      <c r="J33" s="18"/>
      <c r="K33" s="18"/>
      <c r="L33" s="18"/>
      <c r="M33" s="18"/>
      <c r="N33" s="18"/>
      <c r="O33" s="18"/>
      <c r="P33" s="18"/>
    </row>
    <row r="34" spans="1:16">
      <c r="A34" s="23" t="s">
        <v>92</v>
      </c>
      <c r="B34" s="26">
        <v>618062</v>
      </c>
      <c r="C34" s="18"/>
      <c r="D34" s="18" t="str">
        <f>A34</f>
        <v>Assam</v>
      </c>
      <c r="E34" s="27">
        <f>GETPIVOTDATA("[Measures].[Sum of Total Sales]", $A$33, "[Table1].[State]", "[Table1].[State].&amp;[" &amp; A34 &amp; "]")</f>
        <v>618062</v>
      </c>
      <c r="F34" s="18"/>
      <c r="G34" s="18"/>
      <c r="H34" s="18"/>
      <c r="I34" s="18"/>
      <c r="J34" s="18"/>
      <c r="K34" s="18"/>
      <c r="L34" s="18"/>
      <c r="M34" s="18"/>
      <c r="N34" s="18"/>
      <c r="O34" s="18"/>
      <c r="P34" s="18"/>
    </row>
    <row r="35" spans="1:16">
      <c r="A35" s="23" t="s">
        <v>13</v>
      </c>
      <c r="B35" s="26">
        <v>1115563</v>
      </c>
      <c r="C35" s="18"/>
      <c r="D35" s="18" t="str">
        <f t="shared" ref="D35:D49" si="0">A35</f>
        <v>Bihar</v>
      </c>
      <c r="E35" s="27">
        <f t="shared" ref="E35:E49" si="1">GETPIVOTDATA("[Measures].[Sum of Total Sales]", $A$33, "[Table1].[State]", "[Table1].[State].&amp;[" &amp; A35 &amp; "]")</f>
        <v>1115563</v>
      </c>
      <c r="F35" s="18"/>
      <c r="G35" s="18"/>
      <c r="H35" s="18"/>
      <c r="I35" s="18"/>
      <c r="J35" s="18"/>
      <c r="K35" s="18"/>
      <c r="L35" s="18"/>
      <c r="M35" s="18"/>
      <c r="N35" s="18"/>
      <c r="O35" s="18"/>
      <c r="P35" s="18"/>
    </row>
    <row r="36" spans="1:16">
      <c r="A36" s="23" t="s">
        <v>21</v>
      </c>
      <c r="B36" s="26">
        <v>1862053</v>
      </c>
      <c r="C36" s="18"/>
      <c r="D36" s="18" t="str">
        <f t="shared" si="0"/>
        <v>Delhi</v>
      </c>
      <c r="E36" s="27">
        <f t="shared" si="1"/>
        <v>1862053</v>
      </c>
      <c r="F36" s="18"/>
      <c r="G36" s="18"/>
      <c r="H36" s="18"/>
      <c r="I36" s="18"/>
      <c r="J36" s="18"/>
      <c r="K36" s="18"/>
      <c r="L36" s="18"/>
      <c r="M36" s="18"/>
      <c r="N36" s="18"/>
      <c r="O36" s="18"/>
      <c r="P36" s="18"/>
    </row>
    <row r="37" spans="1:16">
      <c r="A37" s="23" t="s">
        <v>69</v>
      </c>
      <c r="B37" s="26">
        <v>1576029</v>
      </c>
      <c r="C37" s="18"/>
      <c r="D37" s="18" t="str">
        <f t="shared" si="0"/>
        <v>Goa</v>
      </c>
      <c r="E37" s="27">
        <f t="shared" si="1"/>
        <v>1576029</v>
      </c>
      <c r="F37" s="18"/>
      <c r="G37" s="18"/>
      <c r="H37" s="18"/>
      <c r="I37" s="18"/>
      <c r="J37" s="18"/>
      <c r="K37" s="18"/>
      <c r="L37" s="18"/>
      <c r="M37" s="18"/>
      <c r="N37" s="18"/>
      <c r="O37" s="18"/>
      <c r="P37" s="18"/>
    </row>
    <row r="38" spans="1:16">
      <c r="A38" s="23" t="s">
        <v>74</v>
      </c>
      <c r="B38" s="26">
        <v>1386395</v>
      </c>
      <c r="C38" s="18"/>
      <c r="D38" s="18" t="str">
        <f t="shared" si="0"/>
        <v>Gujarat</v>
      </c>
      <c r="E38" s="27">
        <f t="shared" si="1"/>
        <v>1386395</v>
      </c>
      <c r="F38" s="18"/>
      <c r="G38" s="18"/>
      <c r="H38" s="18"/>
      <c r="I38" s="18"/>
      <c r="J38" s="18"/>
      <c r="K38" s="18"/>
      <c r="L38" s="18"/>
      <c r="M38" s="18"/>
      <c r="N38" s="18"/>
      <c r="O38" s="18"/>
      <c r="P38" s="18"/>
    </row>
    <row r="39" spans="1:16">
      <c r="A39" s="23" t="s">
        <v>59</v>
      </c>
      <c r="B39" s="26">
        <v>2819574</v>
      </c>
      <c r="C39" s="18"/>
      <c r="D39" s="18" t="str">
        <f t="shared" si="0"/>
        <v>Haryana</v>
      </c>
      <c r="E39" s="27">
        <f t="shared" si="1"/>
        <v>2819574</v>
      </c>
      <c r="F39" s="18"/>
      <c r="G39" s="18"/>
      <c r="H39" s="18"/>
      <c r="I39" s="18"/>
      <c r="J39" s="18"/>
      <c r="K39" s="18"/>
      <c r="L39" s="18"/>
      <c r="M39" s="18"/>
      <c r="N39" s="18"/>
      <c r="O39" s="18"/>
      <c r="P39" s="18"/>
    </row>
    <row r="40" spans="1:16">
      <c r="A40" s="23" t="s">
        <v>57</v>
      </c>
      <c r="B40" s="26">
        <v>1763135</v>
      </c>
      <c r="C40" s="18"/>
      <c r="D40" s="18" t="str">
        <f t="shared" si="0"/>
        <v>Karnataka</v>
      </c>
      <c r="E40" s="27">
        <f t="shared" si="1"/>
        <v>1763135</v>
      </c>
      <c r="F40" s="18"/>
      <c r="G40" s="18"/>
      <c r="H40" s="18"/>
      <c r="I40" s="18"/>
      <c r="J40" s="18"/>
      <c r="K40" s="18"/>
      <c r="L40" s="18"/>
      <c r="M40" s="18"/>
      <c r="N40" s="18"/>
      <c r="O40" s="18"/>
      <c r="P40" s="18"/>
    </row>
    <row r="41" spans="1:16">
      <c r="A41" s="23" t="s">
        <v>35</v>
      </c>
      <c r="B41" s="26">
        <v>2092289</v>
      </c>
      <c r="C41" s="18"/>
      <c r="D41" s="18" t="str">
        <f t="shared" si="0"/>
        <v>Kerala</v>
      </c>
      <c r="E41" s="27">
        <f t="shared" si="1"/>
        <v>2092289</v>
      </c>
      <c r="F41" s="18"/>
      <c r="G41" s="18"/>
      <c r="H41" s="18"/>
      <c r="I41" s="18"/>
      <c r="J41" s="18"/>
      <c r="K41" s="18"/>
      <c r="L41" s="18"/>
      <c r="M41" s="18"/>
      <c r="N41" s="18"/>
      <c r="O41" s="18"/>
      <c r="P41" s="18"/>
    </row>
    <row r="42" spans="1:16">
      <c r="A42" s="23" t="s">
        <v>110</v>
      </c>
      <c r="B42" s="26">
        <v>2291328</v>
      </c>
      <c r="C42" s="18"/>
      <c r="D42" s="18" t="str">
        <f t="shared" si="0"/>
        <v>Maharashtra</v>
      </c>
      <c r="E42" s="27">
        <f t="shared" si="1"/>
        <v>2291328</v>
      </c>
      <c r="F42" s="18"/>
      <c r="G42" s="18"/>
      <c r="H42" s="18"/>
      <c r="I42" s="18"/>
      <c r="J42" s="18"/>
      <c r="K42" s="18"/>
      <c r="L42" s="18"/>
      <c r="M42" s="18"/>
      <c r="N42" s="18"/>
      <c r="O42" s="18"/>
      <c r="P42" s="18"/>
    </row>
    <row r="43" spans="1:16">
      <c r="A43" s="23" t="s">
        <v>140</v>
      </c>
      <c r="B43" s="26">
        <v>1217584</v>
      </c>
      <c r="C43" s="18"/>
      <c r="D43" s="18" t="str">
        <f t="shared" si="0"/>
        <v>Odisha</v>
      </c>
      <c r="E43" s="27">
        <f t="shared" si="1"/>
        <v>1217584</v>
      </c>
      <c r="F43" s="18"/>
      <c r="G43" s="18"/>
      <c r="H43" s="18"/>
      <c r="I43" s="18"/>
      <c r="J43" s="18"/>
      <c r="K43" s="18"/>
      <c r="L43" s="18"/>
      <c r="M43" s="18"/>
      <c r="N43" s="18"/>
      <c r="O43" s="18"/>
      <c r="P43" s="18"/>
    </row>
    <row r="44" spans="1:16">
      <c r="A44" s="23" t="s">
        <v>79</v>
      </c>
      <c r="B44" s="26">
        <v>1280247</v>
      </c>
      <c r="C44" s="18"/>
      <c r="D44" s="18" t="str">
        <f t="shared" si="0"/>
        <v>Punjab</v>
      </c>
      <c r="E44" s="27">
        <f t="shared" si="1"/>
        <v>1280247</v>
      </c>
      <c r="F44" s="18"/>
      <c r="G44" s="18"/>
      <c r="H44" s="18"/>
      <c r="I44" s="18"/>
      <c r="J44" s="18"/>
      <c r="K44" s="18"/>
      <c r="L44" s="18"/>
      <c r="M44" s="18"/>
      <c r="N44" s="18"/>
      <c r="O44" s="18"/>
      <c r="P44" s="18"/>
    </row>
    <row r="45" spans="1:16">
      <c r="A45" s="23" t="s">
        <v>71</v>
      </c>
      <c r="B45" s="26">
        <v>2251972</v>
      </c>
      <c r="C45" s="18"/>
      <c r="D45" s="18" t="str">
        <f t="shared" si="0"/>
        <v>Rajasthan</v>
      </c>
      <c r="E45" s="27">
        <f t="shared" si="1"/>
        <v>2251972</v>
      </c>
      <c r="F45" s="18"/>
      <c r="G45" s="18"/>
      <c r="H45" s="18"/>
      <c r="I45" s="18"/>
      <c r="J45" s="18"/>
      <c r="K45" s="18"/>
      <c r="L45" s="18"/>
      <c r="M45" s="18"/>
      <c r="N45" s="18"/>
      <c r="O45" s="18"/>
      <c r="P45" s="18"/>
    </row>
    <row r="46" spans="1:16">
      <c r="A46" s="23" t="s">
        <v>28</v>
      </c>
      <c r="B46" s="26">
        <v>1668370</v>
      </c>
      <c r="C46" s="18"/>
      <c r="D46" s="18" t="str">
        <f t="shared" si="0"/>
        <v>Tamil Nadu</v>
      </c>
      <c r="E46" s="27">
        <f t="shared" si="1"/>
        <v>1668370</v>
      </c>
      <c r="F46" s="18"/>
      <c r="G46" s="18"/>
      <c r="H46" s="18"/>
      <c r="I46" s="18"/>
      <c r="J46" s="18"/>
      <c r="K46" s="18"/>
      <c r="L46" s="18"/>
      <c r="M46" s="18"/>
      <c r="N46" s="18"/>
      <c r="O46" s="18"/>
      <c r="P46" s="18"/>
    </row>
    <row r="47" spans="1:16">
      <c r="A47" s="23" t="s">
        <v>45</v>
      </c>
      <c r="B47" s="26">
        <v>1333607</v>
      </c>
      <c r="C47" s="18"/>
      <c r="D47" s="18" t="str">
        <f t="shared" si="0"/>
        <v>Telangana</v>
      </c>
      <c r="E47" s="27">
        <f t="shared" si="1"/>
        <v>1333607</v>
      </c>
      <c r="F47" s="18"/>
      <c r="G47" s="18"/>
      <c r="H47" s="18"/>
      <c r="I47" s="18"/>
      <c r="J47" s="18"/>
      <c r="K47" s="18"/>
      <c r="L47" s="18"/>
      <c r="M47" s="18"/>
      <c r="N47" s="18"/>
      <c r="O47" s="18"/>
      <c r="P47" s="18"/>
    </row>
    <row r="48" spans="1:16">
      <c r="A48" s="23" t="s">
        <v>113</v>
      </c>
      <c r="B48" s="26">
        <v>1428939</v>
      </c>
      <c r="C48" s="18"/>
      <c r="D48" s="18" t="str">
        <f t="shared" si="0"/>
        <v>UP</v>
      </c>
      <c r="E48" s="27">
        <f t="shared" si="1"/>
        <v>1428939</v>
      </c>
      <c r="F48" s="18"/>
      <c r="G48" s="18"/>
      <c r="H48" s="18"/>
      <c r="I48" s="18"/>
      <c r="J48" s="18"/>
      <c r="K48" s="18"/>
      <c r="L48" s="18"/>
      <c r="M48" s="18"/>
      <c r="N48" s="18"/>
      <c r="O48" s="18"/>
      <c r="P48" s="18"/>
    </row>
    <row r="49" spans="1:16">
      <c r="A49" s="23" t="s">
        <v>81</v>
      </c>
      <c r="B49" s="26">
        <v>1833667</v>
      </c>
      <c r="C49" s="18"/>
      <c r="D49" s="18" t="str">
        <f t="shared" si="0"/>
        <v>West Bengal</v>
      </c>
      <c r="E49" s="27">
        <f t="shared" si="1"/>
        <v>1833667</v>
      </c>
      <c r="F49" s="18"/>
      <c r="G49" s="18"/>
      <c r="H49" s="18"/>
      <c r="I49" s="18"/>
      <c r="J49" s="18"/>
      <c r="K49" s="18"/>
      <c r="L49" s="18"/>
      <c r="M49" s="18"/>
      <c r="N49" s="18"/>
      <c r="O49" s="18"/>
      <c r="P49" s="18"/>
    </row>
    <row r="50" spans="1:16">
      <c r="A50" s="23" t="s">
        <v>291</v>
      </c>
      <c r="B50" s="24">
        <v>26538814</v>
      </c>
      <c r="C50" s="18"/>
      <c r="D50" s="18"/>
      <c r="E50" s="18"/>
      <c r="F50" s="18"/>
      <c r="G50" s="18"/>
      <c r="H50" s="18"/>
      <c r="I50" s="18"/>
      <c r="J50" s="18"/>
      <c r="K50" s="18"/>
      <c r="L50" s="18"/>
      <c r="M50" s="18"/>
      <c r="N50" s="18"/>
      <c r="O50" s="18"/>
      <c r="P50" s="18"/>
    </row>
    <row r="51" spans="1:16">
      <c r="A51" s="18"/>
      <c r="B51" s="18"/>
      <c r="C51" s="18"/>
      <c r="D51" s="18"/>
      <c r="E51" s="18"/>
      <c r="F51" s="18"/>
      <c r="G51" s="18"/>
      <c r="H51" s="18"/>
      <c r="I51" s="18"/>
      <c r="J51" s="18"/>
      <c r="K51" s="18"/>
      <c r="L51" s="18"/>
      <c r="M51" s="18"/>
      <c r="N51" s="18"/>
      <c r="O51" s="18"/>
      <c r="P51" s="18"/>
    </row>
    <row r="52" spans="1:16">
      <c r="A52" s="18"/>
      <c r="B52" s="18"/>
      <c r="C52" s="18"/>
      <c r="D52" s="18"/>
      <c r="E52" s="18"/>
      <c r="F52" s="18"/>
      <c r="G52" s="18"/>
      <c r="H52" s="18"/>
      <c r="I52" s="18"/>
      <c r="J52" s="18"/>
      <c r="K52" s="18"/>
      <c r="L52" s="18"/>
      <c r="M52" s="18"/>
      <c r="N52" s="18"/>
      <c r="O52" s="18"/>
      <c r="P52" s="18"/>
    </row>
    <row r="57" spans="1:16">
      <c r="A57" s="18"/>
      <c r="B57" s="18"/>
      <c r="C57" s="18"/>
      <c r="D57" s="18"/>
      <c r="E57" s="18"/>
      <c r="F57" s="18"/>
      <c r="G57" s="18"/>
      <c r="H57" s="18"/>
      <c r="I57" s="18"/>
    </row>
    <row r="58" spans="1:16">
      <c r="A58" s="22" t="s">
        <v>290</v>
      </c>
      <c r="B58" s="18" t="s">
        <v>295</v>
      </c>
      <c r="C58" s="18"/>
      <c r="D58" s="18"/>
      <c r="E58" s="18"/>
      <c r="F58" s="18"/>
      <c r="G58" s="18"/>
      <c r="H58" s="18"/>
      <c r="I58" s="18"/>
    </row>
    <row r="59" spans="1:16">
      <c r="A59" s="23" t="s">
        <v>59</v>
      </c>
      <c r="B59" s="24">
        <v>2819574</v>
      </c>
      <c r="C59" s="18"/>
      <c r="D59" s="18"/>
      <c r="E59" s="18"/>
      <c r="F59" s="18"/>
      <c r="G59" s="18"/>
      <c r="H59" s="18"/>
      <c r="I59" s="18"/>
    </row>
    <row r="60" spans="1:16">
      <c r="A60" s="23" t="s">
        <v>110</v>
      </c>
      <c r="B60" s="24">
        <v>2291328</v>
      </c>
      <c r="C60" s="18"/>
      <c r="D60" s="18"/>
      <c r="E60" s="18"/>
      <c r="F60" s="18"/>
      <c r="G60" s="18"/>
      <c r="H60" s="18"/>
      <c r="I60" s="18"/>
    </row>
    <row r="61" spans="1:16">
      <c r="A61" s="23" t="s">
        <v>71</v>
      </c>
      <c r="B61" s="24">
        <v>2251972</v>
      </c>
      <c r="C61" s="18"/>
      <c r="D61" s="18"/>
      <c r="E61" s="18"/>
      <c r="F61" s="18"/>
      <c r="G61" s="18"/>
      <c r="H61" s="18"/>
      <c r="I61" s="18"/>
    </row>
    <row r="62" spans="1:16">
      <c r="A62" s="23" t="s">
        <v>35</v>
      </c>
      <c r="B62" s="24">
        <v>2092289</v>
      </c>
      <c r="C62" s="18"/>
      <c r="D62" s="18"/>
      <c r="E62" s="18"/>
      <c r="F62" s="18"/>
      <c r="G62" s="18"/>
      <c r="H62" s="18"/>
      <c r="I62" s="18"/>
    </row>
    <row r="63" spans="1:16">
      <c r="A63" s="23" t="s">
        <v>21</v>
      </c>
      <c r="B63" s="24">
        <v>1862053</v>
      </c>
      <c r="C63" s="18"/>
      <c r="D63" s="18"/>
      <c r="E63" s="18"/>
      <c r="F63" s="18"/>
      <c r="G63" s="18"/>
      <c r="H63" s="18"/>
      <c r="I63" s="18"/>
    </row>
    <row r="64" spans="1:16">
      <c r="A64" s="23" t="s">
        <v>291</v>
      </c>
      <c r="B64" s="24">
        <v>11317216</v>
      </c>
      <c r="C64" s="18"/>
      <c r="D64" s="18"/>
      <c r="E64" s="18"/>
      <c r="F64" s="18"/>
      <c r="G64" s="18"/>
      <c r="H64" s="18"/>
      <c r="I64" s="18"/>
    </row>
    <row r="65" spans="1:9">
      <c r="A65" s="18"/>
      <c r="B65" s="18"/>
      <c r="C65" s="18"/>
      <c r="D65" s="18"/>
      <c r="E65" s="18"/>
      <c r="F65" s="18"/>
      <c r="G65" s="18"/>
      <c r="H65" s="18"/>
      <c r="I65" s="18"/>
    </row>
    <row r="66" spans="1:9">
      <c r="A66" s="18"/>
      <c r="B66" s="18"/>
      <c r="C66" s="18"/>
      <c r="D66" s="18"/>
      <c r="E66" s="18"/>
      <c r="F66" s="18"/>
      <c r="G66" s="18"/>
      <c r="H66" s="18"/>
      <c r="I66" s="18"/>
    </row>
    <row r="67" spans="1:9">
      <c r="A67" s="18"/>
      <c r="B67" s="18"/>
      <c r="C67" s="18"/>
      <c r="D67" s="18"/>
      <c r="E67" s="18"/>
      <c r="F67" s="18"/>
      <c r="G67" s="18"/>
      <c r="H67" s="18"/>
      <c r="I67" s="18"/>
    </row>
    <row r="68" spans="1:9">
      <c r="A68" s="18"/>
      <c r="B68" s="18"/>
      <c r="C68" s="18"/>
      <c r="D68" s="18"/>
      <c r="E68" s="18"/>
      <c r="F68" s="18"/>
      <c r="G68" s="18"/>
      <c r="H68" s="18"/>
      <c r="I68" s="18"/>
    </row>
    <row r="69" spans="1:9">
      <c r="A69" s="18"/>
      <c r="B69" s="18"/>
      <c r="C69" s="18"/>
      <c r="D69" s="18"/>
      <c r="E69" s="18"/>
      <c r="F69" s="18"/>
      <c r="G69" s="18"/>
      <c r="H69" s="18"/>
      <c r="I69" s="18"/>
    </row>
    <row r="70" spans="1:9">
      <c r="A70" s="18"/>
      <c r="B70" s="18"/>
      <c r="C70" s="18"/>
      <c r="D70" s="18"/>
      <c r="E70" s="18"/>
      <c r="F70" s="18"/>
      <c r="G70" s="18"/>
      <c r="H70" s="18"/>
      <c r="I70" s="18"/>
    </row>
    <row r="71" spans="1:9">
      <c r="A71" s="18"/>
      <c r="B71" s="18"/>
      <c r="C71" s="18"/>
      <c r="D71" s="18"/>
      <c r="E71" s="18"/>
      <c r="F71" s="18"/>
      <c r="G71" s="18"/>
      <c r="H71" s="18"/>
      <c r="I71" s="18"/>
    </row>
    <row r="72" spans="1:9">
      <c r="A72" s="18"/>
      <c r="B72" s="18"/>
      <c r="C72" s="18"/>
      <c r="D72" s="18"/>
      <c r="E72" s="18"/>
      <c r="F72" s="18"/>
      <c r="G72" s="18"/>
      <c r="H72" s="18"/>
      <c r="I72" s="18"/>
    </row>
    <row r="73" spans="1:9">
      <c r="A73" s="18"/>
      <c r="B73" s="18"/>
      <c r="C73" s="18"/>
      <c r="D73" s="18"/>
      <c r="E73" s="18"/>
      <c r="F73" s="18"/>
      <c r="G73" s="18"/>
      <c r="H73" s="18"/>
      <c r="I73" s="18"/>
    </row>
    <row r="82" spans="1:9">
      <c r="A82" s="11" t="s">
        <v>290</v>
      </c>
      <c r="B82" t="s">
        <v>295</v>
      </c>
      <c r="C82" t="s">
        <v>300</v>
      </c>
      <c r="E82" s="17" t="s">
        <v>295</v>
      </c>
      <c r="F82" s="17" t="s">
        <v>300</v>
      </c>
    </row>
    <row r="83" spans="1:9">
      <c r="A83" s="12">
        <v>1001</v>
      </c>
      <c r="B83" s="13">
        <v>296145</v>
      </c>
      <c r="C83" s="13">
        <v>7.0000000000000007E-2</v>
      </c>
      <c r="E83" s="19">
        <v>296145</v>
      </c>
      <c r="F83" s="13">
        <v>7.0000000000000007E-2</v>
      </c>
      <c r="I83" s="14"/>
    </row>
    <row r="84" spans="1:9">
      <c r="A84" s="12">
        <v>1002</v>
      </c>
      <c r="B84" s="13">
        <v>362970</v>
      </c>
      <c r="C84" s="13">
        <v>0.04</v>
      </c>
      <c r="E84" s="19">
        <v>362970</v>
      </c>
      <c r="F84" s="13">
        <v>0.04</v>
      </c>
    </row>
    <row r="85" spans="1:9">
      <c r="A85" s="12">
        <v>1003</v>
      </c>
      <c r="B85" s="13">
        <v>92610</v>
      </c>
      <c r="C85" s="13">
        <v>0.1</v>
      </c>
      <c r="E85" s="19">
        <v>92610</v>
      </c>
      <c r="F85" s="13">
        <v>0.1</v>
      </c>
    </row>
    <row r="86" spans="1:9">
      <c r="A86" s="12">
        <v>1004</v>
      </c>
      <c r="B86" s="13">
        <v>261464</v>
      </c>
      <c r="C86" s="13">
        <v>0.03</v>
      </c>
      <c r="E86" s="19">
        <v>261464</v>
      </c>
      <c r="F86" s="13">
        <v>0.03</v>
      </c>
    </row>
    <row r="87" spans="1:9">
      <c r="A87" s="12">
        <v>1005</v>
      </c>
      <c r="B87" s="13">
        <v>244056</v>
      </c>
      <c r="C87" s="13">
        <v>0.18</v>
      </c>
      <c r="E87" s="19">
        <v>244056</v>
      </c>
      <c r="F87" s="13">
        <v>0.18</v>
      </c>
    </row>
    <row r="88" spans="1:9">
      <c r="A88" s="12">
        <v>1006</v>
      </c>
      <c r="B88" s="13">
        <v>142668</v>
      </c>
      <c r="C88" s="13">
        <v>0.2</v>
      </c>
      <c r="E88" s="19">
        <v>142668</v>
      </c>
      <c r="F88" s="13">
        <v>0.2</v>
      </c>
    </row>
    <row r="89" spans="1:9">
      <c r="A89" s="12">
        <v>1007</v>
      </c>
      <c r="B89" s="13">
        <v>81944</v>
      </c>
      <c r="C89" s="13">
        <v>0</v>
      </c>
      <c r="E89" s="19">
        <v>81944</v>
      </c>
      <c r="F89" s="13">
        <v>0</v>
      </c>
    </row>
    <row r="90" spans="1:9">
      <c r="A90" s="12">
        <v>1008</v>
      </c>
      <c r="B90" s="13">
        <v>19104</v>
      </c>
      <c r="C90" s="13">
        <v>0.11</v>
      </c>
      <c r="E90" s="19">
        <v>19104</v>
      </c>
      <c r="F90" s="13">
        <v>0.11</v>
      </c>
    </row>
    <row r="91" spans="1:9">
      <c r="A91" s="12">
        <v>1009</v>
      </c>
      <c r="B91" s="13">
        <v>75858</v>
      </c>
      <c r="C91" s="13">
        <v>0.04</v>
      </c>
      <c r="E91" s="19">
        <v>75858</v>
      </c>
      <c r="F91" s="13">
        <v>0.04</v>
      </c>
    </row>
    <row r="92" spans="1:9">
      <c r="A92" s="12">
        <v>1010</v>
      </c>
      <c r="B92" s="13">
        <v>45849</v>
      </c>
      <c r="C92" s="13">
        <v>0.11</v>
      </c>
      <c r="E92" s="19">
        <v>45849</v>
      </c>
      <c r="F92" s="13">
        <v>0.11</v>
      </c>
    </row>
    <row r="93" spans="1:9">
      <c r="A93" s="12">
        <v>1011</v>
      </c>
      <c r="B93" s="13">
        <v>207088</v>
      </c>
      <c r="C93" s="13">
        <v>0.02</v>
      </c>
      <c r="E93" s="19">
        <v>207088</v>
      </c>
      <c r="F93" s="13">
        <v>0.02</v>
      </c>
    </row>
    <row r="94" spans="1:9">
      <c r="A94" s="12">
        <v>1012</v>
      </c>
      <c r="B94" s="13">
        <v>13617</v>
      </c>
      <c r="C94" s="13">
        <v>0.18</v>
      </c>
      <c r="E94" s="19">
        <v>13617</v>
      </c>
      <c r="F94" s="13">
        <v>0.18</v>
      </c>
    </row>
    <row r="95" spans="1:9">
      <c r="A95" s="12">
        <v>1013</v>
      </c>
      <c r="B95" s="13">
        <v>103761</v>
      </c>
      <c r="C95" s="13">
        <v>0.11</v>
      </c>
      <c r="E95" s="19">
        <v>103761</v>
      </c>
      <c r="F95" s="13">
        <v>0.11</v>
      </c>
    </row>
    <row r="96" spans="1:9">
      <c r="A96" s="12">
        <v>1014</v>
      </c>
      <c r="B96" s="13">
        <v>65668</v>
      </c>
      <c r="C96" s="13">
        <v>0.03</v>
      </c>
      <c r="E96" s="19">
        <v>65668</v>
      </c>
      <c r="F96" s="13">
        <v>0.03</v>
      </c>
    </row>
    <row r="97" spans="1:6">
      <c r="A97" s="12">
        <v>1015</v>
      </c>
      <c r="B97" s="13">
        <v>26572</v>
      </c>
      <c r="C97" s="13">
        <v>0.02</v>
      </c>
      <c r="E97" s="19">
        <v>26572</v>
      </c>
      <c r="F97" s="13">
        <v>0.02</v>
      </c>
    </row>
    <row r="98" spans="1:6">
      <c r="A98" s="12">
        <v>1016</v>
      </c>
      <c r="B98" s="13">
        <v>157992</v>
      </c>
      <c r="C98" s="13">
        <v>0.12</v>
      </c>
      <c r="E98" s="19">
        <v>157992</v>
      </c>
      <c r="F98" s="13">
        <v>0.12</v>
      </c>
    </row>
    <row r="99" spans="1:6">
      <c r="A99" s="12">
        <v>1017</v>
      </c>
      <c r="B99" s="13">
        <v>27342</v>
      </c>
      <c r="C99" s="13">
        <v>0.12</v>
      </c>
      <c r="E99" s="19">
        <v>27342</v>
      </c>
      <c r="F99" s="13">
        <v>0.12</v>
      </c>
    </row>
    <row r="100" spans="1:6">
      <c r="A100" s="12">
        <v>1018</v>
      </c>
      <c r="B100" s="13">
        <v>410481</v>
      </c>
      <c r="C100" s="13">
        <v>0.04</v>
      </c>
      <c r="E100" s="19">
        <v>410481</v>
      </c>
      <c r="F100" s="13">
        <v>0.04</v>
      </c>
    </row>
    <row r="101" spans="1:6">
      <c r="A101" s="12">
        <v>1019</v>
      </c>
      <c r="B101" s="13">
        <v>40050</v>
      </c>
      <c r="C101" s="13">
        <v>0.16</v>
      </c>
      <c r="E101" s="19">
        <v>40050</v>
      </c>
      <c r="F101" s="13">
        <v>0.16</v>
      </c>
    </row>
    <row r="102" spans="1:6">
      <c r="A102" s="12">
        <v>1020</v>
      </c>
      <c r="B102" s="13">
        <v>12018</v>
      </c>
      <c r="C102" s="13">
        <v>0.19</v>
      </c>
      <c r="E102" s="19">
        <v>12018</v>
      </c>
      <c r="F102" s="13">
        <v>0.19</v>
      </c>
    </row>
    <row r="103" spans="1:6">
      <c r="A103" s="12">
        <v>1021</v>
      </c>
      <c r="B103" s="13">
        <v>63502</v>
      </c>
      <c r="C103" s="13">
        <v>7.0000000000000007E-2</v>
      </c>
      <c r="E103" s="19">
        <v>63502</v>
      </c>
      <c r="F103" s="13">
        <v>7.0000000000000007E-2</v>
      </c>
    </row>
    <row r="104" spans="1:6">
      <c r="A104" s="12">
        <v>1022</v>
      </c>
      <c r="B104" s="13">
        <v>40620</v>
      </c>
      <c r="C104" s="13">
        <v>0.12</v>
      </c>
      <c r="E104" s="19">
        <v>40620</v>
      </c>
      <c r="F104" s="13">
        <v>0.12</v>
      </c>
    </row>
    <row r="105" spans="1:6">
      <c r="A105" s="12">
        <v>1023</v>
      </c>
      <c r="B105" s="13">
        <v>154266</v>
      </c>
      <c r="C105" s="13">
        <v>0.04</v>
      </c>
      <c r="E105" s="19">
        <v>154266</v>
      </c>
      <c r="F105" s="13">
        <v>0.04</v>
      </c>
    </row>
    <row r="106" spans="1:6">
      <c r="A106" s="12">
        <v>1024</v>
      </c>
      <c r="B106" s="13">
        <v>86319</v>
      </c>
      <c r="C106" s="13">
        <v>7.0000000000000007E-2</v>
      </c>
      <c r="E106" s="19">
        <v>86319</v>
      </c>
      <c r="F106" s="13">
        <v>7.0000000000000007E-2</v>
      </c>
    </row>
    <row r="107" spans="1:6">
      <c r="A107" s="12">
        <v>1025</v>
      </c>
      <c r="B107" s="13">
        <v>44146</v>
      </c>
      <c r="C107" s="13">
        <v>0.06</v>
      </c>
      <c r="E107" s="19">
        <v>44146</v>
      </c>
      <c r="F107" s="13">
        <v>0.06</v>
      </c>
    </row>
    <row r="108" spans="1:6">
      <c r="A108" s="12">
        <v>1026</v>
      </c>
      <c r="B108" s="13">
        <v>16541</v>
      </c>
      <c r="C108" s="13">
        <v>0.14000000000000001</v>
      </c>
      <c r="E108" s="19">
        <v>16541</v>
      </c>
      <c r="F108" s="13">
        <v>0.14000000000000001</v>
      </c>
    </row>
    <row r="109" spans="1:6">
      <c r="A109" s="12">
        <v>1027</v>
      </c>
      <c r="B109" s="13">
        <v>257</v>
      </c>
      <c r="C109" s="13">
        <v>0.13</v>
      </c>
      <c r="E109" s="19">
        <v>257</v>
      </c>
      <c r="F109" s="13">
        <v>0.13</v>
      </c>
    </row>
    <row r="110" spans="1:6">
      <c r="A110" s="12">
        <v>1028</v>
      </c>
      <c r="B110" s="13">
        <v>271334</v>
      </c>
      <c r="C110" s="13">
        <v>0.2</v>
      </c>
      <c r="E110" s="19">
        <v>271334</v>
      </c>
      <c r="F110" s="13">
        <v>0.2</v>
      </c>
    </row>
    <row r="111" spans="1:6">
      <c r="A111" s="12">
        <v>1029</v>
      </c>
      <c r="B111" s="13">
        <v>46950</v>
      </c>
      <c r="C111" s="13">
        <v>0.05</v>
      </c>
      <c r="E111" s="19">
        <v>46950</v>
      </c>
      <c r="F111" s="13">
        <v>0.05</v>
      </c>
    </row>
    <row r="112" spans="1:6">
      <c r="A112" s="12">
        <v>1030</v>
      </c>
      <c r="B112" s="13">
        <v>101695</v>
      </c>
      <c r="C112" s="13">
        <v>0.09</v>
      </c>
      <c r="E112" s="19">
        <v>101695</v>
      </c>
      <c r="F112" s="13">
        <v>0.09</v>
      </c>
    </row>
    <row r="113" spans="1:6">
      <c r="A113" s="12">
        <v>1031</v>
      </c>
      <c r="B113" s="13">
        <v>227857</v>
      </c>
      <c r="C113" s="13">
        <v>0.05</v>
      </c>
      <c r="E113" s="19">
        <v>227857</v>
      </c>
      <c r="F113" s="13">
        <v>0.05</v>
      </c>
    </row>
    <row r="114" spans="1:6">
      <c r="A114" s="12">
        <v>1032</v>
      </c>
      <c r="B114" s="13">
        <v>69055</v>
      </c>
      <c r="C114" s="13">
        <v>0.15</v>
      </c>
      <c r="E114" s="19">
        <v>69055</v>
      </c>
      <c r="F114" s="13">
        <v>0.15</v>
      </c>
    </row>
    <row r="115" spans="1:6">
      <c r="A115" s="12">
        <v>1033</v>
      </c>
      <c r="B115" s="13">
        <v>273380</v>
      </c>
      <c r="C115" s="13">
        <v>0.14000000000000001</v>
      </c>
      <c r="E115" s="19">
        <v>273380</v>
      </c>
      <c r="F115" s="13">
        <v>0.14000000000000001</v>
      </c>
    </row>
    <row r="116" spans="1:6">
      <c r="A116" s="12">
        <v>1034</v>
      </c>
      <c r="B116" s="13">
        <v>133980</v>
      </c>
      <c r="C116" s="13">
        <v>0.03</v>
      </c>
      <c r="E116" s="19">
        <v>133980</v>
      </c>
      <c r="F116" s="13">
        <v>0.03</v>
      </c>
    </row>
    <row r="117" spans="1:6">
      <c r="A117" s="12">
        <v>1035</v>
      </c>
      <c r="B117" s="13">
        <v>213030</v>
      </c>
      <c r="C117" s="13">
        <v>0.04</v>
      </c>
      <c r="E117" s="19">
        <v>213030</v>
      </c>
      <c r="F117" s="13">
        <v>0.04</v>
      </c>
    </row>
    <row r="118" spans="1:6">
      <c r="A118" s="12">
        <v>1036</v>
      </c>
      <c r="B118" s="13">
        <v>96996</v>
      </c>
      <c r="C118" s="13">
        <v>0.19</v>
      </c>
      <c r="E118" s="19">
        <v>96996</v>
      </c>
      <c r="F118" s="13">
        <v>0.19</v>
      </c>
    </row>
    <row r="119" spans="1:6">
      <c r="A119" s="12">
        <v>1037</v>
      </c>
      <c r="B119" s="13">
        <v>78505</v>
      </c>
      <c r="C119" s="13">
        <v>0.16</v>
      </c>
      <c r="E119" s="19">
        <v>78505</v>
      </c>
      <c r="F119" s="13">
        <v>0.16</v>
      </c>
    </row>
    <row r="120" spans="1:6">
      <c r="A120" s="12">
        <v>1038</v>
      </c>
      <c r="B120" s="13">
        <v>348648</v>
      </c>
      <c r="C120" s="13">
        <v>0.1</v>
      </c>
      <c r="E120" s="19">
        <v>348648</v>
      </c>
      <c r="F120" s="13">
        <v>0.1</v>
      </c>
    </row>
    <row r="121" spans="1:6">
      <c r="A121" s="12">
        <v>1039</v>
      </c>
      <c r="B121" s="13">
        <v>13098</v>
      </c>
      <c r="C121" s="13">
        <v>0.01</v>
      </c>
      <c r="E121" s="19">
        <v>13098</v>
      </c>
      <c r="F121" s="13">
        <v>0.01</v>
      </c>
    </row>
    <row r="122" spans="1:6">
      <c r="A122" s="12">
        <v>1040</v>
      </c>
      <c r="B122" s="13">
        <v>102956</v>
      </c>
      <c r="C122" s="13">
        <v>0.05</v>
      </c>
      <c r="E122" s="19">
        <v>102956</v>
      </c>
      <c r="F122" s="13">
        <v>0.05</v>
      </c>
    </row>
    <row r="123" spans="1:6">
      <c r="A123" s="12">
        <v>1041</v>
      </c>
      <c r="B123" s="13">
        <v>112000</v>
      </c>
      <c r="C123" s="13">
        <v>0.08</v>
      </c>
      <c r="E123" s="19">
        <v>112000</v>
      </c>
      <c r="F123" s="13">
        <v>0.08</v>
      </c>
    </row>
    <row r="124" spans="1:6">
      <c r="A124" s="12">
        <v>1042</v>
      </c>
      <c r="B124" s="13">
        <v>135248</v>
      </c>
      <c r="C124" s="13">
        <v>7.0000000000000007E-2</v>
      </c>
      <c r="E124" s="19">
        <v>135248</v>
      </c>
      <c r="F124" s="13">
        <v>7.0000000000000007E-2</v>
      </c>
    </row>
    <row r="125" spans="1:6">
      <c r="A125" s="12">
        <v>1043</v>
      </c>
      <c r="B125" s="13">
        <v>192474</v>
      </c>
      <c r="C125" s="13">
        <v>0</v>
      </c>
      <c r="E125" s="19">
        <v>192474</v>
      </c>
      <c r="F125" s="13">
        <v>0</v>
      </c>
    </row>
    <row r="126" spans="1:6">
      <c r="A126" s="12">
        <v>1044</v>
      </c>
      <c r="B126" s="13">
        <v>125209</v>
      </c>
      <c r="C126" s="13">
        <v>0.12</v>
      </c>
      <c r="E126" s="19">
        <v>125209</v>
      </c>
      <c r="F126" s="13">
        <v>0.12</v>
      </c>
    </row>
    <row r="127" spans="1:6">
      <c r="A127" s="12">
        <v>1045</v>
      </c>
      <c r="B127" s="13">
        <v>27770</v>
      </c>
      <c r="C127" s="13">
        <v>0.13</v>
      </c>
      <c r="E127" s="19">
        <v>27770</v>
      </c>
      <c r="F127" s="13">
        <v>0.13</v>
      </c>
    </row>
    <row r="128" spans="1:6">
      <c r="A128" s="12">
        <v>1046</v>
      </c>
      <c r="B128" s="13">
        <v>175176</v>
      </c>
      <c r="C128" s="13">
        <v>0.19</v>
      </c>
      <c r="E128" s="19">
        <v>175176</v>
      </c>
      <c r="F128" s="13">
        <v>0.19</v>
      </c>
    </row>
    <row r="129" spans="1:6">
      <c r="A129" s="12">
        <v>1047</v>
      </c>
      <c r="B129" s="13">
        <v>174992</v>
      </c>
      <c r="C129" s="13">
        <v>0.06</v>
      </c>
      <c r="E129" s="19">
        <v>174992</v>
      </c>
      <c r="F129" s="13">
        <v>0.06</v>
      </c>
    </row>
    <row r="130" spans="1:6">
      <c r="A130" s="12">
        <v>1048</v>
      </c>
      <c r="B130" s="13">
        <v>39846</v>
      </c>
      <c r="C130" s="13">
        <v>0.1</v>
      </c>
      <c r="E130" s="19">
        <v>39846</v>
      </c>
      <c r="F130" s="13">
        <v>0.1</v>
      </c>
    </row>
    <row r="131" spans="1:6">
      <c r="A131" s="12">
        <v>1049</v>
      </c>
      <c r="B131" s="13">
        <v>211338</v>
      </c>
      <c r="C131" s="13">
        <v>0.11</v>
      </c>
      <c r="E131" s="19">
        <v>211338</v>
      </c>
      <c r="F131" s="13">
        <v>0.11</v>
      </c>
    </row>
    <row r="132" spans="1:6">
      <c r="A132" s="12">
        <v>1050</v>
      </c>
      <c r="B132" s="13">
        <v>25754</v>
      </c>
      <c r="C132" s="13">
        <v>0</v>
      </c>
      <c r="E132" s="19">
        <v>25754</v>
      </c>
      <c r="F132" s="13">
        <v>0</v>
      </c>
    </row>
    <row r="133" spans="1:6">
      <c r="A133" s="12">
        <v>1051</v>
      </c>
      <c r="B133" s="13">
        <v>39708</v>
      </c>
      <c r="C133" s="13">
        <v>0.08</v>
      </c>
      <c r="E133" s="19">
        <v>39708</v>
      </c>
      <c r="F133" s="13">
        <v>0.08</v>
      </c>
    </row>
    <row r="134" spans="1:6">
      <c r="A134" s="12">
        <v>1052</v>
      </c>
      <c r="B134" s="13">
        <v>233880</v>
      </c>
      <c r="C134" s="13">
        <v>0.16</v>
      </c>
      <c r="E134" s="19">
        <v>233880</v>
      </c>
      <c r="F134" s="13">
        <v>0.16</v>
      </c>
    </row>
    <row r="135" spans="1:6">
      <c r="A135" s="12">
        <v>1053</v>
      </c>
      <c r="B135" s="13">
        <v>93542</v>
      </c>
      <c r="C135" s="13">
        <v>0.02</v>
      </c>
      <c r="E135" s="19">
        <v>93542</v>
      </c>
      <c r="F135" s="13">
        <v>0.02</v>
      </c>
    </row>
    <row r="136" spans="1:6">
      <c r="A136" s="12">
        <v>1054</v>
      </c>
      <c r="B136" s="13">
        <v>466460</v>
      </c>
      <c r="C136" s="13">
        <v>0.13</v>
      </c>
      <c r="E136" s="19">
        <v>466460</v>
      </c>
      <c r="F136" s="13">
        <v>0.13</v>
      </c>
    </row>
    <row r="137" spans="1:6">
      <c r="A137" s="12">
        <v>1055</v>
      </c>
      <c r="B137" s="13">
        <v>69404</v>
      </c>
      <c r="C137" s="13">
        <v>0.15</v>
      </c>
      <c r="E137" s="19">
        <v>69404</v>
      </c>
      <c r="F137" s="13">
        <v>0.15</v>
      </c>
    </row>
    <row r="138" spans="1:6">
      <c r="A138" s="12">
        <v>1056</v>
      </c>
      <c r="B138" s="13">
        <v>5677</v>
      </c>
      <c r="C138" s="13">
        <v>0.17</v>
      </c>
      <c r="E138" s="19">
        <v>5677</v>
      </c>
      <c r="F138" s="13">
        <v>0.17</v>
      </c>
    </row>
    <row r="139" spans="1:6">
      <c r="A139" s="12">
        <v>1057</v>
      </c>
      <c r="B139" s="13">
        <v>120087</v>
      </c>
      <c r="C139" s="13">
        <v>0.01</v>
      </c>
      <c r="E139" s="19">
        <v>120087</v>
      </c>
      <c r="F139" s="13">
        <v>0.01</v>
      </c>
    </row>
    <row r="140" spans="1:6">
      <c r="A140" s="12">
        <v>1058</v>
      </c>
      <c r="B140" s="13">
        <v>100254</v>
      </c>
      <c r="C140" s="13">
        <v>0.19</v>
      </c>
      <c r="E140" s="19">
        <v>100254</v>
      </c>
      <c r="F140" s="13">
        <v>0.19</v>
      </c>
    </row>
    <row r="141" spans="1:6">
      <c r="A141" s="12">
        <v>1059</v>
      </c>
      <c r="B141" s="13">
        <v>379720</v>
      </c>
      <c r="C141" s="13">
        <v>0.03</v>
      </c>
      <c r="E141" s="19">
        <v>379720</v>
      </c>
      <c r="F141" s="13">
        <v>0.03</v>
      </c>
    </row>
    <row r="142" spans="1:6">
      <c r="A142" s="12">
        <v>1060</v>
      </c>
      <c r="B142" s="13">
        <v>13524</v>
      </c>
      <c r="C142" s="13">
        <v>0.02</v>
      </c>
      <c r="E142" s="19">
        <v>13524</v>
      </c>
      <c r="F142" s="13">
        <v>0.02</v>
      </c>
    </row>
    <row r="143" spans="1:6">
      <c r="A143" s="12">
        <v>1061</v>
      </c>
      <c r="B143" s="13">
        <v>129060</v>
      </c>
      <c r="C143" s="13">
        <v>0.05</v>
      </c>
      <c r="E143" s="19">
        <v>129060</v>
      </c>
      <c r="F143" s="13">
        <v>0.05</v>
      </c>
    </row>
    <row r="144" spans="1:6">
      <c r="A144" s="12">
        <v>1062</v>
      </c>
      <c r="B144" s="13">
        <v>60417</v>
      </c>
      <c r="C144" s="13">
        <v>0.14000000000000001</v>
      </c>
      <c r="E144" s="19">
        <v>60417</v>
      </c>
      <c r="F144" s="13">
        <v>0.14000000000000001</v>
      </c>
    </row>
    <row r="145" spans="1:6">
      <c r="A145" s="12">
        <v>1063</v>
      </c>
      <c r="B145" s="13">
        <v>100540</v>
      </c>
      <c r="C145" s="13">
        <v>0.11</v>
      </c>
      <c r="E145" s="19">
        <v>100540</v>
      </c>
      <c r="F145" s="13">
        <v>0.11</v>
      </c>
    </row>
    <row r="146" spans="1:6">
      <c r="A146" s="12">
        <v>1064</v>
      </c>
      <c r="B146" s="13">
        <v>45766</v>
      </c>
      <c r="C146" s="13">
        <v>0</v>
      </c>
      <c r="E146" s="19">
        <v>45766</v>
      </c>
      <c r="F146" s="13">
        <v>0</v>
      </c>
    </row>
    <row r="147" spans="1:6">
      <c r="A147" s="12">
        <v>1065</v>
      </c>
      <c r="B147" s="13">
        <v>126075</v>
      </c>
      <c r="C147" s="13">
        <v>7.0000000000000007E-2</v>
      </c>
      <c r="E147" s="19">
        <v>126075</v>
      </c>
      <c r="F147" s="13">
        <v>7.0000000000000007E-2</v>
      </c>
    </row>
    <row r="148" spans="1:6">
      <c r="A148" s="12">
        <v>1066</v>
      </c>
      <c r="B148" s="13">
        <v>38321</v>
      </c>
      <c r="C148" s="13">
        <v>0.08</v>
      </c>
      <c r="E148" s="19">
        <v>38321</v>
      </c>
      <c r="F148" s="13">
        <v>0.08</v>
      </c>
    </row>
    <row r="149" spans="1:6">
      <c r="A149" s="12">
        <v>1067</v>
      </c>
      <c r="B149" s="13">
        <v>17539</v>
      </c>
      <c r="C149" s="13">
        <v>0.2</v>
      </c>
      <c r="E149" s="19">
        <v>17539</v>
      </c>
      <c r="F149" s="13">
        <v>0.2</v>
      </c>
    </row>
    <row r="150" spans="1:6">
      <c r="A150" s="12">
        <v>1068</v>
      </c>
      <c r="B150" s="13">
        <v>4029</v>
      </c>
      <c r="C150" s="13">
        <v>0.17</v>
      </c>
      <c r="E150" s="19">
        <v>4029</v>
      </c>
      <c r="F150" s="13">
        <v>0.17</v>
      </c>
    </row>
    <row r="151" spans="1:6">
      <c r="A151" s="12">
        <v>1069</v>
      </c>
      <c r="B151" s="13">
        <v>49922</v>
      </c>
      <c r="C151" s="13">
        <v>0.02</v>
      </c>
      <c r="E151" s="19">
        <v>49922</v>
      </c>
      <c r="F151" s="13">
        <v>0.02</v>
      </c>
    </row>
    <row r="152" spans="1:6">
      <c r="A152" s="12">
        <v>1070</v>
      </c>
      <c r="B152" s="13">
        <v>95661</v>
      </c>
      <c r="C152" s="13">
        <v>0.13</v>
      </c>
      <c r="E152" s="19">
        <v>95661</v>
      </c>
      <c r="F152" s="13">
        <v>0.13</v>
      </c>
    </row>
    <row r="153" spans="1:6">
      <c r="A153" s="12">
        <v>1071</v>
      </c>
      <c r="B153" s="13">
        <v>41576</v>
      </c>
      <c r="C153" s="13">
        <v>0.11</v>
      </c>
      <c r="E153" s="19">
        <v>41576</v>
      </c>
      <c r="F153" s="13">
        <v>0.11</v>
      </c>
    </row>
    <row r="154" spans="1:6">
      <c r="A154" s="12">
        <v>1072</v>
      </c>
      <c r="B154" s="13">
        <v>67632</v>
      </c>
      <c r="C154" s="13">
        <v>0.12</v>
      </c>
      <c r="E154" s="19">
        <v>67632</v>
      </c>
      <c r="F154" s="13">
        <v>0.12</v>
      </c>
    </row>
    <row r="155" spans="1:6">
      <c r="A155" s="12">
        <v>1073</v>
      </c>
      <c r="B155" s="13">
        <v>332073</v>
      </c>
      <c r="C155" s="13">
        <v>0.06</v>
      </c>
      <c r="E155" s="19">
        <v>332073</v>
      </c>
      <c r="F155" s="13">
        <v>0.06</v>
      </c>
    </row>
    <row r="156" spans="1:6">
      <c r="A156" s="12">
        <v>1074</v>
      </c>
      <c r="B156" s="13">
        <v>52814</v>
      </c>
      <c r="C156" s="13">
        <v>0.11</v>
      </c>
      <c r="E156" s="19">
        <v>52814</v>
      </c>
      <c r="F156" s="13">
        <v>0.11</v>
      </c>
    </row>
    <row r="157" spans="1:6">
      <c r="A157" s="12">
        <v>1075</v>
      </c>
      <c r="B157" s="13">
        <v>6228</v>
      </c>
      <c r="C157" s="13">
        <v>0.12</v>
      </c>
      <c r="E157" s="19">
        <v>6228</v>
      </c>
      <c r="F157" s="13">
        <v>0.12</v>
      </c>
    </row>
    <row r="158" spans="1:6">
      <c r="A158" s="12">
        <v>1076</v>
      </c>
      <c r="B158" s="13">
        <v>196120</v>
      </c>
      <c r="C158" s="13">
        <v>0.14000000000000001</v>
      </c>
      <c r="E158" s="19">
        <v>196120</v>
      </c>
      <c r="F158" s="13">
        <v>0.14000000000000001</v>
      </c>
    </row>
    <row r="159" spans="1:6">
      <c r="A159" s="12">
        <v>1077</v>
      </c>
      <c r="B159" s="13">
        <v>150930</v>
      </c>
      <c r="C159" s="13">
        <v>0.08</v>
      </c>
      <c r="E159" s="19">
        <v>150930</v>
      </c>
      <c r="F159" s="13">
        <v>0.08</v>
      </c>
    </row>
    <row r="160" spans="1:6">
      <c r="A160" s="12">
        <v>1078</v>
      </c>
      <c r="B160" s="13">
        <v>99792</v>
      </c>
      <c r="C160" s="13">
        <v>0.14000000000000001</v>
      </c>
      <c r="E160" s="19">
        <v>99792</v>
      </c>
      <c r="F160" s="13">
        <v>0.14000000000000001</v>
      </c>
    </row>
    <row r="161" spans="1:6">
      <c r="A161" s="12">
        <v>1079</v>
      </c>
      <c r="B161" s="13">
        <v>107160</v>
      </c>
      <c r="C161" s="13">
        <v>0.1</v>
      </c>
      <c r="E161" s="19">
        <v>107160</v>
      </c>
      <c r="F161" s="13">
        <v>0.1</v>
      </c>
    </row>
    <row r="162" spans="1:6">
      <c r="A162" s="12">
        <v>1080</v>
      </c>
      <c r="B162" s="13">
        <v>292012</v>
      </c>
      <c r="C162" s="13">
        <v>0.16</v>
      </c>
      <c r="E162" s="19">
        <v>292012</v>
      </c>
      <c r="F162" s="13">
        <v>0.16</v>
      </c>
    </row>
    <row r="163" spans="1:6">
      <c r="A163" s="12">
        <v>1081</v>
      </c>
      <c r="B163" s="13">
        <v>268668</v>
      </c>
      <c r="C163" s="13">
        <v>0.11</v>
      </c>
      <c r="E163" s="19">
        <v>268668</v>
      </c>
      <c r="F163" s="13">
        <v>0.11</v>
      </c>
    </row>
    <row r="164" spans="1:6">
      <c r="A164" s="12">
        <v>1082</v>
      </c>
      <c r="B164" s="13">
        <v>389322</v>
      </c>
      <c r="C164" s="13">
        <v>0.02</v>
      </c>
      <c r="E164" s="19">
        <v>389322</v>
      </c>
      <c r="F164" s="13">
        <v>0.02</v>
      </c>
    </row>
    <row r="165" spans="1:6">
      <c r="A165" s="12">
        <v>1083</v>
      </c>
      <c r="B165" s="13">
        <v>212445</v>
      </c>
      <c r="C165" s="13">
        <v>0.03</v>
      </c>
      <c r="E165" s="19">
        <v>212445</v>
      </c>
      <c r="F165" s="13">
        <v>0.03</v>
      </c>
    </row>
    <row r="166" spans="1:6">
      <c r="A166" s="12">
        <v>1084</v>
      </c>
      <c r="B166" s="13">
        <v>273010</v>
      </c>
      <c r="C166" s="13">
        <v>0.15</v>
      </c>
      <c r="E166" s="19">
        <v>273010</v>
      </c>
      <c r="F166" s="13">
        <v>0.15</v>
      </c>
    </row>
    <row r="167" spans="1:6">
      <c r="A167" s="12">
        <v>1085</v>
      </c>
      <c r="B167" s="13">
        <v>113472</v>
      </c>
      <c r="C167" s="13">
        <v>0.06</v>
      </c>
      <c r="E167" s="19">
        <v>113472</v>
      </c>
      <c r="F167" s="13">
        <v>0.06</v>
      </c>
    </row>
    <row r="168" spans="1:6">
      <c r="A168" s="12">
        <v>1086</v>
      </c>
      <c r="B168" s="13">
        <v>167952</v>
      </c>
      <c r="C168" s="13">
        <v>0.12</v>
      </c>
      <c r="E168" s="19">
        <v>167952</v>
      </c>
      <c r="F168" s="13">
        <v>0.12</v>
      </c>
    </row>
    <row r="169" spans="1:6">
      <c r="A169" s="12">
        <v>1087</v>
      </c>
      <c r="B169" s="13">
        <v>90080</v>
      </c>
      <c r="C169" s="13">
        <v>7.0000000000000007E-2</v>
      </c>
      <c r="E169" s="19">
        <v>90080</v>
      </c>
      <c r="F169" s="13">
        <v>7.0000000000000007E-2</v>
      </c>
    </row>
    <row r="170" spans="1:6">
      <c r="A170" s="12">
        <v>1088</v>
      </c>
      <c r="B170" s="13">
        <v>91888</v>
      </c>
      <c r="C170" s="13">
        <v>0.17</v>
      </c>
      <c r="E170" s="19">
        <v>91888</v>
      </c>
      <c r="F170" s="13">
        <v>0.17</v>
      </c>
    </row>
    <row r="171" spans="1:6">
      <c r="A171" s="12">
        <v>1089</v>
      </c>
      <c r="B171" s="13">
        <v>271848</v>
      </c>
      <c r="C171" s="13">
        <v>0.13</v>
      </c>
      <c r="E171" s="19">
        <v>271848</v>
      </c>
      <c r="F171" s="13">
        <v>0.13</v>
      </c>
    </row>
    <row r="172" spans="1:6">
      <c r="A172" s="12">
        <v>1090</v>
      </c>
      <c r="B172" s="13">
        <v>214776</v>
      </c>
      <c r="C172" s="13">
        <v>0.01</v>
      </c>
      <c r="E172" s="19">
        <v>214776</v>
      </c>
      <c r="F172" s="13">
        <v>0.01</v>
      </c>
    </row>
    <row r="173" spans="1:6">
      <c r="A173" s="12">
        <v>1091</v>
      </c>
      <c r="B173" s="13">
        <v>233010</v>
      </c>
      <c r="C173" s="13">
        <v>0.12</v>
      </c>
      <c r="E173" s="19">
        <v>233010</v>
      </c>
      <c r="F173" s="13">
        <v>0.12</v>
      </c>
    </row>
    <row r="174" spans="1:6">
      <c r="A174" s="12">
        <v>1092</v>
      </c>
      <c r="B174" s="13">
        <v>211296</v>
      </c>
      <c r="C174" s="13">
        <v>0.2</v>
      </c>
      <c r="E174" s="19">
        <v>211296</v>
      </c>
      <c r="F174" s="13">
        <v>0.2</v>
      </c>
    </row>
    <row r="175" spans="1:6">
      <c r="A175" s="12">
        <v>1093</v>
      </c>
      <c r="B175" s="13">
        <v>14263</v>
      </c>
      <c r="C175" s="13">
        <v>0.19</v>
      </c>
      <c r="E175" s="19">
        <v>14263</v>
      </c>
      <c r="F175" s="13">
        <v>0.19</v>
      </c>
    </row>
    <row r="176" spans="1:6">
      <c r="A176" s="12">
        <v>1094</v>
      </c>
      <c r="B176" s="13">
        <v>14508</v>
      </c>
      <c r="C176" s="13">
        <v>0.09</v>
      </c>
      <c r="E176" s="19">
        <v>14508</v>
      </c>
      <c r="F176" s="13">
        <v>0.09</v>
      </c>
    </row>
    <row r="177" spans="1:6">
      <c r="A177" s="12">
        <v>1095</v>
      </c>
      <c r="B177" s="13">
        <v>52745</v>
      </c>
      <c r="C177" s="13">
        <v>0.13</v>
      </c>
      <c r="E177" s="19">
        <v>52745</v>
      </c>
      <c r="F177" s="13">
        <v>0.13</v>
      </c>
    </row>
    <row r="178" spans="1:6">
      <c r="A178" s="12">
        <v>1096</v>
      </c>
      <c r="B178" s="13">
        <v>291600</v>
      </c>
      <c r="C178" s="13">
        <v>0.06</v>
      </c>
      <c r="E178" s="19">
        <v>291600</v>
      </c>
      <c r="F178" s="13">
        <v>0.06</v>
      </c>
    </row>
    <row r="179" spans="1:6">
      <c r="A179" s="12">
        <v>1097</v>
      </c>
      <c r="B179" s="13">
        <v>225570</v>
      </c>
      <c r="C179" s="13">
        <v>0.12</v>
      </c>
      <c r="E179" s="19">
        <v>225570</v>
      </c>
      <c r="F179" s="13">
        <v>0.12</v>
      </c>
    </row>
    <row r="180" spans="1:6">
      <c r="A180" s="12">
        <v>1098</v>
      </c>
      <c r="B180" s="13">
        <v>25968</v>
      </c>
      <c r="C180" s="13">
        <v>0.1</v>
      </c>
      <c r="E180" s="19">
        <v>25968</v>
      </c>
      <c r="F180" s="13">
        <v>0.1</v>
      </c>
    </row>
    <row r="181" spans="1:6">
      <c r="A181" s="12">
        <v>1099</v>
      </c>
      <c r="B181" s="13">
        <v>154497</v>
      </c>
      <c r="C181" s="13">
        <v>0.01</v>
      </c>
      <c r="E181" s="19">
        <v>154497</v>
      </c>
      <c r="F181" s="13">
        <v>0.01</v>
      </c>
    </row>
    <row r="182" spans="1:6">
      <c r="A182" s="12">
        <v>1100</v>
      </c>
      <c r="B182" s="13">
        <v>84060</v>
      </c>
      <c r="C182" s="13">
        <v>7.0000000000000007E-2</v>
      </c>
      <c r="E182" s="19">
        <v>84060</v>
      </c>
      <c r="F182" s="13">
        <v>7.0000000000000007E-2</v>
      </c>
    </row>
    <row r="183" spans="1:6">
      <c r="A183" s="12">
        <v>1101</v>
      </c>
      <c r="B183" s="13">
        <v>39612</v>
      </c>
      <c r="C183" s="13">
        <v>0.05</v>
      </c>
      <c r="E183" s="19">
        <v>39612</v>
      </c>
      <c r="F183" s="13">
        <v>0.05</v>
      </c>
    </row>
    <row r="184" spans="1:6">
      <c r="A184" s="12">
        <v>1102</v>
      </c>
      <c r="B184" s="13">
        <v>102050</v>
      </c>
      <c r="C184" s="13">
        <v>0.02</v>
      </c>
      <c r="E184" s="19">
        <v>102050</v>
      </c>
      <c r="F184" s="13">
        <v>0.02</v>
      </c>
    </row>
    <row r="185" spans="1:6">
      <c r="A185" s="12">
        <v>1103</v>
      </c>
      <c r="B185" s="13">
        <v>125028</v>
      </c>
      <c r="C185" s="13">
        <v>0.11</v>
      </c>
      <c r="E185" s="19">
        <v>125028</v>
      </c>
      <c r="F185" s="13">
        <v>0.11</v>
      </c>
    </row>
    <row r="186" spans="1:6">
      <c r="A186" s="12">
        <v>1104</v>
      </c>
      <c r="B186" s="13">
        <v>320306</v>
      </c>
      <c r="C186" s="13">
        <v>0.03</v>
      </c>
      <c r="E186" s="19">
        <v>320306</v>
      </c>
      <c r="F186" s="13">
        <v>0.03</v>
      </c>
    </row>
    <row r="187" spans="1:6">
      <c r="A187" s="12">
        <v>1105</v>
      </c>
      <c r="B187" s="13">
        <v>4071</v>
      </c>
      <c r="C187" s="13">
        <v>0.19</v>
      </c>
      <c r="E187" s="19">
        <v>4071</v>
      </c>
      <c r="F187" s="13">
        <v>0.19</v>
      </c>
    </row>
    <row r="188" spans="1:6">
      <c r="A188" s="12">
        <v>1106</v>
      </c>
      <c r="B188" s="13">
        <v>21761</v>
      </c>
      <c r="C188" s="13">
        <v>0.18</v>
      </c>
      <c r="E188" s="19">
        <v>21761</v>
      </c>
      <c r="F188" s="13">
        <v>0.18</v>
      </c>
    </row>
    <row r="189" spans="1:6">
      <c r="A189" s="12">
        <v>1107</v>
      </c>
      <c r="B189" s="13">
        <v>111072</v>
      </c>
      <c r="C189" s="13">
        <v>0.17</v>
      </c>
      <c r="E189" s="19">
        <v>111072</v>
      </c>
      <c r="F189" s="13">
        <v>0.17</v>
      </c>
    </row>
    <row r="190" spans="1:6">
      <c r="A190" s="12">
        <v>1108</v>
      </c>
      <c r="B190" s="13">
        <v>278411</v>
      </c>
      <c r="C190" s="13">
        <v>0.04</v>
      </c>
      <c r="E190" s="19">
        <v>278411</v>
      </c>
      <c r="F190" s="13">
        <v>0.04</v>
      </c>
    </row>
    <row r="191" spans="1:6">
      <c r="A191" s="12">
        <v>1109</v>
      </c>
      <c r="B191" s="13">
        <v>35493</v>
      </c>
      <c r="C191" s="13">
        <v>0.03</v>
      </c>
      <c r="E191" s="19">
        <v>35493</v>
      </c>
      <c r="F191" s="13">
        <v>0.03</v>
      </c>
    </row>
    <row r="192" spans="1:6">
      <c r="A192" s="12">
        <v>1110</v>
      </c>
      <c r="B192" s="13">
        <v>65597</v>
      </c>
      <c r="C192" s="13">
        <v>0.05</v>
      </c>
      <c r="E192" s="19">
        <v>65597</v>
      </c>
      <c r="F192" s="13">
        <v>0.05</v>
      </c>
    </row>
    <row r="193" spans="1:6">
      <c r="A193" s="12">
        <v>1111</v>
      </c>
      <c r="B193" s="13">
        <v>6350</v>
      </c>
      <c r="C193" s="13">
        <v>0.01</v>
      </c>
      <c r="E193" s="19">
        <v>6350</v>
      </c>
      <c r="F193" s="13">
        <v>0.01</v>
      </c>
    </row>
    <row r="194" spans="1:6">
      <c r="A194" s="12">
        <v>1112</v>
      </c>
      <c r="B194" s="13">
        <v>166864</v>
      </c>
      <c r="C194" s="13">
        <v>0.03</v>
      </c>
      <c r="E194" s="19">
        <v>166864</v>
      </c>
      <c r="F194" s="13">
        <v>0.03</v>
      </c>
    </row>
    <row r="195" spans="1:6">
      <c r="A195" s="12">
        <v>1113</v>
      </c>
      <c r="B195" s="13">
        <v>173475</v>
      </c>
      <c r="C195" s="13">
        <v>0.08</v>
      </c>
      <c r="E195" s="19">
        <v>173475</v>
      </c>
      <c r="F195" s="13">
        <v>0.08</v>
      </c>
    </row>
    <row r="196" spans="1:6">
      <c r="A196" s="12">
        <v>1114</v>
      </c>
      <c r="B196" s="13">
        <v>74544</v>
      </c>
      <c r="C196" s="13">
        <v>0.15</v>
      </c>
      <c r="E196" s="19">
        <v>74544</v>
      </c>
      <c r="F196" s="13">
        <v>0.15</v>
      </c>
    </row>
    <row r="197" spans="1:6">
      <c r="A197" s="12">
        <v>1115</v>
      </c>
      <c r="B197" s="13">
        <v>67650</v>
      </c>
      <c r="C197" s="13">
        <v>0.13</v>
      </c>
      <c r="E197" s="19">
        <v>67650</v>
      </c>
      <c r="F197" s="13">
        <v>0.13</v>
      </c>
    </row>
    <row r="198" spans="1:6">
      <c r="A198" s="12">
        <v>1116</v>
      </c>
      <c r="B198" s="13">
        <v>177428</v>
      </c>
      <c r="C198" s="13">
        <v>0.04</v>
      </c>
      <c r="E198" s="19">
        <v>177428</v>
      </c>
      <c r="F198" s="13">
        <v>0.04</v>
      </c>
    </row>
    <row r="199" spans="1:6">
      <c r="A199" s="12">
        <v>1117</v>
      </c>
      <c r="B199" s="13">
        <v>95378</v>
      </c>
      <c r="C199" s="13">
        <v>0.08</v>
      </c>
      <c r="E199" s="19">
        <v>95378</v>
      </c>
      <c r="F199" s="13">
        <v>0.08</v>
      </c>
    </row>
    <row r="200" spans="1:6">
      <c r="A200" s="12">
        <v>1118</v>
      </c>
      <c r="B200" s="13">
        <v>118036</v>
      </c>
      <c r="C200" s="13">
        <v>0.1</v>
      </c>
      <c r="E200" s="19">
        <v>118036</v>
      </c>
      <c r="F200" s="13">
        <v>0.1</v>
      </c>
    </row>
    <row r="201" spans="1:6">
      <c r="A201" s="12">
        <v>1119</v>
      </c>
      <c r="B201" s="13">
        <v>9756</v>
      </c>
      <c r="C201" s="13">
        <v>0.11</v>
      </c>
      <c r="E201" s="19">
        <v>9756</v>
      </c>
      <c r="F201" s="13">
        <v>0.11</v>
      </c>
    </row>
    <row r="202" spans="1:6">
      <c r="A202" s="12">
        <v>1120</v>
      </c>
      <c r="B202" s="13">
        <v>369970</v>
      </c>
      <c r="C202" s="13">
        <v>0.05</v>
      </c>
      <c r="E202" s="19">
        <v>369970</v>
      </c>
      <c r="F202" s="13">
        <v>0.05</v>
      </c>
    </row>
    <row r="203" spans="1:6">
      <c r="A203" s="12">
        <v>1121</v>
      </c>
      <c r="B203" s="13">
        <v>306048</v>
      </c>
      <c r="C203" s="13">
        <v>0.15</v>
      </c>
      <c r="E203" s="19">
        <v>306048</v>
      </c>
      <c r="F203" s="13">
        <v>0.15</v>
      </c>
    </row>
    <row r="204" spans="1:6">
      <c r="A204" s="12">
        <v>1122</v>
      </c>
      <c r="B204" s="13">
        <v>26602</v>
      </c>
      <c r="C204" s="13">
        <v>0.06</v>
      </c>
      <c r="E204" s="19">
        <v>26602</v>
      </c>
      <c r="F204" s="13">
        <v>0.06</v>
      </c>
    </row>
    <row r="205" spans="1:6">
      <c r="A205" s="12">
        <v>1123</v>
      </c>
      <c r="B205" s="13">
        <v>133048</v>
      </c>
      <c r="C205" s="13">
        <v>0.01</v>
      </c>
      <c r="E205" s="19">
        <v>133048</v>
      </c>
      <c r="F205" s="13">
        <v>0.01</v>
      </c>
    </row>
    <row r="206" spans="1:6">
      <c r="A206" s="12">
        <v>1124</v>
      </c>
      <c r="B206" s="13">
        <v>166320</v>
      </c>
      <c r="C206" s="13">
        <v>0.14000000000000001</v>
      </c>
      <c r="E206" s="19">
        <v>166320</v>
      </c>
      <c r="F206" s="13">
        <v>0.14000000000000001</v>
      </c>
    </row>
    <row r="207" spans="1:6">
      <c r="A207" s="12">
        <v>1125</v>
      </c>
      <c r="B207" s="13">
        <v>95508</v>
      </c>
      <c r="C207" s="13">
        <v>0.1</v>
      </c>
      <c r="E207" s="19">
        <v>95508</v>
      </c>
      <c r="F207" s="13">
        <v>0.1</v>
      </c>
    </row>
    <row r="208" spans="1:6">
      <c r="A208" s="12">
        <v>1126</v>
      </c>
      <c r="B208" s="13">
        <v>278190</v>
      </c>
      <c r="C208" s="13">
        <v>0.18</v>
      </c>
      <c r="E208" s="19">
        <v>278190</v>
      </c>
      <c r="F208" s="13">
        <v>0.18</v>
      </c>
    </row>
    <row r="209" spans="1:6">
      <c r="A209" s="12">
        <v>1127</v>
      </c>
      <c r="B209" s="13">
        <v>226866</v>
      </c>
      <c r="C209" s="13">
        <v>0.09</v>
      </c>
      <c r="E209" s="19">
        <v>226866</v>
      </c>
      <c r="F209" s="13">
        <v>0.09</v>
      </c>
    </row>
    <row r="210" spans="1:6">
      <c r="A210" s="12">
        <v>1128</v>
      </c>
      <c r="B210" s="13">
        <v>43704</v>
      </c>
      <c r="C210" s="13">
        <v>0.03</v>
      </c>
      <c r="E210" s="19">
        <v>43704</v>
      </c>
      <c r="F210" s="13">
        <v>0.03</v>
      </c>
    </row>
    <row r="211" spans="1:6">
      <c r="A211" s="12">
        <v>1129</v>
      </c>
      <c r="B211" s="13">
        <v>246526</v>
      </c>
      <c r="C211" s="13">
        <v>0.05</v>
      </c>
      <c r="E211" s="19">
        <v>246526</v>
      </c>
      <c r="F211" s="13">
        <v>0.05</v>
      </c>
    </row>
    <row r="212" spans="1:6">
      <c r="A212" s="12">
        <v>1130</v>
      </c>
      <c r="B212" s="13">
        <v>132405</v>
      </c>
      <c r="C212" s="13">
        <v>0.08</v>
      </c>
      <c r="E212" s="19">
        <v>132405</v>
      </c>
      <c r="F212" s="13">
        <v>0.08</v>
      </c>
    </row>
    <row r="213" spans="1:6">
      <c r="A213" s="12">
        <v>1131</v>
      </c>
      <c r="B213" s="13">
        <v>17900</v>
      </c>
      <c r="C213" s="13">
        <v>0.02</v>
      </c>
      <c r="E213" s="19">
        <v>17900</v>
      </c>
      <c r="F213" s="13">
        <v>0.02</v>
      </c>
    </row>
    <row r="214" spans="1:6">
      <c r="A214" s="12">
        <v>1132</v>
      </c>
      <c r="B214" s="13">
        <v>129784</v>
      </c>
      <c r="C214" s="13">
        <v>0.2</v>
      </c>
      <c r="E214" s="19">
        <v>129784</v>
      </c>
      <c r="F214" s="13">
        <v>0.2</v>
      </c>
    </row>
    <row r="215" spans="1:6">
      <c r="A215" s="12">
        <v>1133</v>
      </c>
      <c r="B215" s="13">
        <v>123212</v>
      </c>
      <c r="C215" s="13">
        <v>0.13</v>
      </c>
      <c r="E215" s="19">
        <v>123212</v>
      </c>
      <c r="F215" s="13">
        <v>0.13</v>
      </c>
    </row>
    <row r="216" spans="1:6">
      <c r="A216" s="12">
        <v>1134</v>
      </c>
      <c r="B216" s="13">
        <v>56076</v>
      </c>
      <c r="C216" s="13">
        <v>0.04</v>
      </c>
      <c r="E216" s="19">
        <v>56076</v>
      </c>
      <c r="F216" s="13">
        <v>0.04</v>
      </c>
    </row>
    <row r="217" spans="1:6">
      <c r="A217" s="12">
        <v>1135</v>
      </c>
      <c r="B217" s="13">
        <v>189882</v>
      </c>
      <c r="C217" s="13">
        <v>0.16</v>
      </c>
      <c r="E217" s="19">
        <v>189882</v>
      </c>
      <c r="F217" s="13">
        <v>0.16</v>
      </c>
    </row>
    <row r="218" spans="1:6">
      <c r="A218" s="12">
        <v>1136</v>
      </c>
      <c r="B218" s="13">
        <v>34167</v>
      </c>
      <c r="C218" s="13">
        <v>0.14000000000000001</v>
      </c>
      <c r="E218" s="19">
        <v>34167</v>
      </c>
      <c r="F218" s="13">
        <v>0.14000000000000001</v>
      </c>
    </row>
    <row r="219" spans="1:6">
      <c r="A219" s="12">
        <v>1137</v>
      </c>
      <c r="B219" s="13">
        <v>156258</v>
      </c>
      <c r="C219" s="13">
        <v>0.13</v>
      </c>
      <c r="E219" s="19">
        <v>156258</v>
      </c>
      <c r="F219" s="13">
        <v>0.13</v>
      </c>
    </row>
    <row r="220" spans="1:6">
      <c r="A220" s="12">
        <v>1138</v>
      </c>
      <c r="B220" s="13">
        <v>149740</v>
      </c>
      <c r="C220" s="13">
        <v>0.14000000000000001</v>
      </c>
      <c r="E220" s="19">
        <v>149740</v>
      </c>
      <c r="F220" s="13">
        <v>0.14000000000000001</v>
      </c>
    </row>
    <row r="221" spans="1:6">
      <c r="A221" s="12">
        <v>1139</v>
      </c>
      <c r="B221" s="13">
        <v>144956</v>
      </c>
      <c r="C221" s="13">
        <v>0.16</v>
      </c>
      <c r="E221" s="19">
        <v>144956</v>
      </c>
      <c r="F221" s="13">
        <v>0.16</v>
      </c>
    </row>
    <row r="222" spans="1:6">
      <c r="A222" s="12">
        <v>1140</v>
      </c>
      <c r="B222" s="13">
        <v>492920</v>
      </c>
      <c r="C222" s="13">
        <v>0.06</v>
      </c>
      <c r="E222" s="19">
        <v>492920</v>
      </c>
      <c r="F222" s="13">
        <v>0.06</v>
      </c>
    </row>
    <row r="223" spans="1:6">
      <c r="A223" s="12">
        <v>1141</v>
      </c>
      <c r="B223" s="13">
        <v>22773</v>
      </c>
      <c r="C223" s="13">
        <v>0.14000000000000001</v>
      </c>
      <c r="E223" s="19">
        <v>22773</v>
      </c>
      <c r="F223" s="13">
        <v>0.14000000000000001</v>
      </c>
    </row>
    <row r="224" spans="1:6">
      <c r="A224" s="12">
        <v>1142</v>
      </c>
      <c r="B224" s="13">
        <v>42564</v>
      </c>
      <c r="C224" s="13">
        <v>0.16</v>
      </c>
      <c r="E224" s="19">
        <v>42564</v>
      </c>
      <c r="F224" s="13">
        <v>0.16</v>
      </c>
    </row>
    <row r="225" spans="1:6">
      <c r="A225" s="12">
        <v>1143</v>
      </c>
      <c r="B225" s="13">
        <v>245490</v>
      </c>
      <c r="C225" s="13">
        <v>0.09</v>
      </c>
      <c r="E225" s="19">
        <v>245490</v>
      </c>
      <c r="F225" s="13">
        <v>0.09</v>
      </c>
    </row>
    <row r="226" spans="1:6">
      <c r="A226" s="12">
        <v>1144</v>
      </c>
      <c r="B226" s="13">
        <v>62160</v>
      </c>
      <c r="C226" s="13">
        <v>0.15</v>
      </c>
      <c r="E226" s="19">
        <v>62160</v>
      </c>
      <c r="F226" s="13">
        <v>0.15</v>
      </c>
    </row>
    <row r="227" spans="1:6">
      <c r="A227" s="12">
        <v>1145</v>
      </c>
      <c r="B227" s="13">
        <v>192800</v>
      </c>
      <c r="C227" s="13">
        <v>0.2</v>
      </c>
      <c r="E227" s="19">
        <v>192800</v>
      </c>
      <c r="F227" s="13">
        <v>0.2</v>
      </c>
    </row>
    <row r="228" spans="1:6">
      <c r="A228" s="12">
        <v>1146</v>
      </c>
      <c r="B228" s="13">
        <v>54085</v>
      </c>
      <c r="C228" s="13">
        <v>0.03</v>
      </c>
      <c r="E228" s="19">
        <v>54085</v>
      </c>
      <c r="F228" s="13">
        <v>0.03</v>
      </c>
    </row>
    <row r="229" spans="1:6">
      <c r="A229" s="12">
        <v>1147</v>
      </c>
      <c r="B229" s="13">
        <v>21980</v>
      </c>
      <c r="C229" s="13">
        <v>0.13</v>
      </c>
      <c r="E229" s="19">
        <v>21980</v>
      </c>
      <c r="F229" s="13">
        <v>0.13</v>
      </c>
    </row>
    <row r="230" spans="1:6">
      <c r="A230" s="12">
        <v>1148</v>
      </c>
      <c r="B230" s="13">
        <v>64272</v>
      </c>
      <c r="C230" s="13">
        <v>0.04</v>
      </c>
      <c r="E230" s="19">
        <v>64272</v>
      </c>
      <c r="F230" s="13">
        <v>0.04</v>
      </c>
    </row>
    <row r="231" spans="1:6">
      <c r="A231" s="12">
        <v>1149</v>
      </c>
      <c r="B231" s="13">
        <v>112410</v>
      </c>
      <c r="C231" s="13">
        <v>0.19</v>
      </c>
      <c r="E231" s="19">
        <v>112410</v>
      </c>
      <c r="F231" s="13">
        <v>0.19</v>
      </c>
    </row>
    <row r="232" spans="1:6">
      <c r="A232" s="12">
        <v>1150</v>
      </c>
      <c r="B232" s="13">
        <v>13796</v>
      </c>
      <c r="C232" s="13">
        <v>0.04</v>
      </c>
      <c r="E232" s="19">
        <v>13796</v>
      </c>
      <c r="F232" s="13">
        <v>0.04</v>
      </c>
    </row>
    <row r="233" spans="1:6">
      <c r="A233" s="12">
        <v>1151</v>
      </c>
      <c r="B233" s="13">
        <v>24892</v>
      </c>
      <c r="C233" s="13">
        <v>0.11</v>
      </c>
      <c r="E233" s="19">
        <v>24892</v>
      </c>
      <c r="F233" s="13">
        <v>0.11</v>
      </c>
    </row>
    <row r="234" spans="1:6">
      <c r="A234" s="12">
        <v>1152</v>
      </c>
      <c r="B234" s="13">
        <v>121121</v>
      </c>
      <c r="C234" s="13">
        <v>0.1</v>
      </c>
      <c r="E234" s="19">
        <v>121121</v>
      </c>
      <c r="F234" s="13">
        <v>0.1</v>
      </c>
    </row>
    <row r="235" spans="1:6">
      <c r="A235" s="12">
        <v>1153</v>
      </c>
      <c r="B235" s="13">
        <v>15192</v>
      </c>
      <c r="C235" s="13">
        <v>0.1</v>
      </c>
      <c r="E235" s="19">
        <v>15192</v>
      </c>
      <c r="F235" s="13">
        <v>0.1</v>
      </c>
    </row>
    <row r="236" spans="1:6">
      <c r="A236" s="12">
        <v>1154</v>
      </c>
      <c r="B236" s="13">
        <v>198414</v>
      </c>
      <c r="C236" s="13">
        <v>0.02</v>
      </c>
      <c r="E236" s="19">
        <v>198414</v>
      </c>
      <c r="F236" s="13">
        <v>0.02</v>
      </c>
    </row>
    <row r="237" spans="1:6">
      <c r="A237" s="12">
        <v>1155</v>
      </c>
      <c r="B237" s="13">
        <v>138660</v>
      </c>
      <c r="C237" s="13">
        <v>0.18</v>
      </c>
      <c r="E237" s="19">
        <v>138660</v>
      </c>
      <c r="F237" s="13">
        <v>0.18</v>
      </c>
    </row>
    <row r="238" spans="1:6">
      <c r="A238" s="12">
        <v>1156</v>
      </c>
      <c r="B238" s="13">
        <v>128148</v>
      </c>
      <c r="C238" s="13">
        <v>0.04</v>
      </c>
      <c r="E238" s="19">
        <v>128148</v>
      </c>
      <c r="F238" s="13">
        <v>0.04</v>
      </c>
    </row>
    <row r="239" spans="1:6">
      <c r="A239" s="12">
        <v>1157</v>
      </c>
      <c r="B239" s="13">
        <v>55173</v>
      </c>
      <c r="C239" s="13">
        <v>0.2</v>
      </c>
      <c r="E239" s="19">
        <v>55173</v>
      </c>
      <c r="F239" s="13">
        <v>0.2</v>
      </c>
    </row>
    <row r="240" spans="1:6">
      <c r="A240" s="12">
        <v>1158</v>
      </c>
      <c r="B240" s="13">
        <v>74832</v>
      </c>
      <c r="C240" s="13">
        <v>0.12</v>
      </c>
      <c r="E240" s="19">
        <v>74832</v>
      </c>
      <c r="F240" s="13">
        <v>0.12</v>
      </c>
    </row>
    <row r="241" spans="1:6">
      <c r="A241" s="12">
        <v>1159</v>
      </c>
      <c r="B241" s="13">
        <v>270347</v>
      </c>
      <c r="C241" s="13">
        <v>0.19</v>
      </c>
      <c r="E241" s="19">
        <v>270347</v>
      </c>
      <c r="F241" s="13">
        <v>0.19</v>
      </c>
    </row>
    <row r="242" spans="1:6">
      <c r="A242" s="12">
        <v>1160</v>
      </c>
      <c r="B242" s="13">
        <v>102431</v>
      </c>
      <c r="C242" s="13">
        <v>0.15</v>
      </c>
      <c r="E242" s="19">
        <v>102431</v>
      </c>
      <c r="F242" s="13">
        <v>0.15</v>
      </c>
    </row>
    <row r="243" spans="1:6">
      <c r="A243" s="12">
        <v>1161</v>
      </c>
      <c r="B243" s="13">
        <v>25918</v>
      </c>
      <c r="C243" s="13">
        <v>0.01</v>
      </c>
      <c r="E243" s="19">
        <v>25918</v>
      </c>
      <c r="F243" s="13">
        <v>0.01</v>
      </c>
    </row>
    <row r="244" spans="1:6">
      <c r="A244" s="12">
        <v>1162</v>
      </c>
      <c r="B244" s="13">
        <v>255024</v>
      </c>
      <c r="C244" s="13">
        <v>0.18</v>
      </c>
      <c r="E244" s="19">
        <v>255024</v>
      </c>
      <c r="F244" s="13">
        <v>0.18</v>
      </c>
    </row>
    <row r="245" spans="1:6">
      <c r="A245" s="12">
        <v>1163</v>
      </c>
      <c r="B245" s="13">
        <v>486320</v>
      </c>
      <c r="C245" s="13">
        <v>0.09</v>
      </c>
      <c r="E245" s="19">
        <v>486320</v>
      </c>
      <c r="F245" s="13">
        <v>0.09</v>
      </c>
    </row>
    <row r="246" spans="1:6">
      <c r="A246" s="12">
        <v>1164</v>
      </c>
      <c r="B246" s="13">
        <v>81360</v>
      </c>
      <c r="C246" s="13">
        <v>0.04</v>
      </c>
      <c r="E246" s="19">
        <v>81360</v>
      </c>
      <c r="F246" s="13">
        <v>0.04</v>
      </c>
    </row>
    <row r="247" spans="1:6">
      <c r="A247" s="12">
        <v>1165</v>
      </c>
      <c r="B247" s="13">
        <v>43890</v>
      </c>
      <c r="C247" s="13">
        <v>0.2</v>
      </c>
      <c r="E247" s="19">
        <v>43890</v>
      </c>
      <c r="F247" s="13">
        <v>0.2</v>
      </c>
    </row>
    <row r="248" spans="1:6">
      <c r="A248" s="12">
        <v>1166</v>
      </c>
      <c r="B248" s="13">
        <v>8742</v>
      </c>
      <c r="C248" s="13">
        <v>0.14000000000000001</v>
      </c>
      <c r="E248" s="19">
        <v>8742</v>
      </c>
      <c r="F248" s="13">
        <v>0.14000000000000001</v>
      </c>
    </row>
    <row r="249" spans="1:6">
      <c r="A249" s="12">
        <v>1167</v>
      </c>
      <c r="B249" s="13">
        <v>9000</v>
      </c>
      <c r="C249" s="13">
        <v>0.03</v>
      </c>
      <c r="E249" s="19">
        <v>9000</v>
      </c>
      <c r="F249" s="13">
        <v>0.03</v>
      </c>
    </row>
    <row r="250" spans="1:6">
      <c r="A250" s="12">
        <v>1168</v>
      </c>
      <c r="B250" s="13">
        <v>206376</v>
      </c>
      <c r="C250" s="13">
        <v>0.11</v>
      </c>
      <c r="E250" s="19">
        <v>206376</v>
      </c>
      <c r="F250" s="13">
        <v>0.11</v>
      </c>
    </row>
    <row r="251" spans="1:6">
      <c r="A251" s="12">
        <v>1169</v>
      </c>
      <c r="B251" s="13">
        <v>46881</v>
      </c>
      <c r="C251" s="13">
        <v>0.18</v>
      </c>
      <c r="E251" s="19">
        <v>46881</v>
      </c>
      <c r="F251" s="13">
        <v>0.18</v>
      </c>
    </row>
    <row r="252" spans="1:6">
      <c r="A252" s="12">
        <v>1170</v>
      </c>
      <c r="B252" s="13">
        <v>176391</v>
      </c>
      <c r="C252" s="13">
        <v>0.18</v>
      </c>
      <c r="E252" s="19">
        <v>176391</v>
      </c>
      <c r="F252" s="13">
        <v>0.18</v>
      </c>
    </row>
    <row r="253" spans="1:6">
      <c r="A253" s="12">
        <v>1171</v>
      </c>
      <c r="B253" s="13">
        <v>77105</v>
      </c>
      <c r="C253" s="13">
        <v>0.12</v>
      </c>
      <c r="E253" s="19">
        <v>77105</v>
      </c>
      <c r="F253" s="13">
        <v>0.12</v>
      </c>
    </row>
    <row r="254" spans="1:6">
      <c r="A254" s="12">
        <v>1172</v>
      </c>
      <c r="B254" s="13">
        <v>135054</v>
      </c>
      <c r="C254" s="13">
        <v>0.08</v>
      </c>
      <c r="E254" s="19">
        <v>135054</v>
      </c>
      <c r="F254" s="13">
        <v>0.08</v>
      </c>
    </row>
    <row r="255" spans="1:6">
      <c r="A255" s="12">
        <v>1173</v>
      </c>
      <c r="B255" s="13">
        <v>309672</v>
      </c>
      <c r="C255" s="13">
        <v>0.04</v>
      </c>
      <c r="E255" s="19">
        <v>309672</v>
      </c>
      <c r="F255" s="13">
        <v>0.04</v>
      </c>
    </row>
    <row r="256" spans="1:6">
      <c r="A256" s="12">
        <v>1174</v>
      </c>
      <c r="B256" s="13">
        <v>343660</v>
      </c>
      <c r="C256" s="13">
        <v>0.16</v>
      </c>
      <c r="E256" s="19">
        <v>343660</v>
      </c>
      <c r="F256" s="13">
        <v>0.16</v>
      </c>
    </row>
    <row r="257" spans="1:6">
      <c r="A257" s="12">
        <v>1175</v>
      </c>
      <c r="B257" s="13">
        <v>51018</v>
      </c>
      <c r="C257" s="13">
        <v>0.02</v>
      </c>
      <c r="E257" s="19">
        <v>51018</v>
      </c>
      <c r="F257" s="13">
        <v>0.02</v>
      </c>
    </row>
    <row r="258" spans="1:6">
      <c r="A258" s="12">
        <v>1176</v>
      </c>
      <c r="B258" s="13">
        <v>177520</v>
      </c>
      <c r="C258" s="13">
        <v>0.02</v>
      </c>
      <c r="E258" s="19">
        <v>177520</v>
      </c>
      <c r="F258" s="13">
        <v>0.02</v>
      </c>
    </row>
    <row r="259" spans="1:6">
      <c r="A259" s="12">
        <v>1177</v>
      </c>
      <c r="B259" s="13">
        <v>93738</v>
      </c>
      <c r="C259" s="13">
        <v>7.0000000000000007E-2</v>
      </c>
      <c r="E259" s="19">
        <v>93738</v>
      </c>
      <c r="F259" s="13">
        <v>7.0000000000000007E-2</v>
      </c>
    </row>
    <row r="260" spans="1:6">
      <c r="A260" s="12">
        <v>1178</v>
      </c>
      <c r="B260" s="13">
        <v>32685</v>
      </c>
      <c r="C260" s="13">
        <v>0.09</v>
      </c>
      <c r="E260" s="19">
        <v>32685</v>
      </c>
      <c r="F260" s="13">
        <v>0.09</v>
      </c>
    </row>
    <row r="261" spans="1:6">
      <c r="A261" s="12">
        <v>1179</v>
      </c>
      <c r="B261" s="13">
        <v>38744</v>
      </c>
      <c r="C261" s="13">
        <v>0.12</v>
      </c>
      <c r="E261" s="19">
        <v>38744</v>
      </c>
      <c r="F261" s="13">
        <v>0.12</v>
      </c>
    </row>
    <row r="262" spans="1:6">
      <c r="A262" s="12">
        <v>1180</v>
      </c>
      <c r="B262" s="13">
        <v>305883</v>
      </c>
      <c r="C262" s="13">
        <v>0.09</v>
      </c>
      <c r="E262" s="19">
        <v>305883</v>
      </c>
      <c r="F262" s="13">
        <v>0.09</v>
      </c>
    </row>
    <row r="263" spans="1:6">
      <c r="A263" s="12">
        <v>1181</v>
      </c>
      <c r="B263" s="13">
        <v>1413</v>
      </c>
      <c r="C263" s="13">
        <v>0.06</v>
      </c>
      <c r="E263" s="19">
        <v>1413</v>
      </c>
      <c r="F263" s="13">
        <v>0.06</v>
      </c>
    </row>
    <row r="264" spans="1:6">
      <c r="A264" s="12">
        <v>1182</v>
      </c>
      <c r="B264" s="13">
        <v>146958</v>
      </c>
      <c r="C264" s="13">
        <v>0.17</v>
      </c>
      <c r="E264" s="19">
        <v>146958</v>
      </c>
      <c r="F264" s="13">
        <v>0.17</v>
      </c>
    </row>
    <row r="265" spans="1:6">
      <c r="A265" s="12">
        <v>1183</v>
      </c>
      <c r="B265" s="13">
        <v>184989</v>
      </c>
      <c r="C265" s="13">
        <v>0.11</v>
      </c>
      <c r="E265" s="19">
        <v>184989</v>
      </c>
      <c r="F265" s="13">
        <v>0.11</v>
      </c>
    </row>
    <row r="266" spans="1:6">
      <c r="A266" s="12">
        <v>1184</v>
      </c>
      <c r="B266" s="13">
        <v>138525</v>
      </c>
      <c r="C266" s="13">
        <v>0</v>
      </c>
      <c r="E266" s="19">
        <v>138525</v>
      </c>
      <c r="F266" s="13">
        <v>0</v>
      </c>
    </row>
    <row r="267" spans="1:6">
      <c r="A267" s="12">
        <v>1185</v>
      </c>
      <c r="B267" s="13">
        <v>1050</v>
      </c>
      <c r="C267" s="13">
        <v>0.08</v>
      </c>
      <c r="E267" s="19">
        <v>1050</v>
      </c>
      <c r="F267" s="13">
        <v>0.08</v>
      </c>
    </row>
    <row r="268" spans="1:6">
      <c r="A268" s="12">
        <v>1186</v>
      </c>
      <c r="B268" s="13">
        <v>250038</v>
      </c>
      <c r="C268" s="13">
        <v>0.01</v>
      </c>
      <c r="E268" s="19">
        <v>250038</v>
      </c>
      <c r="F268" s="13">
        <v>0.01</v>
      </c>
    </row>
    <row r="269" spans="1:6">
      <c r="A269" s="12">
        <v>1187</v>
      </c>
      <c r="B269" s="13">
        <v>333747</v>
      </c>
      <c r="C269" s="13">
        <v>0.04</v>
      </c>
      <c r="E269" s="19">
        <v>333747</v>
      </c>
      <c r="F269" s="13">
        <v>0.04</v>
      </c>
    </row>
    <row r="270" spans="1:6">
      <c r="A270" s="12">
        <v>1188</v>
      </c>
      <c r="B270" s="13">
        <v>125616</v>
      </c>
      <c r="C270" s="13">
        <v>7.0000000000000007E-2</v>
      </c>
      <c r="E270" s="19">
        <v>125616</v>
      </c>
      <c r="F270" s="13">
        <v>7.0000000000000007E-2</v>
      </c>
    </row>
    <row r="271" spans="1:6">
      <c r="A271" s="12">
        <v>1189</v>
      </c>
      <c r="B271" s="13">
        <v>676</v>
      </c>
      <c r="C271" s="13">
        <v>0</v>
      </c>
      <c r="E271" s="19">
        <v>676</v>
      </c>
      <c r="F271" s="13">
        <v>0</v>
      </c>
    </row>
    <row r="272" spans="1:6">
      <c r="A272" s="12">
        <v>1190</v>
      </c>
      <c r="B272" s="13">
        <v>94218</v>
      </c>
      <c r="C272" s="13">
        <v>0.15</v>
      </c>
      <c r="E272" s="19">
        <v>94218</v>
      </c>
      <c r="F272" s="13">
        <v>0.15</v>
      </c>
    </row>
    <row r="273" spans="1:6">
      <c r="A273" s="12">
        <v>1191</v>
      </c>
      <c r="B273" s="13">
        <v>119931</v>
      </c>
      <c r="C273" s="13">
        <v>0.06</v>
      </c>
      <c r="E273" s="19">
        <v>119931</v>
      </c>
      <c r="F273" s="13">
        <v>0.06</v>
      </c>
    </row>
    <row r="274" spans="1:6">
      <c r="A274" s="12">
        <v>1192</v>
      </c>
      <c r="B274" s="13">
        <v>85020</v>
      </c>
      <c r="C274" s="13">
        <v>0.05</v>
      </c>
      <c r="E274" s="19">
        <v>85020</v>
      </c>
      <c r="F274" s="13">
        <v>0.05</v>
      </c>
    </row>
    <row r="275" spans="1:6">
      <c r="A275" s="12">
        <v>1193</v>
      </c>
      <c r="B275" s="13">
        <v>314968</v>
      </c>
      <c r="C275" s="13">
        <v>0.18</v>
      </c>
      <c r="E275" s="19">
        <v>314968</v>
      </c>
      <c r="F275" s="13">
        <v>0.18</v>
      </c>
    </row>
    <row r="276" spans="1:6">
      <c r="A276" s="12">
        <v>1194</v>
      </c>
      <c r="B276" s="13">
        <v>29158</v>
      </c>
      <c r="C276" s="13">
        <v>0.11</v>
      </c>
      <c r="E276" s="19">
        <v>29158</v>
      </c>
      <c r="F276" s="13">
        <v>0.11</v>
      </c>
    </row>
    <row r="277" spans="1:6">
      <c r="A277" s="12">
        <v>1195</v>
      </c>
      <c r="B277" s="13">
        <v>9342</v>
      </c>
      <c r="C277" s="13">
        <v>0.15</v>
      </c>
      <c r="E277" s="19">
        <v>9342</v>
      </c>
      <c r="F277" s="13">
        <v>0.15</v>
      </c>
    </row>
    <row r="278" spans="1:6">
      <c r="A278" s="12">
        <v>1196</v>
      </c>
      <c r="B278" s="13">
        <v>265110</v>
      </c>
      <c r="C278" s="13">
        <v>0.05</v>
      </c>
      <c r="E278" s="19">
        <v>265110</v>
      </c>
      <c r="F278" s="13">
        <v>0.05</v>
      </c>
    </row>
    <row r="279" spans="1:6">
      <c r="A279" s="12">
        <v>1197</v>
      </c>
      <c r="B279" s="13">
        <v>356008</v>
      </c>
      <c r="C279" s="13">
        <v>0.19</v>
      </c>
      <c r="E279" s="19">
        <v>356008</v>
      </c>
      <c r="F279" s="13">
        <v>0.19</v>
      </c>
    </row>
    <row r="280" spans="1:6">
      <c r="A280" s="12">
        <v>1198</v>
      </c>
      <c r="B280" s="13">
        <v>58640</v>
      </c>
      <c r="C280" s="13">
        <v>0.04</v>
      </c>
      <c r="E280" s="19">
        <v>58640</v>
      </c>
      <c r="F280" s="13">
        <v>0.04</v>
      </c>
    </row>
    <row r="281" spans="1:6">
      <c r="A281" s="12">
        <v>1199</v>
      </c>
      <c r="B281" s="13">
        <v>109620</v>
      </c>
      <c r="C281" s="13">
        <v>0.17</v>
      </c>
      <c r="E281" s="19">
        <v>109620</v>
      </c>
      <c r="F281" s="13">
        <v>0.17</v>
      </c>
    </row>
    <row r="282" spans="1:6">
      <c r="A282" s="12">
        <v>1200</v>
      </c>
      <c r="B282" s="13">
        <v>307202</v>
      </c>
      <c r="C282" s="13">
        <v>7.0000000000000007E-2</v>
      </c>
      <c r="E282" s="19">
        <v>307202</v>
      </c>
      <c r="F282" s="13">
        <v>7.0000000000000007E-2</v>
      </c>
    </row>
    <row r="283" spans="1:6">
      <c r="A283" s="12" t="s">
        <v>291</v>
      </c>
      <c r="B283" s="13">
        <v>26538814</v>
      </c>
      <c r="C283" s="13">
        <v>19.48</v>
      </c>
    </row>
  </sheetData>
  <dataConsolidate/>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BE277-F120-4DB9-A405-7237E7E8EAD0}">
  <dimension ref="A1"/>
  <sheetViews>
    <sheetView showGridLines="0" zoomScale="83" zoomScaleNormal="83" workbookViewId="0">
      <selection activeCell="X6" sqref="X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CD6A-90F3-4D13-8D02-901758D6BE7F}">
  <dimension ref="A3:N54"/>
  <sheetViews>
    <sheetView workbookViewId="0">
      <selection activeCell="A45" sqref="A45:B54"/>
    </sheetView>
  </sheetViews>
  <sheetFormatPr defaultRowHeight="14.4"/>
  <cols>
    <col min="1" max="1" width="12.5546875" bestFit="1" customWidth="1"/>
    <col min="2" max="2" width="15.21875" bestFit="1" customWidth="1"/>
    <col min="3" max="3" width="21.44140625" bestFit="1" customWidth="1"/>
    <col min="4" max="4" width="15.44140625" bestFit="1" customWidth="1"/>
    <col min="8" max="8" width="12.5546875" bestFit="1" customWidth="1"/>
    <col min="9" max="9" width="15.21875" bestFit="1" customWidth="1"/>
    <col min="10" max="10" width="21.44140625" bestFit="1" customWidth="1"/>
    <col min="11" max="11" width="15.44140625" bestFit="1" customWidth="1"/>
    <col min="14" max="14" width="18.44140625" bestFit="1" customWidth="1"/>
  </cols>
  <sheetData>
    <row r="3" spans="1:14">
      <c r="A3" s="11" t="s">
        <v>290</v>
      </c>
      <c r="B3" t="s">
        <v>298</v>
      </c>
      <c r="C3" t="s">
        <v>301</v>
      </c>
      <c r="D3" t="s">
        <v>296</v>
      </c>
    </row>
    <row r="4" spans="1:14">
      <c r="A4" s="12" t="s">
        <v>43</v>
      </c>
      <c r="B4" s="20">
        <v>4064154.6300000004</v>
      </c>
      <c r="C4" s="21">
        <v>0.11071428571428572</v>
      </c>
      <c r="D4" s="13">
        <v>28</v>
      </c>
    </row>
    <row r="5" spans="1:14">
      <c r="A5" s="12" t="s">
        <v>25</v>
      </c>
      <c r="B5" s="20">
        <v>3469190.1500000004</v>
      </c>
      <c r="C5" s="21">
        <v>8.8709677419354843E-2</v>
      </c>
      <c r="D5" s="13">
        <v>31</v>
      </c>
      <c r="H5" s="11" t="s">
        <v>290</v>
      </c>
      <c r="I5" t="s">
        <v>298</v>
      </c>
      <c r="K5" t="s">
        <v>296</v>
      </c>
      <c r="N5" t="s">
        <v>302</v>
      </c>
    </row>
    <row r="6" spans="1:14">
      <c r="A6" s="12" t="s">
        <v>18</v>
      </c>
      <c r="B6" s="20">
        <v>2609995.1399999997</v>
      </c>
      <c r="C6" s="21">
        <v>9.8750000000000004E-2</v>
      </c>
      <c r="D6" s="13">
        <v>24</v>
      </c>
      <c r="H6" s="12" t="s">
        <v>62</v>
      </c>
      <c r="I6" s="20">
        <v>4148926.169999999</v>
      </c>
      <c r="K6" s="13">
        <v>200</v>
      </c>
      <c r="N6" s="20">
        <v>120024.90760000008</v>
      </c>
    </row>
    <row r="7" spans="1:14">
      <c r="A7" s="12" t="s">
        <v>102</v>
      </c>
      <c r="B7" s="20">
        <v>3462860.8099999996</v>
      </c>
      <c r="C7" s="21">
        <v>9.5217391304347823E-2</v>
      </c>
      <c r="D7" s="13">
        <v>23</v>
      </c>
      <c r="H7" s="12" t="s">
        <v>43</v>
      </c>
      <c r="I7" s="20">
        <v>4064154.6300000004</v>
      </c>
    </row>
    <row r="8" spans="1:14">
      <c r="A8" s="12" t="s">
        <v>38</v>
      </c>
      <c r="B8" s="20">
        <v>2188932.67</v>
      </c>
      <c r="C8" s="21">
        <v>9.0833333333333335E-2</v>
      </c>
      <c r="D8" s="13">
        <v>24</v>
      </c>
      <c r="H8" s="12" t="s">
        <v>25</v>
      </c>
      <c r="I8" s="20">
        <v>3469190.1500000004</v>
      </c>
    </row>
    <row r="9" spans="1:14">
      <c r="A9" s="12" t="s">
        <v>33</v>
      </c>
      <c r="B9" s="20">
        <v>2379949.2000000007</v>
      </c>
      <c r="C9" s="21">
        <v>0.10666666666666667</v>
      </c>
      <c r="D9" s="13">
        <v>24</v>
      </c>
      <c r="H9" s="12" t="s">
        <v>102</v>
      </c>
      <c r="I9" s="20">
        <v>3462860.8099999996</v>
      </c>
      <c r="K9">
        <f>GETPIVOTDATA("[Measures].[Count of OrderID]",$K$5)</f>
        <v>200</v>
      </c>
      <c r="N9" s="20">
        <f>GETPIVOTDATA("[Measures].[Average of Net Sales]",$N$5)</f>
        <v>120024.90760000008</v>
      </c>
    </row>
    <row r="10" spans="1:14">
      <c r="A10" s="12" t="s">
        <v>72</v>
      </c>
      <c r="B10" s="20">
        <v>1680972.7499999998</v>
      </c>
      <c r="C10" s="21">
        <v>7.6999999999999999E-2</v>
      </c>
      <c r="D10" s="13">
        <v>20</v>
      </c>
      <c r="H10" s="12" t="s">
        <v>18</v>
      </c>
      <c r="I10" s="20">
        <v>2609995.1399999997</v>
      </c>
    </row>
    <row r="11" spans="1:14">
      <c r="A11" s="12" t="s">
        <v>62</v>
      </c>
      <c r="B11" s="20">
        <v>4148926.169999999</v>
      </c>
      <c r="C11" s="21">
        <v>0.10730769230769231</v>
      </c>
      <c r="D11" s="13">
        <v>26</v>
      </c>
      <c r="H11" s="12" t="s">
        <v>33</v>
      </c>
      <c r="I11" s="20">
        <v>2379949.2000000007</v>
      </c>
    </row>
    <row r="12" spans="1:14">
      <c r="A12" s="12" t="s">
        <v>291</v>
      </c>
      <c r="B12" s="13">
        <v>24004981.520000014</v>
      </c>
      <c r="C12" s="21">
        <v>9.74E-2</v>
      </c>
      <c r="D12" s="13">
        <v>200</v>
      </c>
      <c r="H12" s="12" t="s">
        <v>38</v>
      </c>
      <c r="I12" s="20">
        <v>2188932.67</v>
      </c>
    </row>
    <row r="13" spans="1:14">
      <c r="H13" s="12" t="s">
        <v>72</v>
      </c>
      <c r="I13" s="20">
        <v>1680972.7499999998</v>
      </c>
    </row>
    <row r="14" spans="1:14">
      <c r="H14" s="12" t="s">
        <v>291</v>
      </c>
      <c r="I14" s="13">
        <v>24004981.520000014</v>
      </c>
    </row>
    <row r="21" spans="1:2">
      <c r="A21" s="11" t="s">
        <v>290</v>
      </c>
      <c r="B21" t="s">
        <v>298</v>
      </c>
    </row>
    <row r="22" spans="1:2">
      <c r="A22" s="12" t="s">
        <v>43</v>
      </c>
      <c r="B22" s="20">
        <v>4064154.6300000004</v>
      </c>
    </row>
    <row r="23" spans="1:2">
      <c r="A23" s="12" t="s">
        <v>25</v>
      </c>
      <c r="B23" s="20">
        <v>3469190.1500000004</v>
      </c>
    </row>
    <row r="24" spans="1:2">
      <c r="A24" s="12" t="s">
        <v>18</v>
      </c>
      <c r="B24" s="20">
        <v>2609995.1399999997</v>
      </c>
    </row>
    <row r="25" spans="1:2">
      <c r="A25" s="12" t="s">
        <v>102</v>
      </c>
      <c r="B25" s="20">
        <v>3462860.8099999996</v>
      </c>
    </row>
    <row r="26" spans="1:2">
      <c r="A26" s="12" t="s">
        <v>38</v>
      </c>
      <c r="B26" s="20">
        <v>2188932.67</v>
      </c>
    </row>
    <row r="27" spans="1:2">
      <c r="A27" s="12" t="s">
        <v>33</v>
      </c>
      <c r="B27" s="20">
        <v>2379949.2000000007</v>
      </c>
    </row>
    <row r="28" spans="1:2">
      <c r="A28" s="12" t="s">
        <v>72</v>
      </c>
      <c r="B28" s="20">
        <v>1680972.7499999998</v>
      </c>
    </row>
    <row r="29" spans="1:2">
      <c r="A29" s="12" t="s">
        <v>62</v>
      </c>
      <c r="B29" s="20">
        <v>4148926.169999999</v>
      </c>
    </row>
    <row r="30" spans="1:2">
      <c r="A30" s="12" t="s">
        <v>291</v>
      </c>
      <c r="B30" s="13">
        <v>24004981.520000014</v>
      </c>
    </row>
    <row r="45" spans="1:2">
      <c r="A45" s="11" t="s">
        <v>290</v>
      </c>
      <c r="B45" t="s">
        <v>299</v>
      </c>
    </row>
    <row r="46" spans="1:2">
      <c r="A46" s="12" t="s">
        <v>43</v>
      </c>
      <c r="B46" s="13">
        <v>155</v>
      </c>
    </row>
    <row r="47" spans="1:2">
      <c r="A47" s="12" t="s">
        <v>25</v>
      </c>
      <c r="B47" s="13">
        <v>171</v>
      </c>
    </row>
    <row r="48" spans="1:2">
      <c r="A48" s="12" t="s">
        <v>18</v>
      </c>
      <c r="B48" s="13">
        <v>151</v>
      </c>
    </row>
    <row r="49" spans="1:2">
      <c r="A49" s="12" t="s">
        <v>102</v>
      </c>
      <c r="B49" s="13">
        <v>133</v>
      </c>
    </row>
    <row r="50" spans="1:2">
      <c r="A50" s="12" t="s">
        <v>38</v>
      </c>
      <c r="B50" s="13">
        <v>132</v>
      </c>
    </row>
    <row r="51" spans="1:2">
      <c r="A51" s="12" t="s">
        <v>33</v>
      </c>
      <c r="B51" s="13">
        <v>108</v>
      </c>
    </row>
    <row r="52" spans="1:2">
      <c r="A52" s="12" t="s">
        <v>72</v>
      </c>
      <c r="B52" s="13">
        <v>100</v>
      </c>
    </row>
    <row r="53" spans="1:2">
      <c r="A53" s="12" t="s">
        <v>62</v>
      </c>
      <c r="B53" s="13">
        <v>152</v>
      </c>
    </row>
    <row r="54" spans="1:2">
      <c r="A54" s="12" t="s">
        <v>291</v>
      </c>
      <c r="B54" s="13">
        <v>1102</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898D-E80E-4E88-B90F-1F9F7226A3B2}">
  <dimension ref="A1"/>
  <sheetViews>
    <sheetView showGridLines="0" zoomScale="63" zoomScaleNormal="63" workbookViewId="0">
      <selection activeCell="AB11" sqref="AB11"/>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84D2-8301-4C1E-8846-3411674B76FA}">
  <dimension ref="A3:D53"/>
  <sheetViews>
    <sheetView workbookViewId="0">
      <selection activeCell="A48" sqref="A48"/>
    </sheetView>
  </sheetViews>
  <sheetFormatPr defaultRowHeight="14.4"/>
  <cols>
    <col min="1" max="1" width="12.5546875" bestFit="1" customWidth="1"/>
    <col min="2" max="2" width="15.21875" bestFit="1" customWidth="1"/>
    <col min="3" max="3" width="15.44140625" bestFit="1" customWidth="1"/>
    <col min="4" max="5" width="14.88671875" bestFit="1" customWidth="1"/>
  </cols>
  <sheetData>
    <row r="3" spans="1:4">
      <c r="A3" t="s">
        <v>298</v>
      </c>
      <c r="B3" t="s">
        <v>303</v>
      </c>
      <c r="C3" t="s">
        <v>296</v>
      </c>
      <c r="D3" t="s">
        <v>299</v>
      </c>
    </row>
    <row r="4" spans="1:4">
      <c r="A4" s="20">
        <v>24004981.520000014</v>
      </c>
      <c r="B4" s="20">
        <v>120024.90760000008</v>
      </c>
      <c r="C4" s="13">
        <v>200</v>
      </c>
      <c r="D4" s="13">
        <v>1102</v>
      </c>
    </row>
    <row r="6" spans="1:4">
      <c r="A6" s="20">
        <f>GETPIVOTDATA("Sum of Net Sales",$A$3)</f>
        <v>24004981.520000014</v>
      </c>
      <c r="B6" s="20">
        <f>GETPIVOTDATA("Average of Net Sales2",$A$3)</f>
        <v>120024.90760000008</v>
      </c>
      <c r="C6" s="13">
        <f>GETPIVOTDATA("Count of OrderID",$A$3)</f>
        <v>200</v>
      </c>
      <c r="D6" s="13">
        <f>GETPIVOTDATA("Sum of Quantity",$A$3)</f>
        <v>1102</v>
      </c>
    </row>
    <row r="15" spans="1:4">
      <c r="A15" s="11" t="s">
        <v>290</v>
      </c>
      <c r="B15" t="s">
        <v>298</v>
      </c>
    </row>
    <row r="16" spans="1:4">
      <c r="A16" s="12">
        <v>1</v>
      </c>
      <c r="B16" s="20">
        <v>2118464.9</v>
      </c>
    </row>
    <row r="17" spans="1:2">
      <c r="A17" s="12">
        <v>2</v>
      </c>
      <c r="B17" s="20">
        <v>2192128.9099999997</v>
      </c>
    </row>
    <row r="18" spans="1:2">
      <c r="A18" s="12">
        <v>3</v>
      </c>
      <c r="B18" s="20">
        <v>1976581.0300000003</v>
      </c>
    </row>
    <row r="19" spans="1:2">
      <c r="A19" s="12">
        <v>4</v>
      </c>
      <c r="B19" s="20">
        <v>1247148.1099999999</v>
      </c>
    </row>
    <row r="20" spans="1:2">
      <c r="A20" s="12">
        <v>5</v>
      </c>
      <c r="B20" s="20">
        <v>1934445.16</v>
      </c>
    </row>
    <row r="21" spans="1:2">
      <c r="A21" s="12">
        <v>6</v>
      </c>
      <c r="B21" s="20">
        <v>2432774.5999999996</v>
      </c>
    </row>
    <row r="22" spans="1:2">
      <c r="A22" s="12">
        <v>7</v>
      </c>
      <c r="B22" s="20">
        <v>2765036.8599999994</v>
      </c>
    </row>
    <row r="23" spans="1:2">
      <c r="A23" s="12">
        <v>8</v>
      </c>
      <c r="B23" s="20">
        <v>2113696.5699999998</v>
      </c>
    </row>
    <row r="24" spans="1:2">
      <c r="A24" s="12">
        <v>9</v>
      </c>
      <c r="B24" s="20">
        <v>2030347.7599999998</v>
      </c>
    </row>
    <row r="25" spans="1:2">
      <c r="A25" s="12">
        <v>10</v>
      </c>
      <c r="B25" s="20">
        <v>2592482.19</v>
      </c>
    </row>
    <row r="26" spans="1:2">
      <c r="A26" s="12">
        <v>11</v>
      </c>
      <c r="B26" s="20">
        <v>1167007.6000000001</v>
      </c>
    </row>
    <row r="27" spans="1:2">
      <c r="A27" s="12">
        <v>12</v>
      </c>
      <c r="B27" s="20">
        <v>1434867.8300000003</v>
      </c>
    </row>
    <row r="28" spans="1:2">
      <c r="A28" s="12" t="s">
        <v>291</v>
      </c>
      <c r="B28" s="20">
        <v>24004981.520000003</v>
      </c>
    </row>
    <row r="32" spans="1:2">
      <c r="A32" s="11" t="s">
        <v>290</v>
      </c>
      <c r="B32" t="s">
        <v>298</v>
      </c>
    </row>
    <row r="33" spans="1:2">
      <c r="A33" s="12" t="s">
        <v>40</v>
      </c>
      <c r="B33" s="20">
        <v>7643971.5199999986</v>
      </c>
    </row>
    <row r="34" spans="1:2">
      <c r="A34" s="12" t="s">
        <v>14</v>
      </c>
      <c r="B34" s="20">
        <v>4982964.7199999979</v>
      </c>
    </row>
    <row r="35" spans="1:2">
      <c r="A35" s="12" t="s">
        <v>22</v>
      </c>
      <c r="B35" s="20">
        <v>5367067.9099999992</v>
      </c>
    </row>
    <row r="36" spans="1:2">
      <c r="A36" s="12" t="s">
        <v>29</v>
      </c>
      <c r="B36" s="20">
        <v>6010977.3700000001</v>
      </c>
    </row>
    <row r="37" spans="1:2">
      <c r="A37" s="12" t="s">
        <v>291</v>
      </c>
      <c r="B37" s="20">
        <v>24004981.519999996</v>
      </c>
    </row>
    <row r="48" spans="1:2">
      <c r="A48" s="11" t="s">
        <v>290</v>
      </c>
      <c r="B48" t="s">
        <v>298</v>
      </c>
    </row>
    <row r="49" spans="1:2">
      <c r="A49" s="12" t="s">
        <v>12</v>
      </c>
      <c r="B49" s="20">
        <v>4334263.3499999996</v>
      </c>
    </row>
    <row r="50" spans="1:2">
      <c r="A50" s="12" t="s">
        <v>20</v>
      </c>
      <c r="B50" s="20">
        <v>6708061.6499999994</v>
      </c>
    </row>
    <row r="51" spans="1:2">
      <c r="A51" s="12" t="s">
        <v>27</v>
      </c>
      <c r="B51" s="20">
        <v>6205315.25</v>
      </c>
    </row>
    <row r="52" spans="1:2">
      <c r="A52" s="12" t="s">
        <v>68</v>
      </c>
      <c r="B52" s="20">
        <v>6757341.2699999986</v>
      </c>
    </row>
    <row r="53" spans="1:2">
      <c r="A53" s="12" t="s">
        <v>291</v>
      </c>
      <c r="B53" s="20">
        <v>24004981.52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0541-DF05-4A02-A00A-4001667C8768}">
  <dimension ref="A1:A4"/>
  <sheetViews>
    <sheetView showGridLines="0" tabSelected="1" zoomScale="60" zoomScaleNormal="60" workbookViewId="0">
      <selection activeCell="AH39" sqref="AH39"/>
    </sheetView>
  </sheetViews>
  <sheetFormatPr defaultRowHeight="14.4"/>
  <sheetData>
    <row r="1" customFormat="1"/>
    <row r="2" customFormat="1"/>
    <row r="3" customFormat="1"/>
    <row r="4"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AE581414-14D9-433C-A8A3-F14F20011FAB}">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15F37D69-4C4F-4512-8452-EB0C47E84C2C}">
  <ds:schemaRefs/>
</ds:datastoreItem>
</file>

<file path=customXml/itemProps3.xml><?xml version="1.0" encoding="utf-8"?>
<ds:datastoreItem xmlns:ds="http://schemas.openxmlformats.org/officeDocument/2006/customXml" ds:itemID="{CCE6EDBD-9F97-4CD5-BA2C-C6FBCFA7905F}">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5AEC8BD2-8760-4B2B-8CDD-42E2FD4BC262}">
  <ds:schemaRefs/>
</ds:datastoreItem>
</file>

<file path=customXml/itemProps5.xml><?xml version="1.0" encoding="utf-8"?>
<ds:datastoreItem xmlns:ds="http://schemas.openxmlformats.org/officeDocument/2006/customXml" ds:itemID="{49D3511B-EB6E-4777-AE94-0D24E44B3700}">
  <ds:schemaRefs/>
</ds:datastoreItem>
</file>

<file path=customXml/itemProps6.xml><?xml version="1.0" encoding="utf-8"?>
<ds:datastoreItem xmlns:ds="http://schemas.openxmlformats.org/officeDocument/2006/customXml" ds:itemID="{59E8BE34-3B0D-466B-A8A3-33F2D1BEA3A5}">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EC814118-0E63-492D-BE3B-1A1AA816B97F}">
  <ds:schemaRefs/>
</ds:datastoreItem>
</file>

<file path=customXml/itemProps8.xml><?xml version="1.0" encoding="utf-8"?>
<ds:datastoreItem xmlns:ds="http://schemas.openxmlformats.org/officeDocument/2006/customXml" ds:itemID="{79A5DAB6-CEC8-4ADF-80C9-B6BC621742D6}">
  <ds:schemaRefs/>
</ds:datastoreItem>
</file>

<file path=customXml/itemProps9.xml><?xml version="1.0" encoding="utf-8"?>
<ds:datastoreItem xmlns:ds="http://schemas.openxmlformats.org/officeDocument/2006/customXml" ds:itemID="{ED2105BC-CC00-42B2-B7D1-05AD6AE83A87}">
  <ds:schemaRefs/>
</ds:datastoreItem>
</file>

<file path=customXml/itemProps10.xml><?xml version="1.0" encoding="utf-8"?>
<ds:datastoreItem xmlns:ds="http://schemas.openxmlformats.org/officeDocument/2006/customXml" ds:itemID="{A70C5E24-5E31-4788-AFD9-B49A8BE9CC5A}">
  <ds:schemaRefs>
    <ds:schemaRef ds:uri="http://www.w3.org/2001/XMLSchema"/>
    <ds:schemaRef ds:uri="http://microsoft.data.visualization.Client.Excel.CustomMapList/1.0"/>
  </ds:schemaRefs>
</ds:datastoreItem>
</file>

<file path=customXml/itemProps11.xml><?xml version="1.0" encoding="utf-8"?>
<ds:datastoreItem xmlns:ds="http://schemas.openxmlformats.org/officeDocument/2006/customXml" ds:itemID="{A71004BD-8BD2-44D3-A50F-B59E042D3743}">
  <ds:schemaRefs>
    <ds:schemaRef ds:uri="http://www.w3.org/2001/XMLSchema"/>
    <ds:schemaRef ds:uri="http://microsoft.data.visualization.Client.Excel.P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RetailSales</vt:lpstr>
      <vt:lpstr>Pivot_1</vt:lpstr>
      <vt:lpstr>Dashboards_1</vt:lpstr>
      <vt:lpstr>Pivot_2</vt:lpstr>
      <vt:lpstr>Dashboards_2</vt:lpstr>
      <vt:lpstr>Pivot_3</vt:lpstr>
      <vt:lpstr>Dashboards_3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 makwana</cp:lastModifiedBy>
  <dcterms:created xsi:type="dcterms:W3CDTF">2025-11-23T05:58:28Z</dcterms:created>
  <dcterms:modified xsi:type="dcterms:W3CDTF">2026-02-05T13:52:32Z</dcterms:modified>
</cp:coreProperties>
</file>