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22755" windowHeight="9000"/>
  </bookViews>
  <sheets>
    <sheet name="marksheet" sheetId="1" r:id="rId1"/>
    <sheet name="report card" sheetId="2" r:id="rId2"/>
  </sheets>
  <calcPr calcId="144525"/>
</workbook>
</file>

<file path=xl/calcChain.xml><?xml version="1.0" encoding="utf-8"?>
<calcChain xmlns="http://schemas.openxmlformats.org/spreadsheetml/2006/main">
  <c r="D9" i="2" l="1"/>
  <c r="L19" i="1"/>
  <c r="L25" i="1"/>
  <c r="L23" i="1" l="1"/>
  <c r="G17" i="2"/>
  <c r="G16" i="2" l="1"/>
  <c r="G15" i="2"/>
  <c r="G14" i="2"/>
  <c r="G13" i="2"/>
  <c r="I11" i="1"/>
  <c r="L27" i="1" s="1"/>
  <c r="I10" i="1"/>
  <c r="J10" i="1" s="1"/>
  <c r="F22" i="2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9" i="1"/>
  <c r="F19" i="2" l="1"/>
  <c r="J11" i="1"/>
  <c r="K11" i="1" s="1"/>
  <c r="K10" i="1"/>
  <c r="F20" i="2" s="1"/>
  <c r="J9" i="1"/>
  <c r="K9" i="1" s="1"/>
  <c r="L21" i="1" l="1"/>
</calcChain>
</file>

<file path=xl/sharedStrings.xml><?xml version="1.0" encoding="utf-8"?>
<sst xmlns="http://schemas.openxmlformats.org/spreadsheetml/2006/main" count="36" uniqueCount="34">
  <si>
    <t>S.no</t>
  </si>
  <si>
    <t>Name</t>
  </si>
  <si>
    <t>History</t>
  </si>
  <si>
    <t>pol-sci</t>
  </si>
  <si>
    <t>Geo</t>
  </si>
  <si>
    <t>English</t>
  </si>
  <si>
    <t>Hindi</t>
  </si>
  <si>
    <t>total</t>
  </si>
  <si>
    <t>percent</t>
  </si>
  <si>
    <t>Grade</t>
  </si>
  <si>
    <t>RAJ</t>
  </si>
  <si>
    <t>AMAN</t>
  </si>
  <si>
    <t>SHYAM</t>
  </si>
  <si>
    <t>RAM</t>
  </si>
  <si>
    <t>ANKUR</t>
  </si>
  <si>
    <t>RAJA</t>
  </si>
  <si>
    <t>SOURAV</t>
  </si>
  <si>
    <t>ROLL NO.</t>
  </si>
  <si>
    <t>SUBJECT</t>
  </si>
  <si>
    <t>HISTORY</t>
  </si>
  <si>
    <t>MARKS</t>
  </si>
  <si>
    <t>POL-SCIENCE</t>
  </si>
  <si>
    <t>GEOGRAPHY</t>
  </si>
  <si>
    <t>ENGLISH</t>
  </si>
  <si>
    <t>HINDI</t>
  </si>
  <si>
    <t>TOTAL</t>
  </si>
  <si>
    <t>GRADE</t>
  </si>
  <si>
    <t>MARKSHEET</t>
  </si>
  <si>
    <t>CLASS</t>
  </si>
  <si>
    <t>XI</t>
  </si>
  <si>
    <t>PERCENTAGE</t>
  </si>
  <si>
    <t>NAME</t>
  </si>
  <si>
    <t>FORM</t>
  </si>
  <si>
    <t>SAHIL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</si>
</sst>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50"/>
      <color theme="1"/>
      <name val="MingLiU-ExtB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0"/>
      <color rgb="FFFF0000"/>
      <name val="Perpetua"/>
      <family val="1"/>
    </font>
    <font>
      <sz val="11"/>
      <color theme="1"/>
      <name val="Arial Black"/>
      <family val="2"/>
    </font>
    <font>
      <sz val="11"/>
      <color theme="1"/>
      <name val="Arial Rounded MT Bold"/>
      <family val="2"/>
    </font>
    <font>
      <sz val="11"/>
      <color theme="1"/>
      <name val="Algerian"/>
      <family val="5"/>
    </font>
    <font>
      <sz val="11"/>
      <color theme="1"/>
      <name val="Bahnschrift SemiCondensed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11" applyNumberFormat="0" applyFill="0" applyAlignment="0" applyProtection="0"/>
  </cellStyleXfs>
  <cellXfs count="40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Alignment="1"/>
    <xf numFmtId="0" fontId="5" fillId="5" borderId="10" xfId="3" applyFill="1" applyBorder="1"/>
    <xf numFmtId="0" fontId="6" fillId="5" borderId="11" xfId="4" applyFill="1"/>
    <xf numFmtId="0" fontId="4" fillId="4" borderId="13" xfId="2" applyBorder="1"/>
    <xf numFmtId="0" fontId="5" fillId="6" borderId="13" xfId="3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4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12" fillId="3" borderId="1" xfId="1" applyFont="1" applyBorder="1"/>
    <xf numFmtId="0" fontId="0" fillId="8" borderId="12" xfId="0" applyFill="1" applyBorder="1"/>
    <xf numFmtId="0" fontId="8" fillId="8" borderId="21" xfId="0" applyFont="1" applyFill="1" applyBorder="1"/>
    <xf numFmtId="0" fontId="0" fillId="8" borderId="23" xfId="0" applyFill="1" applyBorder="1"/>
    <xf numFmtId="0" fontId="10" fillId="8" borderId="21" xfId="0" applyFont="1" applyFill="1" applyBorder="1"/>
    <xf numFmtId="0" fontId="9" fillId="8" borderId="25" xfId="0" applyFont="1" applyFill="1" applyBorder="1"/>
    <xf numFmtId="0" fontId="11" fillId="8" borderId="24" xfId="0" applyFont="1" applyFill="1" applyBorder="1"/>
    <xf numFmtId="0" fontId="13" fillId="9" borderId="0" xfId="3" applyFont="1" applyFill="1" applyBorder="1"/>
    <xf numFmtId="0" fontId="0" fillId="8" borderId="26" xfId="0" applyFill="1" applyBorder="1"/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5">
    <cellStyle name="Bad" xfId="2" builtinId="27"/>
    <cellStyle name="Good" xfId="1" builtinId="26"/>
    <cellStyle name="Normal" xfId="0" builtinId="0"/>
    <cellStyle name="Total" xfId="4" builtinId="25"/>
    <cellStyle name="Warning Text" xfId="3" builtinId="1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abSelected="1" topLeftCell="A3" workbookViewId="0">
      <selection activeCell="L17" sqref="L17"/>
    </sheetView>
  </sheetViews>
  <sheetFormatPr defaultRowHeight="15" x14ac:dyDescent="0.25"/>
  <cols>
    <col min="3" max="3" width="9.42578125" customWidth="1"/>
  </cols>
  <sheetData>
    <row r="2" spans="1:14" ht="15" customHeight="1" x14ac:dyDescent="0.25">
      <c r="C2" s="36" t="s">
        <v>27</v>
      </c>
      <c r="D2" s="37"/>
      <c r="E2" s="37"/>
      <c r="F2" s="37"/>
      <c r="G2" s="37"/>
      <c r="H2" s="37"/>
      <c r="I2" s="37"/>
      <c r="J2" s="37"/>
      <c r="K2" s="4"/>
    </row>
    <row r="3" spans="1:14" x14ac:dyDescent="0.25">
      <c r="C3" s="37"/>
      <c r="D3" s="37"/>
      <c r="E3" s="37"/>
      <c r="F3" s="37"/>
      <c r="G3" s="37"/>
      <c r="H3" s="37"/>
      <c r="I3" s="37"/>
      <c r="J3" s="37"/>
      <c r="K3" s="4"/>
    </row>
    <row r="4" spans="1:14" x14ac:dyDescent="0.25">
      <c r="C4" s="37"/>
      <c r="D4" s="37"/>
      <c r="E4" s="37"/>
      <c r="F4" s="37"/>
      <c r="G4" s="37"/>
      <c r="H4" s="37"/>
      <c r="I4" s="37"/>
      <c r="J4" s="37"/>
      <c r="K4" s="4"/>
    </row>
    <row r="5" spans="1:14" x14ac:dyDescent="0.25">
      <c r="C5" s="37"/>
      <c r="D5" s="37"/>
      <c r="E5" s="37"/>
      <c r="F5" s="37"/>
      <c r="G5" s="37"/>
      <c r="H5" s="37"/>
      <c r="I5" s="37"/>
      <c r="J5" s="37"/>
      <c r="K5" s="4"/>
    </row>
    <row r="6" spans="1:14" x14ac:dyDescent="0.25">
      <c r="C6" s="37"/>
      <c r="D6" s="37"/>
      <c r="E6" s="37"/>
      <c r="F6" s="37"/>
      <c r="G6" s="37"/>
      <c r="H6" s="37"/>
      <c r="I6" s="37"/>
      <c r="J6" s="37"/>
      <c r="K6" s="4"/>
    </row>
    <row r="7" spans="1:14" ht="15.75" thickBot="1" x14ac:dyDescent="0.3"/>
    <row r="8" spans="1:14" ht="15.75" thickTop="1" x14ac:dyDescent="0.25">
      <c r="A8" s="1"/>
      <c r="B8" s="7" t="s">
        <v>0</v>
      </c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 t="s">
        <v>9</v>
      </c>
      <c r="N8" s="34" t="s">
        <v>31</v>
      </c>
    </row>
    <row r="9" spans="1:14" ht="15.75" thickBot="1" x14ac:dyDescent="0.3">
      <c r="A9" s="2"/>
      <c r="B9" s="5">
        <v>1</v>
      </c>
      <c r="C9" s="6" t="s">
        <v>10</v>
      </c>
      <c r="D9" s="6">
        <v>56</v>
      </c>
      <c r="E9" s="6">
        <v>25</v>
      </c>
      <c r="F9" s="6">
        <v>72</v>
      </c>
      <c r="G9" s="6">
        <v>72</v>
      </c>
      <c r="H9" s="6">
        <v>4</v>
      </c>
      <c r="I9" s="6">
        <f>SUM(D9:H9)</f>
        <v>229</v>
      </c>
      <c r="J9" s="6">
        <f>I9/500*100</f>
        <v>45.800000000000004</v>
      </c>
      <c r="K9" s="6" t="str">
        <f>IF(J9&gt;=60,"A",IF(J9&gt;=50,"B",IF(J9&gt;=45,"C","FAIL")))</f>
        <v>C</v>
      </c>
      <c r="N9" t="s">
        <v>16</v>
      </c>
    </row>
    <row r="10" spans="1:14" ht="16.5" thickTop="1" thickBot="1" x14ac:dyDescent="0.3">
      <c r="A10" s="2"/>
      <c r="B10" s="5">
        <v>2</v>
      </c>
      <c r="C10" s="6" t="s">
        <v>11</v>
      </c>
      <c r="D10" s="6">
        <v>11</v>
      </c>
      <c r="E10" s="6">
        <v>88</v>
      </c>
      <c r="F10" s="6">
        <v>28</v>
      </c>
      <c r="G10" s="6">
        <v>31</v>
      </c>
      <c r="H10" s="6">
        <v>2</v>
      </c>
      <c r="I10" s="6">
        <f t="shared" ref="I10:I16" si="0">SUM(D10:H10)</f>
        <v>160</v>
      </c>
      <c r="J10" s="6">
        <f t="shared" ref="J10:J16" si="1">I10/500*100</f>
        <v>32</v>
      </c>
      <c r="K10" s="6" t="str">
        <f t="shared" ref="K10:K16" si="2">IF(J10&gt;=60,"A",IF(J10&gt;=50,"B",IF(J10&gt;=45,"C","FAIL")))</f>
        <v>FAIL</v>
      </c>
    </row>
    <row r="11" spans="1:14" ht="16.5" thickTop="1" thickBot="1" x14ac:dyDescent="0.3">
      <c r="B11" s="5">
        <v>3</v>
      </c>
      <c r="C11" s="6" t="s">
        <v>12</v>
      </c>
      <c r="D11" s="6">
        <v>43</v>
      </c>
      <c r="E11" s="6">
        <v>2</v>
      </c>
      <c r="F11" s="6">
        <v>59</v>
      </c>
      <c r="G11" s="6">
        <v>88</v>
      </c>
      <c r="H11" s="6">
        <v>55</v>
      </c>
      <c r="I11" s="6">
        <f>SUM(D11:H11)</f>
        <v>247</v>
      </c>
      <c r="J11" s="6">
        <f t="shared" si="1"/>
        <v>49.4</v>
      </c>
      <c r="K11" s="6" t="str">
        <f t="shared" si="2"/>
        <v>C</v>
      </c>
    </row>
    <row r="12" spans="1:14" ht="16.5" thickTop="1" thickBot="1" x14ac:dyDescent="0.3">
      <c r="B12" s="5">
        <v>4</v>
      </c>
      <c r="C12" s="6" t="s">
        <v>13</v>
      </c>
      <c r="D12" s="6">
        <v>80</v>
      </c>
      <c r="E12" s="6">
        <v>48</v>
      </c>
      <c r="F12" s="6">
        <v>82</v>
      </c>
      <c r="G12" s="6">
        <v>88</v>
      </c>
      <c r="H12" s="6">
        <v>93</v>
      </c>
      <c r="I12" s="6">
        <f t="shared" si="0"/>
        <v>391</v>
      </c>
      <c r="J12" s="6">
        <f t="shared" si="1"/>
        <v>78.2</v>
      </c>
      <c r="K12" s="6" t="str">
        <f t="shared" si="2"/>
        <v>A</v>
      </c>
    </row>
    <row r="13" spans="1:14" ht="16.5" thickTop="1" thickBot="1" x14ac:dyDescent="0.3">
      <c r="B13" s="5">
        <v>5</v>
      </c>
      <c r="C13" s="6" t="s">
        <v>33</v>
      </c>
      <c r="D13" s="6">
        <v>97</v>
      </c>
      <c r="E13" s="6">
        <v>42</v>
      </c>
      <c r="F13" s="6">
        <v>4</v>
      </c>
      <c r="G13" s="6">
        <v>1</v>
      </c>
      <c r="H13" s="6">
        <v>39</v>
      </c>
      <c r="I13" s="6">
        <f t="shared" si="0"/>
        <v>183</v>
      </c>
      <c r="J13" s="6">
        <f t="shared" si="1"/>
        <v>36.6</v>
      </c>
      <c r="K13" s="6" t="str">
        <f t="shared" si="2"/>
        <v>FAIL</v>
      </c>
    </row>
    <row r="14" spans="1:14" ht="16.5" thickTop="1" thickBot="1" x14ac:dyDescent="0.3">
      <c r="B14" s="5">
        <v>6</v>
      </c>
      <c r="C14" s="6" t="s">
        <v>14</v>
      </c>
      <c r="D14" s="6">
        <v>46</v>
      </c>
      <c r="E14" s="6">
        <v>66</v>
      </c>
      <c r="F14" s="6">
        <v>82</v>
      </c>
      <c r="G14" s="6">
        <v>65</v>
      </c>
      <c r="H14" s="6">
        <v>85</v>
      </c>
      <c r="I14" s="6">
        <f t="shared" si="0"/>
        <v>344</v>
      </c>
      <c r="J14" s="6">
        <f t="shared" si="1"/>
        <v>68.8</v>
      </c>
      <c r="K14" s="6" t="str">
        <f t="shared" si="2"/>
        <v>A</v>
      </c>
    </row>
    <row r="15" spans="1:14" ht="16.5" thickTop="1" thickBot="1" x14ac:dyDescent="0.3">
      <c r="B15" s="5">
        <v>7</v>
      </c>
      <c r="C15" s="6" t="s">
        <v>15</v>
      </c>
      <c r="D15" s="6">
        <v>66</v>
      </c>
      <c r="E15" s="6">
        <v>97</v>
      </c>
      <c r="F15" s="6">
        <v>74</v>
      </c>
      <c r="G15" s="6">
        <v>72</v>
      </c>
      <c r="H15" s="6">
        <v>35</v>
      </c>
      <c r="I15" s="6">
        <f t="shared" si="0"/>
        <v>344</v>
      </c>
      <c r="J15" s="6">
        <f t="shared" si="1"/>
        <v>68.8</v>
      </c>
      <c r="K15" s="6" t="str">
        <f t="shared" si="2"/>
        <v>A</v>
      </c>
    </row>
    <row r="16" spans="1:14" ht="16.5" thickTop="1" thickBot="1" x14ac:dyDescent="0.3">
      <c r="B16" s="5">
        <v>8</v>
      </c>
      <c r="C16" s="6" t="s">
        <v>16</v>
      </c>
      <c r="D16" s="6">
        <v>23</v>
      </c>
      <c r="E16" s="6">
        <v>15</v>
      </c>
      <c r="F16" s="6">
        <v>66</v>
      </c>
      <c r="G16" s="6">
        <v>95</v>
      </c>
      <c r="H16" s="6">
        <v>18</v>
      </c>
      <c r="I16" s="6">
        <f t="shared" si="0"/>
        <v>217</v>
      </c>
      <c r="J16" s="6">
        <f t="shared" si="1"/>
        <v>43.4</v>
      </c>
      <c r="K16" s="6" t="str">
        <f t="shared" si="2"/>
        <v>FAIL</v>
      </c>
    </row>
    <row r="17" spans="12:12" ht="15.75" thickTop="1" x14ac:dyDescent="0.25"/>
    <row r="19" spans="12:12" x14ac:dyDescent="0.25">
      <c r="L19">
        <f>COUNTIFS(D9:D16,"&gt;10",C9:C16,"aman")</f>
        <v>1</v>
      </c>
    </row>
    <row r="21" spans="12:12" x14ac:dyDescent="0.25">
      <c r="L21">
        <f>COUNTIF(B9:K16,"&gt;100")</f>
        <v>8</v>
      </c>
    </row>
    <row r="23" spans="12:12" x14ac:dyDescent="0.25">
      <c r="L23">
        <f>COUNT(B9:B16)</f>
        <v>8</v>
      </c>
    </row>
    <row r="25" spans="12:12" x14ac:dyDescent="0.25">
      <c r="L25">
        <f>MATCH("RAM",C9:C16,0)</f>
        <v>4</v>
      </c>
    </row>
    <row r="27" spans="12:12" x14ac:dyDescent="0.25">
      <c r="L27">
        <f>INDEX(C9:K16,3,7)</f>
        <v>247</v>
      </c>
    </row>
  </sheetData>
  <mergeCells count="1">
    <mergeCell ref="C2:J6"/>
  </mergeCells>
  <conditionalFormatting sqref="B9:K16">
    <cfRule type="expression" dxfId="0" priority="1">
      <formula>$C9=$N$9</formula>
    </cfRule>
  </conditionalFormatting>
  <dataValidations count="1">
    <dataValidation type="list" allowBlank="1" showInputMessage="1" showErrorMessage="1" sqref="N8 N9">
      <formula1>$C$9:$C$16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D10" sqref="D10"/>
    </sheetView>
  </sheetViews>
  <sheetFormatPr defaultRowHeight="15" x14ac:dyDescent="0.25"/>
  <sheetData>
    <row r="2" spans="2:13" x14ac:dyDescent="0.25">
      <c r="C2" s="38" t="s">
        <v>32</v>
      </c>
      <c r="D2" s="39"/>
      <c r="E2" s="39"/>
      <c r="F2" s="39"/>
      <c r="G2" s="39"/>
      <c r="H2" s="39"/>
      <c r="I2" s="39"/>
    </row>
    <row r="3" spans="2:13" x14ac:dyDescent="0.25">
      <c r="C3" s="39"/>
      <c r="D3" s="39"/>
      <c r="E3" s="39"/>
      <c r="F3" s="39"/>
      <c r="G3" s="39"/>
      <c r="H3" s="39"/>
      <c r="I3" s="39"/>
    </row>
    <row r="4" spans="2:13" x14ac:dyDescent="0.25">
      <c r="B4" s="2"/>
      <c r="C4" s="39"/>
      <c r="D4" s="39"/>
      <c r="E4" s="39"/>
      <c r="F4" s="39"/>
      <c r="G4" s="39"/>
      <c r="H4" s="39"/>
      <c r="I4" s="39"/>
      <c r="M4" s="2"/>
    </row>
    <row r="5" spans="2:13" x14ac:dyDescent="0.25">
      <c r="C5" s="39"/>
      <c r="D5" s="39"/>
      <c r="E5" s="39"/>
      <c r="F5" s="39"/>
      <c r="G5" s="39"/>
      <c r="H5" s="39"/>
      <c r="I5" s="39"/>
      <c r="M5" s="2"/>
    </row>
    <row r="6" spans="2:13" ht="15.75" thickBot="1" x14ac:dyDescent="0.3">
      <c r="L6" s="2"/>
      <c r="M6" s="2"/>
    </row>
    <row r="7" spans="2:13" x14ac:dyDescent="0.25">
      <c r="C7" s="9"/>
      <c r="D7" s="10"/>
      <c r="E7" s="10"/>
      <c r="F7" s="10"/>
      <c r="G7" s="10"/>
      <c r="H7" s="10"/>
      <c r="I7" s="11"/>
    </row>
    <row r="8" spans="2:13" x14ac:dyDescent="0.25">
      <c r="C8" s="12"/>
      <c r="D8" s="18"/>
      <c r="E8" s="18"/>
      <c r="F8" s="18"/>
      <c r="G8" s="18"/>
      <c r="H8" s="18"/>
      <c r="I8" s="24"/>
    </row>
    <row r="9" spans="2:13" ht="18.75" x14ac:dyDescent="0.4">
      <c r="C9" s="32" t="s">
        <v>31</v>
      </c>
      <c r="D9" s="13" t="str">
        <f>VLOOKUP(D10,marksheet!B9:K16,2,0)</f>
        <v>SOURAV</v>
      </c>
      <c r="E9" s="20"/>
      <c r="F9" s="29" t="s">
        <v>28</v>
      </c>
      <c r="G9" s="31" t="s">
        <v>29</v>
      </c>
      <c r="H9" s="13"/>
      <c r="I9" s="26"/>
    </row>
    <row r="10" spans="2:13" x14ac:dyDescent="0.25">
      <c r="C10" s="33" t="s">
        <v>17</v>
      </c>
      <c r="D10" s="20">
        <v>8</v>
      </c>
      <c r="E10" s="22"/>
      <c r="F10" s="25"/>
      <c r="G10" s="20"/>
      <c r="H10" s="20"/>
      <c r="I10" s="14"/>
    </row>
    <row r="11" spans="2:13" ht="15.75" thickBot="1" x14ac:dyDescent="0.3">
      <c r="C11" s="28"/>
      <c r="D11" s="13"/>
      <c r="E11" s="13"/>
      <c r="F11" s="13"/>
      <c r="G11" s="13"/>
      <c r="H11" s="13"/>
      <c r="I11" s="30"/>
    </row>
    <row r="12" spans="2:13" ht="15.75" thickBot="1" x14ac:dyDescent="0.3">
      <c r="C12" s="27" t="s">
        <v>18</v>
      </c>
      <c r="D12" s="18"/>
      <c r="E12" s="18"/>
      <c r="F12" s="18"/>
      <c r="G12" s="27" t="s">
        <v>20</v>
      </c>
      <c r="H12" s="18"/>
      <c r="I12" s="24"/>
    </row>
    <row r="13" spans="2:13" x14ac:dyDescent="0.25">
      <c r="C13" s="21" t="s">
        <v>19</v>
      </c>
      <c r="D13" s="20"/>
      <c r="E13" s="22"/>
      <c r="F13" s="25"/>
      <c r="G13" s="18">
        <f>VLOOKUP('report card'!D10,marksheet!B9:K16,3,1)</f>
        <v>23</v>
      </c>
      <c r="H13" s="20"/>
      <c r="I13" s="26"/>
    </row>
    <row r="14" spans="2:13" ht="12.75" customHeight="1" x14ac:dyDescent="0.25">
      <c r="C14" s="19" t="s">
        <v>21</v>
      </c>
      <c r="D14" s="20"/>
      <c r="E14" s="22"/>
      <c r="F14" s="25"/>
      <c r="G14" s="20">
        <f>VLOOKUP(D10,marksheet!B9:K16,4,0)</f>
        <v>15</v>
      </c>
      <c r="H14" s="20"/>
      <c r="I14" s="26"/>
    </row>
    <row r="15" spans="2:13" ht="12.75" customHeight="1" x14ac:dyDescent="0.25">
      <c r="C15" s="21" t="s">
        <v>22</v>
      </c>
      <c r="D15" s="18"/>
      <c r="E15" s="23"/>
      <c r="F15" s="25"/>
      <c r="G15" s="20">
        <f>VLOOKUP(D10,marksheet!B9:K16,5,0)</f>
        <v>66</v>
      </c>
      <c r="H15" s="20"/>
      <c r="I15" s="26"/>
    </row>
    <row r="16" spans="2:13" x14ac:dyDescent="0.25">
      <c r="C16" s="19" t="s">
        <v>23</v>
      </c>
      <c r="D16" s="20"/>
      <c r="E16" s="22"/>
      <c r="F16" s="25"/>
      <c r="G16" s="20">
        <f>VLOOKUP(D10,marksheet!B9:K16,6,0)</f>
        <v>95</v>
      </c>
      <c r="H16" s="20"/>
      <c r="I16" s="26"/>
      <c r="K16" s="2"/>
    </row>
    <row r="17" spans="2:11" x14ac:dyDescent="0.25">
      <c r="B17" s="3"/>
      <c r="C17" s="21" t="s">
        <v>24</v>
      </c>
      <c r="D17" s="18"/>
      <c r="E17" s="23"/>
      <c r="F17" s="25"/>
      <c r="G17" s="20">
        <f>VLOOKUP(D10,marksheet!B9:K16,7,0)</f>
        <v>18</v>
      </c>
      <c r="H17" s="20"/>
      <c r="I17" s="26"/>
      <c r="J17" s="1"/>
      <c r="K17" s="2"/>
    </row>
    <row r="18" spans="2:11" x14ac:dyDescent="0.25">
      <c r="C18" s="12"/>
      <c r="D18" s="13"/>
      <c r="E18" s="20"/>
      <c r="F18" s="13"/>
      <c r="G18" s="13"/>
      <c r="H18" s="13"/>
      <c r="I18" s="14"/>
      <c r="J18" s="1"/>
      <c r="K18" s="2"/>
    </row>
    <row r="19" spans="2:11" x14ac:dyDescent="0.25">
      <c r="C19" s="12"/>
      <c r="D19" s="25" t="s">
        <v>25</v>
      </c>
      <c r="E19" s="22"/>
      <c r="F19" s="22">
        <f>VLOOKUP(D10,marksheet!B9:K16,8,0)</f>
        <v>217</v>
      </c>
      <c r="G19" s="13"/>
      <c r="H19" s="13"/>
      <c r="I19" s="14"/>
    </row>
    <row r="20" spans="2:11" x14ac:dyDescent="0.25">
      <c r="C20" s="12"/>
      <c r="D20" s="35" t="s">
        <v>26</v>
      </c>
      <c r="E20" s="23"/>
      <c r="F20" s="23" t="str">
        <f>VLOOKUP('report card'!D10,marksheet!B9:K16,10,0)</f>
        <v>FAIL</v>
      </c>
      <c r="G20" s="13"/>
      <c r="H20" s="13"/>
      <c r="I20" s="14"/>
    </row>
    <row r="21" spans="2:11" x14ac:dyDescent="0.25">
      <c r="C21" s="12"/>
      <c r="D21" s="13"/>
      <c r="E21" s="13"/>
      <c r="F21" s="13"/>
      <c r="G21" s="13"/>
      <c r="H21" s="13"/>
      <c r="I21" s="14"/>
    </row>
    <row r="22" spans="2:11" x14ac:dyDescent="0.25">
      <c r="C22" s="12"/>
      <c r="D22" s="25" t="s">
        <v>30</v>
      </c>
      <c r="E22" s="22"/>
      <c r="F22" s="22">
        <f>VLOOKUP(D10,marksheet!B9:K16,9,0)</f>
        <v>43.4</v>
      </c>
      <c r="G22" s="13"/>
      <c r="H22" s="13"/>
      <c r="I22" s="14"/>
    </row>
    <row r="23" spans="2:11" ht="15.75" thickBot="1" x14ac:dyDescent="0.3">
      <c r="C23" s="15"/>
      <c r="D23" s="16"/>
      <c r="E23" s="16"/>
      <c r="F23" s="16"/>
      <c r="G23" s="16"/>
      <c r="H23" s="16"/>
      <c r="I23" s="17"/>
    </row>
  </sheetData>
  <sortState ref="C10:D10">
    <sortCondition ref="C10"/>
  </sortState>
  <dataConsolidate>
    <dataRefs count="1">
      <dataRef ref="A9:B16" sheet="report card"/>
    </dataRefs>
  </dataConsolidate>
  <mergeCells count="1">
    <mergeCell ref="C2:I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53E8AA-778B-413E-B641-FE563462B7F1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E10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marksheet!$B$9:$B$16</xm:f>
          </x14:formula1>
          <xm:sqref>D10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report 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2023-12-06T11:47:41Z</dcterms:created>
  <dcterms:modified xsi:type="dcterms:W3CDTF">2023-12-21T11:50:05Z</dcterms:modified>
</cp:coreProperties>
</file>