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in11\Downloads\"/>
    </mc:Choice>
  </mc:AlternateContent>
  <xr:revisionPtr revIDLastSave="0" documentId="13_ncr:1_{E96100A6-2939-4FA6-A1F9-7718A5AE2490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NetProfit Forecast sheet" sheetId="6" r:id="rId1"/>
    <sheet name="NetInterestIncom Forecast sheet" sheetId="7" r:id="rId2"/>
    <sheet name="ROE Forecast sheet" sheetId="8" r:id="rId3"/>
    <sheet name="GNPA Forecast sheet" sheetId="9" r:id="rId4"/>
    <sheet name="CAR Forecast sheet" sheetId="10" r:id="rId5"/>
    <sheet name="Forecast (2026–2027)" sheetId="2" r:id="rId6"/>
    <sheet name="Historical Data (2021–2025)" sheetId="1" r:id="rId7"/>
    <sheet name="Dashboard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I3" i="2"/>
  <c r="I2" i="2"/>
  <c r="F3" i="2"/>
  <c r="F2" i="2"/>
  <c r="E3" i="2"/>
  <c r="E2" i="2"/>
  <c r="D3" i="2"/>
  <c r="D2" i="2"/>
  <c r="C2" i="2"/>
  <c r="B3" i="2" s="1"/>
  <c r="C3" i="2"/>
  <c r="G3" i="2"/>
  <c r="G2" i="2"/>
  <c r="H3" i="2"/>
  <c r="H2" i="2"/>
  <c r="S5" i="1"/>
  <c r="S4" i="1"/>
  <c r="S3" i="1"/>
  <c r="S2" i="1"/>
  <c r="S6" i="1"/>
  <c r="D5" i="1"/>
  <c r="D4" i="1"/>
  <c r="D3" i="1"/>
  <c r="D2" i="1"/>
  <c r="D6" i="1"/>
  <c r="C7" i="10"/>
  <c r="C8" i="10"/>
  <c r="C7" i="9"/>
  <c r="C8" i="9"/>
  <c r="C7" i="8"/>
  <c r="C8" i="8"/>
  <c r="C7" i="7"/>
  <c r="C8" i="7"/>
  <c r="C7" i="6"/>
  <c r="C8" i="6"/>
  <c r="D8" i="6"/>
  <c r="D7" i="6"/>
  <c r="E8" i="6"/>
  <c r="E7" i="6"/>
  <c r="E8" i="7"/>
  <c r="D8" i="7"/>
  <c r="E7" i="7"/>
  <c r="D7" i="7"/>
  <c r="E8" i="8"/>
  <c r="D8" i="8"/>
  <c r="E7" i="8"/>
  <c r="D7" i="8"/>
  <c r="D8" i="9"/>
  <c r="E8" i="9"/>
  <c r="D7" i="9"/>
  <c r="E7" i="9"/>
  <c r="E8" i="10"/>
  <c r="D8" i="10"/>
  <c r="E7" i="10"/>
  <c r="D7" i="10"/>
  <c r="B2" i="2" l="1"/>
</calcChain>
</file>

<file path=xl/sharedStrings.xml><?xml version="1.0" encoding="utf-8"?>
<sst xmlns="http://schemas.openxmlformats.org/spreadsheetml/2006/main" count="56" uniqueCount="40">
  <si>
    <t>Year</t>
  </si>
  <si>
    <t>Interest Earned</t>
  </si>
  <si>
    <t>Interest Expended</t>
  </si>
  <si>
    <t>Net Interest Income (NII)</t>
  </si>
  <si>
    <t>Operating Expenses</t>
  </si>
  <si>
    <t>Provisions</t>
  </si>
  <si>
    <t>Net Profit</t>
  </si>
  <si>
    <t>Total Assets</t>
  </si>
  <si>
    <t>Shareholder Equity</t>
  </si>
  <si>
    <t>ROA</t>
  </si>
  <si>
    <t>ROE</t>
  </si>
  <si>
    <t>NIM</t>
  </si>
  <si>
    <t>GNPA %</t>
  </si>
  <si>
    <t>NNPA %</t>
  </si>
  <si>
    <t>CAR %</t>
  </si>
  <si>
    <t>CASA Ratio</t>
  </si>
  <si>
    <t>Advances</t>
  </si>
  <si>
    <t>Deposits</t>
  </si>
  <si>
    <t>Adv/Dep Ratio</t>
  </si>
  <si>
    <t>NII</t>
  </si>
  <si>
    <t>OPM</t>
  </si>
  <si>
    <t>Cost-to-Income ratio</t>
  </si>
  <si>
    <t>Timeline</t>
  </si>
  <si>
    <t>Assumed Growth Rate</t>
  </si>
  <si>
    <t>Forecast(Net Profit)</t>
  </si>
  <si>
    <t>Lower Confidence Bound(Net Profit)</t>
  </si>
  <si>
    <t>Upper Confidence Bound(Net Profit)</t>
  </si>
  <si>
    <t>in(Crs)</t>
  </si>
  <si>
    <t>Forecast(Net Interest Income (NII))</t>
  </si>
  <si>
    <t>Lower Confidence Bound(Net Interest Income (NII))</t>
  </si>
  <si>
    <t>Upper Confidence Bound(Net Interest Income (NII))</t>
  </si>
  <si>
    <t>Forecast(ROE)</t>
  </si>
  <si>
    <t>Lower Confidence Bound(ROE)</t>
  </si>
  <si>
    <t>Upper Confidence Bound(ROE)</t>
  </si>
  <si>
    <t>Forecast(GNPA %)</t>
  </si>
  <si>
    <t>Lower Confidence Bound(GNPA %)</t>
  </si>
  <si>
    <t>Upper Confidence Bound(GNPA %)</t>
  </si>
  <si>
    <t>Forecast(CAR %)</t>
  </si>
  <si>
    <t>Lower Confidence Bound(CAR %)</t>
  </si>
  <si>
    <t>Upper Confidence Bound(CAR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</si>
</sst>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yyyy/mm/dd;@"/>
    <numFmt numFmtId="166" formatCode="yyyy"/>
    <numFmt numFmtId="167" formatCode="0.00000000"/>
    <numFmt numFmtId="173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6F8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3" fillId="3" borderId="1" xfId="0" applyNumberFormat="1" applyFont="1" applyFill="1" applyBorder="1" applyAlignment="1">
      <alignment horizontal="right" vertical="top" wrapText="1"/>
    </xf>
    <xf numFmtId="4" fontId="3" fillId="2" borderId="1" xfId="0" applyNumberFormat="1" applyFont="1" applyFill="1" applyBorder="1" applyAlignment="1">
      <alignment horizontal="right" vertical="top" wrapText="1"/>
    </xf>
    <xf numFmtId="0" fontId="1" fillId="0" borderId="1" xfId="0" applyFont="1" applyBorder="1"/>
    <xf numFmtId="0" fontId="3" fillId="3" borderId="1" xfId="0" applyFont="1" applyFill="1" applyBorder="1" applyAlignment="1">
      <alignment horizontal="right" vertical="top" wrapText="1"/>
    </xf>
    <xf numFmtId="4" fontId="3" fillId="3" borderId="1" xfId="0" applyNumberFormat="1" applyFont="1" applyFill="1" applyBorder="1" applyAlignment="1">
      <alignment horizontal="right" vertical="top"/>
    </xf>
    <xf numFmtId="0" fontId="0" fillId="0" borderId="1" xfId="0" applyBorder="1"/>
    <xf numFmtId="4" fontId="4" fillId="0" borderId="1" xfId="0" applyNumberFormat="1" applyFont="1" applyBorder="1"/>
    <xf numFmtId="0" fontId="4" fillId="0" borderId="0" xfId="0" applyFont="1"/>
    <xf numFmtId="2" fontId="0" fillId="0" borderId="1" xfId="0" applyNumberFormat="1" applyBorder="1"/>
    <xf numFmtId="0" fontId="0" fillId="4" borderId="0" xfId="0" applyFill="1"/>
    <xf numFmtId="0" fontId="0" fillId="5" borderId="0" xfId="0" applyFill="1"/>
    <xf numFmtId="165" fontId="0" fillId="4" borderId="0" xfId="0" applyNumberFormat="1" applyFill="1"/>
    <xf numFmtId="164" fontId="0" fillId="0" borderId="0" xfId="0" applyNumberFormat="1"/>
    <xf numFmtId="166" fontId="2" fillId="0" borderId="1" xfId="0" applyNumberFormat="1" applyFont="1" applyBorder="1"/>
    <xf numFmtId="166" fontId="0" fillId="0" borderId="0" xfId="0" applyNumberFormat="1"/>
    <xf numFmtId="4" fontId="0" fillId="0" borderId="0" xfId="0" applyNumberFormat="1"/>
    <xf numFmtId="167" fontId="0" fillId="0" borderId="0" xfId="0" applyNumberFormat="1"/>
    <xf numFmtId="2" fontId="0" fillId="0" borderId="0" xfId="0" applyNumberFormat="1"/>
    <xf numFmtId="173" fontId="0" fillId="0" borderId="0" xfId="0" applyNumberFormat="1"/>
    <xf numFmtId="164" fontId="2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19">
    <dxf>
      <numFmt numFmtId="2" formatCode="0.00"/>
    </dxf>
    <dxf>
      <numFmt numFmtId="2" formatCode="0.00"/>
    </dxf>
    <dxf>
      <numFmt numFmtId="166" formatCode="yyyy"/>
    </dxf>
    <dxf>
      <numFmt numFmtId="2" formatCode="0.00"/>
    </dxf>
    <dxf>
      <numFmt numFmtId="2" formatCode="0.00"/>
    </dxf>
    <dxf>
      <numFmt numFmtId="166" formatCode="yyyy"/>
    </dxf>
    <dxf>
      <numFmt numFmtId="2" formatCode="0.00"/>
    </dxf>
    <dxf>
      <numFmt numFmtId="2" formatCode="0.00"/>
    </dxf>
    <dxf>
      <numFmt numFmtId="166" formatCode="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'NetProfit Forecast sheet'!$B$1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'NetProfit Forecast sheet'!$B$2:$B$8</c:f>
              <c:numCache>
                <c:formatCode>#,##0.00</c:formatCode>
                <c:ptCount val="7"/>
                <c:pt idx="0">
                  <c:v>20410.47</c:v>
                </c:pt>
                <c:pt idx="1">
                  <c:v>31675.98</c:v>
                </c:pt>
                <c:pt idx="2">
                  <c:v>50232.45</c:v>
                </c:pt>
                <c:pt idx="3">
                  <c:v>61076.62</c:v>
                </c:pt>
                <c:pt idx="4">
                  <c:v>70900.63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9B4-B286-66DB82E07FF2}"/>
            </c:ext>
          </c:extLst>
        </c:ser>
        <c:ser>
          <c:idx val="1"/>
          <c:order val="1"/>
          <c:tx>
            <c:strRef>
              <c:f>'NetProfit Forecast sheet'!$C$1</c:f>
              <c:strCache>
                <c:ptCount val="1"/>
                <c:pt idx="0">
                  <c:v>Forecast(Net Profit)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'NetProfit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'NetProfit Forecast sheet'!$C$2:$C$8</c:f>
              <c:numCache>
                <c:formatCode>General</c:formatCode>
                <c:ptCount val="7"/>
                <c:pt idx="4" formatCode="#,##0.00">
                  <c:v>70900.63</c:v>
                </c:pt>
                <c:pt idx="5" formatCode="#,##0.00">
                  <c:v>84652.227746919685</c:v>
                </c:pt>
                <c:pt idx="6" formatCode="#,##0.00">
                  <c:v>97500.958354087241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5-49B4-B286-66DB82E07FF2}"/>
            </c:ext>
          </c:extLst>
        </c:ser>
        <c:ser>
          <c:idx val="2"/>
          <c:order val="2"/>
          <c:tx>
            <c:strRef>
              <c:f>'NetProfit Forecast sheet'!$D$1</c:f>
              <c:strCache>
                <c:ptCount val="1"/>
                <c:pt idx="0">
                  <c:v>Lower Confidence Bound(Net Profit)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'NetProfit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'NetProfit Forecast sheet'!$D$2:$D$8</c:f>
              <c:numCache>
                <c:formatCode>General</c:formatCode>
                <c:ptCount val="7"/>
                <c:pt idx="4" formatCode="#,##0.00">
                  <c:v>70900.63</c:v>
                </c:pt>
                <c:pt idx="5" formatCode="#,##0.00">
                  <c:v>80274.634133429863</c:v>
                </c:pt>
                <c:pt idx="6" formatCode="#,##0.00">
                  <c:v>93123.345041470486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5-49B4-B286-66DB82E07FF2}"/>
            </c:ext>
          </c:extLst>
        </c:ser>
        <c:ser>
          <c:idx val="3"/>
          <c:order val="3"/>
          <c:tx>
            <c:strRef>
              <c:f>'NetProfit Forecast sheet'!$E$1</c:f>
              <c:strCache>
                <c:ptCount val="1"/>
                <c:pt idx="0">
                  <c:v>Upper Confidence Bound(Net Profit)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'NetProfit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'NetProfit Forecast sheet'!$E$2:$E$8</c:f>
              <c:numCache>
                <c:formatCode>General</c:formatCode>
                <c:ptCount val="7"/>
                <c:pt idx="4" formatCode="#,##0.00">
                  <c:v>70900.63</c:v>
                </c:pt>
                <c:pt idx="5" formatCode="#,##0.00">
                  <c:v>89029.821360409507</c:v>
                </c:pt>
                <c:pt idx="6" formatCode="#,##0.00">
                  <c:v>101878.571666704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5-49B4-B286-66DB82E0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78600"/>
        <c:axId val="614594904"/>
      </c:lineChart>
      <c:catAx>
        <c:axId val="6175786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4904"/>
        <c:crosses val="autoZero"/>
        <c:auto val="1"/>
        <c:lblAlgn val="ctr"/>
        <c:lblOffset val="100"/>
        <c:noMultiLvlLbl val="0"/>
      </c:catAx>
      <c:valAx>
        <c:axId val="6145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'Historical Data (2021–2025)'!$M$1</c:f>
              <c:strCache>
                <c:ptCount val="1"/>
                <c:pt idx="0">
                  <c:v>GNPA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(2021–2025)'!$M$2:$M$6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3.97</c:v>
                </c:pt>
                <c:pt idx="2">
                  <c:v>2.78</c:v>
                </c:pt>
                <c:pt idx="3">
                  <c:v>2.2400000000000002</c:v>
                </c:pt>
                <c:pt idx="4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076-B36E-1FE043F8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11808"/>
        <c:axId val="545413968"/>
      </c:barChart>
      <c:dateAx>
        <c:axId val="54541180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3968"/>
        <c:crosses val="autoZero"/>
        <c:auto val="1"/>
        <c:lblOffset val="100"/>
        <c:baseTimeUnit val="years"/>
      </c:dateAx>
      <c:valAx>
        <c:axId val="545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'Historical Data (2021–2025)'!$N$1</c:f>
              <c:strCache>
                <c:ptCount val="1"/>
                <c:pt idx="0">
                  <c:v>NNPA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(2021–2025)'!$N$2:$N$6</c:f>
              <c:numCache>
                <c:formatCode>General</c:formatCode>
                <c:ptCount val="5"/>
                <c:pt idx="0">
                  <c:v>1.5</c:v>
                </c:pt>
                <c:pt idx="1">
                  <c:v>1.02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1-427B-B92D-AB9EB13B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232504"/>
        <c:axId val="609223504"/>
      </c:barChart>
      <c:dateAx>
        <c:axId val="6092325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3504"/>
        <c:crosses val="autoZero"/>
        <c:auto val="1"/>
        <c:lblOffset val="100"/>
        <c:baseTimeUnit val="years"/>
      </c:dateAx>
      <c:valAx>
        <c:axId val="6092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3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(2021–2025)'!$P$1</c:f>
              <c:strCache>
                <c:ptCount val="1"/>
                <c:pt idx="0">
                  <c:v>CASA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(2021–2025)'!$P$2:$P$6</c:f>
              <c:numCache>
                <c:formatCode>General</c:formatCode>
                <c:ptCount val="5"/>
                <c:pt idx="0">
                  <c:v>45.39</c:v>
                </c:pt>
                <c:pt idx="1">
                  <c:v>44.51</c:v>
                </c:pt>
                <c:pt idx="2">
                  <c:v>42.66</c:v>
                </c:pt>
                <c:pt idx="3">
                  <c:v>39.89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F-4E9D-A456-FB8F631C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79064"/>
        <c:axId val="478173664"/>
      </c:lineChart>
      <c:dateAx>
        <c:axId val="47817906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3664"/>
        <c:crosses val="autoZero"/>
        <c:auto val="1"/>
        <c:lblOffset val="100"/>
        <c:baseTimeUnit val="years"/>
      </c:dateAx>
      <c:valAx>
        <c:axId val="478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(2021–2025)'!$S$1</c:f>
              <c:strCache>
                <c:ptCount val="1"/>
                <c:pt idx="0">
                  <c:v>Adv/Dep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(2021–2025)'!$S$2:$S$6</c:f>
              <c:numCache>
                <c:formatCode>0.00</c:formatCode>
                <c:ptCount val="5"/>
                <c:pt idx="0">
                  <c:v>66.539348621919004</c:v>
                </c:pt>
                <c:pt idx="1">
                  <c:v>67.479786891193697</c:v>
                </c:pt>
                <c:pt idx="2">
                  <c:v>72.319846500065381</c:v>
                </c:pt>
                <c:pt idx="3">
                  <c:v>75.344040040286032</c:v>
                </c:pt>
                <c:pt idx="4">
                  <c:v>77.353502265090242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3-4290-87E2-C6CF3F543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83304"/>
        <c:axId val="541382584"/>
      </c:lineChart>
      <c:dateAx>
        <c:axId val="5413833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2584"/>
        <c:crosses val="autoZero"/>
        <c:auto val="1"/>
        <c:lblOffset val="100"/>
        <c:baseTimeUnit val="years"/>
      </c:dateAx>
      <c:valAx>
        <c:axId val="5413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(2021–2025)'!$U$1</c:f>
              <c:strCache>
                <c:ptCount val="1"/>
                <c:pt idx="0">
                  <c:v>Cost-to-Income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(2021–2025)'!$U$2:$U$6</c:f>
              <c:numCache>
                <c:formatCode>General</c:formatCode>
                <c:ptCount val="5"/>
                <c:pt idx="0">
                  <c:v>53.59</c:v>
                </c:pt>
                <c:pt idx="1">
                  <c:v>57.91</c:v>
                </c:pt>
                <c:pt idx="2">
                  <c:v>53.86</c:v>
                </c:pt>
                <c:pt idx="3">
                  <c:v>59.01</c:v>
                </c:pt>
                <c:pt idx="4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F-46B8-96CC-41EA46F7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230704"/>
        <c:axId val="609231064"/>
      </c:lineChart>
      <c:dateAx>
        <c:axId val="6092307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31064"/>
        <c:crosses val="autoZero"/>
        <c:auto val="1"/>
        <c:lblOffset val="100"/>
        <c:baseTimeUnit val="years"/>
      </c:dateAx>
      <c:valAx>
        <c:axId val="6092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3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ADVANCES VS DEPOSIITS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'Historical Data (2021–2025)'!$Q$1</c:f>
              <c:strCache>
                <c:ptCount val="1"/>
                <c:pt idx="0">
                  <c:v>Advances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(2021–2025)'!$Q$2:$Q$6</c:f>
              <c:numCache>
                <c:formatCode>#,##0.00</c:formatCode>
                <c:ptCount val="5"/>
                <c:pt idx="0">
                  <c:v>2449497.79</c:v>
                </c:pt>
                <c:pt idx="1">
                  <c:v>2733966.59</c:v>
                </c:pt>
                <c:pt idx="2">
                  <c:v>3199269.3</c:v>
                </c:pt>
                <c:pt idx="3">
                  <c:v>3703970.85</c:v>
                </c:pt>
                <c:pt idx="4">
                  <c:v>4163312.1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7-42B3-B2DA-5D916916B2C9}"/>
            </c:ext>
          </c:extLst>
        </c:ser>
        <c:ser>
          <c:idx val="1"/>
          <c:order val="1"/>
          <c:tx>
            <c:strRef>
              <c:f>'Historical Data (2021–2025)'!$R$1</c:f>
              <c:strCache>
                <c:ptCount val="1"/>
                <c:pt idx="0">
                  <c:v>Deposits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(2021–2025)'!$R$2:$R$6</c:f>
              <c:numCache>
                <c:formatCode>#,##0.00</c:formatCode>
                <c:ptCount val="5"/>
                <c:pt idx="0">
                  <c:v>3681277.08</c:v>
                </c:pt>
                <c:pt idx="1">
                  <c:v>4051534.12</c:v>
                </c:pt>
                <c:pt idx="2">
                  <c:v>4423777.78</c:v>
                </c:pt>
                <c:pt idx="3">
                  <c:v>4916076.7699999996</c:v>
                </c:pt>
                <c:pt idx="4">
                  <c:v>5382189.5300000003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7-42B3-B2DA-5D916916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9224224"/>
        <c:axId val="609224584"/>
        <c:axId val="606564864"/>
      </c:bar3DChart>
      <c:dateAx>
        <c:axId val="60922422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4584"/>
        <c:crosses val="autoZero"/>
        <c:auto val="1"/>
        <c:lblOffset val="100"/>
        <c:baseTimeUnit val="years"/>
      </c:dateAx>
      <c:valAx>
        <c:axId val="6092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4224"/>
        <c:crosses val="autoZero"/>
        <c:crossBetween val="between"/>
      </c:valAx>
      <c:serAx>
        <c:axId val="60656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245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(2021–2025)'!$T$1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(2021–2025)'!$T$2:$T$6</c:f>
              <c:numCache>
                <c:formatCode>General</c:formatCode>
                <c:ptCount val="5"/>
                <c:pt idx="0">
                  <c:v>13.23</c:v>
                </c:pt>
                <c:pt idx="1">
                  <c:v>19.64</c:v>
                </c:pt>
                <c:pt idx="2">
                  <c:v>27.68</c:v>
                </c:pt>
                <c:pt idx="3">
                  <c:v>28.86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5-4AEA-A319-AE3415B8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82224"/>
        <c:axId val="541383664"/>
      </c:lineChart>
      <c:dateAx>
        <c:axId val="54138222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3664"/>
        <c:crosses val="autoZero"/>
        <c:auto val="1"/>
        <c:lblOffset val="100"/>
        <c:baseTimeUnit val="years"/>
      </c:dateAx>
      <c:valAx>
        <c:axId val="541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(2021–2025)'!$O$1</c:f>
              <c:strCache>
                <c:ptCount val="1"/>
                <c:pt idx="0">
                  <c:v>CAR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(2021–2025)'!$O$2:$O$6</c:f>
              <c:numCache>
                <c:formatCode>General</c:formatCode>
                <c:ptCount val="5"/>
                <c:pt idx="0">
                  <c:v>13.74</c:v>
                </c:pt>
                <c:pt idx="1">
                  <c:v>13.85</c:v>
                </c:pt>
                <c:pt idx="2">
                  <c:v>14.68</c:v>
                </c:pt>
                <c:pt idx="3">
                  <c:v>14.28</c:v>
                </c:pt>
                <c:pt idx="4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4-489D-A051-FCA4E573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7568"/>
        <c:axId val="545415408"/>
      </c:lineChart>
      <c:dateAx>
        <c:axId val="5454175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5408"/>
        <c:crosses val="autoZero"/>
        <c:auto val="1"/>
        <c:lblOffset val="100"/>
        <c:baseTimeUnit val="years"/>
      </c:dateAx>
      <c:valAx>
        <c:axId val="5454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'Historical Data (2021–2025)'!$H$1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(2021–2025)'!$H$2:$H$6</c:f>
              <c:numCache>
                <c:formatCode>#,##0.00</c:formatCode>
                <c:ptCount val="5"/>
                <c:pt idx="0">
                  <c:v>4534429.63</c:v>
                </c:pt>
                <c:pt idx="1">
                  <c:v>4987597.41</c:v>
                </c:pt>
                <c:pt idx="2">
                  <c:v>5516978.5300000003</c:v>
                </c:pt>
                <c:pt idx="3">
                  <c:v>6179693.9500000002</c:v>
                </c:pt>
                <c:pt idx="4">
                  <c:v>6676053.2699999996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3-4C5C-8C5D-A55F92B7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6541192"/>
        <c:axId val="616545512"/>
        <c:axId val="0"/>
      </c:bar3DChart>
      <c:dateAx>
        <c:axId val="6165411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45512"/>
        <c:crosses val="autoZero"/>
        <c:auto val="1"/>
        <c:lblOffset val="100"/>
        <c:baseTimeUnit val="years"/>
      </c:dateAx>
      <c:valAx>
        <c:axId val="6165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54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'Historical Data (2021–2025)'!$I$1</c:f>
              <c:strCache>
                <c:ptCount val="1"/>
                <c:pt idx="0">
                  <c:v>Shareholder Equity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(2021–2025)'!$I$2:$I$6</c:f>
              <c:numCache>
                <c:formatCode>#,##0.00</c:formatCode>
                <c:ptCount val="5"/>
                <c:pt idx="0">
                  <c:v>253875.19</c:v>
                </c:pt>
                <c:pt idx="1">
                  <c:v>280088.06</c:v>
                </c:pt>
                <c:pt idx="2">
                  <c:v>327608.45</c:v>
                </c:pt>
                <c:pt idx="3">
                  <c:v>377246.53</c:v>
                </c:pt>
                <c:pt idx="4">
                  <c:v>441162.12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729-B0F2-0542ADD2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8181224"/>
        <c:axId val="478175464"/>
        <c:axId val="0"/>
      </c:bar3DChart>
      <c:dateAx>
        <c:axId val="47818122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5464"/>
        <c:crosses val="autoZero"/>
        <c:auto val="1"/>
        <c:lblOffset val="100"/>
        <c:baseTimeUnit val="years"/>
      </c:dateAx>
      <c:valAx>
        <c:axId val="4781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8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'NetInterestIncom Forecast sheet'!$B$1</c:f>
              <c:strCache>
                <c:ptCount val="1"/>
                <c:pt idx="0">
                  <c:v>Net Interest Income (NII)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'NetInterestIncom Forecast sheet'!$B$2:$B$8</c:f>
              <c:numCache>
                <c:formatCode>#,##0.00</c:formatCode>
                <c:ptCount val="7"/>
                <c:pt idx="0">
                  <c:v>110710</c:v>
                </c:pt>
                <c:pt idx="1">
                  <c:v>120707.58999999997</c:v>
                </c:pt>
                <c:pt idx="2">
                  <c:v>144840.5</c:v>
                </c:pt>
                <c:pt idx="3">
                  <c:v>159875.82999999999</c:v>
                </c:pt>
                <c:pt idx="4">
                  <c:v>166965.13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9-48A4-B9D9-713821CE6E92}"/>
            </c:ext>
          </c:extLst>
        </c:ser>
        <c:ser>
          <c:idx val="1"/>
          <c:order val="1"/>
          <c:tx>
            <c:strRef>
              <c:f>'NetInterestIncom Forecast sheet'!$C$1</c:f>
              <c:strCache>
                <c:ptCount val="1"/>
                <c:pt idx="0">
                  <c:v>Forecast(Net Interest Income (NII))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'NetInterestIncom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'NetInterestIncom Forecast sheet'!$C$2:$C$8</c:f>
              <c:numCache>
                <c:formatCode>General</c:formatCode>
                <c:ptCount val="7"/>
                <c:pt idx="4" formatCode="#,##0.00">
                  <c:v>166965.13</c:v>
                </c:pt>
                <c:pt idx="5" formatCode="#,##0.00">
                  <c:v>185084.14825466141</c:v>
                </c:pt>
                <c:pt idx="6" formatCode="#,##0.00">
                  <c:v>199959.5629371262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9-48A4-B9D9-713821CE6E92}"/>
            </c:ext>
          </c:extLst>
        </c:ser>
        <c:ser>
          <c:idx val="2"/>
          <c:order val="2"/>
          <c:tx>
            <c:strRef>
              <c:f>'NetInterestIncom Forecast sheet'!$D$1</c:f>
              <c:strCache>
                <c:ptCount val="1"/>
                <c:pt idx="0">
                  <c:v>Lower Confidence Bound(Net Interest Income (NII))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'NetInterestIncom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'NetInterestIncom Forecast sheet'!$D$2:$D$8</c:f>
              <c:numCache>
                <c:formatCode>General</c:formatCode>
                <c:ptCount val="7"/>
                <c:pt idx="4" formatCode="#,##0.00">
                  <c:v>166965.13</c:v>
                </c:pt>
                <c:pt idx="5" formatCode="#,##0.00">
                  <c:v>177525.68808176543</c:v>
                </c:pt>
                <c:pt idx="6" formatCode="#,##0.00">
                  <c:v>192401.06875123596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89-48A4-B9D9-713821CE6E92}"/>
            </c:ext>
          </c:extLst>
        </c:ser>
        <c:ser>
          <c:idx val="3"/>
          <c:order val="3"/>
          <c:tx>
            <c:strRef>
              <c:f>'NetInterestIncom Forecast sheet'!$E$1</c:f>
              <c:strCache>
                <c:ptCount val="1"/>
                <c:pt idx="0">
                  <c:v>Upper Confidence Bound(Net Interest Income (NII))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'NetInterestIncom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'NetInterestIncom Forecast sheet'!$E$2:$E$8</c:f>
              <c:numCache>
                <c:formatCode>General</c:formatCode>
                <c:ptCount val="7"/>
                <c:pt idx="4" formatCode="#,##0.00">
                  <c:v>166965.13</c:v>
                </c:pt>
                <c:pt idx="5" formatCode="#,##0.00">
                  <c:v>192642.6084275574</c:v>
                </c:pt>
                <c:pt idx="6" formatCode="#,##0.00">
                  <c:v>207518.05712301645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89-48A4-B9D9-713821CE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80400"/>
        <c:axId val="617581120"/>
      </c:lineChart>
      <c:catAx>
        <c:axId val="617580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81120"/>
        <c:crosses val="autoZero"/>
        <c:auto val="1"/>
        <c:lblAlgn val="ctr"/>
        <c:lblOffset val="100"/>
        <c:noMultiLvlLbl val="0"/>
      </c:catAx>
      <c:valAx>
        <c:axId val="6175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(2021–2025)'!$E$1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(2021–2025)'!$E$2:$E$6</c:f>
              <c:numCache>
                <c:formatCode>#,##0.00</c:formatCode>
                <c:ptCount val="5"/>
                <c:pt idx="0">
                  <c:v>82652.22</c:v>
                </c:pt>
                <c:pt idx="1">
                  <c:v>93397.52</c:v>
                </c:pt>
                <c:pt idx="2">
                  <c:v>97743.14</c:v>
                </c:pt>
                <c:pt idx="3">
                  <c:v>124860.81</c:v>
                </c:pt>
                <c:pt idx="4">
                  <c:v>118069.02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B-4759-961D-990247D7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54368"/>
        <c:axId val="547351848"/>
      </c:lineChart>
      <c:dateAx>
        <c:axId val="5473543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1848"/>
        <c:crosses val="autoZero"/>
        <c:auto val="1"/>
        <c:lblOffset val="100"/>
        <c:baseTimeUnit val="years"/>
      </c:dateAx>
      <c:valAx>
        <c:axId val="5473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'ROE Forecast sheet'!$B$1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'ROE Forecast sheet'!$B$2:$B$8</c:f>
              <c:numCache>
                <c:formatCode>General</c:formatCode>
                <c:ptCount val="7"/>
                <c:pt idx="0">
                  <c:v>8.86</c:v>
                </c:pt>
                <c:pt idx="1">
                  <c:v>12.33</c:v>
                </c:pt>
                <c:pt idx="2">
                  <c:v>16.75</c:v>
                </c:pt>
                <c:pt idx="3">
                  <c:v>17.46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1-48BB-8B13-2B34752F9C4D}"/>
            </c:ext>
          </c:extLst>
        </c:ser>
        <c:ser>
          <c:idx val="1"/>
          <c:order val="1"/>
          <c:tx>
            <c:strRef>
              <c:f>'ROE Forecast sheet'!$C$1</c:f>
              <c:strCache>
                <c:ptCount val="1"/>
                <c:pt idx="0">
                  <c:v>Forecast(ROE)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'ROE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'ROE Forecast sheet'!$C$2:$C$8</c:f>
              <c:numCache>
                <c:formatCode>General</c:formatCode>
                <c:ptCount val="7"/>
                <c:pt idx="4">
                  <c:v>16.07</c:v>
                </c:pt>
                <c:pt idx="5" formatCode="0.00000000">
                  <c:v>19.295648048879038</c:v>
                </c:pt>
                <c:pt idx="6">
                  <c:v>21.089648965579322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1-48BB-8B13-2B34752F9C4D}"/>
            </c:ext>
          </c:extLst>
        </c:ser>
        <c:ser>
          <c:idx val="2"/>
          <c:order val="2"/>
          <c:tx>
            <c:strRef>
              <c:f>'ROE Forecast sheet'!$D$1</c:f>
              <c:strCache>
                <c:ptCount val="1"/>
                <c:pt idx="0">
                  <c:v>Lower Confidence Bound(ROE)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'ROE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'ROE Forecast sheet'!$D$2:$D$8</c:f>
              <c:numCache>
                <c:formatCode>General</c:formatCode>
                <c:ptCount val="7"/>
                <c:pt idx="4" formatCode="0.00">
                  <c:v>16.07</c:v>
                </c:pt>
                <c:pt idx="5" formatCode="0.00">
                  <c:v>15.050694478489476</c:v>
                </c:pt>
                <c:pt idx="6" formatCode="0.00">
                  <c:v>16.341746674156358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1-48BB-8B13-2B34752F9C4D}"/>
            </c:ext>
          </c:extLst>
        </c:ser>
        <c:ser>
          <c:idx val="3"/>
          <c:order val="3"/>
          <c:tx>
            <c:strRef>
              <c:f>'ROE Forecast sheet'!$E$1</c:f>
              <c:strCache>
                <c:ptCount val="1"/>
                <c:pt idx="0">
                  <c:v>Upper Confidence Bound(ROE)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'ROE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'ROE Forecast sheet'!$E$2:$E$8</c:f>
              <c:numCache>
                <c:formatCode>General</c:formatCode>
                <c:ptCount val="7"/>
                <c:pt idx="4" formatCode="0.00">
                  <c:v>16.07</c:v>
                </c:pt>
                <c:pt idx="5" formatCode="0.00">
                  <c:v>23.5406016192686</c:v>
                </c:pt>
                <c:pt idx="6" formatCode="0.00">
                  <c:v>25.837551257002286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81-48BB-8B13-2B34752F9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05872"/>
        <c:axId val="611703352"/>
      </c:lineChart>
      <c:catAx>
        <c:axId val="611705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3352"/>
        <c:crosses val="autoZero"/>
        <c:auto val="1"/>
        <c:lblAlgn val="ctr"/>
        <c:lblOffset val="100"/>
        <c:noMultiLvlLbl val="0"/>
      </c:catAx>
      <c:valAx>
        <c:axId val="6117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'GNPA Forecast sheet'!$B$1</c:f>
              <c:strCache>
                <c:ptCount val="1"/>
                <c:pt idx="0">
                  <c:v>GNPA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'GNPA Forecast sheet'!$B$2:$B$8</c:f>
              <c:numCache>
                <c:formatCode>General</c:formatCode>
                <c:ptCount val="7"/>
                <c:pt idx="0">
                  <c:v>4.9800000000000004</c:v>
                </c:pt>
                <c:pt idx="1">
                  <c:v>3.97</c:v>
                </c:pt>
                <c:pt idx="2">
                  <c:v>2.78</c:v>
                </c:pt>
                <c:pt idx="3">
                  <c:v>2.2400000000000002</c:v>
                </c:pt>
                <c:pt idx="4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6-4122-BCA2-E540F5A57344}"/>
            </c:ext>
          </c:extLst>
        </c:ser>
        <c:ser>
          <c:idx val="1"/>
          <c:order val="1"/>
          <c:tx>
            <c:strRef>
              <c:f>'GNPA Forecast sheet'!$C$1</c:f>
              <c:strCache>
                <c:ptCount val="1"/>
                <c:pt idx="0">
                  <c:v>Forecast(GNPA %)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'GNPA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'GNPA Forecast sheet'!$C$2:$C$8</c:f>
              <c:numCache>
                <c:formatCode>General</c:formatCode>
                <c:ptCount val="7"/>
                <c:pt idx="4">
                  <c:v>1.82</c:v>
                </c:pt>
                <c:pt idx="5">
                  <c:v>0.86114914702236933</c:v>
                </c:pt>
                <c:pt idx="6">
                  <c:v>7.8947913890989443E-2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4122-BCA2-E540F5A57344}"/>
            </c:ext>
          </c:extLst>
        </c:ser>
        <c:ser>
          <c:idx val="2"/>
          <c:order val="2"/>
          <c:tx>
            <c:strRef>
              <c:f>'GNPA Forecast sheet'!$D$1</c:f>
              <c:strCache>
                <c:ptCount val="1"/>
                <c:pt idx="0">
                  <c:v>Lower Confidence Bound(GNPA %)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'GNPA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'GNPA Forecast sheet'!$D$2:$D$8</c:f>
              <c:numCache>
                <c:formatCode>General</c:formatCode>
                <c:ptCount val="7"/>
                <c:pt idx="4" formatCode="0.00">
                  <c:v>1.82</c:v>
                </c:pt>
                <c:pt idx="5" formatCode="0.00">
                  <c:v>0.27327358884544184</c:v>
                </c:pt>
                <c:pt idx="6" formatCode="0.00">
                  <c:v>-0.57858005748883434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6-4122-BCA2-E540F5A57344}"/>
            </c:ext>
          </c:extLst>
        </c:ser>
        <c:ser>
          <c:idx val="3"/>
          <c:order val="3"/>
          <c:tx>
            <c:strRef>
              <c:f>'GNPA Forecast sheet'!$E$1</c:f>
              <c:strCache>
                <c:ptCount val="1"/>
                <c:pt idx="0">
                  <c:v>Upper Confidence Bound(GNPA %)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'GNPA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'GNPA Forecast sheet'!$E$2:$E$8</c:f>
              <c:numCache>
                <c:formatCode>General</c:formatCode>
                <c:ptCount val="7"/>
                <c:pt idx="4" formatCode="0.00">
                  <c:v>1.82</c:v>
                </c:pt>
                <c:pt idx="5" formatCode="0.00">
                  <c:v>1.4490247051992968</c:v>
                </c:pt>
                <c:pt idx="6" formatCode="0.00">
                  <c:v>0.7364758852708132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6-4122-BCA2-E540F5A5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74496"/>
        <c:axId val="617577376"/>
      </c:lineChart>
      <c:catAx>
        <c:axId val="617574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7376"/>
        <c:crosses val="autoZero"/>
        <c:auto val="1"/>
        <c:lblAlgn val="ctr"/>
        <c:lblOffset val="100"/>
        <c:noMultiLvlLbl val="0"/>
      </c:catAx>
      <c:valAx>
        <c:axId val="6175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 Forecast sheet'!$B$1</c:f>
              <c:strCache>
                <c:ptCount val="1"/>
                <c:pt idx="0">
                  <c:v>CAR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 Forecast sheet'!$B$2:$B$8</c:f>
              <c:numCache>
                <c:formatCode>General</c:formatCode>
                <c:ptCount val="7"/>
                <c:pt idx="0">
                  <c:v>13.74</c:v>
                </c:pt>
                <c:pt idx="1">
                  <c:v>13.85</c:v>
                </c:pt>
                <c:pt idx="2">
                  <c:v>14.68</c:v>
                </c:pt>
                <c:pt idx="3">
                  <c:v>14.28</c:v>
                </c:pt>
                <c:pt idx="4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C-48AB-ABBF-3ED02BBDDD13}"/>
            </c:ext>
          </c:extLst>
        </c:ser>
        <c:ser>
          <c:idx val="1"/>
          <c:order val="1"/>
          <c:tx>
            <c:strRef>
              <c:f>'CAR Forecast sheet'!$C$1</c:f>
              <c:strCache>
                <c:ptCount val="1"/>
                <c:pt idx="0">
                  <c:v>Forecast(CAR %)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'CAR Forecast sheet'!$C$2:$C$8</c:f>
              <c:numCache>
                <c:formatCode>General</c:formatCode>
                <c:ptCount val="7"/>
                <c:pt idx="4">
                  <c:v>14.25</c:v>
                </c:pt>
                <c:pt idx="5">
                  <c:v>14.429288320727391</c:v>
                </c:pt>
                <c:pt idx="6">
                  <c:v>14.549293627851664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C-48AB-ABBF-3ED02BBDDD13}"/>
            </c:ext>
          </c:extLst>
        </c:ser>
        <c:ser>
          <c:idx val="2"/>
          <c:order val="2"/>
          <c:tx>
            <c:strRef>
              <c:f>'CAR Forecast sheet'!$D$1</c:f>
              <c:strCache>
                <c:ptCount val="1"/>
                <c:pt idx="0">
                  <c:v>Lower Confidence Bound(CAR %)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'CAR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'CAR Forecast sheet'!$D$2:$D$8</c:f>
              <c:numCache>
                <c:formatCode>General</c:formatCode>
                <c:ptCount val="7"/>
                <c:pt idx="4" formatCode="0.00">
                  <c:v>14.25</c:v>
                </c:pt>
                <c:pt idx="5" formatCode="0.00">
                  <c:v>13.805046884084733</c:v>
                </c:pt>
                <c:pt idx="6" formatCode="0.00">
                  <c:v>13.920038133205711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C-48AB-ABBF-3ED02BBDDD13}"/>
            </c:ext>
          </c:extLst>
        </c:ser>
        <c:ser>
          <c:idx val="3"/>
          <c:order val="3"/>
          <c:tx>
            <c:strRef>
              <c:f>'CAR Forecast sheet'!$E$1</c:f>
              <c:strCache>
                <c:ptCount val="1"/>
                <c:pt idx="0">
                  <c:v>Upper Confidence Bound(CAR %)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'CAR Forecast sheet'!$A$2:$A$8</c:f>
              <c:numCache>
                <c:formatCode>yyyy</c:formatCode>
                <c:ptCount val="7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  <c:pt idx="5">
                  <c:v>46082</c:v>
                </c:pt>
                <c:pt idx="6">
                  <c:v>46447</c:v>
                </c:pt>
              </c:numCache>
            </c:numRef>
          </c:cat>
          <c:val>
            <c:numRef>
              <c:f>'CAR Forecast sheet'!$E$2:$E$8</c:f>
              <c:numCache>
                <c:formatCode>General</c:formatCode>
                <c:ptCount val="7"/>
                <c:pt idx="4" formatCode="0.00">
                  <c:v>14.25</c:v>
                </c:pt>
                <c:pt idx="5" formatCode="0.00">
                  <c:v>15.053529757370049</c:v>
                </c:pt>
                <c:pt idx="6" formatCode="0.00">
                  <c:v>15.178549122497618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7C-48AB-ABBF-3ED02BBD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61728"/>
        <c:axId val="618162088"/>
      </c:lineChart>
      <c:catAx>
        <c:axId val="618161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2088"/>
        <c:crosses val="autoZero"/>
        <c:auto val="1"/>
        <c:lblAlgn val="ctr"/>
        <c:lblOffset val="100"/>
        <c:noMultiLvlLbl val="0"/>
      </c:catAx>
      <c:valAx>
        <c:axId val="6181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6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(2021–2025)'!$D$1</c:f>
              <c:strCache>
                <c:ptCount val="1"/>
                <c:pt idx="0">
                  <c:v>Net Interest Income (NII)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(2021–2025)'!$D$2:$D$6</c:f>
              <c:numCache>
                <c:formatCode>#,##0.00</c:formatCode>
                <c:ptCount val="5"/>
                <c:pt idx="0">
                  <c:v>110710</c:v>
                </c:pt>
                <c:pt idx="1">
                  <c:v>120707.58999999997</c:v>
                </c:pt>
                <c:pt idx="2">
                  <c:v>144840.5</c:v>
                </c:pt>
                <c:pt idx="3">
                  <c:v>159875.82999999999</c:v>
                </c:pt>
                <c:pt idx="4">
                  <c:v>166965.13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F-4C70-94F9-3E5BAD80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32544"/>
        <c:axId val="539932904"/>
      </c:lineChart>
      <c:dateAx>
        <c:axId val="53993254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2904"/>
        <c:crosses val="autoZero"/>
        <c:auto val="1"/>
        <c:lblOffset val="100"/>
        <c:baseTimeUnit val="years"/>
      </c:dateAx>
      <c:valAx>
        <c:axId val="5399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'Historical Data (2021–2025)'!$G$1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(2021–2025)'!$G$2:$G$6</c:f>
              <c:numCache>
                <c:formatCode>#,##0.00</c:formatCode>
                <c:ptCount val="5"/>
                <c:pt idx="0">
                  <c:v>20410.47</c:v>
                </c:pt>
                <c:pt idx="1">
                  <c:v>31675.98</c:v>
                </c:pt>
                <c:pt idx="2">
                  <c:v>50232.45</c:v>
                </c:pt>
                <c:pt idx="3">
                  <c:v>61076.62</c:v>
                </c:pt>
                <c:pt idx="4">
                  <c:v>70900.63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7-410A-8807-0A525423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426568"/>
        <c:axId val="545424048"/>
      </c:barChart>
      <c:dateAx>
        <c:axId val="5454265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24048"/>
        <c:crosses val="autoZero"/>
        <c:auto val="1"/>
        <c:lblOffset val="100"/>
        <c:baseTimeUnit val="years"/>
      </c:dateAx>
      <c:valAx>
        <c:axId val="5454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2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IN ROA AND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Data (2021–2025)'!$J$1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(2021–2025)'!$J$2:$J$6</c:f>
              <c:numCache>
                <c:formatCode>General</c:formatCode>
                <c:ptCount val="5"/>
                <c:pt idx="0">
                  <c:v>0.45</c:v>
                </c:pt>
                <c:pt idx="1">
                  <c:v>0.63</c:v>
                </c:pt>
                <c:pt idx="2">
                  <c:v>0.91</c:v>
                </c:pt>
                <c:pt idx="3">
                  <c:v>0.98</c:v>
                </c:pt>
                <c:pt idx="4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1-4D87-B8A5-5645B19F4C86}"/>
            </c:ext>
          </c:extLst>
        </c:ser>
        <c:ser>
          <c:idx val="1"/>
          <c:order val="1"/>
          <c:tx>
            <c:strRef>
              <c:f>'Historical Data (2021–2025)'!$K$1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(2021–2025)'!$K$2:$K$6</c:f>
              <c:numCache>
                <c:formatCode>General</c:formatCode>
                <c:ptCount val="5"/>
                <c:pt idx="0">
                  <c:v>8.86</c:v>
                </c:pt>
                <c:pt idx="1">
                  <c:v>12.33</c:v>
                </c:pt>
                <c:pt idx="2">
                  <c:v>16.75</c:v>
                </c:pt>
                <c:pt idx="3">
                  <c:v>17.46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1-4D87-B8A5-5645B19F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8248"/>
        <c:axId val="547346088"/>
      </c:lineChart>
      <c:dateAx>
        <c:axId val="54734824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6088"/>
        <c:crosses val="autoZero"/>
        <c:auto val="1"/>
        <c:lblOffset val="100"/>
        <c:baseTimeUnit val="years"/>
      </c:dateAx>
      <c:valAx>
        <c:axId val="5473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cat>
          <c:val>
            <c:numRef>
              <c:f>'Historical Data (2021–2025)'!$A$2:$A$6</c:f>
              <c:numCache>
                <c:formatCode>yyyy</c:formatCode>
                <c:ptCount val="5"/>
                <c:pt idx="0">
                  <c:v>44256</c:v>
                </c:pt>
                <c:pt idx="1">
                  <c:v>44621</c:v>
                </c:pt>
                <c:pt idx="2">
                  <c:v>44986</c:v>
                </c:pt>
                <c:pt idx="3">
                  <c:v>45352</c:v>
                </c:pt>
                <c:pt idx="4">
                  <c:v>45717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C-47B1-AE6F-EDC497DF5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57608"/>
        <c:axId val="547360488"/>
      </c:lineChart>
      <c:dateAx>
        <c:axId val="54735760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60488"/>
        <c:crosses val="autoZero"/>
        <c:auto val="1"/>
        <c:lblOffset val="100"/>
        <c:baseTimeUnit val="years"/>
      </c:dateAx>
      <c:valAx>
        <c:axId val="54736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5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80962</xdr:rowOff>
    </xdr:from>
    <xdr:to>
      <xdr:col>5</xdr:col>
      <xdr:colOff>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029AD-E179-FEA1-5C1B-16A0CD64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80961</xdr:rowOff>
    </xdr:from>
    <xdr:to>
      <xdr:col>5</xdr:col>
      <xdr:colOff>9524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E0144-0819-F6CB-93C7-3187FFC40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128587</xdr:rowOff>
    </xdr:from>
    <xdr:to>
      <xdr:col>4</xdr:col>
      <xdr:colOff>2019300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EBB9F-3807-6E5B-2396-83AAF8FB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128588</xdr:rowOff>
    </xdr:from>
    <xdr:to>
      <xdr:col>5</xdr:col>
      <xdr:colOff>9524</xdr:colOff>
      <xdr:row>20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91893-B207-7D83-60A4-AC835995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119062</xdr:rowOff>
    </xdr:from>
    <xdr:to>
      <xdr:col>5</xdr:col>
      <xdr:colOff>19049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4663A-A12B-C7B9-F27A-58ADB5C3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313542</xdr:colOff>
      <xdr:row>0</xdr:row>
      <xdr:rowOff>68036</xdr:rowOff>
    </xdr:from>
    <xdr:to>
      <xdr:col>35</xdr:col>
      <xdr:colOff>585973</xdr:colOff>
      <xdr:row>6</xdr:row>
      <xdr:rowOff>150395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D5FDC7-D639-AB4D-9F0C-4BE3660203D5}"/>
            </a:ext>
          </a:extLst>
        </xdr:cNvPr>
        <xdr:cNvSpPr txBox="1"/>
      </xdr:nvSpPr>
      <xdr:spPr>
        <a:xfrm>
          <a:off x="4011483" y="68036"/>
          <a:ext cx="18145814" cy="1258977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200" b="1">
              <a:solidFill>
                <a:schemeClr val="tx2">
                  <a:lumMod val="50000"/>
                </a:schemeClr>
              </a:solidFill>
              <a:latin typeface="+mn-lt"/>
            </a:rPr>
            <a:t>VISULAIZATION</a:t>
          </a:r>
          <a:r>
            <a:rPr lang="en-IN" sz="7200" b="1" baseline="0">
              <a:solidFill>
                <a:schemeClr val="tx2">
                  <a:lumMod val="50000"/>
                </a:schemeClr>
              </a:solidFill>
              <a:latin typeface="+mn-lt"/>
            </a:rPr>
            <a:t> OF EACH NARRATION</a:t>
          </a:r>
          <a:endParaRPr lang="en-IN" sz="7200" b="1">
            <a:solidFill>
              <a:schemeClr val="tx2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0</xdr:col>
      <xdr:colOff>316506</xdr:colOff>
      <xdr:row>12</xdr:row>
      <xdr:rowOff>40410</xdr:rowOff>
    </xdr:from>
    <xdr:to>
      <xdr:col>7</xdr:col>
      <xdr:colOff>388776</xdr:colOff>
      <xdr:row>26</xdr:row>
      <xdr:rowOff>77755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07EF5-729D-4B45-BF11-961F5344A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400365</xdr:colOff>
      <xdr:row>12</xdr:row>
      <xdr:rowOff>88604</xdr:rowOff>
    </xdr:from>
    <xdr:to>
      <xdr:col>24</xdr:col>
      <xdr:colOff>376570</xdr:colOff>
      <xdr:row>33</xdr:row>
      <xdr:rowOff>183086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9BEB4-6098-41FB-9443-4586D00EA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601432</xdr:colOff>
      <xdr:row>12</xdr:row>
      <xdr:rowOff>93335</xdr:rowOff>
    </xdr:from>
    <xdr:to>
      <xdr:col>17</xdr:col>
      <xdr:colOff>76399</xdr:colOff>
      <xdr:row>42</xdr:row>
      <xdr:rowOff>66453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F5D7F-6EAF-446F-859D-7B7C194C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301523</xdr:colOff>
      <xdr:row>26</xdr:row>
      <xdr:rowOff>190001</xdr:rowOff>
    </xdr:from>
    <xdr:to>
      <xdr:col>7</xdr:col>
      <xdr:colOff>408215</xdr:colOff>
      <xdr:row>42</xdr:row>
      <xdr:rowOff>77755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B78392-A030-4F65-838A-1F9159E7C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404386</xdr:colOff>
      <xdr:row>69</xdr:row>
      <xdr:rowOff>1723</xdr:rowOff>
    </xdr:from>
    <xdr:to>
      <xdr:col>7</xdr:col>
      <xdr:colOff>466117</xdr:colOff>
      <xdr:row>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8C4CC1-30F3-486A-B1B8-F1BCEDB1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376985</xdr:colOff>
      <xdr:row>50</xdr:row>
      <xdr:rowOff>155056</xdr:rowOff>
    </xdr:from>
    <xdr:to>
      <xdr:col>7</xdr:col>
      <xdr:colOff>443022</xdr:colOff>
      <xdr:row>67</xdr:row>
      <xdr:rowOff>22151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339E1-6EE7-44F9-A3D9-85F7AD615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405796</xdr:colOff>
      <xdr:row>34</xdr:row>
      <xdr:rowOff>141925</xdr:rowOff>
    </xdr:from>
    <xdr:to>
      <xdr:col>24</xdr:col>
      <xdr:colOff>348476</xdr:colOff>
      <xdr:row>42</xdr:row>
      <xdr:rowOff>92927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388564-4212-4F9A-B99C-7A56F0499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217945</xdr:colOff>
      <xdr:row>12</xdr:row>
      <xdr:rowOff>73948</xdr:rowOff>
    </xdr:from>
    <xdr:to>
      <xdr:col>42</xdr:col>
      <xdr:colOff>209086</xdr:colOff>
      <xdr:row>41</xdr:row>
      <xdr:rowOff>162622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B1BF16-0327-4B4F-BA4D-7240FE5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454849</xdr:colOff>
      <xdr:row>74</xdr:row>
      <xdr:rowOff>101497</xdr:rowOff>
    </xdr:from>
    <xdr:to>
      <xdr:col>31</xdr:col>
      <xdr:colOff>309579</xdr:colOff>
      <xdr:row>85</xdr:row>
      <xdr:rowOff>121596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F505BD-2E3B-4B88-9F53-1ABE156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601581</xdr:colOff>
      <xdr:row>12</xdr:row>
      <xdr:rowOff>72712</xdr:rowOff>
    </xdr:from>
    <xdr:to>
      <xdr:col>32</xdr:col>
      <xdr:colOff>88605</xdr:colOff>
      <xdr:row>25</xdr:row>
      <xdr:rowOff>155058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2F8694-87B2-4DD3-91EF-33DD5130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18484</xdr:colOff>
      <xdr:row>27</xdr:row>
      <xdr:rowOff>100049</xdr:rowOff>
    </xdr:from>
    <xdr:to>
      <xdr:col>32</xdr:col>
      <xdr:colOff>116159</xdr:colOff>
      <xdr:row>42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ABC316-0BE3-4DE1-B404-321459388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384271</xdr:colOff>
      <xdr:row>50</xdr:row>
      <xdr:rowOff>175229</xdr:rowOff>
    </xdr:from>
    <xdr:to>
      <xdr:col>42</xdr:col>
      <xdr:colOff>357187</xdr:colOff>
      <xdr:row>65</xdr:row>
      <xdr:rowOff>158749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A7BDB6-826C-458D-BD19-16B2575E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137256</xdr:colOff>
      <xdr:row>50</xdr:row>
      <xdr:rowOff>173630</xdr:rowOff>
    </xdr:from>
    <xdr:to>
      <xdr:col>20</xdr:col>
      <xdr:colOff>131380</xdr:colOff>
      <xdr:row>85</xdr:row>
      <xdr:rowOff>162128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9CBF9D-5581-4E82-904C-981FF202D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466451</xdr:colOff>
      <xdr:row>50</xdr:row>
      <xdr:rowOff>170865</xdr:rowOff>
    </xdr:from>
    <xdr:to>
      <xdr:col>31</xdr:col>
      <xdr:colOff>269048</xdr:colOff>
      <xdr:row>73</xdr:row>
      <xdr:rowOff>60798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4DB87B-BA1E-4503-AEA1-A108EE823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391533</xdr:colOff>
      <xdr:row>7</xdr:row>
      <xdr:rowOff>3477</xdr:rowOff>
    </xdr:from>
    <xdr:to>
      <xdr:col>25</xdr:col>
      <xdr:colOff>553065</xdr:colOff>
      <xdr:row>11</xdr:row>
      <xdr:rowOff>176860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C2B2F91-6803-89A3-D349-06D428123265}"/>
            </a:ext>
          </a:extLst>
        </xdr:cNvPr>
        <xdr:cNvSpPr txBox="1"/>
      </xdr:nvSpPr>
      <xdr:spPr>
        <a:xfrm>
          <a:off x="10223791" y="1293961"/>
          <a:ext cx="5692177" cy="91080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400" b="1"/>
            <a:t>1. Profitability Cluster</a:t>
          </a:r>
        </a:p>
      </xdr:txBody>
    </xdr:sp>
    <xdr:clientData/>
  </xdr:twoCellAnchor>
  <xdr:twoCellAnchor>
    <xdr:from>
      <xdr:col>15</xdr:col>
      <xdr:colOff>279942</xdr:colOff>
      <xdr:row>43</xdr:row>
      <xdr:rowOff>123749</xdr:rowOff>
    </xdr:from>
    <xdr:to>
      <xdr:col>27</xdr:col>
      <xdr:colOff>172212</xdr:colOff>
      <xdr:row>50</xdr:row>
      <xdr:rowOff>28997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CD967A-A121-4F2C-8014-6C04E9C5E304}"/>
            </a:ext>
          </a:extLst>
        </xdr:cNvPr>
        <xdr:cNvSpPr txBox="1"/>
      </xdr:nvSpPr>
      <xdr:spPr>
        <a:xfrm>
          <a:off x="9209630" y="8656562"/>
          <a:ext cx="7036020" cy="129431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4400" b="1"/>
            <a:t>2. Risk/Asset Quality Cluster</a:t>
          </a:r>
        </a:p>
      </xdr:txBody>
    </xdr:sp>
    <xdr:clientData/>
  </xdr:twoCellAnchor>
  <xdr:twoCellAnchor>
    <xdr:from>
      <xdr:col>31</xdr:col>
      <xdr:colOff>434015</xdr:colOff>
      <xdr:row>66</xdr:row>
      <xdr:rowOff>107897</xdr:rowOff>
    </xdr:from>
    <xdr:to>
      <xdr:col>42</xdr:col>
      <xdr:colOff>357188</xdr:colOff>
      <xdr:row>85</xdr:row>
      <xdr:rowOff>79375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CA6E93-D547-4B5F-8F26-A26D7F01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66BE6-4FF3-4CD7-A85D-FA7DA2774524}" name="Table2" displayName="Table2" ref="A1:E8" totalsRowShown="0">
  <autoFilter ref="A1:E8" xr:uid="{80666BE6-4FF3-4CD7-A85D-FA7DA2774524}"/>
  <tableColumns count="5">
    <tableColumn id="1" xr3:uid="{B97A4C67-BD5C-42CA-9618-1D52D28D9751}" name="Year" dataDxfId="18"/>
    <tableColumn id="2" xr3:uid="{0A57E7B0-69B4-4372-A21E-2E5BCB623BAF}" name="Net Profit" dataDxfId="17"/>
    <tableColumn id="3" xr3:uid="{DFED18A7-7840-4336-97E8-FFB643A75FE6}" name="Forecast(Net Profit)" dataDxfId="16"/>
    <tableColumn id="4" xr3:uid="{0A86253E-6270-419B-8CD7-3BA020F18D86}" name="Lower Confidence Bound(Net Profit)" dataDxfId="15"/>
    <tableColumn id="5" xr3:uid="{2249DFFC-1A15-4D90-BB22-17D4A36D985C}" name="Upper Confidence Bound(Net Profit)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4CEA6-8C7B-4F98-BD16-30F09E0A03B2}" name="Table3" displayName="Table3" ref="A1:E8" totalsRowShown="0">
  <autoFilter ref="A1:E8" xr:uid="{6774CEA6-8C7B-4F98-BD16-30F09E0A03B2}"/>
  <tableColumns count="5">
    <tableColumn id="1" xr3:uid="{C9DA8F79-F128-4748-ABCD-6B2CB0800380}" name="Timeline" dataDxfId="13"/>
    <tableColumn id="2" xr3:uid="{F224AA8F-6AE1-4E8A-A7EF-B311288C1860}" name="Net Interest Income (NII)" dataDxfId="12"/>
    <tableColumn id="3" xr3:uid="{99C92C40-4BE2-42EC-AFF7-CFB5A2BA4134}" name="Forecast(Net Interest Income (NII))" dataDxfId="11"/>
    <tableColumn id="4" xr3:uid="{D5DB8EA5-E458-4884-99C8-6195FB7DA7DC}" name="Lower Confidence Bound(Net Interest Income (NII))" dataDxfId="10"/>
    <tableColumn id="5" xr3:uid="{8CD4B325-A04F-48B5-9F2F-BA4F060AB2EA}" name="Upper Confidence Bound(Net Interest Income (NII))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715C0E-1128-4804-A6D8-2AA6FD846861}" name="Table4" displayName="Table4" ref="A1:E8" totalsRowShown="0">
  <autoFilter ref="A1:E8" xr:uid="{CE715C0E-1128-4804-A6D8-2AA6FD846861}"/>
  <tableColumns count="5">
    <tableColumn id="1" xr3:uid="{D8559D20-2947-4308-A7AC-B1A09AD7E8C7}" name="Timeline" dataDxfId="8"/>
    <tableColumn id="2" xr3:uid="{AA94D2B2-932B-48DF-A291-300C546B5706}" name="ROE"/>
    <tableColumn id="3" xr3:uid="{D63561CC-BE14-4D32-B39C-B6E85A700041}" name="Forecast(ROE)"/>
    <tableColumn id="4" xr3:uid="{C91E61AE-983B-4E2C-8243-D48E49862CE1}" name="Lower Confidence Bound(ROE)" dataDxfId="7"/>
    <tableColumn id="5" xr3:uid="{9FE6AF09-81C0-4F31-9150-4AE58F9632D9}" name="Upper Confidence Bound(ROE)" dataDxfId="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8CAFC6-590B-4E49-9CDD-50C6549AB45C}" name="Table5" displayName="Table5" ref="A1:E8" totalsRowShown="0">
  <autoFilter ref="A1:E8" xr:uid="{778CAFC6-590B-4E49-9CDD-50C6549AB45C}"/>
  <tableColumns count="5">
    <tableColumn id="1" xr3:uid="{E5DC7D1F-59EE-42EF-A235-8E3739F3C8C1}" name="Timeline" dataDxfId="5"/>
    <tableColumn id="2" xr3:uid="{21341CEF-EC32-4562-AE33-97D19B76FA67}" name="GNPA %"/>
    <tableColumn id="3" xr3:uid="{30701656-983F-4757-8B94-FFEDCC0EB668}" name="Forecast(GNPA %)"/>
    <tableColumn id="4" xr3:uid="{63C535F0-05E9-4E98-B250-1956823458A0}" name="Lower Confidence Bound(GNPA %)" dataDxfId="4"/>
    <tableColumn id="5" xr3:uid="{0E257DBC-7574-4AF5-9AF2-B5011789924E}" name="Upper Confidence Bound(GNPA %)" dataDxfId="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AFE1D9-64CB-4CA0-BE19-62368B969D4B}" name="Table6" displayName="Table6" ref="A1:E8" totalsRowShown="0">
  <autoFilter ref="A1:E8" xr:uid="{F9AFE1D9-64CB-4CA0-BE19-62368B969D4B}"/>
  <tableColumns count="5">
    <tableColumn id="1" xr3:uid="{0AE52084-FA10-4EA6-AD64-AB714FDFE720}" name="Timeline" dataDxfId="2"/>
    <tableColumn id="2" xr3:uid="{DF854521-0D7D-4867-8151-874919CDC33E}" name="CAR %"/>
    <tableColumn id="3" xr3:uid="{81A5EA10-1837-42DB-9AC4-AE697D3B8C52}" name="Forecast(CAR %)"/>
    <tableColumn id="4" xr3:uid="{64E2FEB6-8527-49CB-8F24-C1711F67C124}" name="Lower Confidence Bound(CAR %)" dataDxfId="1"/>
    <tableColumn id="5" xr3:uid="{25E6A9D8-AE71-4C90-A247-73EFDD25FE9E}" name="Upper Confidence Bound(CAR %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AFE49-458D-40D9-AD34-1F83ABBE4D82}">
  <dimension ref="A1:E8"/>
  <sheetViews>
    <sheetView zoomScale="76" workbookViewId="0"/>
  </sheetViews>
  <sheetFormatPr defaultRowHeight="15" x14ac:dyDescent="0.25"/>
  <cols>
    <col min="2" max="2" width="11.85546875" customWidth="1"/>
    <col min="3" max="3" width="20.7109375" customWidth="1"/>
    <col min="4" max="4" width="35.42578125" customWidth="1"/>
    <col min="5" max="5" width="35.5703125" customWidth="1"/>
  </cols>
  <sheetData>
    <row r="1" spans="1:5" x14ac:dyDescent="0.25">
      <c r="A1" t="s">
        <v>0</v>
      </c>
      <c r="B1" t="s">
        <v>6</v>
      </c>
      <c r="C1" t="s">
        <v>24</v>
      </c>
      <c r="D1" t="s">
        <v>25</v>
      </c>
      <c r="E1" t="s">
        <v>26</v>
      </c>
    </row>
    <row r="2" spans="1:5" x14ac:dyDescent="0.25">
      <c r="A2" s="15">
        <v>44256</v>
      </c>
      <c r="B2" s="16">
        <v>20410.47</v>
      </c>
    </row>
    <row r="3" spans="1:5" x14ac:dyDescent="0.25">
      <c r="A3" s="15">
        <v>44621</v>
      </c>
      <c r="B3" s="16">
        <v>31675.98</v>
      </c>
    </row>
    <row r="4" spans="1:5" x14ac:dyDescent="0.25">
      <c r="A4" s="15">
        <v>44986</v>
      </c>
      <c r="B4" s="16">
        <v>50232.45</v>
      </c>
    </row>
    <row r="5" spans="1:5" x14ac:dyDescent="0.25">
      <c r="A5" s="15">
        <v>45352</v>
      </c>
      <c r="B5" s="16">
        <v>61076.62</v>
      </c>
    </row>
    <row r="6" spans="1:5" x14ac:dyDescent="0.25">
      <c r="A6" s="15">
        <v>45717</v>
      </c>
      <c r="B6" s="16">
        <v>70900.63</v>
      </c>
      <c r="C6" s="16">
        <v>70900.63</v>
      </c>
      <c r="D6" s="16">
        <v>70900.63</v>
      </c>
      <c r="E6" s="16">
        <v>70900.63</v>
      </c>
    </row>
    <row r="7" spans="1:5" x14ac:dyDescent="0.25">
      <c r="A7" s="15">
        <v>46082</v>
      </c>
      <c r="C7" s="16">
        <f>_xlfn.FORECAST.ETS(A7,$B$2:$B$6,$A$2:$A$6,1,1)</f>
        <v>84652.227746919685</v>
      </c>
      <c r="D7" s="16">
        <f>C7-_xlfn.FORECAST.ETS.CONFINT(A7,$B$2:$B$6,$A$2:$A$6,0.95,1,1)</f>
        <v>80274.634133429863</v>
      </c>
      <c r="E7" s="16">
        <f>C7+_xlfn.FORECAST.ETS.CONFINT(A7,$B$2:$B$6,$A$2:$A$6,0.95,1,1)</f>
        <v>89029.821360409507</v>
      </c>
    </row>
    <row r="8" spans="1:5" x14ac:dyDescent="0.25">
      <c r="A8" s="15">
        <v>46447</v>
      </c>
      <c r="C8" s="16">
        <f>_xlfn.FORECAST.ETS(A8,$B$2:$B$6,$A$2:$A$6,1,1)</f>
        <v>97500.958354087241</v>
      </c>
      <c r="D8" s="16">
        <f>C8-_xlfn.FORECAST.ETS.CONFINT(A8,$B$2:$B$6,$A$2:$A$6,0.95,1,1)</f>
        <v>93123.345041470486</v>
      </c>
      <c r="E8" s="16">
        <f>C8+_xlfn.FORECAST.ETS.CONFINT(A8,$B$2:$B$6,$A$2:$A$6,0.95,1,1)</f>
        <v>101878.571666704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3AA8-B1C7-4F1E-ACF5-2B40BD733914}">
  <dimension ref="A1:E8"/>
  <sheetViews>
    <sheetView tabSelected="1" workbookViewId="0">
      <selection activeCell="F7" sqref="F7"/>
    </sheetView>
  </sheetViews>
  <sheetFormatPr defaultRowHeight="15" x14ac:dyDescent="0.25"/>
  <cols>
    <col min="1" max="1" width="11" customWidth="1"/>
    <col min="2" max="2" width="21.85546875" customWidth="1"/>
    <col min="3" max="3" width="20.85546875" customWidth="1"/>
    <col min="4" max="4" width="29.28515625" customWidth="1"/>
    <col min="5" max="5" width="29" customWidth="1"/>
  </cols>
  <sheetData>
    <row r="1" spans="1:5" ht="30.75" customHeight="1" x14ac:dyDescent="0.25">
      <c r="A1" s="22" t="s">
        <v>22</v>
      </c>
      <c r="B1" s="21" t="s">
        <v>3</v>
      </c>
      <c r="C1" s="21" t="s">
        <v>28</v>
      </c>
      <c r="D1" s="21" t="s">
        <v>29</v>
      </c>
      <c r="E1" s="21" t="s">
        <v>30</v>
      </c>
    </row>
    <row r="2" spans="1:5" x14ac:dyDescent="0.25">
      <c r="A2" s="15">
        <v>44256</v>
      </c>
      <c r="B2" s="16">
        <v>110710</v>
      </c>
    </row>
    <row r="3" spans="1:5" x14ac:dyDescent="0.25">
      <c r="A3" s="15">
        <v>44621</v>
      </c>
      <c r="B3" s="16">
        <v>120707.58999999997</v>
      </c>
    </row>
    <row r="4" spans="1:5" x14ac:dyDescent="0.25">
      <c r="A4" s="15">
        <v>44986</v>
      </c>
      <c r="B4" s="16">
        <v>144840.5</v>
      </c>
    </row>
    <row r="5" spans="1:5" x14ac:dyDescent="0.25">
      <c r="A5" s="15">
        <v>45352</v>
      </c>
      <c r="B5" s="16">
        <v>159875.82999999999</v>
      </c>
    </row>
    <row r="6" spans="1:5" x14ac:dyDescent="0.25">
      <c r="A6" s="15">
        <v>45717</v>
      </c>
      <c r="B6" s="16">
        <v>166965.13</v>
      </c>
      <c r="C6" s="16">
        <v>166965.13</v>
      </c>
      <c r="D6" s="16">
        <v>166965.13</v>
      </c>
      <c r="E6" s="16">
        <v>166965.13</v>
      </c>
    </row>
    <row r="7" spans="1:5" x14ac:dyDescent="0.25">
      <c r="A7" s="15">
        <v>46082</v>
      </c>
      <c r="C7" s="16">
        <f>_xlfn.FORECAST.ETS(A7,$B$2:$B$6,$A$2:$A$6,1,1)</f>
        <v>185084.14825466141</v>
      </c>
      <c r="D7" s="16">
        <f>C7-_xlfn.FORECAST.ETS.CONFINT(A7,$B$2:$B$6,$A$2:$A$6,0.95,1,1)</f>
        <v>177525.68808176543</v>
      </c>
      <c r="E7" s="16">
        <f>C7+_xlfn.FORECAST.ETS.CONFINT(A7,$B$2:$B$6,$A$2:$A$6,0.95,1,1)</f>
        <v>192642.6084275574</v>
      </c>
    </row>
    <row r="8" spans="1:5" x14ac:dyDescent="0.25">
      <c r="A8" s="15">
        <v>46447</v>
      </c>
      <c r="C8" s="16">
        <f>_xlfn.FORECAST.ETS(A8,$B$2:$B$6,$A$2:$A$6,1,1)</f>
        <v>199959.5629371262</v>
      </c>
      <c r="D8" s="16">
        <f>C8-_xlfn.FORECAST.ETS.CONFINT(A8,$B$2:$B$6,$A$2:$A$6,0.95,1,1)</f>
        <v>192401.06875123596</v>
      </c>
      <c r="E8" s="16">
        <f>C8+_xlfn.FORECAST.ETS.CONFINT(A8,$B$2:$B$6,$A$2:$A$6,0.95,1,1)</f>
        <v>207518.05712301645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A4CB-B592-46CF-9D66-118A8AC9A8CA}">
  <dimension ref="A1:E8"/>
  <sheetViews>
    <sheetView workbookViewId="0">
      <selection activeCell="C7" sqref="C7"/>
    </sheetView>
  </sheetViews>
  <sheetFormatPr defaultRowHeight="15" x14ac:dyDescent="0.25"/>
  <cols>
    <col min="1" max="1" width="11" customWidth="1"/>
    <col min="3" max="3" width="15.5703125" customWidth="1"/>
    <col min="4" max="4" width="30.28515625" customWidth="1"/>
    <col min="5" max="5" width="30.42578125" customWidth="1"/>
  </cols>
  <sheetData>
    <row r="1" spans="1:5" x14ac:dyDescent="0.25">
      <c r="A1" t="s">
        <v>22</v>
      </c>
      <c r="B1" t="s">
        <v>10</v>
      </c>
      <c r="C1" t="s">
        <v>31</v>
      </c>
      <c r="D1" t="s">
        <v>32</v>
      </c>
      <c r="E1" t="s">
        <v>33</v>
      </c>
    </row>
    <row r="2" spans="1:5" x14ac:dyDescent="0.25">
      <c r="A2" s="15">
        <v>44256</v>
      </c>
      <c r="B2">
        <v>8.86</v>
      </c>
    </row>
    <row r="3" spans="1:5" x14ac:dyDescent="0.25">
      <c r="A3" s="15">
        <v>44621</v>
      </c>
      <c r="B3">
        <v>12.33</v>
      </c>
    </row>
    <row r="4" spans="1:5" x14ac:dyDescent="0.25">
      <c r="A4" s="15">
        <v>44986</v>
      </c>
      <c r="B4">
        <v>16.75</v>
      </c>
    </row>
    <row r="5" spans="1:5" x14ac:dyDescent="0.25">
      <c r="A5" s="15">
        <v>45352</v>
      </c>
      <c r="B5">
        <v>17.46</v>
      </c>
    </row>
    <row r="6" spans="1:5" x14ac:dyDescent="0.25">
      <c r="A6" s="15">
        <v>45717</v>
      </c>
      <c r="B6">
        <v>16.07</v>
      </c>
      <c r="C6">
        <v>16.07</v>
      </c>
      <c r="D6" s="18">
        <v>16.07</v>
      </c>
      <c r="E6" s="18">
        <v>16.07</v>
      </c>
    </row>
    <row r="7" spans="1:5" x14ac:dyDescent="0.25">
      <c r="A7" s="15">
        <v>46082</v>
      </c>
      <c r="C7" s="17">
        <f>_xlfn.FORECAST.ETS(A7,$B$2:$B$6,$A$2:$A$6,1,1)</f>
        <v>19.295648048879038</v>
      </c>
      <c r="D7" s="18">
        <f>C7-_xlfn.FORECAST.ETS.CONFINT(A7,$B$2:$B$6,$A$2:$A$6,0.95,1,1)</f>
        <v>15.050694478489476</v>
      </c>
      <c r="E7" s="18">
        <f>C7+_xlfn.FORECAST.ETS.CONFINT(A7,$B$2:$B$6,$A$2:$A$6,0.95,1,1)</f>
        <v>23.5406016192686</v>
      </c>
    </row>
    <row r="8" spans="1:5" x14ac:dyDescent="0.25">
      <c r="A8" s="15">
        <v>46447</v>
      </c>
      <c r="C8">
        <f>_xlfn.FORECAST.ETS(A8,$B$2:$B$6,$A$2:$A$6,1,1)</f>
        <v>21.089648965579322</v>
      </c>
      <c r="D8" s="18">
        <f>C8-_xlfn.FORECAST.ETS.CONFINT(A8,$B$2:$B$6,$A$2:$A$6,0.95,1,1)</f>
        <v>16.341746674156358</v>
      </c>
      <c r="E8" s="18">
        <f>C8+_xlfn.FORECAST.ETS.CONFINT(A8,$B$2:$B$6,$A$2:$A$6,0.95,1,1)</f>
        <v>25.837551257002286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6C41-5AA9-406C-BAB1-7D39CC505398}">
  <dimension ref="A1:E8"/>
  <sheetViews>
    <sheetView topLeftCell="D6" workbookViewId="0"/>
  </sheetViews>
  <sheetFormatPr defaultRowHeight="15" x14ac:dyDescent="0.25"/>
  <cols>
    <col min="1" max="1" width="11" customWidth="1"/>
    <col min="2" max="2" width="10.42578125" customWidth="1"/>
    <col min="3" max="3" width="19.28515625" customWidth="1"/>
    <col min="4" max="4" width="34" customWidth="1"/>
    <col min="5" max="5" width="34.140625" customWidth="1"/>
  </cols>
  <sheetData>
    <row r="1" spans="1:5" x14ac:dyDescent="0.25">
      <c r="A1" t="s">
        <v>22</v>
      </c>
      <c r="B1" t="s">
        <v>12</v>
      </c>
      <c r="C1" t="s">
        <v>34</v>
      </c>
      <c r="D1" t="s">
        <v>35</v>
      </c>
      <c r="E1" t="s">
        <v>36</v>
      </c>
    </row>
    <row r="2" spans="1:5" x14ac:dyDescent="0.25">
      <c r="A2" s="15">
        <v>44256</v>
      </c>
      <c r="B2">
        <v>4.9800000000000004</v>
      </c>
    </row>
    <row r="3" spans="1:5" x14ac:dyDescent="0.25">
      <c r="A3" s="15">
        <v>44621</v>
      </c>
      <c r="B3">
        <v>3.97</v>
      </c>
    </row>
    <row r="4" spans="1:5" x14ac:dyDescent="0.25">
      <c r="A4" s="15">
        <v>44986</v>
      </c>
      <c r="B4">
        <v>2.78</v>
      </c>
    </row>
    <row r="5" spans="1:5" x14ac:dyDescent="0.25">
      <c r="A5" s="15">
        <v>45352</v>
      </c>
      <c r="B5">
        <v>2.2400000000000002</v>
      </c>
    </row>
    <row r="6" spans="1:5" x14ac:dyDescent="0.25">
      <c r="A6" s="15">
        <v>45717</v>
      </c>
      <c r="B6">
        <v>1.82</v>
      </c>
      <c r="C6">
        <v>1.82</v>
      </c>
      <c r="D6" s="18">
        <v>1.82</v>
      </c>
      <c r="E6" s="18">
        <v>1.82</v>
      </c>
    </row>
    <row r="7" spans="1:5" x14ac:dyDescent="0.25">
      <c r="A7" s="15">
        <v>46082</v>
      </c>
      <c r="C7">
        <f>_xlfn.FORECAST.ETS(A7,$B$2:$B$6,$A$2:$A$6,1,1)</f>
        <v>0.86114914702236933</v>
      </c>
      <c r="D7" s="18">
        <f>C7-_xlfn.FORECAST.ETS.CONFINT(A7,$B$2:$B$6,$A$2:$A$6,0.95,1,1)</f>
        <v>0.27327358884544184</v>
      </c>
      <c r="E7" s="18">
        <f>C7+_xlfn.FORECAST.ETS.CONFINT(A7,$B$2:$B$6,$A$2:$A$6,0.95,1,1)</f>
        <v>1.4490247051992968</v>
      </c>
    </row>
    <row r="8" spans="1:5" x14ac:dyDescent="0.25">
      <c r="A8" s="15">
        <v>46447</v>
      </c>
      <c r="C8">
        <f>_xlfn.FORECAST.ETS(A8,$B$2:$B$6,$A$2:$A$6,1,1)</f>
        <v>7.8947913890989443E-2</v>
      </c>
      <c r="D8" s="18">
        <f>C8-_xlfn.FORECAST.ETS.CONFINT(A8,$B$2:$B$6,$A$2:$A$6,0.95,1,1)</f>
        <v>-0.57858005748883434</v>
      </c>
      <c r="E8" s="18">
        <f>C8+_xlfn.FORECAST.ETS.CONFINT(A8,$B$2:$B$6,$A$2:$A$6,0.95,1,1)</f>
        <v>0.7364758852708132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D411-3F94-4FF5-B11E-6382F0023A76}">
  <dimension ref="A1:E8"/>
  <sheetViews>
    <sheetView topLeftCell="G1" workbookViewId="0">
      <selection activeCell="H13" sqref="H13"/>
    </sheetView>
  </sheetViews>
  <sheetFormatPr defaultRowHeight="15" x14ac:dyDescent="0.25"/>
  <cols>
    <col min="1" max="1" width="11" customWidth="1"/>
    <col min="3" max="3" width="17.5703125" customWidth="1"/>
    <col min="4" max="4" width="32.28515625" customWidth="1"/>
    <col min="5" max="5" width="32.42578125" customWidth="1"/>
  </cols>
  <sheetData>
    <row r="1" spans="1:5" x14ac:dyDescent="0.25">
      <c r="A1" t="s">
        <v>22</v>
      </c>
      <c r="B1" t="s">
        <v>14</v>
      </c>
      <c r="C1" t="s">
        <v>37</v>
      </c>
      <c r="D1" t="s">
        <v>38</v>
      </c>
      <c r="E1" t="s">
        <v>39</v>
      </c>
    </row>
    <row r="2" spans="1:5" x14ac:dyDescent="0.25">
      <c r="A2" s="15">
        <v>44256</v>
      </c>
      <c r="B2">
        <v>13.74</v>
      </c>
    </row>
    <row r="3" spans="1:5" x14ac:dyDescent="0.25">
      <c r="A3" s="15">
        <v>44621</v>
      </c>
      <c r="B3">
        <v>13.85</v>
      </c>
    </row>
    <row r="4" spans="1:5" x14ac:dyDescent="0.25">
      <c r="A4" s="15">
        <v>44986</v>
      </c>
      <c r="B4">
        <v>14.68</v>
      </c>
    </row>
    <row r="5" spans="1:5" x14ac:dyDescent="0.25">
      <c r="A5" s="15">
        <v>45352</v>
      </c>
      <c r="B5">
        <v>14.28</v>
      </c>
    </row>
    <row r="6" spans="1:5" x14ac:dyDescent="0.25">
      <c r="A6" s="15">
        <v>45717</v>
      </c>
      <c r="B6">
        <v>14.25</v>
      </c>
      <c r="C6">
        <v>14.25</v>
      </c>
      <c r="D6" s="18">
        <v>14.25</v>
      </c>
      <c r="E6" s="18">
        <v>14.25</v>
      </c>
    </row>
    <row r="7" spans="1:5" x14ac:dyDescent="0.25">
      <c r="A7" s="15">
        <v>46082</v>
      </c>
      <c r="C7">
        <f>_xlfn.FORECAST.ETS(A7,$B$2:$B$6,$A$2:$A$6,1,1)</f>
        <v>14.429288320727391</v>
      </c>
      <c r="D7" s="18">
        <f>C7-_xlfn.FORECAST.ETS.CONFINT(A7,$B$2:$B$6,$A$2:$A$6,0.95,1,1)</f>
        <v>13.805046884084733</v>
      </c>
      <c r="E7" s="18">
        <f>C7+_xlfn.FORECAST.ETS.CONFINT(A7,$B$2:$B$6,$A$2:$A$6,0.95,1,1)</f>
        <v>15.053529757370049</v>
      </c>
    </row>
    <row r="8" spans="1:5" x14ac:dyDescent="0.25">
      <c r="A8" s="15">
        <v>46447</v>
      </c>
      <c r="C8">
        <f>_xlfn.FORECAST.ETS(A8,$B$2:$B$6,$A$2:$A$6,1,1)</f>
        <v>14.549293627851664</v>
      </c>
      <c r="D8" s="18">
        <f>C8-_xlfn.FORECAST.ETS.CONFINT(A8,$B$2:$B$6,$A$2:$A$6,0.95,1,1)</f>
        <v>13.920038133205711</v>
      </c>
      <c r="E8" s="18">
        <f>C8+_xlfn.FORECAST.ETS.CONFINT(A8,$B$2:$B$6,$A$2:$A$6,0.95,1,1)</f>
        <v>15.178549122497618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topLeftCell="B1" zoomScale="115" workbookViewId="0">
      <selection activeCell="F6" sqref="F6"/>
    </sheetView>
  </sheetViews>
  <sheetFormatPr defaultRowHeight="15" x14ac:dyDescent="0.25"/>
  <cols>
    <col min="2" max="2" width="24.42578125" bestFit="1" customWidth="1"/>
    <col min="3" max="3" width="14.7109375" bestFit="1" customWidth="1"/>
    <col min="4" max="4" width="17.5703125" bestFit="1" customWidth="1"/>
    <col min="5" max="5" width="11.140625" bestFit="1" customWidth="1"/>
    <col min="6" max="6" width="18.85546875" bestFit="1" customWidth="1"/>
    <col min="7" max="7" width="9.7109375" bestFit="1" customWidth="1"/>
    <col min="8" max="8" width="13.5703125" bestFit="1" customWidth="1"/>
    <col min="9" max="9" width="7.28515625" bestFit="1" customWidth="1"/>
    <col min="10" max="10" width="4.7109375" bestFit="1" customWidth="1"/>
  </cols>
  <sheetData>
    <row r="1" spans="1:10" x14ac:dyDescent="0.25">
      <c r="A1" t="s">
        <v>0</v>
      </c>
      <c r="B1" t="s">
        <v>23</v>
      </c>
      <c r="C1" t="s">
        <v>1</v>
      </c>
      <c r="D1" t="s">
        <v>2</v>
      </c>
      <c r="E1" t="s">
        <v>19</v>
      </c>
      <c r="F1" t="s">
        <v>4</v>
      </c>
      <c r="G1" t="s">
        <v>6</v>
      </c>
      <c r="H1" t="s">
        <v>9</v>
      </c>
      <c r="I1" t="s">
        <v>10</v>
      </c>
      <c r="J1" t="s">
        <v>11</v>
      </c>
    </row>
    <row r="2" spans="1:10" x14ac:dyDescent="0.25">
      <c r="A2" s="15">
        <v>46082</v>
      </c>
      <c r="B2" s="18">
        <f>((C2-'Historical Data (2021–2025)'!$B$6)/'Historical Data (2021–2025)'!$B$6)</f>
        <v>0.10346676918625967</v>
      </c>
      <c r="C2">
        <f>_xlfn.FORECAST.LINEAR('Forecast (2026–2027)'!A2,'Historical Data (2021–2025)'!$B$2:$B$6,'Historical Data (2021–2025)'!$A$2:$A$6)</f>
        <v>510341.62882755324</v>
      </c>
      <c r="D2" s="18">
        <f>(_xlfn.FORECAST.LINEAR(A2,'Historical Data (2021–2025)'!$C$2:$C$6,'Historical Data (2021–2025)'!$A$2:$A$6))</f>
        <v>324230.65525503922</v>
      </c>
      <c r="E2">
        <f>_xlfn.FORECAST.LINEAR(A2,'Historical Data (2021–2025)'!$D$2:$D$6,'Historical Data (2021–2025)'!$A$2:$A$6)</f>
        <v>186110.97357251565</v>
      </c>
      <c r="F2">
        <f>_xlfn.FORECAST.LINEAR(A2,'Historical Data (2021–2025)'!$E$2:$E$6,'Historical Data (2021–2025)'!$A$2:$A$6)</f>
        <v>134029.75907136849</v>
      </c>
      <c r="G2">
        <f>_xlfn.FORECAST.LINEAR(A2,'Historical Data (2021–2025)'!G2:G6,'Historical Data (2021–2025)'!A2:A6)</f>
        <v>85962.099387249211</v>
      </c>
      <c r="H2">
        <f>_xlfn.FORECAST.LINEAR(A2,'Historical Data (2021–2025)'!J2:J6,'Historical Data (2021–2025)'!A2:A6)</f>
        <v>1.2768356552540503</v>
      </c>
      <c r="I2" s="19">
        <f>_xlfn.FORECAST.LINEAR(A2,'Historical Data (2021–2025)'!$K$2:$K$6,'Historical Data (2021–2025)'!$A$2:$A$6)</f>
        <v>20.156635352685441</v>
      </c>
      <c r="J2">
        <f>_xlfn.FORECAST.LINEAR(A2,'Historical Data (2021–2025)'!$L$2:$L$6,'Historical Data (2021–2025)'!$A$2:$A$6)</f>
        <v>2.5959539978232082</v>
      </c>
    </row>
    <row r="3" spans="1:10" x14ac:dyDescent="0.25">
      <c r="A3" s="15">
        <v>46447</v>
      </c>
      <c r="B3" s="18">
        <f>((C3-C2)/C2)</f>
        <v>0.10462772890456692</v>
      </c>
      <c r="C3">
        <f>_xlfn.FORECAST.LINEAR('Forecast (2026–2027)'!A3,'Historical Data (2021–2025)'!$B$2:$B$6,'Historical Data (2021–2025)'!$A$2:$A$6)</f>
        <v>563737.5144172376</v>
      </c>
      <c r="D3" s="18">
        <f>(_xlfn.FORECAST.LINEAR(A3,'Historical Data (2021–2025)'!$C$2:$C$6,'Historical Data (2021–2025)'!$A$2:$A$6))</f>
        <v>362471.12399188522</v>
      </c>
      <c r="E3">
        <f>_xlfn.FORECAST.LINEAR(A3,'Historical Data (2021–2025)'!$D$2:$D$6,'Historical Data (2021–2025)'!$A$2:$A$6)</f>
        <v>201266.39042535261</v>
      </c>
      <c r="F3">
        <f>_xlfn.FORECAST.LINEAR(A3,'Historical Data (2021–2025)'!$E$2:$E$6,'Historical Data (2021–2025)'!$A$2:$A$6)</f>
        <v>144252.56322530191</v>
      </c>
      <c r="G3">
        <f>_xlfn.FORECAST.LINEAR(A3,'Historical Data (2021–2025)'!G2:G6,'Historical Data (2021–2025)'!A2:A6)</f>
        <v>98989.251017721836</v>
      </c>
      <c r="H3">
        <f>_xlfn.FORECAST.LINEAR(A3,'Historical Data (2021–2025)'!J3:J7,'Historical Data (2021–2025)'!A3:A7)</f>
        <v>1.3706227662054005</v>
      </c>
      <c r="I3" s="23">
        <f>_xlfn.FORECAST.LINEAR(A3,'Historical Data (2021–2025)'!$K$2:$K$6,'Historical Data (2021–2025)'!$A$2:$A$6)</f>
        <v>22.109776922355223</v>
      </c>
      <c r="J3">
        <f>_xlfn.FORECAST.LINEAR(A3,'Historical Data (2021–2025)'!$L$2:$L$6,'Historical Data (2021–2025)'!$A$2:$A$6)</f>
        <v>2.6239233380983737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opLeftCell="H1" zoomScale="131" zoomScaleNormal="130" workbookViewId="0">
      <selection activeCell="O1" activeCellId="1" sqref="A2:A6 O1:O6"/>
    </sheetView>
  </sheetViews>
  <sheetFormatPr defaultRowHeight="15" x14ac:dyDescent="0.25"/>
  <cols>
    <col min="1" max="1" width="9.85546875" style="13" bestFit="1" customWidth="1"/>
    <col min="2" max="2" width="14.85546875" bestFit="1" customWidth="1"/>
    <col min="3" max="3" width="17.7109375" bestFit="1" customWidth="1"/>
    <col min="4" max="4" width="23.7109375" bestFit="1" customWidth="1"/>
    <col min="5" max="5" width="19" bestFit="1" customWidth="1"/>
    <col min="6" max="7" width="11.42578125" bestFit="1" customWidth="1"/>
    <col min="8" max="8" width="14.7109375" bestFit="1" customWidth="1"/>
    <col min="9" max="9" width="18.28515625" bestFit="1" customWidth="1"/>
    <col min="10" max="10" width="9.140625" customWidth="1"/>
    <col min="11" max="11" width="8" customWidth="1"/>
    <col min="12" max="12" width="5.7109375" bestFit="1" customWidth="1"/>
    <col min="13" max="13" width="8.28515625" bestFit="1" customWidth="1"/>
    <col min="14" max="14" width="8.42578125" bestFit="1" customWidth="1"/>
    <col min="15" max="15" width="8" customWidth="1"/>
    <col min="16" max="16" width="10.85546875" bestFit="1" customWidth="1"/>
    <col min="17" max="17" width="16.140625" customWidth="1"/>
    <col min="18" max="18" width="16.85546875" customWidth="1"/>
    <col min="19" max="19" width="14" bestFit="1" customWidth="1"/>
    <col min="21" max="21" width="19.5703125" bestFit="1" customWidth="1"/>
  </cols>
  <sheetData>
    <row r="1" spans="1:21" ht="15.75" x14ac:dyDescent="0.25">
      <c r="A1" s="20" t="s">
        <v>27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20</v>
      </c>
      <c r="U1" s="3" t="s">
        <v>21</v>
      </c>
    </row>
    <row r="2" spans="1:21" ht="15.75" x14ac:dyDescent="0.25">
      <c r="A2" s="14">
        <v>44256</v>
      </c>
      <c r="B2" s="2">
        <v>265150.63</v>
      </c>
      <c r="C2" s="1">
        <v>154440.63</v>
      </c>
      <c r="D2" s="7">
        <f>(B2-C2)</f>
        <v>110710</v>
      </c>
      <c r="E2" s="5">
        <v>82652.22</v>
      </c>
      <c r="F2" s="2">
        <v>51143.68</v>
      </c>
      <c r="G2" s="2">
        <v>20410.47</v>
      </c>
      <c r="H2" s="2">
        <v>4534429.63</v>
      </c>
      <c r="I2" s="2">
        <v>253875.19</v>
      </c>
      <c r="J2" s="4">
        <v>0.45</v>
      </c>
      <c r="K2" s="4">
        <v>8.86</v>
      </c>
      <c r="L2" s="4">
        <v>2.44</v>
      </c>
      <c r="M2" s="4">
        <v>4.9800000000000004</v>
      </c>
      <c r="N2" s="4">
        <v>1.5</v>
      </c>
      <c r="O2" s="4">
        <v>13.74</v>
      </c>
      <c r="P2" s="4">
        <v>45.39</v>
      </c>
      <c r="Q2" s="1">
        <v>2449497.79</v>
      </c>
      <c r="R2" s="1">
        <v>3681277.08</v>
      </c>
      <c r="S2" s="9">
        <f>((Q2/R2)*100)</f>
        <v>66.539348621919004</v>
      </c>
      <c r="T2" s="4">
        <v>13.23</v>
      </c>
      <c r="U2" s="4">
        <v>53.59</v>
      </c>
    </row>
    <row r="3" spans="1:21" ht="15.75" x14ac:dyDescent="0.25">
      <c r="A3" s="14">
        <v>44621</v>
      </c>
      <c r="B3" s="2">
        <v>275457.28999999998</v>
      </c>
      <c r="C3" s="1">
        <v>154749.70000000001</v>
      </c>
      <c r="D3" s="7">
        <f>(B3-C3)</f>
        <v>120707.58999999997</v>
      </c>
      <c r="E3" s="5">
        <v>93397.52</v>
      </c>
      <c r="F3" s="2">
        <v>36198</v>
      </c>
      <c r="G3" s="2">
        <v>31675.98</v>
      </c>
      <c r="H3" s="2">
        <v>4987597.41</v>
      </c>
      <c r="I3" s="2">
        <v>280088.06</v>
      </c>
      <c r="J3" s="4">
        <v>0.63</v>
      </c>
      <c r="K3" s="4">
        <v>12.33</v>
      </c>
      <c r="L3" s="4">
        <v>2.42</v>
      </c>
      <c r="M3" s="4">
        <v>3.97</v>
      </c>
      <c r="N3" s="4">
        <v>1.02</v>
      </c>
      <c r="O3" s="4">
        <v>13.85</v>
      </c>
      <c r="P3" s="4">
        <v>44.51</v>
      </c>
      <c r="Q3" s="1">
        <v>2733966.59</v>
      </c>
      <c r="R3" s="1">
        <v>4051534.12</v>
      </c>
      <c r="S3" s="9">
        <f>((Q3/R3)*100)</f>
        <v>67.479786891193697</v>
      </c>
      <c r="T3" s="4">
        <v>19.64</v>
      </c>
      <c r="U3" s="4">
        <v>57.91</v>
      </c>
    </row>
    <row r="4" spans="1:21" ht="15.75" x14ac:dyDescent="0.25">
      <c r="A4" s="14">
        <v>44986</v>
      </c>
      <c r="B4" s="2">
        <v>332103.06</v>
      </c>
      <c r="C4" s="1">
        <v>187262.56</v>
      </c>
      <c r="D4" s="7">
        <f>(B4-C4)</f>
        <v>144840.5</v>
      </c>
      <c r="E4" s="5">
        <v>97743.14</v>
      </c>
      <c r="F4" s="2">
        <v>33480.51</v>
      </c>
      <c r="G4" s="2">
        <v>50232.45</v>
      </c>
      <c r="H4" s="2">
        <v>5516978.5300000003</v>
      </c>
      <c r="I4" s="2">
        <v>327608.45</v>
      </c>
      <c r="J4" s="4">
        <v>0.91</v>
      </c>
      <c r="K4" s="4">
        <v>16.75</v>
      </c>
      <c r="L4" s="4">
        <v>2.62</v>
      </c>
      <c r="M4" s="4">
        <v>2.78</v>
      </c>
      <c r="N4" s="4">
        <v>0.67</v>
      </c>
      <c r="O4" s="4">
        <v>14.68</v>
      </c>
      <c r="P4" s="4">
        <v>42.66</v>
      </c>
      <c r="Q4" s="1">
        <v>3199269.3</v>
      </c>
      <c r="R4" s="1">
        <v>4423777.78</v>
      </c>
      <c r="S4" s="9">
        <f>((Q4/R4)*100)</f>
        <v>72.319846500065381</v>
      </c>
      <c r="T4" s="4">
        <v>27.68</v>
      </c>
      <c r="U4" s="4">
        <v>53.86</v>
      </c>
    </row>
    <row r="5" spans="1:21" ht="15.75" x14ac:dyDescent="0.25">
      <c r="A5" s="14">
        <v>45352</v>
      </c>
      <c r="B5" s="2">
        <v>415130.66</v>
      </c>
      <c r="C5" s="1">
        <v>255254.83</v>
      </c>
      <c r="D5" s="7">
        <f>(B5-C5)</f>
        <v>159875.82999999999</v>
      </c>
      <c r="E5" s="5">
        <v>124860.81</v>
      </c>
      <c r="F5" s="2">
        <v>25620.560000000001</v>
      </c>
      <c r="G5" s="2">
        <v>61076.62</v>
      </c>
      <c r="H5" s="2">
        <v>6179693.9500000002</v>
      </c>
      <c r="I5" s="2">
        <v>377246.53</v>
      </c>
      <c r="J5" s="4">
        <v>0.98</v>
      </c>
      <c r="K5" s="4">
        <v>17.46</v>
      </c>
      <c r="L5" s="4">
        <v>2.58</v>
      </c>
      <c r="M5" s="4">
        <v>2.2400000000000002</v>
      </c>
      <c r="N5" s="4">
        <v>0.56999999999999995</v>
      </c>
      <c r="O5" s="4">
        <v>14.28</v>
      </c>
      <c r="P5" s="4">
        <v>39.89</v>
      </c>
      <c r="Q5" s="1">
        <v>3703970.85</v>
      </c>
      <c r="R5" s="1">
        <v>4916076.7699999996</v>
      </c>
      <c r="S5" s="9">
        <f>((Q5/R5)*100)</f>
        <v>75.344040040286032</v>
      </c>
      <c r="T5" s="4">
        <v>28.86</v>
      </c>
      <c r="U5" s="4">
        <v>59.01</v>
      </c>
    </row>
    <row r="6" spans="1:21" ht="15.75" x14ac:dyDescent="0.25">
      <c r="A6" s="14">
        <v>45717</v>
      </c>
      <c r="B6" s="2">
        <v>462489.35</v>
      </c>
      <c r="C6" s="1">
        <v>295524.21999999997</v>
      </c>
      <c r="D6" s="7">
        <f>(B6-C6)</f>
        <v>166965.13</v>
      </c>
      <c r="E6" s="5">
        <v>118069.02</v>
      </c>
      <c r="F6" s="2">
        <v>39678.54</v>
      </c>
      <c r="G6" s="2">
        <v>70900.63</v>
      </c>
      <c r="H6" s="2">
        <v>6676053.2699999996</v>
      </c>
      <c r="I6" s="2">
        <v>441162.12</v>
      </c>
      <c r="J6" s="4">
        <v>1.06</v>
      </c>
      <c r="K6" s="4">
        <v>16.07</v>
      </c>
      <c r="L6" s="4">
        <v>2.5</v>
      </c>
      <c r="M6" s="4">
        <v>1.82</v>
      </c>
      <c r="N6" s="4">
        <v>0.47</v>
      </c>
      <c r="O6" s="4">
        <v>14.25</v>
      </c>
      <c r="P6" s="6"/>
      <c r="Q6" s="1">
        <v>4163312.1</v>
      </c>
      <c r="R6" s="1">
        <v>5382189.5300000003</v>
      </c>
      <c r="S6" s="9">
        <f>((Q6/R6)*100)</f>
        <v>77.353502265090242</v>
      </c>
      <c r="T6" s="4">
        <v>31</v>
      </c>
      <c r="U6" s="4">
        <v>30.09</v>
      </c>
    </row>
    <row r="7" spans="1:21" x14ac:dyDescent="0.25">
      <c r="D7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A81-403D-471D-943A-98E977B228D6}">
  <dimension ref="E1:E27"/>
  <sheetViews>
    <sheetView topLeftCell="A5" zoomScale="27" zoomScaleNormal="140" workbookViewId="0">
      <selection activeCell="Z92" sqref="Z92"/>
    </sheetView>
  </sheetViews>
  <sheetFormatPr defaultRowHeight="15" x14ac:dyDescent="0.25"/>
  <cols>
    <col min="1" max="16384" width="9.140625" style="10"/>
  </cols>
  <sheetData>
    <row r="1" s="11" customFormat="1" x14ac:dyDescent="0.25"/>
    <row r="2" s="11" customFormat="1" x14ac:dyDescent="0.25"/>
    <row r="3" s="11" customFormat="1" x14ac:dyDescent="0.25"/>
    <row r="4" s="11" customFormat="1" x14ac:dyDescent="0.25"/>
    <row r="5" s="11" customFormat="1" x14ac:dyDescent="0.25"/>
    <row r="6" s="11" customFormat="1" x14ac:dyDescent="0.25"/>
    <row r="7" s="11" customFormat="1" x14ac:dyDescent="0.25"/>
    <row r="27" spans="5:5" x14ac:dyDescent="0.25">
      <c r="E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NetProfit Forecast sheet</vt:lpstr>
      <vt:lpstr>NetInterestIncom Forecast sheet</vt:lpstr>
      <vt:lpstr>ROE Forecast sheet</vt:lpstr>
      <vt:lpstr>GNPA Forecast sheet</vt:lpstr>
      <vt:lpstr>CAR Forecast sheet</vt:lpstr>
      <vt:lpstr>Forecast (2026–2027)</vt:lpstr>
      <vt:lpstr>Historical Data (2021–2025)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Win11</cp:lastModifiedBy>
  <dcterms:created xsi:type="dcterms:W3CDTF">2025-06-18T06:58:07Z</dcterms:created>
  <dcterms:modified xsi:type="dcterms:W3CDTF">2025-06-18T18:27:05Z</dcterms:modified>
</cp:coreProperties>
</file>