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BDA\L5 S2\Data Science Project Lifecycle\CW 1\"/>
    </mc:Choice>
  </mc:AlternateContent>
  <xr:revisionPtr revIDLastSave="0" documentId="13_ncr:1_{8A6657FF-FD57-44A0-A4A9-124FC8F0CF00}" xr6:coauthVersionLast="47" xr6:coauthVersionMax="47" xr10:uidLastSave="{00000000-0000-0000-0000-000000000000}"/>
  <bookViews>
    <workbookView xWindow="-110" yWindow="-110" windowWidth="25820" windowHeight="162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1" l="1"/>
  <c r="I4" i="11" s="1"/>
  <c r="H7" i="11"/>
  <c r="E9" i="11" l="1"/>
  <c r="F9" i="11" l="1"/>
  <c r="E22" i="11"/>
  <c r="E10" i="11"/>
  <c r="H35" i="11"/>
  <c r="H26" i="11"/>
  <c r="H21" i="11"/>
  <c r="H14" i="11"/>
  <c r="H8" i="11"/>
  <c r="E27" i="11" l="1"/>
  <c r="F22" i="11"/>
  <c r="E23" i="11" s="1"/>
  <c r="H22" i="11"/>
  <c r="H9" i="11"/>
  <c r="F10" i="11"/>
  <c r="E11" i="11" s="1"/>
  <c r="I6" i="11"/>
  <c r="E24" i="11" l="1"/>
  <c r="F24" i="11" s="1"/>
  <c r="E25" i="11" s="1"/>
  <c r="F25" i="11" s="1"/>
  <c r="F23" i="11"/>
  <c r="H23" i="11" s="1"/>
  <c r="F27" i="11"/>
  <c r="E28" i="11" s="1"/>
  <c r="F28" i="11" s="1"/>
  <c r="E30" i="11"/>
  <c r="F30" i="11" s="1"/>
  <c r="E33" i="11" s="1"/>
  <c r="F11" i="11"/>
  <c r="E13" i="11" s="1"/>
  <c r="E15" i="11" s="1"/>
  <c r="H30" i="11"/>
  <c r="E29" i="11"/>
  <c r="F29" i="11" s="1"/>
  <c r="H10" i="11"/>
  <c r="E12" i="11"/>
  <c r="F12" i="11" s="1"/>
  <c r="J5" i="11"/>
  <c r="K5" i="11" s="1"/>
  <c r="L5" i="11" s="1"/>
  <c r="M5" i="11" s="1"/>
  <c r="N5" i="11" s="1"/>
  <c r="O5" i="11" s="1"/>
  <c r="P5" i="11" s="1"/>
  <c r="E34" i="11" l="1"/>
  <c r="F34" i="11" s="1"/>
  <c r="F33" i="11"/>
  <c r="H24" i="11"/>
  <c r="E31" i="11"/>
  <c r="F31" i="11"/>
  <c r="F16" i="11"/>
  <c r="E16" i="11"/>
  <c r="F13" i="11"/>
  <c r="H13" i="11" s="1"/>
  <c r="H27" i="11"/>
  <c r="H28" i="11"/>
  <c r="H29" i="11"/>
  <c r="H25" i="11"/>
  <c r="H11" i="11"/>
  <c r="H12" i="11"/>
  <c r="P4" i="11"/>
  <c r="Q5" i="11"/>
  <c r="R5" i="11" s="1"/>
  <c r="S5" i="11" s="1"/>
  <c r="T5" i="11" s="1"/>
  <c r="U5" i="11" s="1"/>
  <c r="V5" i="11" s="1"/>
  <c r="W5" i="11" s="1"/>
  <c r="J6" i="11"/>
  <c r="E17" i="11" l="1"/>
  <c r="E20" i="11"/>
  <c r="F20" i="11" s="1"/>
  <c r="F15" i="11"/>
  <c r="H15" i="11" s="1"/>
  <c r="W4" i="11"/>
  <c r="X5" i="11"/>
  <c r="Y5" i="11" s="1"/>
  <c r="Z5" i="11" s="1"/>
  <c r="AA5" i="11" s="1"/>
  <c r="AB5" i="11" s="1"/>
  <c r="AC5" i="11" s="1"/>
  <c r="AD5" i="11" s="1"/>
  <c r="K6" i="11"/>
  <c r="E18" i="11" l="1"/>
  <c r="F17" i="11"/>
  <c r="H16" i="11"/>
  <c r="H17" i="11"/>
  <c r="AE5" i="11"/>
  <c r="AF5" i="11" s="1"/>
  <c r="AG5" i="11" s="1"/>
  <c r="AH5" i="11" s="1"/>
  <c r="AI5" i="11" s="1"/>
  <c r="AJ5" i="11" s="1"/>
  <c r="AD4" i="11"/>
  <c r="L6" i="11"/>
  <c r="F18" i="11" l="1"/>
  <c r="E19" i="11"/>
  <c r="F19" i="11" s="1"/>
  <c r="H20" i="11"/>
  <c r="H19"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4" i="11" l="1"/>
  <c r="AZ5" i="11"/>
  <c r="AY6" i="11"/>
  <c r="AX6" i="11"/>
  <c r="T6" i="11"/>
  <c r="AZ6" i="11" l="1"/>
  <c r="BA5" i="11"/>
  <c r="U6" i="11"/>
  <c r="BB5" i="11" l="1"/>
  <c r="BA6" i="11"/>
  <c r="V6" i="11"/>
  <c r="BB6" i="11" l="1"/>
  <c r="BC5" i="11"/>
  <c r="W6" i="11"/>
  <c r="BD5" i="11" l="1"/>
  <c r="BC6" i="11"/>
  <c r="X6" i="11"/>
  <c r="BE5" i="11" l="1"/>
  <c r="BD6" i="11"/>
  <c r="Y6" i="11"/>
  <c r="BE6" i="11" l="1"/>
  <c r="Z6" i="1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<sst xmlns="http://schemas.openxmlformats.org/spreadsheetml/2006/main" count="75" uniqueCount="59">
  <si>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</si>
  <si>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</si>
  <si>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</si>
  <si>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</si>
  <si>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</si>
  <si>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</si>
  <si>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</si>
  <si>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</si>
  <si>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</si>
  <si>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</si>
  <si>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</si>
  <si>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</si>
  <si>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</si>
  <si>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</si>
  <si>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</si>
  <si>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</si>
  <si>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</si>
  <si>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</si>
  <si>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</si>
  <si>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</si>
  <si>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</si>
  <si>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</si>
  <si>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KJ Marketing Project</t>
  </si>
  <si>
    <t>Understanding the business problem</t>
  </si>
  <si>
    <t>Defining project scope &amp; objectives</t>
  </si>
  <si>
    <t>Data Acquisition &amp; Preprocessing</t>
  </si>
  <si>
    <t>Project lead: Krishnadayal</t>
  </si>
  <si>
    <t>Sadivya</t>
  </si>
  <si>
    <t>Yasiru</t>
  </si>
  <si>
    <t>Exploratory Data Analysis</t>
  </si>
  <si>
    <t>Project Definition &amp; Planning</t>
  </si>
  <si>
    <t>Researching existing solution</t>
  </si>
  <si>
    <t>Data cleaning</t>
  </si>
  <si>
    <t>Data exploration</t>
  </si>
  <si>
    <t>Data intergration</t>
  </si>
  <si>
    <t>Data transformation</t>
  </si>
  <si>
    <t>Data reduction</t>
  </si>
  <si>
    <t>Select appropriate modelling technique</t>
  </si>
  <si>
    <t>Generate test design</t>
  </si>
  <si>
    <t>Build model</t>
  </si>
  <si>
    <t>Evaluate model</t>
  </si>
  <si>
    <t>All members</t>
  </si>
  <si>
    <t>Roshen</t>
  </si>
  <si>
    <t>Krishna</t>
  </si>
  <si>
    <t>Model Development &amp; Deployment</t>
  </si>
  <si>
    <t>Initial Draft Project Analysis Submission</t>
  </si>
  <si>
    <t>Draft Project Report for Client Submission</t>
  </si>
  <si>
    <t>Univariate anlaysis</t>
  </si>
  <si>
    <t>Descriptive statistics</t>
  </si>
  <si>
    <t>Multivariate analysis</t>
  </si>
  <si>
    <t>Risk assessment &amp; mitigation strategies</t>
  </si>
  <si>
    <t>Assigning team roles &amp; project schedule</t>
  </si>
  <si>
    <t>Krishna &amp; Yasiru</t>
  </si>
  <si>
    <t>Documentation of key insights</t>
  </si>
  <si>
    <t>Communication</t>
  </si>
  <si>
    <t>Presentation</t>
  </si>
  <si>
    <t>Final Project Report Submission</t>
  </si>
  <si>
    <t>Group B11</t>
  </si>
  <si>
    <t>The Algorhythmics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</si>
</sst>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809]dd\ mmmm\ yyyy;@"/>
  </numFmts>
  <fonts count="30" x14ac:knownFonts="1">
    <font>
      <sz val="11"/>
      <color theme="1"/>
      <name val="Century Gothic"/>
      <family val="2"/>
      <scheme val="minor"/>
    </font>
    <font>
      <sz val="10"/>
      <name val="Century Gothic"/>
      <family val="2"/>
      <scheme val="minor"/>
    </font>
    <font>
      <u/>
      <sz val="11"/>
      <color indexed="12"/>
      <name val="Arial"/>
      <family val="2"/>
    </font>
    <font>
      <sz val="11"/>
      <name val="Century Gothic"/>
      <family val="2"/>
      <scheme val="minor"/>
    </font>
    <font>
      <sz val="11"/>
      <color theme="1"/>
      <name val="Century Gothic"/>
      <family val="2"/>
      <scheme val="minor"/>
    </font>
    <font>
      <sz val="14"/>
      <color theme="1"/>
      <name val="Century Gothic"/>
      <family val="2"/>
      <scheme val="minor"/>
    </font>
    <font>
      <b/>
      <sz val="22"/>
      <color theme="1" tint="0.34998626667073579"/>
      <name val="Century Gothic"/>
      <family val="2"/>
      <scheme val="major"/>
    </font>
    <font>
      <b/>
      <sz val="11"/>
      <color theme="1" tint="0.499984740745262"/>
      <name val="Century Gothic"/>
      <family val="2"/>
      <scheme val="minor"/>
    </font>
    <font>
      <sz val="10"/>
      <color theme="1" tint="0.499984740745262"/>
      <name val="Arial"/>
      <family val="2"/>
    </font>
    <font>
      <b/>
      <sz val="12"/>
      <color theme="1" tint="0.34998626667073579"/>
      <name val="Century Gothic"/>
      <family val="2"/>
      <scheme val="minor"/>
    </font>
    <font>
      <b/>
      <sz val="10"/>
      <name val="Century Gothic"/>
      <family val="2"/>
      <scheme val="minor"/>
    </font>
    <font>
      <sz val="11"/>
      <color theme="1" tint="0.499984740745262"/>
      <name val="Century Gothic"/>
      <family val="2"/>
      <scheme val="minor"/>
    </font>
    <font>
      <sz val="20"/>
      <name val="Century Gothic"/>
      <family val="2"/>
      <scheme val="major"/>
    </font>
    <font>
      <sz val="11"/>
      <color theme="0"/>
      <name val="Century Gothic"/>
      <family val="2"/>
      <scheme val="minor"/>
    </font>
    <font>
      <sz val="10"/>
      <name val="Arial"/>
      <family val="2"/>
    </font>
    <font>
      <b/>
      <sz val="20"/>
      <color theme="4" tint="-0.249977111117893"/>
      <name val="Arial"/>
      <family val="2"/>
    </font>
    <font>
      <sz val="11"/>
      <color theme="1"/>
      <name val="Arial"/>
      <family val="2"/>
    </font>
    <font>
      <sz val="16"/>
      <color theme="1"/>
      <name val="Century Gothic"/>
      <family val="2"/>
      <scheme val="minor"/>
    </font>
    <font>
      <sz val="10"/>
      <color theme="1"/>
      <name val="Century Gothic"/>
      <family val="2"/>
      <scheme val="minor"/>
    </font>
    <font>
      <b/>
      <sz val="10"/>
      <color theme="1"/>
      <name val="Century Gothic"/>
      <family val="2"/>
      <scheme val="minor"/>
    </font>
    <font>
      <b/>
      <sz val="8"/>
      <name val="Century Gothic"/>
      <family val="2"/>
      <scheme val="minor"/>
    </font>
    <font>
      <b/>
      <sz val="8"/>
      <color theme="1"/>
      <name val="Century Gothic"/>
      <family val="2"/>
      <scheme val="minor"/>
    </font>
    <font>
      <b/>
      <sz val="12"/>
      <color theme="1"/>
      <name val="Century Gothic"/>
      <family val="2"/>
      <scheme val="minor"/>
    </font>
    <font>
      <b/>
      <sz val="16"/>
      <color theme="9"/>
      <name val="Century Gothic"/>
      <family val="2"/>
      <scheme val="minor"/>
    </font>
    <font>
      <b/>
      <sz val="16"/>
      <color theme="9"/>
      <name val="Century Gothic"/>
      <family val="2"/>
      <scheme val="major"/>
    </font>
    <font>
      <sz val="11"/>
      <color theme="1"/>
      <name val="Century Gothic"/>
      <family val="2"/>
      <scheme val="major"/>
    </font>
    <font>
      <b/>
      <sz val="40"/>
      <color theme="9"/>
      <name val="Century Gothic"/>
      <family val="2"/>
      <scheme val="major"/>
    </font>
    <font>
      <sz val="11"/>
      <color rgb="FF1D2129"/>
      <name val="Century Gothic"/>
      <family val="2"/>
      <scheme val="minor"/>
    </font>
    <font>
      <u/>
      <sz val="11"/>
      <color indexed="12"/>
      <name val="Century Gothic"/>
      <family val="2"/>
      <scheme val="minor"/>
    </font>
    <font>
      <sz val="11"/>
      <color theme="9" tint="-0.249977111117893"/>
      <name val="Century Gothic"/>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31">
    <xf numFmtId="0" fontId="0" fillId="0" borderId="0" xfId="0"/>
    <xf numFmtId="0" fontId="1" fillId="0" borderId="0" xfId="0" applyFont="1"/>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6" fillId="0" borderId="0" xfId="0" applyFont="1"/>
    <xf numFmtId="0" fontId="17" fillId="0" borderId="0" xfId="0" applyFont="1"/>
    <xf numFmtId="0" fontId="4" fillId="0" borderId="0" xfId="0" applyFont="1"/>
    <xf numFmtId="0" fontId="4" fillId="0" borderId="0" xfId="8">
      <alignment horizontal="right" indent="1"/>
    </xf>
    <xf numFmtId="0" fontId="1" fillId="0" borderId="0" xfId="1" applyFont="1" applyAlignment="1" applyProtection="1">
      <alignment horizontal="left" vertical="top" indent="1"/>
    </xf>
    <xf numFmtId="167" fontId="20" fillId="12" borderId="19" xfId="0" applyNumberFormat="1" applyFont="1" applyFill="1" applyBorder="1" applyAlignment="1">
      <alignment horizontal="center" vertical="center"/>
    </xf>
    <xf numFmtId="167" fontId="20" fillId="12" borderId="17" xfId="0" applyNumberFormat="1" applyFont="1" applyFill="1" applyBorder="1" applyAlignment="1">
      <alignment horizontal="center" vertical="center"/>
    </xf>
    <xf numFmtId="167" fontId="20" fillId="12" borderId="18" xfId="0" applyNumberFormat="1" applyFont="1" applyFill="1" applyBorder="1" applyAlignment="1">
      <alignment horizontal="center" vertical="center"/>
    </xf>
    <xf numFmtId="0" fontId="21" fillId="2" borderId="16"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8" fillId="3" borderId="6" xfId="12" applyFont="1" applyFill="1" applyBorder="1">
      <alignment horizontal="left" vertical="center" indent="2"/>
    </xf>
    <xf numFmtId="0" fontId="18" fillId="3" borderId="6" xfId="11" applyFont="1" applyFill="1" applyBorder="1" applyAlignment="1">
      <alignment vertical="center"/>
    </xf>
    <xf numFmtId="0" fontId="4" fillId="0" borderId="4" xfId="0" applyFont="1" applyBorder="1" applyAlignment="1">
      <alignment vertical="center"/>
    </xf>
    <xf numFmtId="0" fontId="18" fillId="3" borderId="7" xfId="12" applyFont="1" applyFill="1" applyBorder="1">
      <alignment horizontal="left" vertical="center" indent="2"/>
    </xf>
    <xf numFmtId="0" fontId="18" fillId="3" borderId="7" xfId="11" applyFont="1" applyFill="1" applyBorder="1" applyAlignment="1">
      <alignment vertical="center"/>
    </xf>
    <xf numFmtId="0" fontId="4" fillId="0" borderId="4" xfId="0" applyFont="1" applyBorder="1" applyAlignment="1">
      <alignment horizontal="right" vertical="center"/>
    </xf>
    <xf numFmtId="0" fontId="22" fillId="7" borderId="0" xfId="0" applyFont="1" applyFill="1" applyAlignment="1">
      <alignment horizontal="left" vertical="center" indent="1"/>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0" fontId="23" fillId="0" borderId="0" xfId="6" applyFont="1" applyAlignment="1">
      <alignment horizontal="left" vertical="center" indent="1"/>
    </xf>
    <xf numFmtId="0" fontId="23" fillId="0" borderId="0" xfId="7" applyFont="1" applyAlignment="1">
      <alignment horizontal="left" vertical="center" indent="1"/>
    </xf>
    <xf numFmtId="0" fontId="26"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3"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4" fontId="14" fillId="0" borderId="0" xfId="0" applyNumberFormat="1" applyFont="1" applyAlignment="1">
      <alignment horizontal="center"/>
    </xf>
    <xf numFmtId="14" fontId="14" fillId="0" borderId="0" xfId="0" applyNumberFormat="1" applyFont="1" applyAlignment="1">
      <alignment horizontal="center" vertical="center"/>
    </xf>
    <xf numFmtId="14" fontId="16" fillId="0" borderId="0" xfId="0" applyNumberFormat="1" applyFont="1" applyAlignment="1">
      <alignment horizontal="center"/>
    </xf>
    <xf numFmtId="14" fontId="16" fillId="0" borderId="0" xfId="0" applyNumberFormat="1" applyFont="1"/>
    <xf numFmtId="14" fontId="4" fillId="0" borderId="0" xfId="0" applyNumberFormat="1" applyFont="1" applyAlignment="1">
      <alignment horizontal="center"/>
    </xf>
    <xf numFmtId="14" fontId="4" fillId="0" borderId="0" xfId="0" applyNumberFormat="1" applyFont="1"/>
    <xf numFmtId="14" fontId="4" fillId="0" borderId="0" xfId="0" applyNumberFormat="1" applyFont="1" applyAlignment="1">
      <alignment horizontal="left" indent="1"/>
    </xf>
    <xf numFmtId="14" fontId="18" fillId="0" borderId="0" xfId="0" applyNumberFormat="1" applyFont="1"/>
    <xf numFmtId="14" fontId="18" fillId="6" borderId="0" xfId="0" applyNumberFormat="1" applyFont="1" applyFill="1" applyAlignment="1">
      <alignment horizontal="center" vertical="center"/>
    </xf>
    <xf numFmtId="14" fontId="1" fillId="6" borderId="0" xfId="0" applyNumberFormat="1" applyFont="1" applyFill="1" applyAlignment="1">
      <alignment horizontal="center" vertical="center"/>
    </xf>
    <xf numFmtId="14" fontId="18" fillId="3" borderId="6" xfId="10" applyNumberFormat="1" applyFont="1" applyFill="1" applyBorder="1">
      <alignment horizontal="center" vertical="center"/>
    </xf>
    <xf numFmtId="14" fontId="18" fillId="3" borderId="7" xfId="10" applyNumberFormat="1" applyFont="1" applyFill="1" applyBorder="1">
      <alignment horizontal="center" vertical="center"/>
    </xf>
    <xf numFmtId="14" fontId="18" fillId="7" borderId="0" xfId="0" applyNumberFormat="1" applyFont="1" applyFill="1" applyAlignment="1">
      <alignment horizontal="center" vertical="center"/>
    </xf>
    <xf numFmtId="14" fontId="1" fillId="7" borderId="0" xfId="0" applyNumberFormat="1" applyFont="1" applyFill="1" applyAlignment="1">
      <alignment horizontal="center" vertical="center"/>
    </xf>
    <xf numFmtId="14" fontId="18" fillId="4" borderId="5" xfId="10" applyNumberFormat="1" applyFont="1" applyFill="1" applyBorder="1">
      <alignment horizontal="center" vertical="center"/>
    </xf>
    <xf numFmtId="14" fontId="18" fillId="8" borderId="0" xfId="0" applyNumberFormat="1" applyFont="1" applyFill="1" applyAlignment="1">
      <alignment horizontal="center" vertical="center"/>
    </xf>
    <xf numFmtId="14" fontId="1" fillId="8" borderId="0" xfId="0" applyNumberFormat="1" applyFont="1" applyFill="1" applyAlignment="1">
      <alignment horizontal="center" vertical="center"/>
    </xf>
    <xf numFmtId="14" fontId="18" fillId="5" borderId="8" xfId="10" applyNumberFormat="1" applyFont="1" applyFill="1" applyBorder="1">
      <alignment horizontal="center" vertical="center"/>
    </xf>
    <xf numFmtId="14" fontId="18" fillId="9" borderId="0" xfId="0" applyNumberFormat="1" applyFont="1" applyFill="1" applyAlignment="1">
      <alignment horizontal="center" vertical="center"/>
    </xf>
    <xf numFmtId="14" fontId="1" fillId="9" borderId="0" xfId="0" applyNumberFormat="1" applyFont="1" applyFill="1" applyAlignment="1">
      <alignment horizontal="center" vertical="center"/>
    </xf>
    <xf numFmtId="14" fontId="18" fillId="10" borderId="9" xfId="10" applyNumberFormat="1" applyFont="1" applyFill="1" applyBorder="1">
      <alignment horizontal="center" vertical="center"/>
    </xf>
    <xf numFmtId="14" fontId="18" fillId="0" borderId="0" xfId="10" applyNumberFormat="1" applyFont="1" applyBorder="1">
      <alignment horizontal="center" vertical="center"/>
    </xf>
    <xf numFmtId="14" fontId="0" fillId="0" borderId="0" xfId="0" applyNumberFormat="1" applyAlignment="1">
      <alignment horizontal="center"/>
    </xf>
    <xf numFmtId="14" fontId="0" fillId="0" borderId="0" xfId="0" applyNumberFormat="1"/>
    <xf numFmtId="14" fontId="13" fillId="0" borderId="0" xfId="0" applyNumberFormat="1" applyFont="1" applyAlignment="1">
      <alignment horizontal="center"/>
    </xf>
    <xf numFmtId="0" fontId="4" fillId="0" borderId="21" xfId="0" applyFont="1" applyBorder="1" applyAlignment="1">
      <alignment vertical="center"/>
    </xf>
    <xf numFmtId="0" fontId="4" fillId="0" borderId="22" xfId="0" applyFont="1" applyBorder="1" applyAlignment="1">
      <alignment vertical="center"/>
    </xf>
    <xf numFmtId="0" fontId="19" fillId="10" borderId="9" xfId="12" applyFont="1" applyFill="1" applyBorder="1">
      <alignment horizontal="left" vertical="center" indent="2"/>
    </xf>
    <xf numFmtId="0" fontId="19" fillId="4" borderId="5" xfId="12" applyFont="1" applyFill="1" applyBorder="1">
      <alignment horizontal="left" vertical="center" indent="2"/>
    </xf>
    <xf numFmtId="0" fontId="22" fillId="13" borderId="0" xfId="0" applyFont="1" applyFill="1" applyAlignment="1">
      <alignment horizontal="left" vertical="center" indent="1"/>
    </xf>
    <xf numFmtId="0" fontId="18" fillId="13" borderId="9" xfId="11" applyFont="1" applyFill="1" applyBorder="1" applyAlignment="1">
      <alignment vertical="center"/>
    </xf>
    <xf numFmtId="9" fontId="1" fillId="13" borderId="9" xfId="2" applyFont="1" applyFill="1" applyBorder="1" applyAlignment="1">
      <alignment horizontal="center" vertical="center"/>
    </xf>
    <xf numFmtId="14" fontId="18" fillId="13" borderId="9" xfId="10" applyNumberFormat="1" applyFont="1" applyFill="1" applyBorder="1">
      <alignment horizontal="center" vertical="center"/>
    </xf>
    <xf numFmtId="0" fontId="19" fillId="14" borderId="9" xfId="12" applyFont="1" applyFill="1" applyBorder="1">
      <alignment horizontal="left" vertical="center" indent="2"/>
    </xf>
    <xf numFmtId="0" fontId="18" fillId="14" borderId="9" xfId="11" applyFont="1" applyFill="1" applyBorder="1" applyAlignment="1">
      <alignment vertical="center"/>
    </xf>
    <xf numFmtId="9" fontId="1" fillId="14" borderId="9" xfId="2" applyFont="1" applyFill="1" applyBorder="1" applyAlignment="1">
      <alignment horizontal="center" vertical="center"/>
    </xf>
    <xf numFmtId="14" fontId="18" fillId="14" borderId="9" xfId="10" applyNumberFormat="1" applyFont="1" applyFill="1" applyBorder="1">
      <alignment horizontal="center" vertical="center"/>
    </xf>
    <xf numFmtId="0" fontId="4" fillId="15" borderId="4" xfId="0" applyFont="1" applyFill="1" applyBorder="1" applyAlignment="1">
      <alignment vertical="center"/>
    </xf>
    <xf numFmtId="0" fontId="29" fillId="0" borderId="22" xfId="0" applyFont="1" applyBorder="1" applyAlignment="1">
      <alignment vertical="center"/>
    </xf>
    <xf numFmtId="166" fontId="18" fillId="2" borderId="17" xfId="0" applyNumberFormat="1" applyFont="1" applyFill="1" applyBorder="1" applyAlignment="1">
      <alignment horizontal="center" vertical="center" wrapText="1"/>
    </xf>
    <xf numFmtId="166" fontId="18" fillId="2" borderId="13" xfId="0" applyNumberFormat="1" applyFont="1" applyFill="1" applyBorder="1" applyAlignment="1">
      <alignment horizontal="center" vertical="center" wrapText="1"/>
    </xf>
    <xf numFmtId="166" fontId="18" fillId="2" borderId="18" xfId="0" applyNumberFormat="1" applyFont="1" applyFill="1" applyBorder="1" applyAlignment="1">
      <alignment horizontal="center" vertical="center" wrapText="1"/>
    </xf>
    <xf numFmtId="166" fontId="18" fillId="2" borderId="19" xfId="0" applyNumberFormat="1" applyFont="1" applyFill="1" applyBorder="1" applyAlignment="1">
      <alignment horizontal="center" vertical="center" wrapText="1"/>
    </xf>
    <xf numFmtId="14" fontId="19" fillId="11" borderId="15" xfId="0" applyNumberFormat="1" applyFont="1" applyFill="1" applyBorder="1" applyAlignment="1">
      <alignment horizontal="center" vertical="center"/>
    </xf>
    <xf numFmtId="14" fontId="4" fillId="2" borderId="20" xfId="0" applyNumberFormat="1" applyFont="1" applyFill="1" applyBorder="1"/>
    <xf numFmtId="0" fontId="24" fillId="0" borderId="0" xfId="0" applyFont="1" applyAlignment="1">
      <alignment horizontal="left"/>
    </xf>
    <xf numFmtId="0" fontId="25" fillId="0" borderId="0" xfId="0" applyFont="1"/>
    <xf numFmtId="168" fontId="24" fillId="0" borderId="0" xfId="9" applyNumberFormat="1" applyFont="1" applyBorder="1" applyAlignment="1">
      <alignment horizontal="left"/>
    </xf>
    <xf numFmtId="168" fontId="25" fillId="0" borderId="0" xfId="0" applyNumberFormat="1" applyFont="1"/>
    <xf numFmtId="0" fontId="23" fillId="0" borderId="0" xfId="8" applyFont="1" applyAlignment="1">
      <alignment horizontal="left"/>
    </xf>
    <xf numFmtId="0" fontId="4" fillId="0" borderId="0" xfId="0" applyFont="1"/>
    <xf numFmtId="0" fontId="13" fillId="0" borderId="0" xfId="3" applyAlignment="1">
      <alignment wrapText="1"/>
    </xf>
    <xf numFmtId="0" fontId="19"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19" fillId="11" borderId="15" xfId="0" applyFont="1" applyFill="1" applyBorder="1" applyAlignment="1">
      <alignment vertical="center"/>
    </xf>
    <xf numFmtId="0" fontId="4" fillId="2" borderId="20" xfId="0" applyFont="1" applyFill="1" applyBorder="1"/>
    <xf numFmtId="0" fontId="19" fillId="11" borderId="15" xfId="0" applyFont="1" applyFill="1" applyBorder="1" applyAlignment="1">
      <alignment horizontal="center" vertical="center"/>
    </xf>
    <xf numFmtId="9" fontId="1" fillId="16" borderId="5" xfId="2" applyFont="1" applyFill="1" applyBorder="1" applyAlignment="1">
      <alignment horizontal="center" vertical="center"/>
    </xf>
    <xf numFmtId="9" fontId="1" fillId="16" borderId="6" xfId="2" applyFont="1" applyFill="1" applyBorder="1" applyAlignment="1">
      <alignment horizontal="center" vertical="center"/>
    </xf>
    <xf numFmtId="9" fontId="1" fillId="16" borderId="7" xfId="2"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60">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9"/>
      <tableStyleElement type="headerRow" dxfId="58"/>
      <tableStyleElement type="totalRow" dxfId="57"/>
      <tableStyleElement type="firstColumn" dxfId="56"/>
      <tableStyleElement type="lastColumn" dxfId="55"/>
      <tableStyleElement type="firstRowStripe" dxfId="54"/>
      <tableStyleElement type="secondRowStripe" dxfId="53"/>
      <tableStyleElement type="firstColumnStripe" dxfId="52"/>
      <tableStyleElement type="secondColumnStripe" dxfId="5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8"/>
  <sheetViews>
    <sheetView showGridLines="0" tabSelected="1" showRuler="0" zoomScale="77" zoomScaleNormal="77" zoomScalePageLayoutView="70" workbookViewId="0">
      <selection activeCell="BH10" sqref="BH10"/>
    </sheetView>
  </sheetViews>
  <sheetFormatPr defaultColWidth="8.6640625" defaultRowHeight="30" customHeight="1" x14ac:dyDescent="0.25"/>
  <cols>
    <col min="1" max="1" width="2.6640625" style="11" customWidth="1"/>
    <col min="2" max="2" width="37.33203125" customWidth="1"/>
    <col min="3" max="3" width="16.6640625" customWidth="1"/>
    <col min="4" max="4" width="10.6640625" customWidth="1"/>
    <col min="5" max="5" width="10.6640625" style="93" customWidth="1"/>
    <col min="6" max="6" width="22.33203125" style="94" customWidth="1"/>
    <col min="7" max="7" width="2.6640625" customWidth="1"/>
    <col min="8" max="8" width="8.25" hidden="1" customWidth="1"/>
    <col min="9" max="25" width="2.6640625" customWidth="1"/>
    <col min="26" max="26" width="4.9140625" customWidth="1"/>
    <col min="27" max="58" width="2.6640625" customWidth="1"/>
    <col min="62" max="64" width="8.6640625" customWidth="1"/>
  </cols>
  <sheetData>
    <row r="1" spans="1:57" ht="90" customHeight="1" x14ac:dyDescent="0.9">
      <c r="A1" s="12"/>
      <c r="B1" s="63" t="s">
        <v>22</v>
      </c>
      <c r="C1" s="15"/>
      <c r="D1" s="16"/>
      <c r="E1" s="71"/>
      <c r="F1" s="72"/>
      <c r="H1" s="1"/>
      <c r="I1" s="120" t="s">
        <v>19</v>
      </c>
      <c r="J1" s="121"/>
      <c r="K1" s="121"/>
      <c r="L1" s="121"/>
      <c r="M1" s="121"/>
      <c r="N1" s="121"/>
      <c r="O1" s="121"/>
      <c r="P1" s="18"/>
      <c r="Q1" s="118">
        <v>45707</v>
      </c>
      <c r="R1" s="119"/>
      <c r="S1" s="119"/>
      <c r="T1" s="119"/>
      <c r="U1" s="119"/>
      <c r="V1" s="119"/>
      <c r="W1" s="119"/>
      <c r="X1" s="119"/>
      <c r="Y1" s="119"/>
      <c r="Z1" s="119"/>
    </row>
    <row r="2" spans="1:57" ht="30" customHeight="1" x14ac:dyDescent="0.4">
      <c r="B2" s="61" t="s">
        <v>57</v>
      </c>
      <c r="C2" s="62" t="s">
        <v>26</v>
      </c>
      <c r="D2" s="17"/>
      <c r="E2" s="73"/>
      <c r="F2" s="74"/>
      <c r="I2" s="120" t="s">
        <v>20</v>
      </c>
      <c r="J2" s="121"/>
      <c r="K2" s="121"/>
      <c r="L2" s="121"/>
      <c r="M2" s="121"/>
      <c r="N2" s="121"/>
      <c r="O2" s="121"/>
      <c r="P2" s="18"/>
      <c r="Q2" s="116">
        <v>1</v>
      </c>
      <c r="R2" s="117"/>
      <c r="S2" s="117"/>
      <c r="T2" s="117"/>
      <c r="U2" s="117"/>
      <c r="V2" s="117"/>
      <c r="W2" s="117"/>
      <c r="X2" s="117"/>
      <c r="Y2" s="117"/>
      <c r="Z2" s="117"/>
    </row>
    <row r="3" spans="1:57" s="19" customFormat="1" ht="30" customHeight="1" x14ac:dyDescent="0.25">
      <c r="A3" s="11"/>
      <c r="B3" s="61" t="s">
        <v>58</v>
      </c>
      <c r="D3" s="20"/>
      <c r="E3" s="75"/>
      <c r="F3" s="76"/>
    </row>
    <row r="4" spans="1:57" s="19" customFormat="1" ht="30" customHeight="1" x14ac:dyDescent="0.25">
      <c r="A4" s="12"/>
      <c r="B4" s="21"/>
      <c r="E4" s="77"/>
      <c r="F4" s="76"/>
      <c r="I4" s="110">
        <f>I5</f>
        <v>45705</v>
      </c>
      <c r="J4" s="111"/>
      <c r="K4" s="111"/>
      <c r="L4" s="111"/>
      <c r="M4" s="111"/>
      <c r="N4" s="111"/>
      <c r="O4" s="111"/>
      <c r="P4" s="111">
        <f>P5</f>
        <v>45712</v>
      </c>
      <c r="Q4" s="111"/>
      <c r="R4" s="111"/>
      <c r="S4" s="111"/>
      <c r="T4" s="111"/>
      <c r="U4" s="111"/>
      <c r="V4" s="111"/>
      <c r="W4" s="111">
        <f>W5</f>
        <v>45719</v>
      </c>
      <c r="X4" s="111"/>
      <c r="Y4" s="111"/>
      <c r="Z4" s="111"/>
      <c r="AA4" s="111"/>
      <c r="AB4" s="111"/>
      <c r="AC4" s="111"/>
      <c r="AD4" s="111">
        <f>AD5</f>
        <v>45726</v>
      </c>
      <c r="AE4" s="111"/>
      <c r="AF4" s="111"/>
      <c r="AG4" s="111"/>
      <c r="AH4" s="111"/>
      <c r="AI4" s="111"/>
      <c r="AJ4" s="111"/>
      <c r="AK4" s="111">
        <f>AK5</f>
        <v>45733</v>
      </c>
      <c r="AL4" s="111"/>
      <c r="AM4" s="111"/>
      <c r="AN4" s="111"/>
      <c r="AO4" s="111"/>
      <c r="AP4" s="111"/>
      <c r="AQ4" s="111"/>
      <c r="AR4" s="111">
        <f>AR5</f>
        <v>45740</v>
      </c>
      <c r="AS4" s="111"/>
      <c r="AT4" s="111"/>
      <c r="AU4" s="111"/>
      <c r="AV4" s="111"/>
      <c r="AW4" s="111"/>
      <c r="AX4" s="111"/>
      <c r="AY4" s="112">
        <f>AY5</f>
        <v>45747</v>
      </c>
      <c r="AZ4" s="113"/>
      <c r="BA4" s="113"/>
      <c r="BB4" s="113"/>
      <c r="BC4" s="113"/>
      <c r="BD4" s="113"/>
      <c r="BE4" s="110"/>
    </row>
    <row r="5" spans="1:57" s="19" customFormat="1" ht="15" customHeight="1" x14ac:dyDescent="0.25">
      <c r="A5" s="122"/>
      <c r="B5" s="123" t="s">
        <v>4</v>
      </c>
      <c r="C5" s="125" t="s">
        <v>21</v>
      </c>
      <c r="D5" s="127" t="s">
        <v>0</v>
      </c>
      <c r="E5" s="114" t="s">
        <v>2</v>
      </c>
      <c r="F5" s="114" t="s">
        <v>3</v>
      </c>
      <c r="I5" s="22">
        <f>Project_Start-WEEKDAY(Project_Start,1)+2+7*(Display_Week-1)</f>
        <v>45705</v>
      </c>
      <c r="J5" s="22">
        <f>I5+1</f>
        <v>45706</v>
      </c>
      <c r="K5" s="22">
        <f t="shared" ref="K5:AX5" si="0">J5+1</f>
        <v>45707</v>
      </c>
      <c r="L5" s="22">
        <f t="shared" si="0"/>
        <v>45708</v>
      </c>
      <c r="M5" s="22">
        <f t="shared" si="0"/>
        <v>45709</v>
      </c>
      <c r="N5" s="22">
        <f t="shared" si="0"/>
        <v>45710</v>
      </c>
      <c r="O5" s="23">
        <f t="shared" si="0"/>
        <v>45711</v>
      </c>
      <c r="P5" s="24">
        <f>O5+1</f>
        <v>45712</v>
      </c>
      <c r="Q5" s="22">
        <f>P5+1</f>
        <v>45713</v>
      </c>
      <c r="R5" s="22">
        <f t="shared" si="0"/>
        <v>45714</v>
      </c>
      <c r="S5" s="22">
        <f t="shared" si="0"/>
        <v>45715</v>
      </c>
      <c r="T5" s="22">
        <f t="shared" si="0"/>
        <v>45716</v>
      </c>
      <c r="U5" s="22">
        <f t="shared" si="0"/>
        <v>45717</v>
      </c>
      <c r="V5" s="23">
        <f t="shared" si="0"/>
        <v>45718</v>
      </c>
      <c r="W5" s="24">
        <f>V5+1</f>
        <v>45719</v>
      </c>
      <c r="X5" s="22">
        <f>W5+1</f>
        <v>45720</v>
      </c>
      <c r="Y5" s="22">
        <f t="shared" si="0"/>
        <v>45721</v>
      </c>
      <c r="Z5" s="22">
        <f t="shared" si="0"/>
        <v>45722</v>
      </c>
      <c r="AA5" s="22">
        <f t="shared" si="0"/>
        <v>45723</v>
      </c>
      <c r="AB5" s="22">
        <f t="shared" si="0"/>
        <v>45724</v>
      </c>
      <c r="AC5" s="23">
        <f t="shared" si="0"/>
        <v>45725</v>
      </c>
      <c r="AD5" s="24">
        <f>AC5+1</f>
        <v>45726</v>
      </c>
      <c r="AE5" s="22">
        <f>AD5+1</f>
        <v>45727</v>
      </c>
      <c r="AF5" s="22">
        <f t="shared" si="0"/>
        <v>45728</v>
      </c>
      <c r="AG5" s="22">
        <f t="shared" si="0"/>
        <v>45729</v>
      </c>
      <c r="AH5" s="22">
        <f t="shared" si="0"/>
        <v>45730</v>
      </c>
      <c r="AI5" s="22">
        <f t="shared" si="0"/>
        <v>45731</v>
      </c>
      <c r="AJ5" s="23">
        <f t="shared" si="0"/>
        <v>45732</v>
      </c>
      <c r="AK5" s="24">
        <f>AJ5+1</f>
        <v>45733</v>
      </c>
      <c r="AL5" s="22">
        <f>AK5+1</f>
        <v>45734</v>
      </c>
      <c r="AM5" s="22">
        <f t="shared" si="0"/>
        <v>45735</v>
      </c>
      <c r="AN5" s="22">
        <f t="shared" si="0"/>
        <v>45736</v>
      </c>
      <c r="AO5" s="22">
        <f t="shared" si="0"/>
        <v>45737</v>
      </c>
      <c r="AP5" s="22">
        <f t="shared" si="0"/>
        <v>45738</v>
      </c>
      <c r="AQ5" s="23">
        <f t="shared" si="0"/>
        <v>45739</v>
      </c>
      <c r="AR5" s="24">
        <f>AQ5+1</f>
        <v>45740</v>
      </c>
      <c r="AS5" s="22">
        <f>AR5+1</f>
        <v>45741</v>
      </c>
      <c r="AT5" s="22">
        <f t="shared" si="0"/>
        <v>45742</v>
      </c>
      <c r="AU5" s="22">
        <f t="shared" si="0"/>
        <v>45743</v>
      </c>
      <c r="AV5" s="22">
        <f t="shared" si="0"/>
        <v>45744</v>
      </c>
      <c r="AW5" s="22">
        <f t="shared" si="0"/>
        <v>45745</v>
      </c>
      <c r="AX5" s="23">
        <f t="shared" si="0"/>
        <v>45746</v>
      </c>
      <c r="AY5" s="24">
        <f>AX5+1</f>
        <v>45747</v>
      </c>
      <c r="AZ5" s="22">
        <f>AY5+1</f>
        <v>45748</v>
      </c>
      <c r="BA5" s="22">
        <f t="shared" ref="BA5:BE5" si="1">AZ5+1</f>
        <v>45749</v>
      </c>
      <c r="BB5" s="22">
        <f t="shared" si="1"/>
        <v>45750</v>
      </c>
      <c r="BC5" s="22">
        <f t="shared" si="1"/>
        <v>45751</v>
      </c>
      <c r="BD5" s="22">
        <f t="shared" si="1"/>
        <v>45752</v>
      </c>
      <c r="BE5" s="23">
        <f t="shared" si="1"/>
        <v>45753</v>
      </c>
    </row>
    <row r="6" spans="1:57" s="19" customFormat="1" ht="15" customHeight="1" thickBot="1" x14ac:dyDescent="0.3">
      <c r="A6" s="122"/>
      <c r="B6" s="124"/>
      <c r="C6" s="126"/>
      <c r="D6" s="126"/>
      <c r="E6" s="115"/>
      <c r="F6" s="115"/>
      <c r="I6" s="25" t="str">
        <f t="shared" ref="I6:AN6" si="2">LEFT(TEXT(I5,"ddd"),1)</f>
        <v>M</v>
      </c>
      <c r="J6" s="26" t="str">
        <f t="shared" si="2"/>
        <v>T</v>
      </c>
      <c r="K6" s="26" t="str">
        <f t="shared" si="2"/>
        <v>W</v>
      </c>
      <c r="L6" s="26" t="str">
        <f t="shared" si="2"/>
        <v>T</v>
      </c>
      <c r="M6" s="26" t="str">
        <f t="shared" si="2"/>
        <v>F</v>
      </c>
      <c r="N6" s="26" t="str">
        <f t="shared" si="2"/>
        <v>S</v>
      </c>
      <c r="O6" s="26" t="str">
        <f t="shared" si="2"/>
        <v>S</v>
      </c>
      <c r="P6" s="26" t="str">
        <f t="shared" si="2"/>
        <v>M</v>
      </c>
      <c r="Q6" s="26" t="str">
        <f t="shared" si="2"/>
        <v>T</v>
      </c>
      <c r="R6" s="26" t="str">
        <f t="shared" si="2"/>
        <v>W</v>
      </c>
      <c r="S6" s="26" t="str">
        <f t="shared" si="2"/>
        <v>T</v>
      </c>
      <c r="T6" s="26" t="str">
        <f t="shared" si="2"/>
        <v>F</v>
      </c>
      <c r="U6" s="26" t="str">
        <f t="shared" si="2"/>
        <v>S</v>
      </c>
      <c r="V6" s="26" t="str">
        <f t="shared" si="2"/>
        <v>S</v>
      </c>
      <c r="W6" s="26" t="str">
        <f t="shared" si="2"/>
        <v>M</v>
      </c>
      <c r="X6" s="26" t="str">
        <f t="shared" si="2"/>
        <v>T</v>
      </c>
      <c r="Y6" s="26" t="str">
        <f t="shared" si="2"/>
        <v>W</v>
      </c>
      <c r="Z6" s="26" t="str">
        <f t="shared" si="2"/>
        <v>T</v>
      </c>
      <c r="AA6" s="26" t="str">
        <f t="shared" si="2"/>
        <v>F</v>
      </c>
      <c r="AB6" s="26" t="str">
        <f t="shared" si="2"/>
        <v>S</v>
      </c>
      <c r="AC6" s="26" t="str">
        <f t="shared" si="2"/>
        <v>S</v>
      </c>
      <c r="AD6" s="26" t="str">
        <f t="shared" si="2"/>
        <v>M</v>
      </c>
      <c r="AE6" s="26" t="str">
        <f t="shared" si="2"/>
        <v>T</v>
      </c>
      <c r="AF6" s="26" t="str">
        <f t="shared" si="2"/>
        <v>W</v>
      </c>
      <c r="AG6" s="26" t="str">
        <f t="shared" si="2"/>
        <v>T</v>
      </c>
      <c r="AH6" s="26" t="str">
        <f t="shared" si="2"/>
        <v>F</v>
      </c>
      <c r="AI6" s="26" t="str">
        <f t="shared" si="2"/>
        <v>S</v>
      </c>
      <c r="AJ6" s="26" t="str">
        <f t="shared" si="2"/>
        <v>S</v>
      </c>
      <c r="AK6" s="26" t="str">
        <f t="shared" si="2"/>
        <v>M</v>
      </c>
      <c r="AL6" s="26" t="str">
        <f t="shared" si="2"/>
        <v>T</v>
      </c>
      <c r="AM6" s="26" t="str">
        <f t="shared" si="2"/>
        <v>W</v>
      </c>
      <c r="AN6" s="26" t="str">
        <f t="shared" si="2"/>
        <v>T</v>
      </c>
      <c r="AO6" s="26" t="str">
        <f t="shared" ref="AO6:BE6" si="3">LEFT(TEXT(AO5,"ddd"),1)</f>
        <v>F</v>
      </c>
      <c r="AP6" s="26" t="str">
        <f t="shared" si="3"/>
        <v>S</v>
      </c>
      <c r="AQ6" s="26" t="str">
        <f t="shared" si="3"/>
        <v>S</v>
      </c>
      <c r="AR6" s="26" t="str">
        <f t="shared" si="3"/>
        <v>M</v>
      </c>
      <c r="AS6" s="26" t="str">
        <f t="shared" si="3"/>
        <v>T</v>
      </c>
      <c r="AT6" s="26" t="str">
        <f t="shared" si="3"/>
        <v>W</v>
      </c>
      <c r="AU6" s="26" t="str">
        <f t="shared" si="3"/>
        <v>T</v>
      </c>
      <c r="AV6" s="26" t="str">
        <f t="shared" si="3"/>
        <v>F</v>
      </c>
      <c r="AW6" s="26" t="str">
        <f t="shared" si="3"/>
        <v>S</v>
      </c>
      <c r="AX6" s="26" t="str">
        <f t="shared" si="3"/>
        <v>S</v>
      </c>
      <c r="AY6" s="26" t="str">
        <f t="shared" si="3"/>
        <v>M</v>
      </c>
      <c r="AZ6" s="26" t="str">
        <f t="shared" si="3"/>
        <v>T</v>
      </c>
      <c r="BA6" s="26" t="str">
        <f t="shared" si="3"/>
        <v>W</v>
      </c>
      <c r="BB6" s="26" t="str">
        <f t="shared" si="3"/>
        <v>T</v>
      </c>
      <c r="BC6" s="26" t="str">
        <f t="shared" si="3"/>
        <v>F</v>
      </c>
      <c r="BD6" s="26" t="str">
        <f t="shared" si="3"/>
        <v>S</v>
      </c>
      <c r="BE6" s="26" t="str">
        <f t="shared" si="3"/>
        <v>S</v>
      </c>
    </row>
    <row r="7" spans="1:57" s="19" customFormat="1" ht="30" hidden="1" customHeight="1" thickBot="1" x14ac:dyDescent="0.3">
      <c r="A7" s="11" t="s">
        <v>18</v>
      </c>
      <c r="B7" s="27"/>
      <c r="C7" s="28"/>
      <c r="D7" s="27"/>
      <c r="E7" s="78"/>
      <c r="F7" s="78"/>
      <c r="H7" s="19"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row>
    <row r="8" spans="1:57" s="34" customFormat="1" ht="30" customHeight="1" thickBot="1" x14ac:dyDescent="0.3">
      <c r="A8" s="12"/>
      <c r="B8" s="30" t="s">
        <v>30</v>
      </c>
      <c r="C8" s="31"/>
      <c r="D8" s="32"/>
      <c r="E8" s="79"/>
      <c r="F8" s="80"/>
      <c r="G8" s="14"/>
      <c r="H8" s="4" t="str">
        <f t="shared" ref="H8:H35" si="4">IF(OR(ISBLANK(task_start),ISBLANK(task_end)),"",task_end-task_start+1)</f>
        <v/>
      </c>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row>
    <row r="9" spans="1:57" s="34" customFormat="1" ht="30" customHeight="1" thickBot="1" x14ac:dyDescent="0.3">
      <c r="A9" s="12"/>
      <c r="B9" s="35" t="s">
        <v>23</v>
      </c>
      <c r="C9" s="36" t="s">
        <v>41</v>
      </c>
      <c r="D9" s="129">
        <v>1</v>
      </c>
      <c r="E9" s="81">
        <f>Project_Start</f>
        <v>45707</v>
      </c>
      <c r="F9" s="81">
        <f>E9+1</f>
        <v>45708</v>
      </c>
      <c r="G9" s="14"/>
      <c r="H9" s="4">
        <f t="shared" si="4"/>
        <v>2</v>
      </c>
      <c r="I9" s="37"/>
      <c r="J9" s="37"/>
      <c r="K9" s="37"/>
      <c r="L9" s="37"/>
      <c r="M9" s="37"/>
      <c r="N9" s="37"/>
      <c r="O9" s="37"/>
      <c r="P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row>
    <row r="10" spans="1:57" s="34" customFormat="1" ht="30" customHeight="1" thickBot="1" x14ac:dyDescent="0.3">
      <c r="A10" s="12"/>
      <c r="B10" s="38" t="s">
        <v>31</v>
      </c>
      <c r="C10" s="39" t="s">
        <v>27</v>
      </c>
      <c r="D10" s="130">
        <v>1</v>
      </c>
      <c r="E10" s="82">
        <f>F9</f>
        <v>45708</v>
      </c>
      <c r="F10" s="82">
        <f>E10+2</f>
        <v>45710</v>
      </c>
      <c r="G10" s="14"/>
      <c r="H10" s="4">
        <f t="shared" si="4"/>
        <v>3</v>
      </c>
      <c r="I10" s="37"/>
      <c r="J10" s="37"/>
      <c r="K10" s="37"/>
      <c r="L10" s="37"/>
      <c r="M10" s="37"/>
      <c r="N10" s="37"/>
      <c r="O10" s="37"/>
      <c r="P10" s="37"/>
      <c r="Q10" s="37"/>
      <c r="R10" s="37"/>
      <c r="S10" s="37"/>
      <c r="T10" s="37"/>
      <c r="U10" s="40"/>
      <c r="V10" s="40"/>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row>
    <row r="11" spans="1:57" s="34" customFormat="1" ht="30" customHeight="1" thickBot="1" x14ac:dyDescent="0.3">
      <c r="A11" s="11"/>
      <c r="B11" s="38" t="s">
        <v>24</v>
      </c>
      <c r="C11" s="39" t="s">
        <v>28</v>
      </c>
      <c r="D11" s="130">
        <v>1</v>
      </c>
      <c r="E11" s="82">
        <f>F10</f>
        <v>45710</v>
      </c>
      <c r="F11" s="82">
        <f>E11</f>
        <v>45710</v>
      </c>
      <c r="G11" s="14"/>
      <c r="H11" s="4">
        <f t="shared" si="4"/>
        <v>1</v>
      </c>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row>
    <row r="12" spans="1:57" s="34" customFormat="1" ht="30" customHeight="1" thickBot="1" x14ac:dyDescent="0.3">
      <c r="A12" s="11"/>
      <c r="B12" s="38" t="s">
        <v>51</v>
      </c>
      <c r="C12" s="39" t="s">
        <v>43</v>
      </c>
      <c r="D12" s="130">
        <v>1</v>
      </c>
      <c r="E12" s="82">
        <f>F11</f>
        <v>45710</v>
      </c>
      <c r="F12" s="82">
        <f>E12+1</f>
        <v>45711</v>
      </c>
      <c r="G12" s="14"/>
      <c r="H12" s="4">
        <f t="shared" si="4"/>
        <v>2</v>
      </c>
      <c r="I12" s="37"/>
      <c r="J12" s="37"/>
      <c r="K12" s="37"/>
      <c r="L12" s="37"/>
      <c r="M12" s="37"/>
      <c r="N12" s="37"/>
      <c r="O12" s="37"/>
      <c r="P12" s="37"/>
      <c r="Q12" s="37"/>
      <c r="R12" s="37"/>
      <c r="S12" s="37"/>
      <c r="T12" s="37"/>
      <c r="U12" s="37"/>
      <c r="V12" s="37"/>
      <c r="W12" s="37"/>
      <c r="X12" s="37"/>
      <c r="Y12" s="40"/>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row>
    <row r="13" spans="1:57" s="34" customFormat="1" ht="30" customHeight="1" thickBot="1" x14ac:dyDescent="0.3">
      <c r="A13" s="11"/>
      <c r="B13" s="38" t="s">
        <v>50</v>
      </c>
      <c r="C13" s="39" t="s">
        <v>42</v>
      </c>
      <c r="D13" s="130">
        <v>1</v>
      </c>
      <c r="E13" s="82">
        <f>F11</f>
        <v>45710</v>
      </c>
      <c r="F13" s="82">
        <f>E13+1</f>
        <v>45711</v>
      </c>
      <c r="G13" s="14"/>
      <c r="H13" s="4">
        <f t="shared" si="4"/>
        <v>2</v>
      </c>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row>
    <row r="14" spans="1:57" s="34" customFormat="1" ht="30" customHeight="1" thickBot="1" x14ac:dyDescent="0.3">
      <c r="A14" s="12"/>
      <c r="B14" s="41" t="s">
        <v>25</v>
      </c>
      <c r="C14" s="42"/>
      <c r="D14" s="43"/>
      <c r="E14" s="83"/>
      <c r="F14" s="84"/>
      <c r="G14" s="14"/>
      <c r="H14" s="4" t="str">
        <f t="shared" si="4"/>
        <v/>
      </c>
    </row>
    <row r="15" spans="1:57" s="34" customFormat="1" ht="30" customHeight="1" thickBot="1" x14ac:dyDescent="0.3">
      <c r="A15" s="12"/>
      <c r="B15" s="44" t="s">
        <v>33</v>
      </c>
      <c r="C15" s="45" t="s">
        <v>28</v>
      </c>
      <c r="D15" s="128">
        <v>1</v>
      </c>
      <c r="E15" s="85">
        <f>E13+2</f>
        <v>45712</v>
      </c>
      <c r="F15" s="85">
        <f>E15+1</f>
        <v>45713</v>
      </c>
      <c r="G15" s="14"/>
      <c r="H15" s="4">
        <f t="shared" si="4"/>
        <v>2</v>
      </c>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row>
    <row r="16" spans="1:57" s="34" customFormat="1" ht="30" customHeight="1" thickBot="1" x14ac:dyDescent="0.3">
      <c r="A16" s="11"/>
      <c r="B16" s="44" t="s">
        <v>32</v>
      </c>
      <c r="C16" s="45" t="s">
        <v>42</v>
      </c>
      <c r="D16" s="128">
        <v>1</v>
      </c>
      <c r="E16" s="85">
        <f>E15+1</f>
        <v>45713</v>
      </c>
      <c r="F16" s="85">
        <f>E15+3</f>
        <v>45715</v>
      </c>
      <c r="G16" s="14"/>
      <c r="H16" s="4">
        <f t="shared" si="4"/>
        <v>3</v>
      </c>
      <c r="I16" s="37"/>
      <c r="J16" s="37"/>
      <c r="K16" s="37"/>
      <c r="L16" s="37"/>
      <c r="M16" s="37"/>
      <c r="N16" s="37"/>
      <c r="O16" s="37"/>
      <c r="P16" s="37"/>
      <c r="Q16" s="37"/>
      <c r="R16" s="37"/>
      <c r="S16" s="37"/>
      <c r="T16" s="37"/>
      <c r="U16" s="40"/>
      <c r="V16" s="40"/>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row>
    <row r="17" spans="1:57" s="34" customFormat="1" ht="30" customHeight="1" thickBot="1" x14ac:dyDescent="0.3">
      <c r="A17" s="11"/>
      <c r="B17" s="44" t="s">
        <v>34</v>
      </c>
      <c r="C17" s="45" t="s">
        <v>27</v>
      </c>
      <c r="D17" s="128">
        <v>1</v>
      </c>
      <c r="E17" s="85">
        <f>F16+1</f>
        <v>45716</v>
      </c>
      <c r="F17" s="85">
        <f>E17</f>
        <v>45716</v>
      </c>
      <c r="G17" s="14"/>
      <c r="H17" s="4">
        <f t="shared" si="4"/>
        <v>1</v>
      </c>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row>
    <row r="18" spans="1:57" s="34" customFormat="1" ht="30" customHeight="1" thickBot="1" x14ac:dyDescent="0.3">
      <c r="A18" s="11"/>
      <c r="B18" s="44" t="s">
        <v>36</v>
      </c>
      <c r="C18" s="45" t="s">
        <v>27</v>
      </c>
      <c r="D18" s="128">
        <v>1</v>
      </c>
      <c r="E18" s="85">
        <f>E17+1</f>
        <v>45717</v>
      </c>
      <c r="F18" s="85">
        <f>E18</f>
        <v>45717</v>
      </c>
      <c r="G18" s="14"/>
      <c r="H18" s="4"/>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row>
    <row r="19" spans="1:57" s="34" customFormat="1" ht="30" customHeight="1" thickBot="1" x14ac:dyDescent="0.3">
      <c r="A19" s="11"/>
      <c r="B19" s="44" t="s">
        <v>35</v>
      </c>
      <c r="C19" s="45" t="s">
        <v>43</v>
      </c>
      <c r="D19" s="128">
        <v>1</v>
      </c>
      <c r="E19" s="85">
        <f>E18+1</f>
        <v>45718</v>
      </c>
      <c r="F19" s="85">
        <f>E19</f>
        <v>45718</v>
      </c>
      <c r="G19" s="14"/>
      <c r="H19" s="4">
        <f t="shared" si="4"/>
        <v>1</v>
      </c>
      <c r="I19" s="37"/>
      <c r="J19" s="37"/>
      <c r="K19" s="37"/>
      <c r="L19" s="37"/>
      <c r="M19" s="37"/>
      <c r="N19" s="37"/>
      <c r="O19" s="37"/>
      <c r="P19" s="37"/>
      <c r="Q19" s="37"/>
      <c r="R19" s="37"/>
      <c r="S19" s="37"/>
      <c r="T19" s="37"/>
      <c r="U19" s="37"/>
      <c r="V19" s="37"/>
      <c r="W19" s="37"/>
      <c r="X19" s="37"/>
      <c r="Y19" s="40"/>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row>
    <row r="20" spans="1:57" s="34" customFormat="1" ht="30" customHeight="1" thickBot="1" x14ac:dyDescent="0.3">
      <c r="A20" s="11"/>
      <c r="B20" s="99" t="s">
        <v>45</v>
      </c>
      <c r="C20" s="45" t="s">
        <v>27</v>
      </c>
      <c r="D20" s="128">
        <v>1</v>
      </c>
      <c r="E20" s="85">
        <f>F16</f>
        <v>45715</v>
      </c>
      <c r="F20" s="85">
        <f>E20</f>
        <v>45715</v>
      </c>
      <c r="G20" s="14"/>
      <c r="H20" s="4">
        <f t="shared" si="4"/>
        <v>1</v>
      </c>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row>
    <row r="21" spans="1:57" s="34" customFormat="1" ht="30" customHeight="1" thickBot="1" x14ac:dyDescent="0.3">
      <c r="A21" s="11"/>
      <c r="B21" s="46" t="s">
        <v>29</v>
      </c>
      <c r="C21" s="47"/>
      <c r="D21" s="48"/>
      <c r="E21" s="86"/>
      <c r="F21" s="87"/>
      <c r="G21" s="14"/>
      <c r="H21" s="4" t="str">
        <f t="shared" si="4"/>
        <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row>
    <row r="22" spans="1:57" s="34" customFormat="1" ht="30" customHeight="1" thickBot="1" x14ac:dyDescent="0.3">
      <c r="A22" s="11"/>
      <c r="B22" s="50" t="s">
        <v>48</v>
      </c>
      <c r="C22" s="51" t="s">
        <v>42</v>
      </c>
      <c r="D22" s="128">
        <v>1</v>
      </c>
      <c r="E22" s="88">
        <f>E9+12</f>
        <v>45719</v>
      </c>
      <c r="F22" s="88">
        <f>E22+1</f>
        <v>45720</v>
      </c>
      <c r="G22" s="14"/>
      <c r="H22" s="4">
        <f t="shared" si="4"/>
        <v>2</v>
      </c>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row>
    <row r="23" spans="1:57" s="34" customFormat="1" ht="30" customHeight="1" thickBot="1" x14ac:dyDescent="0.3">
      <c r="A23" s="11"/>
      <c r="B23" s="50" t="s">
        <v>47</v>
      </c>
      <c r="C23" s="51" t="s">
        <v>27</v>
      </c>
      <c r="D23" s="128">
        <v>1</v>
      </c>
      <c r="E23" s="88">
        <f>F22+1</f>
        <v>45721</v>
      </c>
      <c r="F23" s="88">
        <f>E23+1</f>
        <v>45722</v>
      </c>
      <c r="G23" s="14"/>
      <c r="H23" s="4">
        <f t="shared" si="4"/>
        <v>2</v>
      </c>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row>
    <row r="24" spans="1:57" s="34" customFormat="1" ht="30" customHeight="1" thickBot="1" x14ac:dyDescent="0.3">
      <c r="A24" s="11"/>
      <c r="B24" s="50" t="s">
        <v>49</v>
      </c>
      <c r="C24" s="51" t="s">
        <v>42</v>
      </c>
      <c r="D24" s="128">
        <v>1</v>
      </c>
      <c r="E24" s="88">
        <f>E23+2</f>
        <v>45723</v>
      </c>
      <c r="F24" s="88">
        <f>E24+1</f>
        <v>45724</v>
      </c>
      <c r="G24" s="14"/>
      <c r="H24" s="4">
        <f t="shared" si="4"/>
        <v>2</v>
      </c>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row>
    <row r="25" spans="1:57" s="34" customFormat="1" ht="30" customHeight="1" thickBot="1" x14ac:dyDescent="0.3">
      <c r="A25" s="11"/>
      <c r="B25" s="50" t="s">
        <v>53</v>
      </c>
      <c r="C25" s="51" t="s">
        <v>27</v>
      </c>
      <c r="D25" s="128">
        <v>1</v>
      </c>
      <c r="E25" s="88">
        <f>F24+1</f>
        <v>45725</v>
      </c>
      <c r="F25" s="88">
        <f>E25</f>
        <v>45725</v>
      </c>
      <c r="G25" s="14"/>
      <c r="H25" s="4">
        <f t="shared" si="4"/>
        <v>1</v>
      </c>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row>
    <row r="26" spans="1:57" s="34" customFormat="1" ht="30" customHeight="1" thickBot="1" x14ac:dyDescent="0.3">
      <c r="A26" s="11"/>
      <c r="B26" s="52" t="s">
        <v>44</v>
      </c>
      <c r="C26" s="53"/>
      <c r="D26" s="54"/>
      <c r="E26" s="89"/>
      <c r="F26" s="90"/>
      <c r="G26" s="14"/>
      <c r="H26" s="4" t="str">
        <f t="shared" si="4"/>
        <v/>
      </c>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row>
    <row r="27" spans="1:57" s="34" customFormat="1" ht="30" customHeight="1" thickBot="1" x14ac:dyDescent="0.3">
      <c r="A27" s="11"/>
      <c r="B27" s="56" t="s">
        <v>37</v>
      </c>
      <c r="C27" s="57" t="s">
        <v>43</v>
      </c>
      <c r="D27" s="128">
        <v>1</v>
      </c>
      <c r="E27" s="91">
        <f>E22+7</f>
        <v>45726</v>
      </c>
      <c r="F27" s="91">
        <f>E27+1</f>
        <v>45727</v>
      </c>
      <c r="G27" s="14"/>
      <c r="H27" s="4">
        <f t="shared" si="4"/>
        <v>2</v>
      </c>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row>
    <row r="28" spans="1:57" s="34" customFormat="1" ht="30" customHeight="1" thickBot="1" x14ac:dyDescent="0.3">
      <c r="A28" s="11"/>
      <c r="B28" s="56" t="s">
        <v>38</v>
      </c>
      <c r="C28" s="57" t="s">
        <v>28</v>
      </c>
      <c r="D28" s="128">
        <v>1</v>
      </c>
      <c r="E28" s="91">
        <f>F27+1</f>
        <v>45728</v>
      </c>
      <c r="F28" s="91">
        <f>E28+2</f>
        <v>45730</v>
      </c>
      <c r="G28" s="14"/>
      <c r="H28" s="4">
        <f t="shared" si="4"/>
        <v>3</v>
      </c>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row>
    <row r="29" spans="1:57" s="34" customFormat="1" ht="30" customHeight="1" thickBot="1" x14ac:dyDescent="0.3">
      <c r="A29" s="11"/>
      <c r="B29" s="56" t="s">
        <v>39</v>
      </c>
      <c r="C29" s="57" t="s">
        <v>52</v>
      </c>
      <c r="D29" s="128">
        <v>1</v>
      </c>
      <c r="E29" s="91">
        <f>F28+1</f>
        <v>45731</v>
      </c>
      <c r="F29" s="91">
        <f>E29+5</f>
        <v>45736</v>
      </c>
      <c r="G29" s="14"/>
      <c r="H29" s="4">
        <f t="shared" si="4"/>
        <v>6</v>
      </c>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row>
    <row r="30" spans="1:57" s="34" customFormat="1" ht="30" customHeight="1" thickBot="1" x14ac:dyDescent="0.3">
      <c r="A30" s="11"/>
      <c r="B30" s="56" t="s">
        <v>40</v>
      </c>
      <c r="C30" s="57" t="s">
        <v>52</v>
      </c>
      <c r="D30" s="128">
        <v>1</v>
      </c>
      <c r="E30" s="91">
        <f>E27+11</f>
        <v>45737</v>
      </c>
      <c r="F30" s="91">
        <f>E30+1</f>
        <v>45738</v>
      </c>
      <c r="G30" s="14"/>
      <c r="H30" s="4">
        <f t="shared" si="4"/>
        <v>2</v>
      </c>
      <c r="I30" s="37"/>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row>
    <row r="31" spans="1:57" s="34" customFormat="1" ht="30" customHeight="1" thickBot="1" x14ac:dyDescent="0.3">
      <c r="A31" s="11"/>
      <c r="B31" s="98" t="s">
        <v>46</v>
      </c>
      <c r="C31" s="57" t="s">
        <v>42</v>
      </c>
      <c r="D31" s="128">
        <v>1</v>
      </c>
      <c r="E31" s="91">
        <f>F29</f>
        <v>45736</v>
      </c>
      <c r="F31" s="91">
        <f>F29</f>
        <v>45736</v>
      </c>
      <c r="G31" s="14"/>
      <c r="H31" s="4"/>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row>
    <row r="32" spans="1:57" s="34" customFormat="1" ht="30" customHeight="1" thickBot="1" x14ac:dyDescent="0.3">
      <c r="A32" s="11"/>
      <c r="B32" s="100" t="s">
        <v>54</v>
      </c>
      <c r="C32" s="101"/>
      <c r="D32" s="102"/>
      <c r="E32" s="103"/>
      <c r="F32" s="103"/>
      <c r="G32" s="14"/>
      <c r="H32" s="4"/>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row>
    <row r="33" spans="1:57" s="34" customFormat="1" ht="30" customHeight="1" thickBot="1" x14ac:dyDescent="0.3">
      <c r="A33" s="11"/>
      <c r="B33" s="104" t="s">
        <v>55</v>
      </c>
      <c r="C33" s="105" t="s">
        <v>41</v>
      </c>
      <c r="D33" s="106"/>
      <c r="E33" s="107">
        <f>F30+2</f>
        <v>45740</v>
      </c>
      <c r="F33" s="107">
        <f>E33</f>
        <v>45740</v>
      </c>
      <c r="G33" s="14"/>
      <c r="H33" s="4"/>
      <c r="I33" s="97"/>
      <c r="J33" s="97"/>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109"/>
      <c r="AS33" s="97"/>
      <c r="AT33" s="97"/>
      <c r="AU33" s="97"/>
      <c r="AV33" s="97"/>
      <c r="AW33" s="97"/>
      <c r="AX33" s="97"/>
      <c r="AY33" s="97"/>
      <c r="AZ33" s="97"/>
      <c r="BA33" s="97"/>
      <c r="BB33" s="97"/>
      <c r="BC33" s="97"/>
      <c r="BD33" s="97"/>
      <c r="BE33" s="97"/>
    </row>
    <row r="34" spans="1:57" s="34" customFormat="1" ht="30" customHeight="1" thickBot="1" x14ac:dyDescent="0.3">
      <c r="A34" s="11"/>
      <c r="B34" s="104" t="s">
        <v>56</v>
      </c>
      <c r="C34" s="105" t="s">
        <v>41</v>
      </c>
      <c r="D34" s="106"/>
      <c r="E34" s="107">
        <f>E33+10</f>
        <v>45750</v>
      </c>
      <c r="F34" s="107">
        <f>E34</f>
        <v>45750</v>
      </c>
      <c r="G34" s="14"/>
      <c r="H34" s="4"/>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108"/>
      <c r="BC34" s="37"/>
      <c r="BD34" s="37"/>
      <c r="BE34" s="37"/>
    </row>
    <row r="35" spans="1:57" s="34" customFormat="1" ht="30" customHeight="1" thickBot="1" x14ac:dyDescent="0.3">
      <c r="A35" s="11"/>
      <c r="B35" s="58"/>
      <c r="C35" s="59"/>
      <c r="D35" s="60"/>
      <c r="E35" s="92"/>
      <c r="F35" s="92"/>
      <c r="G35" s="14"/>
      <c r="H35" s="4" t="str">
        <f t="shared" si="4"/>
        <v/>
      </c>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row>
    <row r="36" spans="1:57" ht="30" customHeight="1" x14ac:dyDescent="0.25">
      <c r="G36" s="2"/>
    </row>
    <row r="37" spans="1:57" ht="30" customHeight="1" x14ac:dyDescent="0.3">
      <c r="C37" s="13"/>
      <c r="F37" s="95"/>
    </row>
    <row r="38" spans="1:57" ht="30" customHeight="1" x14ac:dyDescent="0.25">
      <c r="C38" s="3"/>
    </row>
  </sheetData>
  <mergeCells count="17">
    <mergeCell ref="A5:A6"/>
    <mergeCell ref="B5:B6"/>
    <mergeCell ref="C5:C6"/>
    <mergeCell ref="D5:D6"/>
    <mergeCell ref="E5:E6"/>
    <mergeCell ref="AR4:AX4"/>
    <mergeCell ref="AY4:BE4"/>
    <mergeCell ref="F5:F6"/>
    <mergeCell ref="Q2:Z2"/>
    <mergeCell ref="Q1:Z1"/>
    <mergeCell ref="I1:O1"/>
    <mergeCell ref="I2:O2"/>
    <mergeCell ref="I4:O4"/>
    <mergeCell ref="P4:V4"/>
    <mergeCell ref="W4:AC4"/>
    <mergeCell ref="AD4:AJ4"/>
    <mergeCell ref="AK4:AQ4"/>
  </mergeCells>
  <conditionalFormatting sqref="D7: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O9 R9:BD9 I10:BD13">
    <cfRule type="expression" dxfId="50" priority="6">
      <formula>AND(task_start&lt;=I$5,ROUNDDOWN((task_end-task_start+1)*task_progress,0)+task_start-1&gt;=I$5)</formula>
    </cfRule>
    <cfRule type="expression" dxfId="49" priority="7" stopIfTrue="1">
      <formula>AND(task_end&gt;=I$5,task_start&lt;J$5)</formula>
    </cfRule>
  </conditionalFormatting>
  <conditionalFormatting sqref="I4:BD8 I9:O9 R9:BD9 I10:BD34">
    <cfRule type="expression" dxfId="48" priority="1">
      <formula>AND(TODAY()&gt;=I$5, TODAY()&lt;J$5)</formula>
    </cfRule>
  </conditionalFormatting>
  <conditionalFormatting sqref="I15:BD20">
    <cfRule type="expression" dxfId="47" priority="5" stopIfTrue="1">
      <formula>AND(task_end&gt;=I$5,task_start&lt;J$5)</formula>
    </cfRule>
  </conditionalFormatting>
  <conditionalFormatting sqref="I22:BD25">
    <cfRule type="expression" dxfId="46" priority="3" stopIfTrue="1">
      <formula>AND(task_end&gt;=I$5,task_start&lt;J$5)</formula>
    </cfRule>
  </conditionalFormatting>
  <conditionalFormatting sqref="I27:BD34">
    <cfRule type="expression" dxfId="45" priority="36">
      <formula>AND(task_start&lt;=I$5,ROUNDDOWN((task_end-task_start+1)*task_progress,0)+task_start-1&gt;=I$5)</formula>
    </cfRule>
    <cfRule type="expression" dxfId="44" priority="37" stopIfTrue="1">
      <formula>AND(task_end&gt;=I$5,task_start&lt;J$5)</formula>
    </cfRule>
  </conditionalFormatting>
  <conditionalFormatting sqref="I15:BE20">
    <cfRule type="expression" dxfId="43" priority="4">
      <formula>AND(task_start&lt;=I$5,ROUNDDOWN((task_end-task_start+1)*task_progress,0)+task_start-1&gt;=I$5)</formula>
    </cfRule>
  </conditionalFormatting>
  <conditionalFormatting sqref="I22:BE25">
    <cfRule type="expression" dxfId="42" priority="2">
      <formula>AND(task_start&lt;=I$5,ROUNDDOWN((task_end-task_start+1)*task_progress,0)+task_start-1&gt;=I$5)</formula>
    </cfRule>
  </conditionalFormatting>
  <conditionalFormatting sqref="P9">
    <cfRule type="expression" dxfId="41" priority="39">
      <formula>AND(TODAY()&gt;=Q$5, TODAY()&lt;R$5)</formula>
    </cfRule>
    <cfRule type="expression" dxfId="40" priority="42">
      <formula>AND(task_start&lt;=Q$5,ROUNDDOWN((task_end-task_start+1)*task_progress,0)+task_start-1&gt;=Q$5)</formula>
    </cfRule>
    <cfRule type="expression" dxfId="39" priority="43" stopIfTrue="1">
      <formula>AND(task_end&gt;=Q$5,task_start&lt;R$5)</formula>
    </cfRule>
  </conditionalFormatting>
  <conditionalFormatting sqref="BE4:BE34">
    <cfRule type="expression" dxfId="38" priority="45">
      <formula>AND(TODAY()&gt;=BE$5, TODAY()&lt;#REF!)</formula>
    </cfRule>
  </conditionalFormatting>
  <conditionalFormatting sqref="BE9:BE13">
    <cfRule type="expression" dxfId="37" priority="52">
      <formula>AND(task_start&lt;=BE$5,ROUNDDOWN((task_end-task_start+1)*task_progress,0)+task_start-1&gt;=BE$5)</formula>
    </cfRule>
    <cfRule type="expression" dxfId="36" priority="53" stopIfTrue="1">
      <formula>AND(task_end&gt;=BE$5,task_start&lt;#REF!)</formula>
    </cfRule>
  </conditionalFormatting>
  <conditionalFormatting sqref="BE15:BE20">
    <cfRule type="expression" dxfId="35" priority="61" stopIfTrue="1">
      <formula>AND(task_end&gt;=BE$5,task_start&lt;#REF!)</formula>
    </cfRule>
  </conditionalFormatting>
  <conditionalFormatting sqref="BE22:BE25">
    <cfRule type="expression" dxfId="34" priority="65" stopIfTrue="1">
      <formula>AND(task_end&gt;=BE$5,task_start&lt;#REF!)</formula>
    </cfRule>
  </conditionalFormatting>
  <conditionalFormatting sqref="BE27:BE34">
    <cfRule type="expression" dxfId="33" priority="68">
      <formula>AND(task_start&lt;=BE$5,ROUNDDOWN((task_end-task_start+1)*task_progress,0)+task_start-1&gt;=BE$5)</formula>
    </cfRule>
    <cfRule type="expression" dxfId="32" priority="69" stopIfTrue="1">
      <formula>AND(task_end&gt;=BE$5,task_start&lt;#REF!)</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6"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17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5" x14ac:dyDescent="0.25"/>
  <cols>
    <col min="1" max="1" width="87" style="5" customWidth="1"/>
    <col min="2" max="16384" width="9" style="1"/>
  </cols>
  <sheetData>
    <row r="1" spans="1:2" ht="46.5" customHeight="1" x14ac:dyDescent="0.25"/>
    <row r="2" spans="1:2" s="7" customFormat="1" ht="15" x14ac:dyDescent="0.25">
      <c r="A2" s="64" t="s">
        <v>7</v>
      </c>
      <c r="B2" s="6"/>
    </row>
    <row r="3" spans="1:2" s="9" customFormat="1" ht="27" customHeight="1" x14ac:dyDescent="0.25">
      <c r="A3" s="65"/>
      <c r="B3" s="10"/>
    </row>
    <row r="4" spans="1:2" s="8" customFormat="1" ht="25.5" x14ac:dyDescent="0.5">
      <c r="A4" s="66" t="s">
        <v>6</v>
      </c>
    </row>
    <row r="5" spans="1:2" ht="74.25" customHeight="1" x14ac:dyDescent="0.25">
      <c r="A5" s="67" t="s">
        <v>14</v>
      </c>
    </row>
    <row r="6" spans="1:2" ht="26.25" customHeight="1" x14ac:dyDescent="0.25">
      <c r="A6" s="66" t="s">
        <v>17</v>
      </c>
    </row>
    <row r="7" spans="1:2" s="5" customFormat="1" ht="205" customHeight="1" x14ac:dyDescent="0.25">
      <c r="A7" s="68" t="s">
        <v>16</v>
      </c>
    </row>
    <row r="8" spans="1:2" s="8" customFormat="1" ht="25.5" x14ac:dyDescent="0.5">
      <c r="A8" s="66" t="s">
        <v>8</v>
      </c>
    </row>
    <row r="9" spans="1:2" ht="54" x14ac:dyDescent="0.25">
      <c r="A9" s="67" t="s">
        <v>15</v>
      </c>
    </row>
    <row r="10" spans="1:2" s="5" customFormat="1" ht="28" customHeight="1" x14ac:dyDescent="0.25">
      <c r="A10" s="69" t="s">
        <v>13</v>
      </c>
    </row>
    <row r="11" spans="1:2" s="8" customFormat="1" ht="25.5" x14ac:dyDescent="0.5">
      <c r="A11" s="66" t="s">
        <v>5</v>
      </c>
    </row>
    <row r="12" spans="1:2" ht="27" x14ac:dyDescent="0.25">
      <c r="A12" s="67" t="s">
        <v>12</v>
      </c>
    </row>
    <row r="13" spans="1:2" s="5" customFormat="1" ht="28" customHeight="1" x14ac:dyDescent="0.25">
      <c r="A13" s="69" t="s">
        <v>1</v>
      </c>
    </row>
    <row r="14" spans="1:2" s="8" customFormat="1" ht="25.5" x14ac:dyDescent="0.5">
      <c r="A14" s="66" t="s">
        <v>9</v>
      </c>
    </row>
    <row r="15" spans="1:2" ht="75" customHeight="1" x14ac:dyDescent="0.25">
      <c r="A15" s="67" t="s">
        <v>10</v>
      </c>
    </row>
    <row r="16" spans="1:2" ht="67.5" x14ac:dyDescent="0.25">
      <c r="A16" s="67" t="s">
        <v>11</v>
      </c>
    </row>
    <row r="17" spans="1:1" x14ac:dyDescent="0.25">
      <c r="A17" s="70"/>
    </row>
    <row r="18" spans="1:1" x14ac:dyDescent="0.25">
      <c r="A18" s="70"/>
    </row>
    <row r="19" spans="1:1" x14ac:dyDescent="0.25">
      <c r="A19" s="70"/>
    </row>
    <row r="20" spans="1:1" x14ac:dyDescent="0.25">
      <c r="A20" s="70"/>
    </row>
    <row r="21" spans="1:1" x14ac:dyDescent="0.25">
      <c r="A21" s="70"/>
    </row>
    <row r="22" spans="1:1" x14ac:dyDescent="0.25">
      <c r="A22" s="70"/>
    </row>
    <row r="23" spans="1:1" x14ac:dyDescent="0.25">
      <c r="A23" s="70"/>
    </row>
    <row r="24" spans="1:1" x14ac:dyDescent="0.25">
      <c r="A24" s="7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Krishnadayal 20231104</dc:creator>
  <dc:description/>
  <cp:lastModifiedBy>Krishnadayal 20231104</cp:lastModifiedBy>
  <dcterms:created xsi:type="dcterms:W3CDTF">2022-03-11T22:41:12Z</dcterms:created>
  <dcterms:modified xsi:type="dcterms:W3CDTF">2025-04-04T11:35:45Z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