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25909D-E361-444C-8527-569727AB3C1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G12" i="1"/>
  <c r="B25" i="1"/>
  <c r="B24" i="1"/>
  <c r="B23" i="1"/>
  <c r="B22" i="1"/>
  <c r="B21" i="1"/>
  <c r="B17" i="1"/>
  <c r="B15" i="1"/>
  <c r="B13" i="1"/>
  <c r="G7" i="1"/>
  <c r="G6" i="1"/>
  <c r="G4" i="1"/>
  <c r="G5" i="1"/>
  <c r="G3" i="1"/>
  <c r="E5" i="1"/>
  <c r="E4" i="1"/>
  <c r="E3" i="1"/>
</calcChain>
</file>

<file path=xl/sharedStrings.xml><?xml version="1.0" encoding="utf-8"?>
<sst xmlns="http://schemas.openxmlformats.org/spreadsheetml/2006/main" count="30" uniqueCount="30">
  <si>
    <t>№</t>
  </si>
  <si>
    <t>Участник команды</t>
  </si>
  <si>
    <t>Вид выполняемой работы</t>
  </si>
  <si>
    <t>Месячная заработная плата, руб</t>
  </si>
  <si>
    <t>Часовая заработная плата, руб</t>
  </si>
  <si>
    <t>Трудоемкость работ, ч</t>
  </si>
  <si>
    <t>Зарплата по тарифу, руб</t>
  </si>
  <si>
    <t>Инженер-программист</t>
  </si>
  <si>
    <t>Разработка ПО</t>
  </si>
  <si>
    <t>Бизнес-аналитик</t>
  </si>
  <si>
    <t>Анализ требований</t>
  </si>
  <si>
    <t>Тестировщик</t>
  </si>
  <si>
    <t>Тестирование программного средства</t>
  </si>
  <si>
    <t>Премия (75% от основной заработной платы)</t>
  </si>
  <si>
    <t>Итого затраты на основную заработную плату разработчика</t>
  </si>
  <si>
    <t>Зд</t>
  </si>
  <si>
    <t>Рсоц</t>
  </si>
  <si>
    <t>Зпз</t>
  </si>
  <si>
    <t>Статья затрат</t>
  </si>
  <si>
    <t>Сумма, руб</t>
  </si>
  <si>
    <t>Основная заработная плата разработчика</t>
  </si>
  <si>
    <t>Дополнительная заработная плата разработчика</t>
  </si>
  <si>
    <t>Отчисления на социальные нужды</t>
  </si>
  <si>
    <t>Прочие затраты</t>
  </si>
  <si>
    <t>Общая сумма затрат на разработку</t>
  </si>
  <si>
    <t>кол подписок</t>
  </si>
  <si>
    <t>НДС</t>
  </si>
  <si>
    <t>цена</t>
  </si>
  <si>
    <t>П</t>
  </si>
  <si>
    <t>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</si>
</sst>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justify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0" workbookViewId="0">
      <selection activeCell="E21" sqref="E21"/>
    </sheetView>
  </sheetViews>
  <sheetFormatPr defaultRowHeight="14.4" x14ac:dyDescent="0.3"/>
  <cols>
    <col min="1" max="1" width="8.88671875" customWidth="1"/>
    <col min="2" max="2" width="22.44140625" customWidth="1"/>
    <col min="7" max="7" width="15.21875" bestFit="1" customWidth="1"/>
  </cols>
  <sheetData>
    <row r="1" spans="1:7" ht="108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.600000000000001" thickBot="1" x14ac:dyDescent="0.35">
      <c r="A2" s="3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</row>
    <row r="3" spans="1:7" ht="72.599999999999994" thickBot="1" x14ac:dyDescent="0.35">
      <c r="A3" s="5">
        <v>1</v>
      </c>
      <c r="B3" s="6" t="s">
        <v>7</v>
      </c>
      <c r="C3" s="6" t="s">
        <v>8</v>
      </c>
      <c r="D3" s="4">
        <v>1596</v>
      </c>
      <c r="E3" s="13">
        <f>D3/168</f>
        <v>9.5</v>
      </c>
      <c r="F3" s="4">
        <v>270</v>
      </c>
      <c r="G3" s="13">
        <f>E3*F3</f>
        <v>2565</v>
      </c>
    </row>
    <row r="4" spans="1:7" ht="54.6" thickBot="1" x14ac:dyDescent="0.35">
      <c r="A4" s="5">
        <v>2</v>
      </c>
      <c r="B4" s="6" t="s">
        <v>9</v>
      </c>
      <c r="C4" s="6" t="s">
        <v>10</v>
      </c>
      <c r="D4" s="4">
        <v>1100</v>
      </c>
      <c r="E4" s="13">
        <f>D4/168</f>
        <v>6.5476190476190474</v>
      </c>
      <c r="F4" s="4">
        <v>60</v>
      </c>
      <c r="G4" s="13">
        <f t="shared" ref="G4:G5" si="0">E4*F4</f>
        <v>392.85714285714283</v>
      </c>
    </row>
    <row r="5" spans="1:7" ht="126.6" thickBot="1" x14ac:dyDescent="0.35">
      <c r="A5" s="5">
        <v>3</v>
      </c>
      <c r="B5" s="6" t="s">
        <v>11</v>
      </c>
      <c r="C5" s="6" t="s">
        <v>12</v>
      </c>
      <c r="D5" s="4">
        <v>900</v>
      </c>
      <c r="E5" s="13">
        <f>D5/168</f>
        <v>5.3571428571428568</v>
      </c>
      <c r="F5" s="4">
        <v>70</v>
      </c>
      <c r="G5" s="13">
        <f t="shared" si="0"/>
        <v>375</v>
      </c>
    </row>
    <row r="6" spans="1:7" ht="18.600000000000001" thickBot="1" x14ac:dyDescent="0.35">
      <c r="A6" s="7" t="s">
        <v>13</v>
      </c>
      <c r="B6" s="8"/>
      <c r="C6" s="8"/>
      <c r="D6" s="8"/>
      <c r="E6" s="8"/>
      <c r="F6" s="9"/>
      <c r="G6" s="14">
        <f>SUM(G3:G5)*0.75</f>
        <v>2499.6428571428569</v>
      </c>
    </row>
    <row r="7" spans="1:7" ht="36" customHeight="1" thickBot="1" x14ac:dyDescent="0.35">
      <c r="A7" s="10" t="s">
        <v>14</v>
      </c>
      <c r="B7" s="11"/>
      <c r="C7" s="11"/>
      <c r="D7" s="11"/>
      <c r="E7" s="11"/>
      <c r="F7" s="12"/>
      <c r="G7" s="14">
        <f>SUM(G3:G6)</f>
        <v>5832.5</v>
      </c>
    </row>
    <row r="10" spans="1:7" x14ac:dyDescent="0.3">
      <c r="E10" t="s">
        <v>25</v>
      </c>
      <c r="G10">
        <v>3400</v>
      </c>
    </row>
    <row r="11" spans="1:7" x14ac:dyDescent="0.3">
      <c r="E11" t="s">
        <v>27</v>
      </c>
      <c r="G11">
        <v>25</v>
      </c>
    </row>
    <row r="12" spans="1:7" x14ac:dyDescent="0.3">
      <c r="E12" t="s">
        <v>26</v>
      </c>
      <c r="G12" s="15">
        <f>G10*G11*20/120</f>
        <v>14166.666666666666</v>
      </c>
    </row>
    <row r="13" spans="1:7" x14ac:dyDescent="0.3">
      <c r="A13" t="s">
        <v>15</v>
      </c>
      <c r="B13" s="15">
        <f>G7*0.17</f>
        <v>991.52500000000009</v>
      </c>
    </row>
    <row r="15" spans="1:7" x14ac:dyDescent="0.3">
      <c r="A15" t="s">
        <v>16</v>
      </c>
      <c r="B15">
        <f>(G7+B13)*0.35</f>
        <v>2388.4087499999996</v>
      </c>
      <c r="E15" t="s">
        <v>28</v>
      </c>
      <c r="F15">
        <f>G10*G11-G12-B25</f>
        <v>53747.024583333332</v>
      </c>
    </row>
    <row r="17" spans="1:6" x14ac:dyDescent="0.3">
      <c r="A17" t="s">
        <v>17</v>
      </c>
      <c r="B17">
        <f>G7*1.35</f>
        <v>7873.8750000000009</v>
      </c>
      <c r="E17" t="s">
        <v>29</v>
      </c>
      <c r="F17">
        <f>F15/B25*100</f>
        <v>314.56194178472475</v>
      </c>
    </row>
    <row r="19" spans="1:6" ht="15" thickBot="1" x14ac:dyDescent="0.35"/>
    <row r="20" spans="1:6" ht="36.6" thickBot="1" x14ac:dyDescent="0.35">
      <c r="A20" s="16" t="s">
        <v>18</v>
      </c>
      <c r="B20" s="2" t="s">
        <v>19</v>
      </c>
    </row>
    <row r="21" spans="1:6" ht="126.6" thickBot="1" x14ac:dyDescent="0.35">
      <c r="A21" s="5" t="s">
        <v>20</v>
      </c>
      <c r="B21" s="14">
        <f>G7</f>
        <v>5832.5</v>
      </c>
    </row>
    <row r="22" spans="1:6" ht="144.6" thickBot="1" x14ac:dyDescent="0.35">
      <c r="A22" s="5" t="s">
        <v>21</v>
      </c>
      <c r="B22" s="14">
        <f>B13</f>
        <v>991.52500000000009</v>
      </c>
    </row>
    <row r="23" spans="1:6" ht="108.6" thickBot="1" x14ac:dyDescent="0.35">
      <c r="A23" s="5" t="s">
        <v>22</v>
      </c>
      <c r="B23" s="14">
        <f>B15</f>
        <v>2388.4087499999996</v>
      </c>
    </row>
    <row r="24" spans="1:6" ht="72.599999999999994" thickBot="1" x14ac:dyDescent="0.35">
      <c r="A24" s="5" t="s">
        <v>23</v>
      </c>
      <c r="B24" s="14">
        <f>B17</f>
        <v>7873.8750000000009</v>
      </c>
    </row>
    <row r="25" spans="1:6" ht="108.6" thickBot="1" x14ac:dyDescent="0.35">
      <c r="A25" s="5" t="s">
        <v>24</v>
      </c>
      <c r="B25" s="14">
        <f>SUM(B21:B24)</f>
        <v>17086.30875</v>
      </c>
    </row>
  </sheetData>
  <mergeCells count="2">
    <mergeCell ref="A6:F6"/>
    <mergeCell ref="A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2021-11-09T18:51:49Z</dcterms:modified>
</cp:coreProperties>
</file>