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gomez\Downloads\Fase 2\Mercurino\"/>
    </mc:Choice>
  </mc:AlternateContent>
  <xr:revisionPtr revIDLastSave="0" documentId="13_ncr:1_{3BDF1319-4DF4-4EDC-A3EF-70AD718255B2}" xr6:coauthVersionLast="47" xr6:coauthVersionMax="47" xr10:uidLastSave="{00000000-0000-0000-0000-000000000000}"/>
  <bookViews>
    <workbookView xWindow="-120" yWindow="-120" windowWidth="29040" windowHeight="157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E14" i="1" l="1"/>
  <c r="E15" i="1"/>
  <c r="D16" i="1"/>
  <c r="E16" i="1" s="1"/>
  <c r="D17" i="1"/>
  <c r="E17" i="1" s="1"/>
  <c r="E18" i="1"/>
  <c r="E19" i="1"/>
  <c r="G20" i="1"/>
  <c r="F17" i="1" l="1"/>
  <c r="G17" i="1" s="1"/>
  <c r="H17" i="1"/>
  <c r="I17" i="1" s="1"/>
  <c r="J17" i="1"/>
  <c r="K17" i="1" s="1"/>
  <c r="J20" i="1"/>
  <c r="K20" i="1" s="1"/>
  <c r="I20" i="1"/>
  <c r="E20" i="1"/>
  <c r="J19" i="1"/>
  <c r="K19" i="1" s="1"/>
  <c r="H19" i="1"/>
  <c r="I19" i="1" s="1"/>
  <c r="G19" i="1"/>
  <c r="J18" i="1"/>
  <c r="K18" i="1" s="1"/>
  <c r="H18" i="1"/>
  <c r="I18" i="1" s="1"/>
  <c r="G18" i="1"/>
  <c r="J16" i="1"/>
  <c r="K16" i="1" s="1"/>
  <c r="H16" i="1"/>
  <c r="I16" i="1" s="1"/>
  <c r="F16" i="1"/>
  <c r="G16" i="1" s="1"/>
  <c r="J15" i="1"/>
  <c r="K15" i="1" s="1"/>
  <c r="I15" i="1"/>
  <c r="G15" i="1"/>
  <c r="J14" i="1"/>
  <c r="I14" i="1"/>
  <c r="G14" i="1"/>
  <c r="E21" i="1" l="1"/>
  <c r="G21" i="1"/>
  <c r="I21" i="1"/>
  <c r="K14" i="1"/>
  <c r="K21" i="1" l="1"/>
  <c r="C21" i="1" s="1"/>
  <c r="C22" i="1" s="1"/>
  <c r="C6" i="1" l="1"/>
  <c r="C5" i="1"/>
  <c r="C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tc={3E292253-2988-43D2-B0F8-30ABB742EA9B}</author>
  </authors>
  <commentList>
    <comment ref="F14" authorId="0" shapeId="0" xr:uid="{3E292253-2988-43D2-B0F8-30ABB742EA9B}">
      <text>
        <t>[Comentario encadenado]
Su versión de Excel le permite leer este comentario encadenado; sin embargo, las ediciones que se apliquen se quitarán si el archivo se abre en una versión más reciente de Excel. Más información: https://go.microsoft.com/fwlink/?linkid=870924
Comentario:
    Está observado en el documento entregado</t>
      </text>
    </comment>
  </commentList>
</comments>
</file>

<file path=xl/sharedStrings.xml><?xml version="1.0" encoding="utf-8"?>
<sst xmlns="http://schemas.openxmlformats.org/spreadsheetml/2006/main" count="97" uniqueCount="68">
  <si>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</si>
  <si>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</si>
  <si>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</si>
  <si>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</si>
  <si>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</si>
  <si>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</si>
  <si>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</si>
  <si>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</si>
  <si>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</si>
  <si>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</si>
  <si>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</si>
  <si>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</si>
  <si>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</si>
  <si>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</si>
  <si>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</si>
  <si>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</si>
  <si>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</si>
  <si>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</si>
  <si>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</si>
  <si>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</si>
  <si>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</si>
  <si>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</si>
  <si>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</si>
  <si>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</si>
  <si>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</si>
  <si>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</si>
  <si>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</si>
  <si>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</si>
  <si>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</si>
  <si>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</si>
  <si>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</si>
  <si>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</si>
  <si>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</si>
  <si>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</si>
  <si>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</si>
  <si>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</si>
  <si>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</si>
  <si>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</si>
  <si>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</si>
  <si>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</si>
  <si>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</si>
  <si>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</si>
  <si>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</si>
  <si>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</si>
  <si>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</si>
  <si>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</si>
  <si>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</si>
  <si>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</si>
  <si>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</si>
  <si>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</si>
  <si>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</si>
  <si>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</si>
  <si>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</si>
  <si>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</si>
  <si>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</si>
  <si>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</si>
  <si>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</si>
  <si>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</si>
  <si>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</si>
  <si>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</si>
  <si>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</si>
  <si>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</si>
  <si>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</si>
  <si>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x</t>
  </si>
  <si>
    <t xml:space="preserve"> </t>
  </si>
  <si>
    <t>Daniel Canales</t>
  </si>
  <si>
    <t>Luciano Elgueda</t>
  </si>
  <si>
    <t>Kristel Mercurino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</si>
</sst>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indexed="81"/>
      <name val="Tahoma"/>
      <charset val="1"/>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7" fillId="0" borderId="1" xfId="0" applyFont="1" applyFill="1" applyBorder="1" applyAlignment="1">
      <alignment horizontal="center" vertical="center"/>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OMEZ FLORES, JORGE" id="{A1E326A8-0B1A-4DAB-9FDD-5048890BDD5C}" userId="S::jgomez@sernapesca.cl::36d67841-773b-4157-91ea-70f5aaf7fbeb" providerId="AD"/>
</personLis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4" dT="2024-10-28T14:40:16.74" personId="{A1E326A8-0B1A-4DAB-9FDD-5048890BDD5C}" id="{3E292253-2988-43D2-B0F8-30ABB742EA9B}">
    <text>Está observado en el documento entregado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145" zoomScaleNormal="145" workbookViewId="0">
      <selection activeCell="B7" sqref="B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67</v>
      </c>
      <c r="C4" s="5">
        <f>EVALUACION2!$C$22</f>
        <v>6.7</v>
      </c>
      <c r="G4" s="1"/>
    </row>
    <row r="5" spans="1:11" x14ac:dyDescent="0.25">
      <c r="A5" s="4">
        <v>2</v>
      </c>
      <c r="B5" s="25" t="s">
        <v>65</v>
      </c>
      <c r="C5" s="5">
        <f>EVALUACION2!$C$22</f>
        <v>6.7</v>
      </c>
      <c r="G5" s="1"/>
    </row>
    <row r="6" spans="1:11" x14ac:dyDescent="0.25">
      <c r="A6" s="4">
        <v>3</v>
      </c>
      <c r="B6" s="25" t="s">
        <v>66</v>
      </c>
      <c r="C6" s="5">
        <f>EVALUACION2!$C$22</f>
        <v>6.7</v>
      </c>
      <c r="G6" s="1"/>
    </row>
    <row r="11" spans="1:11" ht="18.75" outlineLevel="1" x14ac:dyDescent="0.25">
      <c r="A11" s="40" t="s">
        <v>9</v>
      </c>
      <c r="B11" s="14"/>
      <c r="C11" s="44" t="s">
        <v>10</v>
      </c>
      <c r="D11" s="45" t="s">
        <v>11</v>
      </c>
      <c r="E11" s="47"/>
      <c r="F11" s="47"/>
      <c r="G11" s="47"/>
      <c r="H11" s="47"/>
      <c r="I11" s="47"/>
      <c r="J11" s="47"/>
      <c r="K11" s="46"/>
    </row>
    <row r="12" spans="1:11" outlineLevel="1" x14ac:dyDescent="0.25">
      <c r="A12" s="41"/>
      <c r="B12" s="20" t="s">
        <v>12</v>
      </c>
      <c r="C12" s="43"/>
      <c r="D12" s="45" t="s">
        <v>5</v>
      </c>
      <c r="E12" s="46"/>
      <c r="F12" s="45" t="s">
        <v>6</v>
      </c>
      <c r="G12" s="46"/>
      <c r="H12" s="48" t="s">
        <v>23</v>
      </c>
      <c r="I12" s="46"/>
      <c r="J12" s="45" t="s">
        <v>7</v>
      </c>
      <c r="K12" s="46"/>
    </row>
    <row r="13" spans="1:11" ht="24" outlineLevel="1" x14ac:dyDescent="0.25">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2"/>
      <c r="B14" s="28" t="str">
        <f>RUBRICA!A5</f>
        <v>2. Aplica una metodología que permite el logro de los objetivos propuestos, de acuerdo a los estándares de la disciplina.</v>
      </c>
      <c r="C14" s="26" t="s">
        <v>5</v>
      </c>
      <c r="D14" s="15" t="s">
        <v>64</v>
      </c>
      <c r="E14" s="15" t="str">
        <f>IF(D14="X",100*0.1,"")</f>
        <v/>
      </c>
      <c r="F14" s="15" t="s">
        <v>63</v>
      </c>
      <c r="G14" s="15">
        <f>IF(F14="X",60*0.1,"")</f>
        <v>6</v>
      </c>
      <c r="H14" s="59" t="s">
        <v>64</v>
      </c>
      <c r="I14" s="15" t="str">
        <f>IF(H14="X",30*0.1,"")</f>
        <v/>
      </c>
      <c r="J14" s="15" t="str">
        <f t="shared" si="3"/>
        <v/>
      </c>
      <c r="K14" s="15" t="str">
        <f t="shared" si="4"/>
        <v/>
      </c>
    </row>
    <row r="15" spans="1:11" ht="48" outlineLevel="1" x14ac:dyDescent="0.25">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
        <v>63</v>
      </c>
      <c r="E15" s="15">
        <f>IF(D15="X",100*0.25,"")</f>
        <v>25</v>
      </c>
      <c r="F15" s="15" t="s">
        <v>64</v>
      </c>
      <c r="G15" s="15" t="str">
        <f>IF(F15="X",60*0.25,"")</f>
        <v/>
      </c>
      <c r="H15" s="15" t="s">
        <v>64</v>
      </c>
      <c r="I15" s="15" t="str">
        <f>IF(H15="X",30*0.25,"")</f>
        <v/>
      </c>
      <c r="J15" s="15" t="str">
        <f t="shared" si="3"/>
        <v/>
      </c>
      <c r="K15" s="15" t="str">
        <f t="shared" si="4"/>
        <v/>
      </c>
    </row>
    <row r="16" spans="1:11" ht="24" outlineLevel="1" x14ac:dyDescent="0.25">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42"/>
      <c r="B18" s="28" t="str">
        <f>RUBRICA!A9</f>
        <v>6. Entrega la documentación y evidencias requerida por la asignatura de acuerdo a la estrucutra y nombres solicitados, guardando todas las evidencias de avances en Git</v>
      </c>
      <c r="C18" s="26" t="s">
        <v>5</v>
      </c>
      <c r="D18" s="15" t="s">
        <v>63</v>
      </c>
      <c r="E18" s="15">
        <f>IF(D18="X",100*0.2,"")</f>
        <v>20</v>
      </c>
      <c r="F18" s="15" t="s">
        <v>64</v>
      </c>
      <c r="G18" s="15" t="str">
        <f>IF(F18="X",60*0.2,"")</f>
        <v/>
      </c>
      <c r="H18" s="15" t="str">
        <f>IF($C18=ML,"X","")</f>
        <v/>
      </c>
      <c r="I18" s="15" t="str">
        <f>IF(H18="X",30*0.2,"")</f>
        <v/>
      </c>
      <c r="J18" s="15" t="str">
        <f>IF($C18=NL,"X","")</f>
        <v/>
      </c>
      <c r="K18" s="15" t="str">
        <f t="shared" ref="K18:K20" si="5">IF($J18="X",0,"")</f>
        <v/>
      </c>
    </row>
    <row r="19" spans="1:11" ht="36" outlineLevel="1" x14ac:dyDescent="0.25">
      <c r="A19" s="42"/>
      <c r="B19" s="28" t="str">
        <f>RUBRICA!A10</f>
        <v>7.- Generan evidencias claras dentro del repositorio  del aporte de cada uno de los integrantes del equipo que permitan identificar la equidad en el trabajo y la participación de cada estudiante.</v>
      </c>
      <c r="C19" s="26" t="s">
        <v>5</v>
      </c>
      <c r="D19" s="15" t="s">
        <v>63</v>
      </c>
      <c r="E19" s="15">
        <f>IF(D19="X",100*0.15,"")</f>
        <v>15</v>
      </c>
      <c r="F19" s="15" t="s">
        <v>64</v>
      </c>
      <c r="G19" s="15" t="str">
        <f>IF(F19="X",60*0.15,"")</f>
        <v/>
      </c>
      <c r="H19" s="15" t="str">
        <f>IF($C19=ML,"X","")</f>
        <v/>
      </c>
      <c r="I19" s="15" t="str">
        <f>IF(H19="X",30*0.15,"")</f>
        <v/>
      </c>
      <c r="J19" s="15" t="str">
        <f>IF($C19=NL,"X","")</f>
        <v/>
      </c>
      <c r="K19" s="15" t="str">
        <f t="shared" si="5"/>
        <v/>
      </c>
    </row>
    <row r="20" spans="1:11" ht="36" outlineLevel="1" x14ac:dyDescent="0.25">
      <c r="A20" s="42"/>
      <c r="B20" s="28" t="str">
        <f>RUBRICA!A11</f>
        <v>8. Demuestra un trabajo en equipo en donde todos los miembros del equipo expresan con fluidez el conocimiento del tema expuesto y  participan de las actividades planificadas en el proyecto</v>
      </c>
      <c r="C20" s="26" t="s">
        <v>5</v>
      </c>
      <c r="D20" s="15" t="s">
        <v>63</v>
      </c>
      <c r="E20" s="15">
        <f>IF(D20="X",100*0.1,"")</f>
        <v>10</v>
      </c>
      <c r="F20" s="15" t="s">
        <v>64</v>
      </c>
      <c r="G20" s="15" t="str">
        <f>IF(F20="X",60*0.1,"")</f>
        <v/>
      </c>
      <c r="H20" s="15" t="s">
        <v>64</v>
      </c>
      <c r="I20" s="15" t="str">
        <f>IF(H20="X",30*0.1,"")</f>
        <v/>
      </c>
      <c r="J20" s="15" t="str">
        <f>IF($C20=NL,"X","")</f>
        <v/>
      </c>
      <c r="K20" s="15" t="str">
        <f t="shared" si="5"/>
        <v/>
      </c>
    </row>
    <row r="21" spans="1:11" ht="15.75" customHeight="1" outlineLevel="1" x14ac:dyDescent="0.3">
      <c r="A21" s="41"/>
      <c r="B21" s="27" t="s">
        <v>4</v>
      </c>
      <c r="C21" s="31">
        <f>E21+G21+I21+K21</f>
        <v>96</v>
      </c>
      <c r="D21" s="16"/>
      <c r="E21" s="16">
        <f>SUM(E13:E20)</f>
        <v>90</v>
      </c>
      <c r="F21" s="16"/>
      <c r="G21" s="16">
        <f>SUM(G13:G20)</f>
        <v>6</v>
      </c>
      <c r="H21" s="16"/>
      <c r="I21" s="16">
        <f>SUM(I13:I20)</f>
        <v>0</v>
      </c>
      <c r="J21" s="16"/>
      <c r="K21" s="16">
        <f>SUM(K13:K20)</f>
        <v>0</v>
      </c>
    </row>
    <row r="22" spans="1:11" ht="15.75" customHeight="1" outlineLevel="1" x14ac:dyDescent="0.3">
      <c r="A22" s="43"/>
      <c r="B22" s="30" t="s">
        <v>13</v>
      </c>
      <c r="C22" s="17">
        <f>VLOOKUP(C21,ESCALA_IEP!A2:B202,2,FALSE)</f>
        <v>6.7</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9" t="s">
        <v>14</v>
      </c>
      <c r="B1" s="51" t="s">
        <v>15</v>
      </c>
      <c r="C1" s="52"/>
      <c r="D1" s="52"/>
      <c r="E1" s="53"/>
      <c r="F1" s="49" t="s">
        <v>16</v>
      </c>
    </row>
    <row r="2" spans="1:6" x14ac:dyDescent="0.25">
      <c r="A2" s="50"/>
      <c r="B2" s="55" t="s">
        <v>25</v>
      </c>
      <c r="C2" s="55" t="s">
        <v>17</v>
      </c>
      <c r="D2" s="21" t="s">
        <v>18</v>
      </c>
      <c r="E2" s="22" t="s">
        <v>7</v>
      </c>
      <c r="F2" s="50"/>
    </row>
    <row r="3" spans="1:6" ht="15.75" thickBot="1" x14ac:dyDescent="0.3">
      <c r="A3" s="50"/>
      <c r="B3" s="56"/>
      <c r="C3" s="56"/>
      <c r="D3" s="37">
        <v>-0.3</v>
      </c>
      <c r="E3" s="37">
        <v>0</v>
      </c>
      <c r="F3" s="54"/>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8">
        <v>5</v>
      </c>
    </row>
    <row r="9" spans="1:6" ht="51.75" thickBot="1" x14ac:dyDescent="0.3">
      <c r="A9" s="24" t="s">
        <v>53</v>
      </c>
      <c r="B9" s="24" t="s">
        <v>54</v>
      </c>
      <c r="C9" s="24" t="s">
        <v>55</v>
      </c>
      <c r="D9" s="24" t="s">
        <v>56</v>
      </c>
      <c r="E9" s="24" t="s">
        <v>57</v>
      </c>
      <c r="F9" s="23">
        <v>20</v>
      </c>
    </row>
    <row r="10" spans="1:6" ht="64.5" thickBot="1" x14ac:dyDescent="0.3">
      <c r="A10" s="39" t="s">
        <v>58</v>
      </c>
      <c r="B10" s="39" t="s">
        <v>59</v>
      </c>
      <c r="C10" s="39" t="s">
        <v>60</v>
      </c>
      <c r="D10" s="39" t="s">
        <v>61</v>
      </c>
      <c r="E10" s="39" t="s">
        <v>62</v>
      </c>
      <c r="F10" s="32">
        <v>15</v>
      </c>
    </row>
    <row r="11" spans="1:6" ht="81.599999999999994" customHeight="1" x14ac:dyDescent="0.25">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7" t="s">
        <v>3</v>
      </c>
      <c r="B1" s="6" t="s">
        <v>4</v>
      </c>
      <c r="C1" s="7"/>
      <c r="D1" s="7"/>
      <c r="E1" s="8"/>
    </row>
    <row r="2" spans="1:5" ht="45.75" thickBot="1" x14ac:dyDescent="0.3">
      <c r="A2" s="58"/>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GOMEZ FLORES, JORGE</cp:lastModifiedBy>
  <dcterms:created xsi:type="dcterms:W3CDTF">2023-08-07T04:08:01Z</dcterms:created>
  <dcterms:modified xsi:type="dcterms:W3CDTF">2024-10-28T14:41:50Z</dcterms:modified>
</cp:coreProperties>
</file>