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Kristian\Privat\Ansøgninger\Udveksling\University College London\Being there\Dissertation\"/>
    </mc:Choice>
  </mc:AlternateContent>
  <xr:revisionPtr revIDLastSave="0" documentId="13_ncr:1_{1687E7EC-42A5-4169-9FA5-9195719BA115}" xr6:coauthVersionLast="43" xr6:coauthVersionMax="43" xr10:uidLastSave="{00000000-0000-0000-0000-000000000000}"/>
  <bookViews>
    <workbookView xWindow="5535" yWindow="1965" windowWidth="21600" windowHeight="11385" firstSheet="5" activeTab="5" xr2:uid="{5B17B8CB-38FB-437D-A3FF-95F205F5FE9A}"/>
  </bookViews>
  <sheets>
    <sheet name="Sensor clouds" sheetId="1" r:id="rId1"/>
    <sheet name="Movements" sheetId="3" r:id="rId2"/>
    <sheet name="Data_Boroughs" sheetId="2" r:id="rId3"/>
    <sheet name="Data_Ward" sheetId="5" r:id="rId4"/>
    <sheet name="Training sessions" sheetId="6" r:id="rId5"/>
    <sheet name="Figure numbering" sheetId="7" r:id="rId6"/>
    <sheet name="Table numbering" sheetId="9" r:id="rId7"/>
    <sheet name="Word Count" sheetId="8" r:id="rId8"/>
  </sheets>
  <externalReferences>
    <externalReference r:id="rId9"/>
    <externalReference r:id="rId10"/>
    <externalReference r:id="rId11"/>
    <externalReference r:id="rId12"/>
  </externalReferences>
  <definedNames>
    <definedName name="Females">'[1]Single year of age'!$CQ$3:$GD$3</definedName>
    <definedName name="Males">'[2]Single year of age'!$C$3:$CP$3</definedName>
    <definedName name="solver_adj" localSheetId="0" hidden="1">'Sensor clouds'!$P$5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'Sensor clouds'!$P$8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5728.867</definedName>
    <definedName name="solver_ver" localSheetId="0" hidden="1">3</definedName>
    <definedName name="time">'[3]borough data'!$L$5:$L$45</definedName>
    <definedName name="Year">'[3]ward data'!$O$1:$O$31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8" l="1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15" i="8"/>
  <c r="R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15" i="8"/>
  <c r="N16" i="8"/>
  <c r="N17" i="8"/>
  <c r="N18" i="8"/>
  <c r="N19" i="8"/>
  <c r="N20" i="8"/>
  <c r="N21" i="8"/>
  <c r="N22" i="8"/>
  <c r="N23" i="8"/>
  <c r="N24" i="8"/>
  <c r="N25" i="8"/>
  <c r="N26" i="8"/>
  <c r="N27" i="8"/>
  <c r="N15" i="8"/>
  <c r="N5" i="8"/>
  <c r="N3" i="8"/>
  <c r="D29" i="8" l="1"/>
  <c r="D28" i="8"/>
  <c r="D27" i="8"/>
  <c r="C27" i="8"/>
  <c r="C26" i="8"/>
  <c r="C25" i="8"/>
  <c r="E19" i="8"/>
  <c r="F21" i="8"/>
  <c r="F19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15" i="8"/>
  <c r="H15" i="8"/>
  <c r="G15" i="8" l="1"/>
  <c r="F15" i="8" l="1"/>
  <c r="B19" i="7"/>
  <c r="M13" i="7"/>
  <c r="L13" i="7" s="1"/>
  <c r="E15" i="8" l="1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18" i="7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7" i="7"/>
  <c r="AA25" i="1" l="1"/>
  <c r="AA26" i="1"/>
  <c r="AA27" i="1"/>
  <c r="AA28" i="1"/>
  <c r="AA24" i="1"/>
  <c r="D15" i="8" l="1"/>
  <c r="B5" i="7" l="1"/>
  <c r="B4" i="7" l="1"/>
  <c r="C15" i="8" l="1"/>
  <c r="B3" i="7"/>
  <c r="B2" i="7"/>
  <c r="B7" i="7"/>
  <c r="B8" i="7"/>
  <c r="B20" i="7"/>
  <c r="B21" i="7"/>
  <c r="B9" i="7"/>
  <c r="B10" i="7"/>
  <c r="B11" i="7"/>
  <c r="B12" i="7"/>
  <c r="B13" i="7"/>
  <c r="B22" i="7"/>
  <c r="B15" i="7"/>
  <c r="B16" i="7"/>
  <c r="B14" i="7"/>
  <c r="B6" i="7"/>
  <c r="B15" i="8" l="1"/>
  <c r="P11" i="6" l="1"/>
  <c r="C26" i="6"/>
  <c r="P8" i="6"/>
  <c r="D18" i="6"/>
  <c r="C34" i="6" l="1"/>
  <c r="C30" i="6"/>
  <c r="E4" i="6" l="1"/>
  <c r="E5" i="6"/>
  <c r="E6" i="6"/>
  <c r="E7" i="6"/>
  <c r="E8" i="6"/>
  <c r="E9" i="6"/>
  <c r="E3" i="6"/>
  <c r="AB5" i="1" l="1"/>
  <c r="Y5" i="1"/>
  <c r="Y6" i="1"/>
  <c r="Y7" i="1"/>
  <c r="Y4" i="1"/>
  <c r="X7" i="1"/>
  <c r="X6" i="1"/>
  <c r="X5" i="1"/>
  <c r="F628" i="5"/>
  <c r="H628" i="5"/>
  <c r="M628" i="5" s="1"/>
  <c r="F627" i="5"/>
  <c r="H627" i="5"/>
  <c r="M627" i="5" s="1"/>
  <c r="F626" i="5"/>
  <c r="H626" i="5"/>
  <c r="M626" i="5" s="1"/>
  <c r="F625" i="5"/>
  <c r="M624" i="5"/>
  <c r="G624" i="5"/>
  <c r="F624" i="5"/>
  <c r="H624" i="5"/>
  <c r="H623" i="5"/>
  <c r="M623" i="5" s="1"/>
  <c r="G623" i="5"/>
  <c r="F623" i="5"/>
  <c r="F622" i="5"/>
  <c r="F621" i="5"/>
  <c r="G621" i="5"/>
  <c r="F620" i="5"/>
  <c r="H619" i="5"/>
  <c r="M619" i="5" s="1"/>
  <c r="G619" i="5"/>
  <c r="F619" i="5"/>
  <c r="F618" i="5"/>
  <c r="F617" i="5"/>
  <c r="F616" i="5"/>
  <c r="H615" i="5"/>
  <c r="M615" i="5" s="1"/>
  <c r="G615" i="5"/>
  <c r="F615" i="5"/>
  <c r="M614" i="5"/>
  <c r="G614" i="5"/>
  <c r="F614" i="5"/>
  <c r="H614" i="5"/>
  <c r="F613" i="5"/>
  <c r="F612" i="5"/>
  <c r="F611" i="5"/>
  <c r="F610" i="5"/>
  <c r="F609" i="5"/>
  <c r="F608" i="5"/>
  <c r="F607" i="5"/>
  <c r="G606" i="5"/>
  <c r="F606" i="5"/>
  <c r="H606" i="5"/>
  <c r="M606" i="5" s="1"/>
  <c r="H605" i="5"/>
  <c r="M605" i="5" s="1"/>
  <c r="F605" i="5"/>
  <c r="G605" i="5"/>
  <c r="F604" i="5"/>
  <c r="F603" i="5"/>
  <c r="F602" i="5"/>
  <c r="F601" i="5"/>
  <c r="G601" i="5"/>
  <c r="F600" i="5"/>
  <c r="H600" i="5"/>
  <c r="M600" i="5" s="1"/>
  <c r="F599" i="5"/>
  <c r="H599" i="5"/>
  <c r="M599" i="5" s="1"/>
  <c r="F598" i="5"/>
  <c r="H598" i="5"/>
  <c r="M598" i="5" s="1"/>
  <c r="F597" i="5"/>
  <c r="H596" i="5"/>
  <c r="M596" i="5" s="1"/>
  <c r="G596" i="5"/>
  <c r="F596" i="5"/>
  <c r="H595" i="5"/>
  <c r="M595" i="5" s="1"/>
  <c r="G595" i="5"/>
  <c r="F595" i="5"/>
  <c r="M594" i="5"/>
  <c r="G594" i="5"/>
  <c r="F594" i="5"/>
  <c r="H594" i="5"/>
  <c r="M593" i="5"/>
  <c r="H593" i="5"/>
  <c r="F593" i="5"/>
  <c r="G593" i="5"/>
  <c r="F592" i="5"/>
  <c r="F591" i="5"/>
  <c r="H591" i="5"/>
  <c r="M591" i="5" s="1"/>
  <c r="F590" i="5"/>
  <c r="H589" i="5"/>
  <c r="M589" i="5" s="1"/>
  <c r="F589" i="5"/>
  <c r="G589" i="5"/>
  <c r="M588" i="5"/>
  <c r="H588" i="5"/>
  <c r="F588" i="5"/>
  <c r="G588" i="5"/>
  <c r="H587" i="5"/>
  <c r="M587" i="5" s="1"/>
  <c r="G587" i="5"/>
  <c r="F587" i="5"/>
  <c r="F586" i="5"/>
  <c r="F585" i="5"/>
  <c r="H584" i="5"/>
  <c r="M584" i="5" s="1"/>
  <c r="G584" i="5"/>
  <c r="F584" i="5"/>
  <c r="H583" i="5"/>
  <c r="M583" i="5" s="1"/>
  <c r="G583" i="5"/>
  <c r="F583" i="5"/>
  <c r="F582" i="5"/>
  <c r="F581" i="5"/>
  <c r="H580" i="5"/>
  <c r="M580" i="5" s="1"/>
  <c r="G580" i="5"/>
  <c r="F580" i="5"/>
  <c r="H579" i="5"/>
  <c r="M579" i="5" s="1"/>
  <c r="G579" i="5"/>
  <c r="F579" i="5"/>
  <c r="M578" i="5"/>
  <c r="G578" i="5"/>
  <c r="F578" i="5"/>
  <c r="H578" i="5"/>
  <c r="H577" i="5"/>
  <c r="M577" i="5" s="1"/>
  <c r="F577" i="5"/>
  <c r="G577" i="5"/>
  <c r="M576" i="5"/>
  <c r="G576" i="5"/>
  <c r="F576" i="5"/>
  <c r="H576" i="5"/>
  <c r="H575" i="5"/>
  <c r="M575" i="5" s="1"/>
  <c r="G575" i="5"/>
  <c r="F575" i="5"/>
  <c r="F574" i="5"/>
  <c r="F573" i="5"/>
  <c r="G573" i="5"/>
  <c r="H572" i="5"/>
  <c r="M572" i="5" s="1"/>
  <c r="F572" i="5"/>
  <c r="G572" i="5"/>
  <c r="H571" i="5"/>
  <c r="M571" i="5" s="1"/>
  <c r="G571" i="5"/>
  <c r="F571" i="5"/>
  <c r="F570" i="5"/>
  <c r="F569" i="5"/>
  <c r="F568" i="5"/>
  <c r="F567" i="5"/>
  <c r="F566" i="5"/>
  <c r="F565" i="5"/>
  <c r="F564" i="5"/>
  <c r="F563" i="5"/>
  <c r="F562" i="5"/>
  <c r="F561" i="5"/>
  <c r="G561" i="5"/>
  <c r="H560" i="5"/>
  <c r="M560" i="5" s="1"/>
  <c r="F560" i="5"/>
  <c r="G560" i="5"/>
  <c r="F559" i="5"/>
  <c r="H558" i="5"/>
  <c r="M558" i="5" s="1"/>
  <c r="F558" i="5"/>
  <c r="G558" i="5"/>
  <c r="F557" i="5"/>
  <c r="H556" i="5"/>
  <c r="M556" i="5" s="1"/>
  <c r="F556" i="5"/>
  <c r="G556" i="5"/>
  <c r="F555" i="5"/>
  <c r="F554" i="5"/>
  <c r="F553" i="5"/>
  <c r="H552" i="5"/>
  <c r="M552" i="5" s="1"/>
  <c r="G552" i="5"/>
  <c r="F552" i="5"/>
  <c r="M551" i="5"/>
  <c r="G551" i="5"/>
  <c r="F551" i="5"/>
  <c r="H551" i="5"/>
  <c r="F550" i="5"/>
  <c r="F549" i="5"/>
  <c r="F548" i="5"/>
  <c r="F547" i="5"/>
  <c r="F546" i="5"/>
  <c r="F545" i="5"/>
  <c r="F544" i="5"/>
  <c r="F543" i="5"/>
  <c r="F542" i="5"/>
  <c r="G542" i="5"/>
  <c r="H541" i="5"/>
  <c r="M541" i="5" s="1"/>
  <c r="F541" i="5"/>
  <c r="G541" i="5"/>
  <c r="H540" i="5"/>
  <c r="M540" i="5" s="1"/>
  <c r="F540" i="5"/>
  <c r="G540" i="5"/>
  <c r="H539" i="5"/>
  <c r="M539" i="5" s="1"/>
  <c r="F539" i="5"/>
  <c r="G539" i="5"/>
  <c r="G538" i="5"/>
  <c r="F538" i="5"/>
  <c r="H538" i="5" s="1"/>
  <c r="M538" i="5" s="1"/>
  <c r="H537" i="5"/>
  <c r="M537" i="5" s="1"/>
  <c r="G537" i="5"/>
  <c r="F537" i="5"/>
  <c r="H536" i="5"/>
  <c r="M536" i="5" s="1"/>
  <c r="G536" i="5"/>
  <c r="F536" i="5"/>
  <c r="H535" i="5"/>
  <c r="M535" i="5" s="1"/>
  <c r="G535" i="5"/>
  <c r="F535" i="5"/>
  <c r="G534" i="5"/>
  <c r="F534" i="5"/>
  <c r="H534" i="5" s="1"/>
  <c r="M534" i="5" s="1"/>
  <c r="G533" i="5"/>
  <c r="F533" i="5"/>
  <c r="H533" i="5"/>
  <c r="M533" i="5" s="1"/>
  <c r="G532" i="5"/>
  <c r="F532" i="5"/>
  <c r="H532" i="5"/>
  <c r="M532" i="5" s="1"/>
  <c r="G531" i="5"/>
  <c r="F531" i="5"/>
  <c r="H531" i="5"/>
  <c r="M531" i="5" s="1"/>
  <c r="F530" i="5"/>
  <c r="G530" i="5"/>
  <c r="F529" i="5"/>
  <c r="F528" i="5"/>
  <c r="F527" i="5"/>
  <c r="F526" i="5"/>
  <c r="G526" i="5"/>
  <c r="H525" i="5"/>
  <c r="M525" i="5" s="1"/>
  <c r="F525" i="5"/>
  <c r="G525" i="5"/>
  <c r="H524" i="5"/>
  <c r="M524" i="5" s="1"/>
  <c r="F524" i="5"/>
  <c r="G524" i="5"/>
  <c r="H523" i="5"/>
  <c r="M523" i="5" s="1"/>
  <c r="F523" i="5"/>
  <c r="G523" i="5"/>
  <c r="G522" i="5"/>
  <c r="F522" i="5"/>
  <c r="H521" i="5"/>
  <c r="M521" i="5" s="1"/>
  <c r="G521" i="5"/>
  <c r="F521" i="5"/>
  <c r="H520" i="5"/>
  <c r="M520" i="5" s="1"/>
  <c r="G520" i="5"/>
  <c r="F520" i="5"/>
  <c r="H519" i="5"/>
  <c r="M519" i="5" s="1"/>
  <c r="G519" i="5"/>
  <c r="F519" i="5"/>
  <c r="G518" i="5"/>
  <c r="F518" i="5"/>
  <c r="H518" i="5" s="1"/>
  <c r="M518" i="5" s="1"/>
  <c r="H517" i="5"/>
  <c r="M517" i="5" s="1"/>
  <c r="G517" i="5"/>
  <c r="F517" i="5"/>
  <c r="H516" i="5"/>
  <c r="M516" i="5" s="1"/>
  <c r="G516" i="5"/>
  <c r="F516" i="5"/>
  <c r="H515" i="5"/>
  <c r="M515" i="5" s="1"/>
  <c r="G515" i="5"/>
  <c r="F515" i="5"/>
  <c r="F514" i="5"/>
  <c r="G514" i="5"/>
  <c r="F513" i="5"/>
  <c r="F512" i="5"/>
  <c r="F511" i="5"/>
  <c r="F510" i="5"/>
  <c r="G510" i="5"/>
  <c r="H509" i="5"/>
  <c r="M509" i="5" s="1"/>
  <c r="F509" i="5"/>
  <c r="G509" i="5"/>
  <c r="H508" i="5"/>
  <c r="M508" i="5" s="1"/>
  <c r="F508" i="5"/>
  <c r="G508" i="5"/>
  <c r="H507" i="5"/>
  <c r="M507" i="5" s="1"/>
  <c r="F507" i="5"/>
  <c r="G507" i="5"/>
  <c r="G506" i="5"/>
  <c r="F506" i="5"/>
  <c r="H505" i="5"/>
  <c r="M505" i="5" s="1"/>
  <c r="G505" i="5"/>
  <c r="F505" i="5"/>
  <c r="H504" i="5"/>
  <c r="M504" i="5" s="1"/>
  <c r="G504" i="5"/>
  <c r="F504" i="5"/>
  <c r="H503" i="5"/>
  <c r="M503" i="5" s="1"/>
  <c r="G503" i="5"/>
  <c r="F503" i="5"/>
  <c r="G502" i="5"/>
  <c r="F502" i="5"/>
  <c r="H502" i="5" s="1"/>
  <c r="M502" i="5" s="1"/>
  <c r="H501" i="5"/>
  <c r="M501" i="5" s="1"/>
  <c r="G501" i="5"/>
  <c r="F501" i="5"/>
  <c r="H500" i="5"/>
  <c r="M500" i="5" s="1"/>
  <c r="G500" i="5"/>
  <c r="F500" i="5"/>
  <c r="H499" i="5"/>
  <c r="M499" i="5" s="1"/>
  <c r="G499" i="5"/>
  <c r="F499" i="5"/>
  <c r="F498" i="5"/>
  <c r="G498" i="5"/>
  <c r="F497" i="5"/>
  <c r="F496" i="5"/>
  <c r="F495" i="5"/>
  <c r="F494" i="5"/>
  <c r="G494" i="5"/>
  <c r="H493" i="5"/>
  <c r="M493" i="5" s="1"/>
  <c r="F493" i="5"/>
  <c r="G493" i="5"/>
  <c r="H492" i="5"/>
  <c r="M492" i="5" s="1"/>
  <c r="F492" i="5"/>
  <c r="G492" i="5"/>
  <c r="H491" i="5"/>
  <c r="M491" i="5" s="1"/>
  <c r="F491" i="5"/>
  <c r="G491" i="5"/>
  <c r="G490" i="5"/>
  <c r="F490" i="5"/>
  <c r="H489" i="5"/>
  <c r="M489" i="5" s="1"/>
  <c r="G489" i="5"/>
  <c r="F489" i="5"/>
  <c r="H488" i="5"/>
  <c r="M488" i="5" s="1"/>
  <c r="G488" i="5"/>
  <c r="F488" i="5"/>
  <c r="H487" i="5"/>
  <c r="M487" i="5" s="1"/>
  <c r="G487" i="5"/>
  <c r="F487" i="5"/>
  <c r="G486" i="5"/>
  <c r="F486" i="5"/>
  <c r="H486" i="5" s="1"/>
  <c r="M486" i="5" s="1"/>
  <c r="H485" i="5"/>
  <c r="M485" i="5" s="1"/>
  <c r="G485" i="5"/>
  <c r="F485" i="5"/>
  <c r="H484" i="5"/>
  <c r="M484" i="5" s="1"/>
  <c r="G484" i="5"/>
  <c r="F484" i="5"/>
  <c r="H483" i="5"/>
  <c r="M483" i="5" s="1"/>
  <c r="G483" i="5"/>
  <c r="F483" i="5"/>
  <c r="F482" i="5"/>
  <c r="G482" i="5"/>
  <c r="F481" i="5"/>
  <c r="F480" i="5"/>
  <c r="F479" i="5"/>
  <c r="F478" i="5"/>
  <c r="G478" i="5"/>
  <c r="H477" i="5"/>
  <c r="M477" i="5" s="1"/>
  <c r="F477" i="5"/>
  <c r="G477" i="5"/>
  <c r="H476" i="5"/>
  <c r="M476" i="5" s="1"/>
  <c r="F476" i="5"/>
  <c r="G476" i="5"/>
  <c r="H475" i="5"/>
  <c r="M475" i="5" s="1"/>
  <c r="F475" i="5"/>
  <c r="G475" i="5"/>
  <c r="G474" i="5"/>
  <c r="F474" i="5"/>
  <c r="H473" i="5"/>
  <c r="M473" i="5" s="1"/>
  <c r="G473" i="5"/>
  <c r="F473" i="5"/>
  <c r="H472" i="5"/>
  <c r="M472" i="5" s="1"/>
  <c r="G472" i="5"/>
  <c r="F472" i="5"/>
  <c r="H471" i="5"/>
  <c r="M471" i="5" s="1"/>
  <c r="G471" i="5"/>
  <c r="F471" i="5"/>
  <c r="G470" i="5"/>
  <c r="F470" i="5"/>
  <c r="H470" i="5" s="1"/>
  <c r="M470" i="5" s="1"/>
  <c r="H469" i="5"/>
  <c r="M469" i="5" s="1"/>
  <c r="G469" i="5"/>
  <c r="F469" i="5"/>
  <c r="H468" i="5"/>
  <c r="M468" i="5" s="1"/>
  <c r="G468" i="5"/>
  <c r="F468" i="5"/>
  <c r="H467" i="5"/>
  <c r="M467" i="5" s="1"/>
  <c r="G467" i="5"/>
  <c r="F467" i="5"/>
  <c r="F466" i="5"/>
  <c r="G466" i="5"/>
  <c r="F465" i="5"/>
  <c r="F464" i="5"/>
  <c r="F463" i="5"/>
  <c r="F462" i="5"/>
  <c r="G462" i="5"/>
  <c r="G461" i="5"/>
  <c r="F461" i="5"/>
  <c r="G460" i="5"/>
  <c r="F460" i="5"/>
  <c r="H460" i="5"/>
  <c r="M460" i="5" s="1"/>
  <c r="H459" i="5"/>
  <c r="M459" i="5" s="1"/>
  <c r="G459" i="5"/>
  <c r="F459" i="5"/>
  <c r="G458" i="5"/>
  <c r="F458" i="5"/>
  <c r="H458" i="5" s="1"/>
  <c r="M458" i="5" s="1"/>
  <c r="H457" i="5"/>
  <c r="M457" i="5" s="1"/>
  <c r="G457" i="5"/>
  <c r="F457" i="5"/>
  <c r="H456" i="5"/>
  <c r="M456" i="5" s="1"/>
  <c r="G456" i="5"/>
  <c r="F456" i="5"/>
  <c r="F455" i="5"/>
  <c r="G455" i="5"/>
  <c r="F454" i="5"/>
  <c r="G454" i="5"/>
  <c r="G453" i="5"/>
  <c r="F453" i="5"/>
  <c r="G452" i="5"/>
  <c r="F452" i="5"/>
  <c r="H452" i="5"/>
  <c r="M452" i="5" s="1"/>
  <c r="H451" i="5"/>
  <c r="M451" i="5" s="1"/>
  <c r="G451" i="5"/>
  <c r="F451" i="5"/>
  <c r="G450" i="5"/>
  <c r="F450" i="5"/>
  <c r="H450" i="5" s="1"/>
  <c r="M450" i="5" s="1"/>
  <c r="F449" i="5"/>
  <c r="F448" i="5"/>
  <c r="G448" i="5"/>
  <c r="F447" i="5"/>
  <c r="F446" i="5"/>
  <c r="H445" i="5"/>
  <c r="M445" i="5" s="1"/>
  <c r="F445" i="5"/>
  <c r="G445" i="5"/>
  <c r="H444" i="5"/>
  <c r="M444" i="5" s="1"/>
  <c r="F444" i="5"/>
  <c r="G444" i="5"/>
  <c r="F443" i="5"/>
  <c r="F442" i="5"/>
  <c r="F441" i="5"/>
  <c r="F440" i="5"/>
  <c r="G440" i="5"/>
  <c r="F439" i="5"/>
  <c r="F438" i="5"/>
  <c r="H437" i="5"/>
  <c r="M437" i="5" s="1"/>
  <c r="F437" i="5"/>
  <c r="G437" i="5"/>
  <c r="H436" i="5"/>
  <c r="M436" i="5" s="1"/>
  <c r="F436" i="5"/>
  <c r="G436" i="5"/>
  <c r="F435" i="5"/>
  <c r="F434" i="5"/>
  <c r="F433" i="5"/>
  <c r="F432" i="5"/>
  <c r="G432" i="5"/>
  <c r="F431" i="5"/>
  <c r="F430" i="5"/>
  <c r="H429" i="5"/>
  <c r="M429" i="5" s="1"/>
  <c r="F429" i="5"/>
  <c r="G429" i="5"/>
  <c r="H428" i="5"/>
  <c r="M428" i="5" s="1"/>
  <c r="F428" i="5"/>
  <c r="G428" i="5"/>
  <c r="F427" i="5"/>
  <c r="F426" i="5"/>
  <c r="F425" i="5"/>
  <c r="F424" i="5"/>
  <c r="G424" i="5"/>
  <c r="F423" i="5"/>
  <c r="F422" i="5"/>
  <c r="H421" i="5"/>
  <c r="M421" i="5" s="1"/>
  <c r="F421" i="5"/>
  <c r="G421" i="5"/>
  <c r="H420" i="5"/>
  <c r="M420" i="5" s="1"/>
  <c r="F420" i="5"/>
  <c r="G420" i="5"/>
  <c r="F419" i="5"/>
  <c r="F418" i="5"/>
  <c r="F417" i="5"/>
  <c r="F416" i="5"/>
  <c r="G416" i="5"/>
  <c r="F415" i="5"/>
  <c r="F414" i="5"/>
  <c r="H413" i="5"/>
  <c r="M413" i="5" s="1"/>
  <c r="F413" i="5"/>
  <c r="G413" i="5"/>
  <c r="H412" i="5"/>
  <c r="M412" i="5" s="1"/>
  <c r="F412" i="5"/>
  <c r="G412" i="5"/>
  <c r="F411" i="5"/>
  <c r="F410" i="5"/>
  <c r="F409" i="5"/>
  <c r="F408" i="5"/>
  <c r="F407" i="5"/>
  <c r="F406" i="5"/>
  <c r="H405" i="5"/>
  <c r="M405" i="5" s="1"/>
  <c r="F405" i="5"/>
  <c r="G405" i="5"/>
  <c r="H404" i="5"/>
  <c r="M404" i="5" s="1"/>
  <c r="F404" i="5"/>
  <c r="G404" i="5"/>
  <c r="F403" i="5"/>
  <c r="F402" i="5"/>
  <c r="F401" i="5"/>
  <c r="F400" i="5"/>
  <c r="F399" i="5"/>
  <c r="F398" i="5"/>
  <c r="H397" i="5"/>
  <c r="M397" i="5" s="1"/>
  <c r="F397" i="5"/>
  <c r="G397" i="5"/>
  <c r="H396" i="5"/>
  <c r="M396" i="5" s="1"/>
  <c r="F396" i="5"/>
  <c r="G396" i="5"/>
  <c r="F395" i="5"/>
  <c r="F394" i="5"/>
  <c r="F393" i="5"/>
  <c r="F392" i="5"/>
  <c r="F391" i="5"/>
  <c r="F390" i="5"/>
  <c r="H389" i="5"/>
  <c r="M389" i="5" s="1"/>
  <c r="F389" i="5"/>
  <c r="G389" i="5"/>
  <c r="H388" i="5"/>
  <c r="M388" i="5" s="1"/>
  <c r="F388" i="5"/>
  <c r="G388" i="5"/>
  <c r="F387" i="5"/>
  <c r="F386" i="5"/>
  <c r="F385" i="5"/>
  <c r="F384" i="5"/>
  <c r="F383" i="5"/>
  <c r="F382" i="5"/>
  <c r="H381" i="5"/>
  <c r="M381" i="5" s="1"/>
  <c r="F381" i="5"/>
  <c r="G381" i="5"/>
  <c r="H380" i="5"/>
  <c r="M380" i="5" s="1"/>
  <c r="F380" i="5"/>
  <c r="G380" i="5"/>
  <c r="F379" i="5"/>
  <c r="F378" i="5"/>
  <c r="F377" i="5"/>
  <c r="F376" i="5"/>
  <c r="F375" i="5"/>
  <c r="F374" i="5"/>
  <c r="H373" i="5"/>
  <c r="M373" i="5" s="1"/>
  <c r="F373" i="5"/>
  <c r="G373" i="5"/>
  <c r="H372" i="5"/>
  <c r="M372" i="5" s="1"/>
  <c r="F372" i="5"/>
  <c r="G372" i="5"/>
  <c r="F371" i="5"/>
  <c r="F370" i="5"/>
  <c r="F369" i="5"/>
  <c r="F368" i="5"/>
  <c r="F367" i="5"/>
  <c r="F366" i="5"/>
  <c r="H365" i="5"/>
  <c r="M365" i="5" s="1"/>
  <c r="F365" i="5"/>
  <c r="G365" i="5"/>
  <c r="H364" i="5"/>
  <c r="M364" i="5" s="1"/>
  <c r="F364" i="5"/>
  <c r="G364" i="5"/>
  <c r="F363" i="5"/>
  <c r="F362" i="5"/>
  <c r="F361" i="5"/>
  <c r="F360" i="5"/>
  <c r="F359" i="5"/>
  <c r="F358" i="5"/>
  <c r="H357" i="5"/>
  <c r="M357" i="5" s="1"/>
  <c r="F357" i="5"/>
  <c r="G357" i="5"/>
  <c r="H356" i="5"/>
  <c r="M356" i="5" s="1"/>
  <c r="F356" i="5"/>
  <c r="G356" i="5"/>
  <c r="F355" i="5"/>
  <c r="F354" i="5"/>
  <c r="F353" i="5"/>
  <c r="F352" i="5"/>
  <c r="F351" i="5"/>
  <c r="G350" i="5"/>
  <c r="F350" i="5"/>
  <c r="H350" i="5"/>
  <c r="M350" i="5" s="1"/>
  <c r="F349" i="5"/>
  <c r="F348" i="5"/>
  <c r="F347" i="5"/>
  <c r="G346" i="5"/>
  <c r="F346" i="5"/>
  <c r="H346" i="5"/>
  <c r="M346" i="5" s="1"/>
  <c r="F345" i="5"/>
  <c r="F344" i="5"/>
  <c r="F343" i="5"/>
  <c r="G342" i="5"/>
  <c r="F342" i="5"/>
  <c r="H342" i="5"/>
  <c r="M342" i="5" s="1"/>
  <c r="F341" i="5"/>
  <c r="F340" i="5"/>
  <c r="F339" i="5"/>
  <c r="G338" i="5"/>
  <c r="F338" i="5"/>
  <c r="H338" i="5"/>
  <c r="M338" i="5" s="1"/>
  <c r="F337" i="5"/>
  <c r="F336" i="5"/>
  <c r="F335" i="5"/>
  <c r="G334" i="5"/>
  <c r="F334" i="5"/>
  <c r="H334" i="5"/>
  <c r="M334" i="5" s="1"/>
  <c r="F333" i="5"/>
  <c r="F332" i="5"/>
  <c r="F331" i="5"/>
  <c r="G330" i="5"/>
  <c r="F330" i="5"/>
  <c r="H330" i="5"/>
  <c r="M330" i="5" s="1"/>
  <c r="F329" i="5"/>
  <c r="F328" i="5"/>
  <c r="F327" i="5"/>
  <c r="G326" i="5"/>
  <c r="F326" i="5"/>
  <c r="H326" i="5"/>
  <c r="M326" i="5" s="1"/>
  <c r="F325" i="5"/>
  <c r="F324" i="5"/>
  <c r="F323" i="5"/>
  <c r="F322" i="5"/>
  <c r="F321" i="5"/>
  <c r="M320" i="5"/>
  <c r="G320" i="5"/>
  <c r="F320" i="5"/>
  <c r="H320" i="5"/>
  <c r="F319" i="5"/>
  <c r="F318" i="5"/>
  <c r="F317" i="5"/>
  <c r="M316" i="5"/>
  <c r="G316" i="5"/>
  <c r="F316" i="5"/>
  <c r="H316" i="5"/>
  <c r="F315" i="5"/>
  <c r="G314" i="5"/>
  <c r="F314" i="5"/>
  <c r="H314" i="5"/>
  <c r="M314" i="5" s="1"/>
  <c r="F313" i="5"/>
  <c r="F312" i="5"/>
  <c r="F311" i="5"/>
  <c r="G310" i="5"/>
  <c r="F310" i="5"/>
  <c r="H310" i="5"/>
  <c r="M310" i="5" s="1"/>
  <c r="F309" i="5"/>
  <c r="F308" i="5"/>
  <c r="F307" i="5"/>
  <c r="F306" i="5"/>
  <c r="F305" i="5"/>
  <c r="M304" i="5"/>
  <c r="G304" i="5"/>
  <c r="F304" i="5"/>
  <c r="H304" i="5"/>
  <c r="F303" i="5"/>
  <c r="F302" i="5"/>
  <c r="F301" i="5"/>
  <c r="M300" i="5"/>
  <c r="G300" i="5"/>
  <c r="F300" i="5"/>
  <c r="H300" i="5"/>
  <c r="F299" i="5"/>
  <c r="G298" i="5"/>
  <c r="F298" i="5"/>
  <c r="H298" i="5"/>
  <c r="M298" i="5" s="1"/>
  <c r="F297" i="5"/>
  <c r="F296" i="5"/>
  <c r="F295" i="5"/>
  <c r="G294" i="5"/>
  <c r="F294" i="5"/>
  <c r="H294" i="5"/>
  <c r="M294" i="5" s="1"/>
  <c r="F293" i="5"/>
  <c r="F292" i="5"/>
  <c r="F291" i="5"/>
  <c r="G291" i="5"/>
  <c r="F290" i="5"/>
  <c r="F289" i="5"/>
  <c r="F288" i="5"/>
  <c r="F287" i="5"/>
  <c r="G287" i="5"/>
  <c r="F286" i="5"/>
  <c r="F285" i="5"/>
  <c r="F284" i="5"/>
  <c r="G283" i="5"/>
  <c r="F283" i="5"/>
  <c r="M282" i="5"/>
  <c r="G282" i="5"/>
  <c r="F282" i="5"/>
  <c r="H282" i="5"/>
  <c r="F281" i="5"/>
  <c r="F280" i="5"/>
  <c r="M279" i="5"/>
  <c r="G279" i="5"/>
  <c r="F279" i="5"/>
  <c r="H279" i="5"/>
  <c r="F278" i="5"/>
  <c r="F277" i="5"/>
  <c r="F276" i="5"/>
  <c r="M275" i="5"/>
  <c r="G275" i="5"/>
  <c r="F275" i="5"/>
  <c r="H275" i="5"/>
  <c r="F274" i="5"/>
  <c r="F273" i="5"/>
  <c r="F272" i="5"/>
  <c r="M271" i="5"/>
  <c r="G271" i="5"/>
  <c r="F271" i="5"/>
  <c r="H271" i="5"/>
  <c r="F270" i="5"/>
  <c r="F269" i="5"/>
  <c r="F268" i="5"/>
  <c r="M267" i="5"/>
  <c r="G267" i="5"/>
  <c r="F267" i="5"/>
  <c r="H267" i="5"/>
  <c r="F266" i="5"/>
  <c r="F265" i="5"/>
  <c r="F264" i="5"/>
  <c r="M263" i="5"/>
  <c r="G263" i="5"/>
  <c r="F263" i="5"/>
  <c r="H263" i="5"/>
  <c r="F262" i="5"/>
  <c r="F261" i="5"/>
  <c r="G261" i="5"/>
  <c r="F260" i="5"/>
  <c r="F259" i="5"/>
  <c r="G259" i="5"/>
  <c r="F258" i="5"/>
  <c r="G257" i="5"/>
  <c r="F257" i="5"/>
  <c r="F256" i="5"/>
  <c r="G255" i="5"/>
  <c r="F255" i="5"/>
  <c r="F254" i="5"/>
  <c r="F253" i="5"/>
  <c r="G253" i="5"/>
  <c r="F252" i="5"/>
  <c r="F251" i="5"/>
  <c r="G251" i="5"/>
  <c r="F250" i="5"/>
  <c r="G249" i="5"/>
  <c r="F249" i="5"/>
  <c r="F248" i="5"/>
  <c r="G247" i="5"/>
  <c r="F247" i="5"/>
  <c r="G246" i="5"/>
  <c r="F246" i="5"/>
  <c r="F245" i="5"/>
  <c r="G245" i="5"/>
  <c r="F244" i="5"/>
  <c r="G243" i="5"/>
  <c r="F243" i="5"/>
  <c r="H243" i="5"/>
  <c r="M243" i="5" s="1"/>
  <c r="G242" i="5"/>
  <c r="F242" i="5"/>
  <c r="F241" i="5"/>
  <c r="G241" i="5"/>
  <c r="F240" i="5"/>
  <c r="G239" i="5"/>
  <c r="F239" i="5"/>
  <c r="H239" i="5"/>
  <c r="M239" i="5" s="1"/>
  <c r="G238" i="5"/>
  <c r="F238" i="5"/>
  <c r="H238" i="5" s="1"/>
  <c r="M238" i="5" s="1"/>
  <c r="F237" i="5"/>
  <c r="H237" i="5" s="1"/>
  <c r="M237" i="5" s="1"/>
  <c r="G237" i="5"/>
  <c r="F236" i="5"/>
  <c r="G236" i="5"/>
  <c r="G235" i="5"/>
  <c r="F235" i="5"/>
  <c r="G234" i="5"/>
  <c r="F234" i="5"/>
  <c r="H234" i="5" s="1"/>
  <c r="M234" i="5" s="1"/>
  <c r="F233" i="5"/>
  <c r="G233" i="5"/>
  <c r="F232" i="5"/>
  <c r="G232" i="5"/>
  <c r="G231" i="5"/>
  <c r="F231" i="5"/>
  <c r="G230" i="5"/>
  <c r="F230" i="5"/>
  <c r="H230" i="5" s="1"/>
  <c r="M230" i="5" s="1"/>
  <c r="F229" i="5"/>
  <c r="H229" i="5" s="1"/>
  <c r="M229" i="5" s="1"/>
  <c r="G229" i="5"/>
  <c r="F228" i="5"/>
  <c r="G228" i="5"/>
  <c r="G227" i="5"/>
  <c r="F227" i="5"/>
  <c r="G226" i="5"/>
  <c r="F226" i="5"/>
  <c r="H226" i="5" s="1"/>
  <c r="M226" i="5" s="1"/>
  <c r="F225" i="5"/>
  <c r="G225" i="5"/>
  <c r="F224" i="5"/>
  <c r="G224" i="5"/>
  <c r="G223" i="5"/>
  <c r="F223" i="5"/>
  <c r="G222" i="5"/>
  <c r="F222" i="5"/>
  <c r="H222" i="5" s="1"/>
  <c r="M222" i="5" s="1"/>
  <c r="F221" i="5"/>
  <c r="H221" i="5" s="1"/>
  <c r="M221" i="5" s="1"/>
  <c r="G221" i="5"/>
  <c r="F220" i="5"/>
  <c r="G220" i="5"/>
  <c r="G219" i="5"/>
  <c r="F219" i="5"/>
  <c r="G218" i="5"/>
  <c r="F218" i="5"/>
  <c r="H218" i="5" s="1"/>
  <c r="M218" i="5" s="1"/>
  <c r="F217" i="5"/>
  <c r="G217" i="5"/>
  <c r="F216" i="5"/>
  <c r="G216" i="5"/>
  <c r="G215" i="5"/>
  <c r="F215" i="5"/>
  <c r="G214" i="5"/>
  <c r="F214" i="5"/>
  <c r="H214" i="5" s="1"/>
  <c r="M214" i="5" s="1"/>
  <c r="F213" i="5"/>
  <c r="H213" i="5" s="1"/>
  <c r="M213" i="5" s="1"/>
  <c r="G213" i="5"/>
  <c r="F212" i="5"/>
  <c r="G212" i="5"/>
  <c r="G211" i="5"/>
  <c r="F211" i="5"/>
  <c r="G210" i="5"/>
  <c r="F210" i="5"/>
  <c r="H210" i="5" s="1"/>
  <c r="M210" i="5" s="1"/>
  <c r="F209" i="5"/>
  <c r="G209" i="5"/>
  <c r="F208" i="5"/>
  <c r="G208" i="5"/>
  <c r="G207" i="5"/>
  <c r="F207" i="5"/>
  <c r="G206" i="5"/>
  <c r="F206" i="5"/>
  <c r="H206" i="5" s="1"/>
  <c r="M206" i="5" s="1"/>
  <c r="F205" i="5"/>
  <c r="H205" i="5" s="1"/>
  <c r="M205" i="5" s="1"/>
  <c r="G205" i="5"/>
  <c r="F204" i="5"/>
  <c r="G204" i="5"/>
  <c r="G203" i="5"/>
  <c r="F203" i="5"/>
  <c r="G202" i="5"/>
  <c r="F202" i="5"/>
  <c r="H202" i="5" s="1"/>
  <c r="M202" i="5" s="1"/>
  <c r="F201" i="5"/>
  <c r="G201" i="5"/>
  <c r="F200" i="5"/>
  <c r="G200" i="5"/>
  <c r="G199" i="5"/>
  <c r="F199" i="5"/>
  <c r="G198" i="5"/>
  <c r="F198" i="5"/>
  <c r="H198" i="5" s="1"/>
  <c r="M198" i="5" s="1"/>
  <c r="F197" i="5"/>
  <c r="H197" i="5" s="1"/>
  <c r="M197" i="5" s="1"/>
  <c r="G197" i="5"/>
  <c r="F196" i="5"/>
  <c r="G196" i="5"/>
  <c r="G195" i="5"/>
  <c r="F195" i="5"/>
  <c r="H195" i="5" s="1"/>
  <c r="M195" i="5" s="1"/>
  <c r="G194" i="5"/>
  <c r="F194" i="5"/>
  <c r="H194" i="5" s="1"/>
  <c r="M194" i="5" s="1"/>
  <c r="F193" i="5"/>
  <c r="G193" i="5"/>
  <c r="F192" i="5"/>
  <c r="G192" i="5"/>
  <c r="G191" i="5"/>
  <c r="F191" i="5"/>
  <c r="H191" i="5" s="1"/>
  <c r="M191" i="5" s="1"/>
  <c r="G190" i="5"/>
  <c r="F190" i="5"/>
  <c r="H190" i="5" s="1"/>
  <c r="M190" i="5" s="1"/>
  <c r="F189" i="5"/>
  <c r="H189" i="5" s="1"/>
  <c r="M189" i="5" s="1"/>
  <c r="G189" i="5"/>
  <c r="F188" i="5"/>
  <c r="G188" i="5"/>
  <c r="G187" i="5"/>
  <c r="F187" i="5"/>
  <c r="G186" i="5"/>
  <c r="F186" i="5"/>
  <c r="H186" i="5" s="1"/>
  <c r="M186" i="5" s="1"/>
  <c r="F185" i="5"/>
  <c r="G185" i="5"/>
  <c r="F184" i="5"/>
  <c r="G184" i="5"/>
  <c r="G183" i="5"/>
  <c r="F183" i="5"/>
  <c r="G182" i="5"/>
  <c r="F182" i="5"/>
  <c r="H182" i="5" s="1"/>
  <c r="M182" i="5" s="1"/>
  <c r="F181" i="5"/>
  <c r="H181" i="5" s="1"/>
  <c r="M181" i="5" s="1"/>
  <c r="G181" i="5"/>
  <c r="F180" i="5"/>
  <c r="G180" i="5"/>
  <c r="G179" i="5"/>
  <c r="F179" i="5"/>
  <c r="G178" i="5"/>
  <c r="F178" i="5"/>
  <c r="H178" i="5" s="1"/>
  <c r="M178" i="5" s="1"/>
  <c r="F177" i="5"/>
  <c r="G177" i="5"/>
  <c r="F176" i="5"/>
  <c r="G176" i="5"/>
  <c r="G175" i="5"/>
  <c r="F175" i="5"/>
  <c r="G174" i="5"/>
  <c r="F174" i="5"/>
  <c r="H174" i="5" s="1"/>
  <c r="M174" i="5" s="1"/>
  <c r="F173" i="5"/>
  <c r="H173" i="5" s="1"/>
  <c r="M173" i="5" s="1"/>
  <c r="G173" i="5"/>
  <c r="F172" i="5"/>
  <c r="G172" i="5"/>
  <c r="G171" i="5"/>
  <c r="F171" i="5"/>
  <c r="G170" i="5"/>
  <c r="F170" i="5"/>
  <c r="H170" i="5" s="1"/>
  <c r="M170" i="5" s="1"/>
  <c r="F169" i="5"/>
  <c r="G169" i="5"/>
  <c r="F168" i="5"/>
  <c r="G168" i="5"/>
  <c r="G167" i="5"/>
  <c r="F167" i="5"/>
  <c r="G166" i="5"/>
  <c r="F166" i="5"/>
  <c r="H166" i="5" s="1"/>
  <c r="M166" i="5" s="1"/>
  <c r="F165" i="5"/>
  <c r="H165" i="5" s="1"/>
  <c r="M165" i="5" s="1"/>
  <c r="G165" i="5"/>
  <c r="F164" i="5"/>
  <c r="G164" i="5"/>
  <c r="G163" i="5"/>
  <c r="F163" i="5"/>
  <c r="G162" i="5"/>
  <c r="F162" i="5"/>
  <c r="H162" i="5" s="1"/>
  <c r="M162" i="5" s="1"/>
  <c r="F161" i="5"/>
  <c r="G161" i="5"/>
  <c r="F160" i="5"/>
  <c r="G160" i="5"/>
  <c r="G159" i="5"/>
  <c r="F159" i="5"/>
  <c r="G158" i="5"/>
  <c r="F158" i="5"/>
  <c r="H158" i="5" s="1"/>
  <c r="M158" i="5" s="1"/>
  <c r="F157" i="5"/>
  <c r="H157" i="5" s="1"/>
  <c r="M157" i="5" s="1"/>
  <c r="G157" i="5"/>
  <c r="F156" i="5"/>
  <c r="G156" i="5"/>
  <c r="G155" i="5"/>
  <c r="F155" i="5"/>
  <c r="G154" i="5"/>
  <c r="F154" i="5"/>
  <c r="H154" i="5" s="1"/>
  <c r="M154" i="5" s="1"/>
  <c r="F153" i="5"/>
  <c r="G153" i="5"/>
  <c r="F152" i="5"/>
  <c r="G152" i="5"/>
  <c r="G151" i="5"/>
  <c r="F151" i="5"/>
  <c r="G150" i="5"/>
  <c r="F150" i="5"/>
  <c r="H150" i="5" s="1"/>
  <c r="M150" i="5" s="1"/>
  <c r="F149" i="5"/>
  <c r="H149" i="5" s="1"/>
  <c r="M149" i="5" s="1"/>
  <c r="G149" i="5"/>
  <c r="F148" i="5"/>
  <c r="G148" i="5"/>
  <c r="G147" i="5"/>
  <c r="F147" i="5"/>
  <c r="G146" i="5"/>
  <c r="F146" i="5"/>
  <c r="H146" i="5" s="1"/>
  <c r="M146" i="5" s="1"/>
  <c r="F145" i="5"/>
  <c r="G145" i="5"/>
  <c r="F144" i="5"/>
  <c r="G144" i="5"/>
  <c r="F143" i="5"/>
  <c r="G143" i="5"/>
  <c r="G142" i="5"/>
  <c r="F142" i="5"/>
  <c r="H142" i="5" s="1"/>
  <c r="M142" i="5" s="1"/>
  <c r="G141" i="5"/>
  <c r="F141" i="5"/>
  <c r="H141" i="5" s="1"/>
  <c r="M141" i="5" s="1"/>
  <c r="G140" i="5"/>
  <c r="F140" i="5"/>
  <c r="H140" i="5"/>
  <c r="M140" i="5" s="1"/>
  <c r="G139" i="5"/>
  <c r="F139" i="5"/>
  <c r="H139" i="5"/>
  <c r="M139" i="5" s="1"/>
  <c r="F138" i="5"/>
  <c r="H138" i="5" s="1"/>
  <c r="M138" i="5" s="1"/>
  <c r="G138" i="5"/>
  <c r="F137" i="5"/>
  <c r="G137" i="5"/>
  <c r="F136" i="5"/>
  <c r="G136" i="5"/>
  <c r="H135" i="5"/>
  <c r="M135" i="5" s="1"/>
  <c r="F135" i="5"/>
  <c r="G135" i="5"/>
  <c r="G134" i="5"/>
  <c r="F134" i="5"/>
  <c r="H134" i="5" s="1"/>
  <c r="M134" i="5" s="1"/>
  <c r="G133" i="5"/>
  <c r="F133" i="5"/>
  <c r="H133" i="5" s="1"/>
  <c r="M133" i="5" s="1"/>
  <c r="G132" i="5"/>
  <c r="F132" i="5"/>
  <c r="H132" i="5"/>
  <c r="M132" i="5" s="1"/>
  <c r="G131" i="5"/>
  <c r="F131" i="5"/>
  <c r="H131" i="5"/>
  <c r="M131" i="5" s="1"/>
  <c r="F130" i="5"/>
  <c r="G130" i="5"/>
  <c r="F129" i="5"/>
  <c r="G129" i="5"/>
  <c r="H128" i="5"/>
  <c r="M128" i="5" s="1"/>
  <c r="F128" i="5"/>
  <c r="G128" i="5"/>
  <c r="F127" i="5"/>
  <c r="G127" i="5"/>
  <c r="G126" i="5"/>
  <c r="F126" i="5"/>
  <c r="H126" i="5" s="1"/>
  <c r="M126" i="5" s="1"/>
  <c r="G125" i="5"/>
  <c r="F125" i="5"/>
  <c r="H125" i="5" s="1"/>
  <c r="M125" i="5" s="1"/>
  <c r="G124" i="5"/>
  <c r="F124" i="5"/>
  <c r="H124" i="5"/>
  <c r="M124" i="5" s="1"/>
  <c r="F123" i="5"/>
  <c r="H123" i="5"/>
  <c r="M123" i="5" s="1"/>
  <c r="F122" i="5"/>
  <c r="H122" i="5" s="1"/>
  <c r="M122" i="5" s="1"/>
  <c r="G122" i="5"/>
  <c r="G121" i="5"/>
  <c r="F121" i="5"/>
  <c r="G120" i="5"/>
  <c r="F120" i="5"/>
  <c r="H120" i="5"/>
  <c r="M120" i="5" s="1"/>
  <c r="G119" i="5"/>
  <c r="F119" i="5"/>
  <c r="H119" i="5"/>
  <c r="M119" i="5" s="1"/>
  <c r="F118" i="5"/>
  <c r="G118" i="5"/>
  <c r="F117" i="5"/>
  <c r="G117" i="5"/>
  <c r="H116" i="5"/>
  <c r="M116" i="5" s="1"/>
  <c r="F116" i="5"/>
  <c r="G116" i="5"/>
  <c r="H115" i="5"/>
  <c r="M115" i="5" s="1"/>
  <c r="F115" i="5"/>
  <c r="G115" i="5"/>
  <c r="G114" i="5"/>
  <c r="F114" i="5"/>
  <c r="H114" i="5" s="1"/>
  <c r="M114" i="5" s="1"/>
  <c r="G113" i="5"/>
  <c r="F113" i="5"/>
  <c r="H113" i="5" s="1"/>
  <c r="M113" i="5" s="1"/>
  <c r="G112" i="5"/>
  <c r="F112" i="5"/>
  <c r="H112" i="5"/>
  <c r="M112" i="5" s="1"/>
  <c r="G111" i="5"/>
  <c r="F111" i="5"/>
  <c r="H111" i="5"/>
  <c r="M111" i="5" s="1"/>
  <c r="F110" i="5"/>
  <c r="G110" i="5"/>
  <c r="F109" i="5"/>
  <c r="G109" i="5"/>
  <c r="H108" i="5"/>
  <c r="M108" i="5" s="1"/>
  <c r="F108" i="5"/>
  <c r="G108" i="5"/>
  <c r="H107" i="5"/>
  <c r="M107" i="5" s="1"/>
  <c r="F107" i="5"/>
  <c r="G107" i="5"/>
  <c r="G106" i="5"/>
  <c r="F106" i="5"/>
  <c r="H106" i="5" s="1"/>
  <c r="M106" i="5" s="1"/>
  <c r="G105" i="5"/>
  <c r="F105" i="5"/>
  <c r="H105" i="5" s="1"/>
  <c r="M105" i="5" s="1"/>
  <c r="G104" i="5"/>
  <c r="F104" i="5"/>
  <c r="H104" i="5"/>
  <c r="M104" i="5" s="1"/>
  <c r="G103" i="5"/>
  <c r="F103" i="5"/>
  <c r="H103" i="5"/>
  <c r="M103" i="5" s="1"/>
  <c r="F102" i="5"/>
  <c r="G102" i="5"/>
  <c r="F101" i="5"/>
  <c r="G101" i="5"/>
  <c r="H100" i="5"/>
  <c r="M100" i="5" s="1"/>
  <c r="F100" i="5"/>
  <c r="G100" i="5"/>
  <c r="H99" i="5"/>
  <c r="M99" i="5" s="1"/>
  <c r="F99" i="5"/>
  <c r="G99" i="5"/>
  <c r="G98" i="5"/>
  <c r="F98" i="5"/>
  <c r="H98" i="5" s="1"/>
  <c r="M98" i="5" s="1"/>
  <c r="G97" i="5"/>
  <c r="F97" i="5"/>
  <c r="H97" i="5" s="1"/>
  <c r="M97" i="5" s="1"/>
  <c r="G96" i="5"/>
  <c r="F96" i="5"/>
  <c r="H96" i="5"/>
  <c r="M96" i="5" s="1"/>
  <c r="G95" i="5"/>
  <c r="F95" i="5"/>
  <c r="H95" i="5"/>
  <c r="M95" i="5" s="1"/>
  <c r="F94" i="5"/>
  <c r="G94" i="5"/>
  <c r="F93" i="5"/>
  <c r="G93" i="5"/>
  <c r="H92" i="5"/>
  <c r="M92" i="5" s="1"/>
  <c r="F92" i="5"/>
  <c r="G92" i="5"/>
  <c r="H91" i="5"/>
  <c r="M91" i="5" s="1"/>
  <c r="F91" i="5"/>
  <c r="G91" i="5"/>
  <c r="G90" i="5"/>
  <c r="F90" i="5"/>
  <c r="H90" i="5" s="1"/>
  <c r="M90" i="5" s="1"/>
  <c r="G89" i="5"/>
  <c r="F89" i="5"/>
  <c r="H89" i="5" s="1"/>
  <c r="M89" i="5" s="1"/>
  <c r="G88" i="5"/>
  <c r="F88" i="5"/>
  <c r="H88" i="5"/>
  <c r="M88" i="5" s="1"/>
  <c r="G87" i="5"/>
  <c r="F87" i="5"/>
  <c r="H87" i="5"/>
  <c r="M87" i="5" s="1"/>
  <c r="F86" i="5"/>
  <c r="G86" i="5"/>
  <c r="F85" i="5"/>
  <c r="G85" i="5"/>
  <c r="H84" i="5"/>
  <c r="M84" i="5" s="1"/>
  <c r="F84" i="5"/>
  <c r="G84" i="5"/>
  <c r="H83" i="5"/>
  <c r="M83" i="5" s="1"/>
  <c r="F83" i="5"/>
  <c r="G83" i="5"/>
  <c r="G82" i="5"/>
  <c r="F82" i="5"/>
  <c r="H82" i="5" s="1"/>
  <c r="M82" i="5" s="1"/>
  <c r="G81" i="5"/>
  <c r="F81" i="5"/>
  <c r="H81" i="5" s="1"/>
  <c r="M81" i="5" s="1"/>
  <c r="G80" i="5"/>
  <c r="F80" i="5"/>
  <c r="H80" i="5"/>
  <c r="M80" i="5" s="1"/>
  <c r="G79" i="5"/>
  <c r="F79" i="5"/>
  <c r="H79" i="5"/>
  <c r="M79" i="5" s="1"/>
  <c r="F78" i="5"/>
  <c r="G78" i="5"/>
  <c r="F77" i="5"/>
  <c r="G77" i="5"/>
  <c r="H76" i="5"/>
  <c r="M76" i="5" s="1"/>
  <c r="F76" i="5"/>
  <c r="G76" i="5"/>
  <c r="H75" i="5"/>
  <c r="M75" i="5" s="1"/>
  <c r="F75" i="5"/>
  <c r="G75" i="5"/>
  <c r="G74" i="5"/>
  <c r="F74" i="5"/>
  <c r="H74" i="5" s="1"/>
  <c r="M74" i="5" s="1"/>
  <c r="G73" i="5"/>
  <c r="F73" i="5"/>
  <c r="H73" i="5" s="1"/>
  <c r="M73" i="5" s="1"/>
  <c r="G72" i="5"/>
  <c r="F72" i="5"/>
  <c r="H72" i="5"/>
  <c r="M72" i="5" s="1"/>
  <c r="G71" i="5"/>
  <c r="F71" i="5"/>
  <c r="H71" i="5"/>
  <c r="M71" i="5" s="1"/>
  <c r="F70" i="5"/>
  <c r="G70" i="5"/>
  <c r="F69" i="5"/>
  <c r="G69" i="5"/>
  <c r="H68" i="5"/>
  <c r="M68" i="5" s="1"/>
  <c r="F68" i="5"/>
  <c r="G68" i="5"/>
  <c r="H67" i="5"/>
  <c r="M67" i="5" s="1"/>
  <c r="F67" i="5"/>
  <c r="G67" i="5"/>
  <c r="G66" i="5"/>
  <c r="F66" i="5"/>
  <c r="H66" i="5" s="1"/>
  <c r="M66" i="5" s="1"/>
  <c r="G65" i="5"/>
  <c r="F65" i="5"/>
  <c r="H65" i="5"/>
  <c r="M65" i="5" s="1"/>
  <c r="F64" i="5"/>
  <c r="H64" i="5"/>
  <c r="M64" i="5" s="1"/>
  <c r="F63" i="5"/>
  <c r="H63" i="5"/>
  <c r="M63" i="5" s="1"/>
  <c r="G62" i="5"/>
  <c r="F62" i="5"/>
  <c r="H62" i="5"/>
  <c r="M62" i="5" s="1"/>
  <c r="G61" i="5"/>
  <c r="F61" i="5"/>
  <c r="H61" i="5"/>
  <c r="M61" i="5" s="1"/>
  <c r="F60" i="5"/>
  <c r="H60" i="5"/>
  <c r="M60" i="5" s="1"/>
  <c r="F59" i="5"/>
  <c r="H59" i="5"/>
  <c r="M59" i="5" s="1"/>
  <c r="G58" i="5"/>
  <c r="F58" i="5"/>
  <c r="H58" i="5"/>
  <c r="M58" i="5" s="1"/>
  <c r="G57" i="5"/>
  <c r="F57" i="5"/>
  <c r="H57" i="5"/>
  <c r="M57" i="5" s="1"/>
  <c r="F56" i="5"/>
  <c r="H56" i="5"/>
  <c r="M56" i="5" s="1"/>
  <c r="F55" i="5"/>
  <c r="H55" i="5"/>
  <c r="M55" i="5" s="1"/>
  <c r="G54" i="5"/>
  <c r="F54" i="5"/>
  <c r="H54" i="5"/>
  <c r="M54" i="5" s="1"/>
  <c r="G53" i="5"/>
  <c r="F53" i="5"/>
  <c r="H53" i="5"/>
  <c r="M53" i="5" s="1"/>
  <c r="F52" i="5"/>
  <c r="H52" i="5"/>
  <c r="M52" i="5" s="1"/>
  <c r="F51" i="5"/>
  <c r="H51" i="5"/>
  <c r="M51" i="5" s="1"/>
  <c r="G50" i="5"/>
  <c r="F50" i="5"/>
  <c r="H50" i="5"/>
  <c r="M50" i="5" s="1"/>
  <c r="G49" i="5"/>
  <c r="F49" i="5"/>
  <c r="H49" i="5"/>
  <c r="M49" i="5" s="1"/>
  <c r="F48" i="5"/>
  <c r="H48" i="5"/>
  <c r="M48" i="5" s="1"/>
  <c r="F47" i="5"/>
  <c r="H47" i="5"/>
  <c r="M47" i="5" s="1"/>
  <c r="G46" i="5"/>
  <c r="F46" i="5"/>
  <c r="H46" i="5"/>
  <c r="M46" i="5" s="1"/>
  <c r="G45" i="5"/>
  <c r="F45" i="5"/>
  <c r="H45" i="5"/>
  <c r="M45" i="5" s="1"/>
  <c r="F44" i="5"/>
  <c r="H44" i="5"/>
  <c r="M44" i="5" s="1"/>
  <c r="F43" i="5"/>
  <c r="H43" i="5"/>
  <c r="M43" i="5" s="1"/>
  <c r="G42" i="5"/>
  <c r="F42" i="5"/>
  <c r="H42" i="5"/>
  <c r="M42" i="5" s="1"/>
  <c r="G41" i="5"/>
  <c r="F41" i="5"/>
  <c r="H41" i="5"/>
  <c r="M41" i="5" s="1"/>
  <c r="F40" i="5"/>
  <c r="H40" i="5"/>
  <c r="M40" i="5" s="1"/>
  <c r="F39" i="5"/>
  <c r="H39" i="5"/>
  <c r="M39" i="5" s="1"/>
  <c r="G38" i="5"/>
  <c r="F38" i="5"/>
  <c r="H38" i="5"/>
  <c r="M38" i="5" s="1"/>
  <c r="G37" i="5"/>
  <c r="F37" i="5"/>
  <c r="H37" i="5"/>
  <c r="M37" i="5" s="1"/>
  <c r="F36" i="5"/>
  <c r="H36" i="5"/>
  <c r="M36" i="5" s="1"/>
  <c r="F35" i="5"/>
  <c r="H35" i="5"/>
  <c r="M35" i="5" s="1"/>
  <c r="G34" i="5"/>
  <c r="F34" i="5"/>
  <c r="H34" i="5"/>
  <c r="M34" i="5" s="1"/>
  <c r="G33" i="5"/>
  <c r="F33" i="5"/>
  <c r="H33" i="5"/>
  <c r="M33" i="5" s="1"/>
  <c r="F32" i="5"/>
  <c r="H32" i="5"/>
  <c r="M32" i="5" s="1"/>
  <c r="F31" i="5"/>
  <c r="H31" i="5"/>
  <c r="M31" i="5" s="1"/>
  <c r="G30" i="5"/>
  <c r="F30" i="5"/>
  <c r="H30" i="5"/>
  <c r="M30" i="5" s="1"/>
  <c r="G29" i="5"/>
  <c r="F29" i="5"/>
  <c r="H29" i="5"/>
  <c r="M29" i="5" s="1"/>
  <c r="F28" i="5"/>
  <c r="H28" i="5"/>
  <c r="M28" i="5" s="1"/>
  <c r="F27" i="5"/>
  <c r="H27" i="5"/>
  <c r="M27" i="5" s="1"/>
  <c r="G26" i="5"/>
  <c r="F26" i="5"/>
  <c r="H26" i="5" s="1"/>
  <c r="M26" i="5" s="1"/>
  <c r="G25" i="5"/>
  <c r="F25" i="5"/>
  <c r="H25" i="5" s="1"/>
  <c r="M25" i="5" s="1"/>
  <c r="F24" i="5"/>
  <c r="G24" i="5"/>
  <c r="F23" i="5"/>
  <c r="G23" i="5"/>
  <c r="G22" i="5"/>
  <c r="F22" i="5"/>
  <c r="H22" i="5" s="1"/>
  <c r="M22" i="5" s="1"/>
  <c r="G21" i="5"/>
  <c r="F21" i="5"/>
  <c r="H21" i="5" s="1"/>
  <c r="M21" i="5" s="1"/>
  <c r="F20" i="5"/>
  <c r="G20" i="5"/>
  <c r="F19" i="5"/>
  <c r="G19" i="5"/>
  <c r="G18" i="5"/>
  <c r="F18" i="5"/>
  <c r="H18" i="5" s="1"/>
  <c r="M18" i="5" s="1"/>
  <c r="G17" i="5"/>
  <c r="F17" i="5"/>
  <c r="H17" i="5" s="1"/>
  <c r="M17" i="5" s="1"/>
  <c r="F16" i="5"/>
  <c r="G16" i="5"/>
  <c r="F15" i="5"/>
  <c r="G15" i="5"/>
  <c r="G14" i="5"/>
  <c r="F14" i="5"/>
  <c r="H14" i="5" s="1"/>
  <c r="M14" i="5" s="1"/>
  <c r="G13" i="5"/>
  <c r="F13" i="5"/>
  <c r="H13" i="5" s="1"/>
  <c r="M13" i="5" s="1"/>
  <c r="F12" i="5"/>
  <c r="G12" i="5"/>
  <c r="F11" i="5"/>
  <c r="G11" i="5"/>
  <c r="G10" i="5"/>
  <c r="F10" i="5"/>
  <c r="H10" i="5" s="1"/>
  <c r="M10" i="5" s="1"/>
  <c r="G9" i="5"/>
  <c r="F9" i="5"/>
  <c r="H9" i="5" s="1"/>
  <c r="M9" i="5" s="1"/>
  <c r="F8" i="5"/>
  <c r="G8" i="5"/>
  <c r="F7" i="5"/>
  <c r="G7" i="5"/>
  <c r="G6" i="5"/>
  <c r="F6" i="5"/>
  <c r="H6" i="5" s="1"/>
  <c r="M6" i="5" s="1"/>
  <c r="G5" i="5"/>
  <c r="F5" i="5"/>
  <c r="H5" i="5" s="1"/>
  <c r="M5" i="5" s="1"/>
  <c r="S4" i="5"/>
  <c r="H4" i="5"/>
  <c r="M4" i="5" s="1"/>
  <c r="G4" i="5"/>
  <c r="F4" i="5"/>
  <c r="H3" i="5"/>
  <c r="M3" i="5" s="1"/>
  <c r="G3" i="5"/>
  <c r="F3" i="5"/>
  <c r="H269" i="5" l="1"/>
  <c r="M269" i="5" s="1"/>
  <c r="G269" i="5"/>
  <c r="H277" i="5"/>
  <c r="M277" i="5" s="1"/>
  <c r="G277" i="5"/>
  <c r="H290" i="5"/>
  <c r="M290" i="5" s="1"/>
  <c r="G290" i="5"/>
  <c r="H302" i="5"/>
  <c r="M302" i="5" s="1"/>
  <c r="G302" i="5"/>
  <c r="H312" i="5"/>
  <c r="M312" i="5" s="1"/>
  <c r="G312" i="5"/>
  <c r="G352" i="5"/>
  <c r="H352" i="5"/>
  <c r="M352" i="5" s="1"/>
  <c r="G361" i="5"/>
  <c r="H361" i="5"/>
  <c r="M361" i="5" s="1"/>
  <c r="G368" i="5"/>
  <c r="H368" i="5"/>
  <c r="M368" i="5" s="1"/>
  <c r="G377" i="5"/>
  <c r="H377" i="5"/>
  <c r="M377" i="5" s="1"/>
  <c r="G384" i="5"/>
  <c r="H384" i="5"/>
  <c r="M384" i="5" s="1"/>
  <c r="G393" i="5"/>
  <c r="H393" i="5"/>
  <c r="M393" i="5" s="1"/>
  <c r="G400" i="5"/>
  <c r="H400" i="5"/>
  <c r="M400" i="5" s="1"/>
  <c r="G409" i="5"/>
  <c r="H409" i="5"/>
  <c r="M409" i="5" s="1"/>
  <c r="G425" i="5"/>
  <c r="H425" i="5"/>
  <c r="M425" i="5" s="1"/>
  <c r="G441" i="5"/>
  <c r="H441" i="5"/>
  <c r="M441" i="5" s="1"/>
  <c r="G463" i="5"/>
  <c r="H463" i="5"/>
  <c r="M463" i="5" s="1"/>
  <c r="G465" i="5"/>
  <c r="H465" i="5"/>
  <c r="M465" i="5" s="1"/>
  <c r="G496" i="5"/>
  <c r="H496" i="5"/>
  <c r="M496" i="5" s="1"/>
  <c r="G527" i="5"/>
  <c r="H527" i="5"/>
  <c r="M527" i="5" s="1"/>
  <c r="G529" i="5"/>
  <c r="H529" i="5"/>
  <c r="M529" i="5" s="1"/>
  <c r="G544" i="5"/>
  <c r="H544" i="5"/>
  <c r="M544" i="5" s="1"/>
  <c r="G548" i="5"/>
  <c r="H548" i="5"/>
  <c r="M548" i="5" s="1"/>
  <c r="G554" i="5"/>
  <c r="H554" i="5"/>
  <c r="M554" i="5" s="1"/>
  <c r="G603" i="5"/>
  <c r="H603" i="5"/>
  <c r="M603" i="5" s="1"/>
  <c r="H610" i="5"/>
  <c r="M610" i="5" s="1"/>
  <c r="G610" i="5"/>
  <c r="G612" i="5"/>
  <c r="H612" i="5"/>
  <c r="M612" i="5" s="1"/>
  <c r="H8" i="5"/>
  <c r="M8" i="5" s="1"/>
  <c r="H12" i="5"/>
  <c r="M12" i="5" s="1"/>
  <c r="H16" i="5"/>
  <c r="M16" i="5" s="1"/>
  <c r="H20" i="5"/>
  <c r="M20" i="5" s="1"/>
  <c r="H24" i="5"/>
  <c r="M24" i="5" s="1"/>
  <c r="H70" i="5"/>
  <c r="M70" i="5" s="1"/>
  <c r="H78" i="5"/>
  <c r="M78" i="5" s="1"/>
  <c r="H86" i="5"/>
  <c r="M86" i="5" s="1"/>
  <c r="H94" i="5"/>
  <c r="M94" i="5" s="1"/>
  <c r="H102" i="5"/>
  <c r="M102" i="5" s="1"/>
  <c r="H110" i="5"/>
  <c r="M110" i="5" s="1"/>
  <c r="H118" i="5"/>
  <c r="M118" i="5" s="1"/>
  <c r="H130" i="5"/>
  <c r="M130" i="5" s="1"/>
  <c r="H244" i="5"/>
  <c r="M244" i="5" s="1"/>
  <c r="G244" i="5"/>
  <c r="H296" i="5"/>
  <c r="M296" i="5" s="1"/>
  <c r="G296" i="5"/>
  <c r="H324" i="5"/>
  <c r="M324" i="5" s="1"/>
  <c r="G324" i="5"/>
  <c r="H7" i="5"/>
  <c r="M7" i="5" s="1"/>
  <c r="H11" i="5"/>
  <c r="M11" i="5" s="1"/>
  <c r="H15" i="5"/>
  <c r="M15" i="5" s="1"/>
  <c r="H19" i="5"/>
  <c r="M19" i="5" s="1"/>
  <c r="H23" i="5"/>
  <c r="M23" i="5" s="1"/>
  <c r="G28" i="5"/>
  <c r="G32" i="5"/>
  <c r="G36" i="5"/>
  <c r="G40" i="5"/>
  <c r="G44" i="5"/>
  <c r="G48" i="5"/>
  <c r="G52" i="5"/>
  <c r="G56" i="5"/>
  <c r="G60" i="5"/>
  <c r="G64" i="5"/>
  <c r="H69" i="5"/>
  <c r="M69" i="5" s="1"/>
  <c r="H77" i="5"/>
  <c r="M77" i="5" s="1"/>
  <c r="H85" i="5"/>
  <c r="M85" i="5" s="1"/>
  <c r="H93" i="5"/>
  <c r="M93" i="5" s="1"/>
  <c r="H101" i="5"/>
  <c r="M101" i="5" s="1"/>
  <c r="H109" i="5"/>
  <c r="M109" i="5" s="1"/>
  <c r="H117" i="5"/>
  <c r="M117" i="5" s="1"/>
  <c r="G123" i="5"/>
  <c r="H127" i="5"/>
  <c r="M127" i="5" s="1"/>
  <c r="H143" i="5"/>
  <c r="M143" i="5" s="1"/>
  <c r="H145" i="5"/>
  <c r="M145" i="5" s="1"/>
  <c r="H153" i="5"/>
  <c r="M153" i="5" s="1"/>
  <c r="H161" i="5"/>
  <c r="M161" i="5" s="1"/>
  <c r="H169" i="5"/>
  <c r="M169" i="5" s="1"/>
  <c r="H177" i="5"/>
  <c r="M177" i="5" s="1"/>
  <c r="H185" i="5"/>
  <c r="M185" i="5" s="1"/>
  <c r="H193" i="5"/>
  <c r="M193" i="5" s="1"/>
  <c r="H201" i="5"/>
  <c r="M201" i="5" s="1"/>
  <c r="H209" i="5"/>
  <c r="M209" i="5" s="1"/>
  <c r="H217" i="5"/>
  <c r="M217" i="5" s="1"/>
  <c r="H225" i="5"/>
  <c r="M225" i="5" s="1"/>
  <c r="H233" i="5"/>
  <c r="M233" i="5" s="1"/>
  <c r="H265" i="5"/>
  <c r="M265" i="5" s="1"/>
  <c r="G265" i="5"/>
  <c r="H273" i="5"/>
  <c r="M273" i="5" s="1"/>
  <c r="G273" i="5"/>
  <c r="H306" i="5"/>
  <c r="M306" i="5" s="1"/>
  <c r="G306" i="5"/>
  <c r="H308" i="5"/>
  <c r="M308" i="5" s="1"/>
  <c r="G308" i="5"/>
  <c r="H336" i="5"/>
  <c r="M336" i="5" s="1"/>
  <c r="G336" i="5"/>
  <c r="H322" i="5"/>
  <c r="M322" i="5" s="1"/>
  <c r="G322" i="5"/>
  <c r="H344" i="5"/>
  <c r="M344" i="5" s="1"/>
  <c r="G344" i="5"/>
  <c r="G479" i="5"/>
  <c r="H479" i="5"/>
  <c r="M479" i="5" s="1"/>
  <c r="G481" i="5"/>
  <c r="H481" i="5"/>
  <c r="M481" i="5" s="1"/>
  <c r="G512" i="5"/>
  <c r="H512" i="5"/>
  <c r="M512" i="5" s="1"/>
  <c r="G563" i="5"/>
  <c r="H563" i="5"/>
  <c r="M563" i="5" s="1"/>
  <c r="G567" i="5"/>
  <c r="H567" i="5"/>
  <c r="M567" i="5" s="1"/>
  <c r="G27" i="5"/>
  <c r="G31" i="5"/>
  <c r="G35" i="5"/>
  <c r="G39" i="5"/>
  <c r="G43" i="5"/>
  <c r="G47" i="5"/>
  <c r="G51" i="5"/>
  <c r="G55" i="5"/>
  <c r="G59" i="5"/>
  <c r="G63" i="5"/>
  <c r="H136" i="5"/>
  <c r="M136" i="5" s="1"/>
  <c r="H240" i="5"/>
  <c r="M240" i="5" s="1"/>
  <c r="G240" i="5"/>
  <c r="H286" i="5"/>
  <c r="M286" i="5" s="1"/>
  <c r="G286" i="5"/>
  <c r="H318" i="5"/>
  <c r="M318" i="5" s="1"/>
  <c r="G318" i="5"/>
  <c r="H328" i="5"/>
  <c r="M328" i="5" s="1"/>
  <c r="G328" i="5"/>
  <c r="H121" i="5"/>
  <c r="M121" i="5" s="1"/>
  <c r="H129" i="5"/>
  <c r="M129" i="5" s="1"/>
  <c r="H137" i="5"/>
  <c r="M137" i="5" s="1"/>
  <c r="H144" i="5"/>
  <c r="M144" i="5" s="1"/>
  <c r="H148" i="5"/>
  <c r="M148" i="5" s="1"/>
  <c r="H152" i="5"/>
  <c r="M152" i="5" s="1"/>
  <c r="H156" i="5"/>
  <c r="M156" i="5" s="1"/>
  <c r="H160" i="5"/>
  <c r="M160" i="5" s="1"/>
  <c r="H164" i="5"/>
  <c r="M164" i="5" s="1"/>
  <c r="H168" i="5"/>
  <c r="M168" i="5" s="1"/>
  <c r="H172" i="5"/>
  <c r="M172" i="5" s="1"/>
  <c r="H176" i="5"/>
  <c r="M176" i="5" s="1"/>
  <c r="H180" i="5"/>
  <c r="M180" i="5" s="1"/>
  <c r="H184" i="5"/>
  <c r="M184" i="5" s="1"/>
  <c r="H188" i="5"/>
  <c r="M188" i="5" s="1"/>
  <c r="H192" i="5"/>
  <c r="M192" i="5" s="1"/>
  <c r="H196" i="5"/>
  <c r="M196" i="5" s="1"/>
  <c r="H200" i="5"/>
  <c r="M200" i="5" s="1"/>
  <c r="H204" i="5"/>
  <c r="M204" i="5" s="1"/>
  <c r="H208" i="5"/>
  <c r="M208" i="5" s="1"/>
  <c r="H212" i="5"/>
  <c r="M212" i="5" s="1"/>
  <c r="H216" i="5"/>
  <c r="M216" i="5" s="1"/>
  <c r="H220" i="5"/>
  <c r="M220" i="5" s="1"/>
  <c r="H224" i="5"/>
  <c r="M224" i="5" s="1"/>
  <c r="H228" i="5"/>
  <c r="M228" i="5" s="1"/>
  <c r="H232" i="5"/>
  <c r="M232" i="5" s="1"/>
  <c r="H236" i="5"/>
  <c r="M236" i="5" s="1"/>
  <c r="H332" i="5"/>
  <c r="M332" i="5" s="1"/>
  <c r="G332" i="5"/>
  <c r="H340" i="5"/>
  <c r="M340" i="5" s="1"/>
  <c r="G340" i="5"/>
  <c r="H348" i="5"/>
  <c r="M348" i="5" s="1"/>
  <c r="G348" i="5"/>
  <c r="G353" i="5"/>
  <c r="H353" i="5"/>
  <c r="M353" i="5" s="1"/>
  <c r="G360" i="5"/>
  <c r="H360" i="5"/>
  <c r="M360" i="5" s="1"/>
  <c r="G369" i="5"/>
  <c r="H369" i="5"/>
  <c r="M369" i="5" s="1"/>
  <c r="G376" i="5"/>
  <c r="H376" i="5"/>
  <c r="M376" i="5" s="1"/>
  <c r="G385" i="5"/>
  <c r="H385" i="5"/>
  <c r="M385" i="5" s="1"/>
  <c r="G392" i="5"/>
  <c r="H392" i="5"/>
  <c r="M392" i="5" s="1"/>
  <c r="G401" i="5"/>
  <c r="H401" i="5"/>
  <c r="M401" i="5" s="1"/>
  <c r="G408" i="5"/>
  <c r="H408" i="5"/>
  <c r="M408" i="5" s="1"/>
  <c r="G417" i="5"/>
  <c r="H417" i="5"/>
  <c r="M417" i="5" s="1"/>
  <c r="G433" i="5"/>
  <c r="H433" i="5"/>
  <c r="M433" i="5" s="1"/>
  <c r="G449" i="5"/>
  <c r="H449" i="5"/>
  <c r="M449" i="5" s="1"/>
  <c r="G464" i="5"/>
  <c r="H464" i="5"/>
  <c r="M464" i="5" s="1"/>
  <c r="G495" i="5"/>
  <c r="H495" i="5"/>
  <c r="M495" i="5" s="1"/>
  <c r="G497" i="5"/>
  <c r="H497" i="5"/>
  <c r="M497" i="5" s="1"/>
  <c r="G528" i="5"/>
  <c r="H528" i="5"/>
  <c r="M528" i="5" s="1"/>
  <c r="G543" i="5"/>
  <c r="H543" i="5"/>
  <c r="M543" i="5" s="1"/>
  <c r="H547" i="5"/>
  <c r="M547" i="5" s="1"/>
  <c r="G547" i="5"/>
  <c r="G549" i="5"/>
  <c r="H549" i="5"/>
  <c r="M549" i="5" s="1"/>
  <c r="H590" i="5"/>
  <c r="M590" i="5" s="1"/>
  <c r="G590" i="5"/>
  <c r="G607" i="5"/>
  <c r="H607" i="5"/>
  <c r="M607" i="5" s="1"/>
  <c r="G611" i="5"/>
  <c r="H611" i="5"/>
  <c r="M611" i="5" s="1"/>
  <c r="G617" i="5"/>
  <c r="H617" i="5"/>
  <c r="M617" i="5" s="1"/>
  <c r="H147" i="5"/>
  <c r="M147" i="5" s="1"/>
  <c r="H151" i="5"/>
  <c r="M151" i="5" s="1"/>
  <c r="H155" i="5"/>
  <c r="M155" i="5" s="1"/>
  <c r="H159" i="5"/>
  <c r="M159" i="5" s="1"/>
  <c r="H163" i="5"/>
  <c r="M163" i="5" s="1"/>
  <c r="H167" i="5"/>
  <c r="M167" i="5" s="1"/>
  <c r="H171" i="5"/>
  <c r="M171" i="5" s="1"/>
  <c r="H175" i="5"/>
  <c r="M175" i="5" s="1"/>
  <c r="H179" i="5"/>
  <c r="M179" i="5" s="1"/>
  <c r="H183" i="5"/>
  <c r="M183" i="5" s="1"/>
  <c r="H187" i="5"/>
  <c r="M187" i="5" s="1"/>
  <c r="H199" i="5"/>
  <c r="M199" i="5" s="1"/>
  <c r="H203" i="5"/>
  <c r="M203" i="5" s="1"/>
  <c r="H207" i="5"/>
  <c r="M207" i="5" s="1"/>
  <c r="H211" i="5"/>
  <c r="M211" i="5" s="1"/>
  <c r="H215" i="5"/>
  <c r="M215" i="5" s="1"/>
  <c r="H219" i="5"/>
  <c r="M219" i="5" s="1"/>
  <c r="H223" i="5"/>
  <c r="M223" i="5" s="1"/>
  <c r="H227" i="5"/>
  <c r="M227" i="5" s="1"/>
  <c r="H231" i="5"/>
  <c r="M231" i="5" s="1"/>
  <c r="H235" i="5"/>
  <c r="M235" i="5" s="1"/>
  <c r="G480" i="5"/>
  <c r="H480" i="5"/>
  <c r="M480" i="5" s="1"/>
  <c r="G511" i="5"/>
  <c r="H511" i="5"/>
  <c r="M511" i="5" s="1"/>
  <c r="G513" i="5"/>
  <c r="H513" i="5"/>
  <c r="M513" i="5" s="1"/>
  <c r="H562" i="5"/>
  <c r="M562" i="5" s="1"/>
  <c r="G562" i="5"/>
  <c r="G564" i="5"/>
  <c r="H564" i="5"/>
  <c r="M564" i="5" s="1"/>
  <c r="H416" i="5"/>
  <c r="M416" i="5" s="1"/>
  <c r="H424" i="5"/>
  <c r="M424" i="5" s="1"/>
  <c r="H432" i="5"/>
  <c r="M432" i="5" s="1"/>
  <c r="H440" i="5"/>
  <c r="M440" i="5" s="1"/>
  <c r="H448" i="5"/>
  <c r="M448" i="5" s="1"/>
  <c r="H453" i="5"/>
  <c r="M453" i="5" s="1"/>
  <c r="H461" i="5"/>
  <c r="M461" i="5" s="1"/>
  <c r="H474" i="5"/>
  <c r="M474" i="5" s="1"/>
  <c r="H490" i="5"/>
  <c r="M490" i="5" s="1"/>
  <c r="H506" i="5"/>
  <c r="M506" i="5" s="1"/>
  <c r="H522" i="5"/>
  <c r="M522" i="5" s="1"/>
  <c r="H561" i="5"/>
  <c r="M561" i="5" s="1"/>
  <c r="H573" i="5"/>
  <c r="M573" i="5" s="1"/>
  <c r="H455" i="5"/>
  <c r="M455" i="5" s="1"/>
  <c r="H466" i="5"/>
  <c r="M466" i="5" s="1"/>
  <c r="H482" i="5"/>
  <c r="M482" i="5" s="1"/>
  <c r="H498" i="5"/>
  <c r="M498" i="5" s="1"/>
  <c r="H514" i="5"/>
  <c r="M514" i="5" s="1"/>
  <c r="H530" i="5"/>
  <c r="M530" i="5" s="1"/>
  <c r="G591" i="5"/>
  <c r="G598" i="5"/>
  <c r="G599" i="5"/>
  <c r="G600" i="5"/>
  <c r="H601" i="5"/>
  <c r="M601" i="5" s="1"/>
  <c r="H621" i="5"/>
  <c r="M621" i="5" s="1"/>
  <c r="G626" i="5"/>
  <c r="G627" i="5"/>
  <c r="G628" i="5"/>
  <c r="H454" i="5"/>
  <c r="M454" i="5" s="1"/>
  <c r="H462" i="5"/>
  <c r="M462" i="5" s="1"/>
  <c r="H478" i="5"/>
  <c r="M478" i="5" s="1"/>
  <c r="H494" i="5"/>
  <c r="M494" i="5" s="1"/>
  <c r="H510" i="5"/>
  <c r="M510" i="5" s="1"/>
  <c r="H526" i="5"/>
  <c r="M526" i="5" s="1"/>
  <c r="H542" i="5"/>
  <c r="M542" i="5" s="1"/>
  <c r="O628" i="5"/>
  <c r="N628" i="5" s="1"/>
  <c r="P628" i="5"/>
  <c r="P621" i="5"/>
  <c r="O620" i="5"/>
  <c r="N620" i="5" s="1"/>
  <c r="O616" i="5"/>
  <c r="N616" i="5" s="1"/>
  <c r="P613" i="5"/>
  <c r="P609" i="5"/>
  <c r="O608" i="5"/>
  <c r="N608" i="5" s="1"/>
  <c r="O604" i="5"/>
  <c r="N604" i="5" s="1"/>
  <c r="P601" i="5"/>
  <c r="O600" i="5"/>
  <c r="N600" i="5" s="1"/>
  <c r="P597" i="5"/>
  <c r="O596" i="5"/>
  <c r="N596" i="5" s="1"/>
  <c r="O592" i="5"/>
  <c r="N592" i="5" s="1"/>
  <c r="P589" i="5"/>
  <c r="O588" i="5"/>
  <c r="N588" i="5" s="1"/>
  <c r="O584" i="5"/>
  <c r="N584" i="5" s="1"/>
  <c r="O576" i="5"/>
  <c r="N576" i="5" s="1"/>
  <c r="P573" i="5"/>
  <c r="P569" i="5"/>
  <c r="P565" i="5"/>
  <c r="P623" i="5"/>
  <c r="O621" i="5"/>
  <c r="N621" i="5" s="1"/>
  <c r="O619" i="5"/>
  <c r="N619" i="5" s="1"/>
  <c r="P616" i="5"/>
  <c r="O610" i="5"/>
  <c r="N610" i="5" s="1"/>
  <c r="P607" i="5"/>
  <c r="P600" i="5"/>
  <c r="O594" i="5"/>
  <c r="N594" i="5" s="1"/>
  <c r="O589" i="5"/>
  <c r="N589" i="5" s="1"/>
  <c r="O587" i="5"/>
  <c r="N587" i="5" s="1"/>
  <c r="P584" i="5"/>
  <c r="O578" i="5"/>
  <c r="N578" i="5" s="1"/>
  <c r="P575" i="5"/>
  <c r="O573" i="5"/>
  <c r="N573" i="5" s="1"/>
  <c r="P566" i="5"/>
  <c r="O562" i="5"/>
  <c r="N562" i="5" s="1"/>
  <c r="P558" i="5"/>
  <c r="P550" i="5"/>
  <c r="P546" i="5"/>
  <c r="P619" i="5"/>
  <c r="O607" i="5"/>
  <c r="N607" i="5" s="1"/>
  <c r="P594" i="5"/>
  <c r="P563" i="5"/>
  <c r="O558" i="5"/>
  <c r="N558" i="5" s="1"/>
  <c r="O556" i="5"/>
  <c r="N556" i="5" s="1"/>
  <c r="P544" i="5"/>
  <c r="P541" i="5"/>
  <c r="O540" i="5"/>
  <c r="N540" i="5" s="1"/>
  <c r="P537" i="5"/>
  <c r="O524" i="5"/>
  <c r="N524" i="5" s="1"/>
  <c r="P513" i="5"/>
  <c r="P505" i="5"/>
  <c r="O504" i="5"/>
  <c r="N504" i="5" s="1"/>
  <c r="P501" i="5"/>
  <c r="O496" i="5"/>
  <c r="N496" i="5" s="1"/>
  <c r="O488" i="5"/>
  <c r="N488" i="5" s="1"/>
  <c r="P485" i="5"/>
  <c r="P481" i="5"/>
  <c r="P477" i="5"/>
  <c r="O472" i="5"/>
  <c r="N472" i="5" s="1"/>
  <c r="P461" i="5"/>
  <c r="P457" i="5"/>
  <c r="P453" i="5"/>
  <c r="P449" i="5"/>
  <c r="O447" i="5"/>
  <c r="N447" i="5" s="1"/>
  <c r="O445" i="5"/>
  <c r="N445" i="5" s="1"/>
  <c r="O444" i="5"/>
  <c r="N444" i="5" s="1"/>
  <c r="O443" i="5"/>
  <c r="N443" i="5" s="1"/>
  <c r="O442" i="5"/>
  <c r="N442" i="5" s="1"/>
  <c r="O435" i="5"/>
  <c r="N435" i="5" s="1"/>
  <c r="O434" i="5"/>
  <c r="N434" i="5" s="1"/>
  <c r="O430" i="5"/>
  <c r="N430" i="5" s="1"/>
  <c r="O426" i="5"/>
  <c r="N426" i="5" s="1"/>
  <c r="O423" i="5"/>
  <c r="N423" i="5" s="1"/>
  <c r="O422" i="5"/>
  <c r="N422" i="5" s="1"/>
  <c r="O421" i="5"/>
  <c r="N421" i="5" s="1"/>
  <c r="O414" i="5"/>
  <c r="N414" i="5" s="1"/>
  <c r="O409" i="5"/>
  <c r="N409" i="5" s="1"/>
  <c r="O407" i="5"/>
  <c r="N407" i="5" s="1"/>
  <c r="O406" i="5"/>
  <c r="N406" i="5" s="1"/>
  <c r="O404" i="5"/>
  <c r="N404" i="5" s="1"/>
  <c r="O403" i="5"/>
  <c r="N403" i="5" s="1"/>
  <c r="O400" i="5"/>
  <c r="N400" i="5" s="1"/>
  <c r="O397" i="5"/>
  <c r="N397" i="5" s="1"/>
  <c r="O392" i="5"/>
  <c r="N392" i="5" s="1"/>
  <c r="O391" i="5"/>
  <c r="N391" i="5" s="1"/>
  <c r="O389" i="5"/>
  <c r="N389" i="5" s="1"/>
  <c r="O388" i="5"/>
  <c r="N388" i="5" s="1"/>
  <c r="O386" i="5"/>
  <c r="N386" i="5" s="1"/>
  <c r="O385" i="5"/>
  <c r="N385" i="5" s="1"/>
  <c r="O382" i="5"/>
  <c r="N382" i="5" s="1"/>
  <c r="O381" i="5"/>
  <c r="N381" i="5" s="1"/>
  <c r="O376" i="5"/>
  <c r="N376" i="5" s="1"/>
  <c r="O372" i="5"/>
  <c r="N372" i="5" s="1"/>
  <c r="O371" i="5"/>
  <c r="N371" i="5" s="1"/>
  <c r="O369" i="5"/>
  <c r="N369" i="5" s="1"/>
  <c r="O368" i="5"/>
  <c r="N368" i="5" s="1"/>
  <c r="O364" i="5"/>
  <c r="N364" i="5" s="1"/>
  <c r="O360" i="5"/>
  <c r="N360" i="5" s="1"/>
  <c r="O359" i="5"/>
  <c r="N359" i="5" s="1"/>
  <c r="O356" i="5"/>
  <c r="N356" i="5" s="1"/>
  <c r="O355" i="5"/>
  <c r="N355" i="5" s="1"/>
  <c r="O623" i="5"/>
  <c r="N623" i="5" s="1"/>
  <c r="P610" i="5"/>
  <c r="O601" i="5"/>
  <c r="N601" i="5" s="1"/>
  <c r="O597" i="5"/>
  <c r="N597" i="5" s="1"/>
  <c r="P596" i="5"/>
  <c r="P588" i="5"/>
  <c r="P576" i="5"/>
  <c r="P620" i="5"/>
  <c r="O613" i="5"/>
  <c r="N613" i="5" s="1"/>
  <c r="P562" i="5"/>
  <c r="P556" i="5"/>
  <c r="O552" i="5"/>
  <c r="N552" i="5" s="1"/>
  <c r="O544" i="5"/>
  <c r="N544" i="5" s="1"/>
  <c r="O522" i="5"/>
  <c r="N522" i="5" s="1"/>
  <c r="O518" i="5"/>
  <c r="N518" i="5" s="1"/>
  <c r="O514" i="5"/>
  <c r="N514" i="5" s="1"/>
  <c r="O510" i="5"/>
  <c r="N510" i="5" s="1"/>
  <c r="O506" i="5"/>
  <c r="N506" i="5" s="1"/>
  <c r="O486" i="5"/>
  <c r="N486" i="5" s="1"/>
  <c r="O482" i="5"/>
  <c r="N482" i="5" s="1"/>
  <c r="O474" i="5"/>
  <c r="N474" i="5" s="1"/>
  <c r="O466" i="5"/>
  <c r="N466" i="5" s="1"/>
  <c r="O462" i="5"/>
  <c r="N462" i="5" s="1"/>
  <c r="O450" i="5"/>
  <c r="N450" i="5" s="1"/>
  <c r="P447" i="5"/>
  <c r="P445" i="5"/>
  <c r="P443" i="5"/>
  <c r="P435" i="5"/>
  <c r="P423" i="5"/>
  <c r="P421" i="5"/>
  <c r="P409" i="5"/>
  <c r="P407" i="5"/>
  <c r="P403" i="5"/>
  <c r="P397" i="5"/>
  <c r="P391" i="5"/>
  <c r="P389" i="5"/>
  <c r="P385" i="5"/>
  <c r="P381" i="5"/>
  <c r="P371" i="5"/>
  <c r="P369" i="5"/>
  <c r="P359" i="5"/>
  <c r="P355" i="5"/>
  <c r="P350" i="5"/>
  <c r="P348" i="5"/>
  <c r="P347" i="5"/>
  <c r="P343" i="5"/>
  <c r="P342" i="5"/>
  <c r="P341" i="5"/>
  <c r="P338" i="5"/>
  <c r="P332" i="5"/>
  <c r="P331" i="5"/>
  <c r="P330" i="5"/>
  <c r="P329" i="5"/>
  <c r="P328" i="5"/>
  <c r="P325" i="5"/>
  <c r="P323" i="5"/>
  <c r="P321" i="5"/>
  <c r="P319" i="5"/>
  <c r="P318" i="5"/>
  <c r="P315" i="5"/>
  <c r="P314" i="5"/>
  <c r="P313" i="5"/>
  <c r="P311" i="5"/>
  <c r="P307" i="5"/>
  <c r="P306" i="5"/>
  <c r="P300" i="5"/>
  <c r="P298" i="5"/>
  <c r="P295" i="5"/>
  <c r="P294" i="5"/>
  <c r="P292" i="5"/>
  <c r="P290" i="5"/>
  <c r="P289" i="5"/>
  <c r="P286" i="5"/>
  <c r="P285" i="5"/>
  <c r="P284" i="5"/>
  <c r="P283" i="5"/>
  <c r="P280" i="5"/>
  <c r="P278" i="5"/>
  <c r="P277" i="5"/>
  <c r="P275" i="5"/>
  <c r="P274" i="5"/>
  <c r="P272" i="5"/>
  <c r="P270" i="5"/>
  <c r="P261" i="5"/>
  <c r="P256" i="5"/>
  <c r="P255" i="5"/>
  <c r="P254" i="5"/>
  <c r="P253" i="5"/>
  <c r="P251" i="5"/>
  <c r="P248" i="5"/>
  <c r="P604" i="5"/>
  <c r="O569" i="5"/>
  <c r="N569" i="5" s="1"/>
  <c r="P555" i="5"/>
  <c r="O541" i="5"/>
  <c r="N541" i="5" s="1"/>
  <c r="P539" i="5"/>
  <c r="O537" i="5"/>
  <c r="N537" i="5" s="1"/>
  <c r="P535" i="5"/>
  <c r="P531" i="5"/>
  <c r="P527" i="5"/>
  <c r="P523" i="5"/>
  <c r="P519" i="5"/>
  <c r="P515" i="5"/>
  <c r="O513" i="5"/>
  <c r="N513" i="5" s="1"/>
  <c r="P511" i="5"/>
  <c r="P507" i="5"/>
  <c r="O505" i="5"/>
  <c r="N505" i="5" s="1"/>
  <c r="O501" i="5"/>
  <c r="N501" i="5" s="1"/>
  <c r="P495" i="5"/>
  <c r="P491" i="5"/>
  <c r="P487" i="5"/>
  <c r="O485" i="5"/>
  <c r="N485" i="5" s="1"/>
  <c r="O481" i="5"/>
  <c r="N481" i="5" s="1"/>
  <c r="O477" i="5"/>
  <c r="N477" i="5" s="1"/>
  <c r="P475" i="5"/>
  <c r="P471" i="5"/>
  <c r="P463" i="5"/>
  <c r="O461" i="5"/>
  <c r="N461" i="5" s="1"/>
  <c r="O555" i="5"/>
  <c r="N555" i="5" s="1"/>
  <c r="P552" i="5"/>
  <c r="P540" i="5"/>
  <c r="O535" i="5"/>
  <c r="N535" i="5" s="1"/>
  <c r="P524" i="5"/>
  <c r="O519" i="5"/>
  <c r="N519" i="5" s="1"/>
  <c r="P514" i="5"/>
  <c r="O487" i="5"/>
  <c r="N487" i="5" s="1"/>
  <c r="P482" i="5"/>
  <c r="O471" i="5"/>
  <c r="N471" i="5" s="1"/>
  <c r="P466" i="5"/>
  <c r="O457" i="5"/>
  <c r="N457" i="5" s="1"/>
  <c r="O455" i="5"/>
  <c r="N455" i="5" s="1"/>
  <c r="O449" i="5"/>
  <c r="N449" i="5" s="1"/>
  <c r="O350" i="5"/>
  <c r="N350" i="5" s="1"/>
  <c r="O348" i="5"/>
  <c r="N348" i="5" s="1"/>
  <c r="O342" i="5"/>
  <c r="N342" i="5" s="1"/>
  <c r="O338" i="5"/>
  <c r="N338" i="5" s="1"/>
  <c r="O332" i="5"/>
  <c r="N332" i="5" s="1"/>
  <c r="O330" i="5"/>
  <c r="N330" i="5" s="1"/>
  <c r="O328" i="5"/>
  <c r="N328" i="5" s="1"/>
  <c r="O318" i="5"/>
  <c r="N318" i="5" s="1"/>
  <c r="O314" i="5"/>
  <c r="N314" i="5" s="1"/>
  <c r="O306" i="5"/>
  <c r="N306" i="5" s="1"/>
  <c r="O300" i="5"/>
  <c r="N300" i="5" s="1"/>
  <c r="O298" i="5"/>
  <c r="N298" i="5" s="1"/>
  <c r="O294" i="5"/>
  <c r="N294" i="5" s="1"/>
  <c r="O292" i="5"/>
  <c r="N292" i="5" s="1"/>
  <c r="O290" i="5"/>
  <c r="N290" i="5" s="1"/>
  <c r="O286" i="5"/>
  <c r="N286" i="5" s="1"/>
  <c r="O284" i="5"/>
  <c r="N284" i="5" s="1"/>
  <c r="O280" i="5"/>
  <c r="N280" i="5" s="1"/>
  <c r="P592" i="5"/>
  <c r="O565" i="5"/>
  <c r="N565" i="5" s="1"/>
  <c r="O563" i="5"/>
  <c r="N563" i="5" s="1"/>
  <c r="P559" i="5"/>
  <c r="O550" i="5"/>
  <c r="N550" i="5" s="1"/>
  <c r="O539" i="5"/>
  <c r="N539" i="5" s="1"/>
  <c r="O523" i="5"/>
  <c r="N523" i="5" s="1"/>
  <c r="P518" i="5"/>
  <c r="O507" i="5"/>
  <c r="N507" i="5" s="1"/>
  <c r="P496" i="5"/>
  <c r="O491" i="5"/>
  <c r="N491" i="5" s="1"/>
  <c r="P486" i="5"/>
  <c r="O475" i="5"/>
  <c r="N475" i="5" s="1"/>
  <c r="P459" i="5"/>
  <c r="P444" i="5"/>
  <c r="P404" i="5"/>
  <c r="P400" i="5"/>
  <c r="P392" i="5"/>
  <c r="P388" i="5"/>
  <c r="P376" i="5"/>
  <c r="P372" i="5"/>
  <c r="P368" i="5"/>
  <c r="P364" i="5"/>
  <c r="P360" i="5"/>
  <c r="P356" i="5"/>
  <c r="O609" i="5"/>
  <c r="N609" i="5" s="1"/>
  <c r="P504" i="5"/>
  <c r="P488" i="5"/>
  <c r="P472" i="5"/>
  <c r="P455" i="5"/>
  <c r="O453" i="5"/>
  <c r="N453" i="5" s="1"/>
  <c r="O283" i="5"/>
  <c r="N283" i="5" s="1"/>
  <c r="O277" i="5"/>
  <c r="N277" i="5" s="1"/>
  <c r="O275" i="5"/>
  <c r="N275" i="5" s="1"/>
  <c r="O261" i="5"/>
  <c r="N261" i="5" s="1"/>
  <c r="O255" i="5"/>
  <c r="N255" i="5" s="1"/>
  <c r="O253" i="5"/>
  <c r="N253" i="5" s="1"/>
  <c r="O251" i="5"/>
  <c r="N251" i="5" s="1"/>
  <c r="O531" i="5"/>
  <c r="N531" i="5" s="1"/>
  <c r="O527" i="5"/>
  <c r="N527" i="5" s="1"/>
  <c r="O515" i="5"/>
  <c r="N515" i="5" s="1"/>
  <c r="O511" i="5"/>
  <c r="N511" i="5" s="1"/>
  <c r="O495" i="5"/>
  <c r="N495" i="5" s="1"/>
  <c r="O463" i="5"/>
  <c r="N463" i="5" s="1"/>
  <c r="P430" i="5"/>
  <c r="P422" i="5"/>
  <c r="P414" i="5"/>
  <c r="P406" i="5"/>
  <c r="P382" i="5"/>
  <c r="O347" i="5"/>
  <c r="N347" i="5" s="1"/>
  <c r="O343" i="5"/>
  <c r="N343" i="5" s="1"/>
  <c r="O341" i="5"/>
  <c r="N341" i="5" s="1"/>
  <c r="O331" i="5"/>
  <c r="N331" i="5" s="1"/>
  <c r="O329" i="5"/>
  <c r="N329" i="5" s="1"/>
  <c r="O325" i="5"/>
  <c r="N325" i="5" s="1"/>
  <c r="O323" i="5"/>
  <c r="N323" i="5" s="1"/>
  <c r="O321" i="5"/>
  <c r="N321" i="5" s="1"/>
  <c r="O319" i="5"/>
  <c r="N319" i="5" s="1"/>
  <c r="O315" i="5"/>
  <c r="N315" i="5" s="1"/>
  <c r="O313" i="5"/>
  <c r="N313" i="5" s="1"/>
  <c r="O311" i="5"/>
  <c r="N311" i="5" s="1"/>
  <c r="O307" i="5"/>
  <c r="N307" i="5" s="1"/>
  <c r="O295" i="5"/>
  <c r="N295" i="5" s="1"/>
  <c r="P242" i="5"/>
  <c r="P237" i="5"/>
  <c r="P230" i="5"/>
  <c r="P228" i="5"/>
  <c r="P227" i="5"/>
  <c r="P226" i="5"/>
  <c r="P224" i="5"/>
  <c r="P215" i="5"/>
  <c r="P210" i="5"/>
  <c r="P209" i="5"/>
  <c r="P208" i="5"/>
  <c r="P205" i="5"/>
  <c r="P193" i="5"/>
  <c r="P190" i="5"/>
  <c r="P188" i="5"/>
  <c r="P185" i="5"/>
  <c r="P178" i="5"/>
  <c r="P177" i="5"/>
  <c r="P175" i="5"/>
  <c r="P173" i="5"/>
  <c r="P172" i="5"/>
  <c r="P168" i="5"/>
  <c r="P163" i="5"/>
  <c r="P162" i="5"/>
  <c r="P158" i="5"/>
  <c r="P157" i="5"/>
  <c r="P155" i="5"/>
  <c r="P153" i="5"/>
  <c r="P150" i="5"/>
  <c r="P149" i="5"/>
  <c r="P522" i="5"/>
  <c r="P506" i="5"/>
  <c r="P474" i="5"/>
  <c r="O278" i="5"/>
  <c r="N278" i="5" s="1"/>
  <c r="O274" i="5"/>
  <c r="N274" i="5" s="1"/>
  <c r="O272" i="5"/>
  <c r="N272" i="5" s="1"/>
  <c r="O270" i="5"/>
  <c r="N270" i="5" s="1"/>
  <c r="O256" i="5"/>
  <c r="N256" i="5" s="1"/>
  <c r="O254" i="5"/>
  <c r="N254" i="5" s="1"/>
  <c r="O248" i="5"/>
  <c r="N248" i="5" s="1"/>
  <c r="O242" i="5"/>
  <c r="N242" i="5" s="1"/>
  <c r="O230" i="5"/>
  <c r="N230" i="5" s="1"/>
  <c r="O226" i="5"/>
  <c r="N226" i="5" s="1"/>
  <c r="O210" i="5"/>
  <c r="N210" i="5" s="1"/>
  <c r="O190" i="5"/>
  <c r="N190" i="5" s="1"/>
  <c r="O178" i="5"/>
  <c r="N178" i="5" s="1"/>
  <c r="O162" i="5"/>
  <c r="N162" i="5" s="1"/>
  <c r="O158" i="5"/>
  <c r="N158" i="5" s="1"/>
  <c r="O150" i="5"/>
  <c r="N150" i="5" s="1"/>
  <c r="P136" i="5"/>
  <c r="P132" i="5"/>
  <c r="P120" i="5"/>
  <c r="O115" i="5"/>
  <c r="N115" i="5" s="1"/>
  <c r="P108" i="5"/>
  <c r="O107" i="5"/>
  <c r="N107" i="5" s="1"/>
  <c r="P68" i="5"/>
  <c r="P608" i="5"/>
  <c r="O575" i="5"/>
  <c r="N575" i="5" s="1"/>
  <c r="P450" i="5"/>
  <c r="O228" i="5"/>
  <c r="N228" i="5" s="1"/>
  <c r="O208" i="5"/>
  <c r="N208" i="5" s="1"/>
  <c r="O172" i="5"/>
  <c r="N172" i="5" s="1"/>
  <c r="O168" i="5"/>
  <c r="N168" i="5" s="1"/>
  <c r="O133" i="5"/>
  <c r="N133" i="5" s="1"/>
  <c r="O125" i="5"/>
  <c r="N125" i="5" s="1"/>
  <c r="P122" i="5"/>
  <c r="P90" i="5"/>
  <c r="O69" i="5"/>
  <c r="N69" i="5" s="1"/>
  <c r="O59" i="5"/>
  <c r="N59" i="5" s="1"/>
  <c r="O55" i="5"/>
  <c r="N55" i="5" s="1"/>
  <c r="O50" i="5"/>
  <c r="N50" i="5" s="1"/>
  <c r="O39" i="5"/>
  <c r="N39" i="5" s="1"/>
  <c r="O37" i="5"/>
  <c r="N37" i="5" s="1"/>
  <c r="O32" i="5"/>
  <c r="N32" i="5" s="1"/>
  <c r="O30" i="5"/>
  <c r="N30" i="5" s="1"/>
  <c r="O27" i="5"/>
  <c r="N27" i="5" s="1"/>
  <c r="O20" i="5"/>
  <c r="N20" i="5" s="1"/>
  <c r="O13" i="5"/>
  <c r="N13" i="5" s="1"/>
  <c r="O11" i="5"/>
  <c r="N11" i="5" s="1"/>
  <c r="P510" i="5"/>
  <c r="P462" i="5"/>
  <c r="P442" i="5"/>
  <c r="P426" i="5"/>
  <c r="O285" i="5"/>
  <c r="N285" i="5" s="1"/>
  <c r="O175" i="5"/>
  <c r="N175" i="5" s="1"/>
  <c r="O163" i="5"/>
  <c r="N163" i="5" s="1"/>
  <c r="O122" i="5"/>
  <c r="N122" i="5" s="1"/>
  <c r="P115" i="5"/>
  <c r="P107" i="5"/>
  <c r="O90" i="5"/>
  <c r="N90" i="5" s="1"/>
  <c r="P587" i="5"/>
  <c r="O566" i="5"/>
  <c r="N566" i="5" s="1"/>
  <c r="O559" i="5"/>
  <c r="N559" i="5" s="1"/>
  <c r="O546" i="5"/>
  <c r="N546" i="5" s="1"/>
  <c r="O289" i="5"/>
  <c r="N289" i="5" s="1"/>
  <c r="O237" i="5"/>
  <c r="N237" i="5" s="1"/>
  <c r="O209" i="5"/>
  <c r="N209" i="5" s="1"/>
  <c r="O205" i="5"/>
  <c r="N205" i="5" s="1"/>
  <c r="O193" i="5"/>
  <c r="N193" i="5" s="1"/>
  <c r="O185" i="5"/>
  <c r="N185" i="5" s="1"/>
  <c r="O177" i="5"/>
  <c r="N177" i="5" s="1"/>
  <c r="O173" i="5"/>
  <c r="N173" i="5" s="1"/>
  <c r="O157" i="5"/>
  <c r="N157" i="5" s="1"/>
  <c r="O153" i="5"/>
  <c r="N153" i="5" s="1"/>
  <c r="O149" i="5"/>
  <c r="N149" i="5" s="1"/>
  <c r="O136" i="5"/>
  <c r="N136" i="5" s="1"/>
  <c r="P133" i="5"/>
  <c r="O132" i="5"/>
  <c r="N132" i="5" s="1"/>
  <c r="P129" i="5"/>
  <c r="P125" i="5"/>
  <c r="O120" i="5"/>
  <c r="N120" i="5" s="1"/>
  <c r="P113" i="5"/>
  <c r="O108" i="5"/>
  <c r="N108" i="5" s="1"/>
  <c r="P105" i="5"/>
  <c r="P97" i="5"/>
  <c r="P69" i="5"/>
  <c r="O68" i="5"/>
  <c r="N68" i="5" s="1"/>
  <c r="P59" i="5"/>
  <c r="P58" i="5"/>
  <c r="P55" i="5"/>
  <c r="P50" i="5"/>
  <c r="P49" i="5"/>
  <c r="P44" i="5"/>
  <c r="P42" i="5"/>
  <c r="P40" i="5"/>
  <c r="P39" i="5"/>
  <c r="P38" i="5"/>
  <c r="P37" i="5"/>
  <c r="P36" i="5"/>
  <c r="P32" i="5"/>
  <c r="P30" i="5"/>
  <c r="P28" i="5"/>
  <c r="P27" i="5"/>
  <c r="P20" i="5"/>
  <c r="P19" i="5"/>
  <c r="P13" i="5"/>
  <c r="P12" i="5"/>
  <c r="P11" i="5"/>
  <c r="P578" i="5"/>
  <c r="O224" i="5"/>
  <c r="N224" i="5" s="1"/>
  <c r="O188" i="5"/>
  <c r="N188" i="5" s="1"/>
  <c r="O129" i="5"/>
  <c r="N129" i="5" s="1"/>
  <c r="O113" i="5"/>
  <c r="N113" i="5" s="1"/>
  <c r="O105" i="5"/>
  <c r="N105" i="5" s="1"/>
  <c r="O97" i="5"/>
  <c r="N97" i="5" s="1"/>
  <c r="O58" i="5"/>
  <c r="N58" i="5" s="1"/>
  <c r="O49" i="5"/>
  <c r="N49" i="5" s="1"/>
  <c r="O44" i="5"/>
  <c r="N44" i="5" s="1"/>
  <c r="O42" i="5"/>
  <c r="N42" i="5" s="1"/>
  <c r="O40" i="5"/>
  <c r="N40" i="5" s="1"/>
  <c r="O38" i="5"/>
  <c r="N38" i="5" s="1"/>
  <c r="O36" i="5"/>
  <c r="N36" i="5" s="1"/>
  <c r="O28" i="5"/>
  <c r="N28" i="5" s="1"/>
  <c r="O19" i="5"/>
  <c r="N19" i="5" s="1"/>
  <c r="O12" i="5"/>
  <c r="N12" i="5" s="1"/>
  <c r="O459" i="5"/>
  <c r="N459" i="5" s="1"/>
  <c r="P434" i="5"/>
  <c r="P386" i="5"/>
  <c r="O227" i="5"/>
  <c r="N227" i="5" s="1"/>
  <c r="O215" i="5"/>
  <c r="N215" i="5" s="1"/>
  <c r="O155" i="5"/>
  <c r="N155" i="5" s="1"/>
  <c r="H250" i="5"/>
  <c r="M250" i="5" s="1"/>
  <c r="G250" i="5"/>
  <c r="H252" i="5"/>
  <c r="M252" i="5" s="1"/>
  <c r="G252" i="5"/>
  <c r="H258" i="5"/>
  <c r="M258" i="5" s="1"/>
  <c r="G258" i="5"/>
  <c r="H262" i="5"/>
  <c r="M262" i="5" s="1"/>
  <c r="G262" i="5"/>
  <c r="H266" i="5"/>
  <c r="M266" i="5" s="1"/>
  <c r="G266" i="5"/>
  <c r="H270" i="5"/>
  <c r="M270" i="5" s="1"/>
  <c r="G270" i="5"/>
  <c r="H274" i="5"/>
  <c r="M274" i="5" s="1"/>
  <c r="G274" i="5"/>
  <c r="H278" i="5"/>
  <c r="M278" i="5" s="1"/>
  <c r="G278" i="5"/>
  <c r="H280" i="5"/>
  <c r="M280" i="5" s="1"/>
  <c r="G280" i="5"/>
  <c r="H622" i="5"/>
  <c r="M622" i="5" s="1"/>
  <c r="G622" i="5"/>
  <c r="H285" i="5"/>
  <c r="M285" i="5" s="1"/>
  <c r="G285" i="5"/>
  <c r="G355" i="5"/>
  <c r="H355" i="5"/>
  <c r="M355" i="5" s="1"/>
  <c r="G363" i="5"/>
  <c r="H363" i="5"/>
  <c r="M363" i="5" s="1"/>
  <c r="G371" i="5"/>
  <c r="H371" i="5"/>
  <c r="M371" i="5" s="1"/>
  <c r="G379" i="5"/>
  <c r="H379" i="5"/>
  <c r="M379" i="5" s="1"/>
  <c r="G387" i="5"/>
  <c r="H387" i="5"/>
  <c r="M387" i="5" s="1"/>
  <c r="G395" i="5"/>
  <c r="H395" i="5"/>
  <c r="M395" i="5" s="1"/>
  <c r="G403" i="5"/>
  <c r="H403" i="5"/>
  <c r="M403" i="5" s="1"/>
  <c r="G411" i="5"/>
  <c r="H411" i="5"/>
  <c r="M411" i="5" s="1"/>
  <c r="G435" i="5"/>
  <c r="H435" i="5"/>
  <c r="M435" i="5" s="1"/>
  <c r="G443" i="5"/>
  <c r="H443" i="5"/>
  <c r="M443" i="5" s="1"/>
  <c r="H241" i="5"/>
  <c r="M241" i="5" s="1"/>
  <c r="H245" i="5"/>
  <c r="M245" i="5" s="1"/>
  <c r="H284" i="5"/>
  <c r="M284" i="5" s="1"/>
  <c r="G284" i="5"/>
  <c r="H292" i="5"/>
  <c r="M292" i="5" s="1"/>
  <c r="G292" i="5"/>
  <c r="G557" i="5"/>
  <c r="H557" i="5"/>
  <c r="M557" i="5" s="1"/>
  <c r="H248" i="5"/>
  <c r="M248" i="5" s="1"/>
  <c r="G248" i="5"/>
  <c r="H254" i="5"/>
  <c r="M254" i="5" s="1"/>
  <c r="G254" i="5"/>
  <c r="H256" i="5"/>
  <c r="M256" i="5" s="1"/>
  <c r="G256" i="5"/>
  <c r="H260" i="5"/>
  <c r="M260" i="5" s="1"/>
  <c r="G260" i="5"/>
  <c r="H264" i="5"/>
  <c r="M264" i="5" s="1"/>
  <c r="G264" i="5"/>
  <c r="H268" i="5"/>
  <c r="M268" i="5" s="1"/>
  <c r="G268" i="5"/>
  <c r="H272" i="5"/>
  <c r="M272" i="5" s="1"/>
  <c r="G272" i="5"/>
  <c r="H276" i="5"/>
  <c r="M276" i="5" s="1"/>
  <c r="G276" i="5"/>
  <c r="H288" i="5"/>
  <c r="M288" i="5" s="1"/>
  <c r="G288" i="5"/>
  <c r="H293" i="5"/>
  <c r="M293" i="5" s="1"/>
  <c r="G293" i="5"/>
  <c r="G419" i="5"/>
  <c r="H419" i="5"/>
  <c r="M419" i="5" s="1"/>
  <c r="G427" i="5"/>
  <c r="H427" i="5"/>
  <c r="M427" i="5" s="1"/>
  <c r="H592" i="5"/>
  <c r="M592" i="5" s="1"/>
  <c r="G592" i="5"/>
  <c r="H242" i="5"/>
  <c r="M242" i="5" s="1"/>
  <c r="H246" i="5"/>
  <c r="M246" i="5" s="1"/>
  <c r="H281" i="5"/>
  <c r="M281" i="5" s="1"/>
  <c r="G281" i="5"/>
  <c r="H289" i="5"/>
  <c r="M289" i="5" s="1"/>
  <c r="G289" i="5"/>
  <c r="G358" i="5"/>
  <c r="H358" i="5"/>
  <c r="M358" i="5" s="1"/>
  <c r="G366" i="5"/>
  <c r="H366" i="5"/>
  <c r="M366" i="5" s="1"/>
  <c r="G374" i="5"/>
  <c r="H374" i="5"/>
  <c r="M374" i="5" s="1"/>
  <c r="G382" i="5"/>
  <c r="H382" i="5"/>
  <c r="M382" i="5" s="1"/>
  <c r="G390" i="5"/>
  <c r="H390" i="5"/>
  <c r="M390" i="5" s="1"/>
  <c r="G398" i="5"/>
  <c r="H398" i="5"/>
  <c r="M398" i="5" s="1"/>
  <c r="G406" i="5"/>
  <c r="H406" i="5"/>
  <c r="M406" i="5" s="1"/>
  <c r="G414" i="5"/>
  <c r="H414" i="5"/>
  <c r="M414" i="5" s="1"/>
  <c r="G422" i="5"/>
  <c r="H422" i="5"/>
  <c r="M422" i="5" s="1"/>
  <c r="G430" i="5"/>
  <c r="H430" i="5"/>
  <c r="M430" i="5" s="1"/>
  <c r="G438" i="5"/>
  <c r="H438" i="5"/>
  <c r="M438" i="5" s="1"/>
  <c r="G446" i="5"/>
  <c r="H446" i="5"/>
  <c r="M446" i="5" s="1"/>
  <c r="G553" i="5"/>
  <c r="H553" i="5"/>
  <c r="M553" i="5" s="1"/>
  <c r="H247" i="5"/>
  <c r="M247" i="5" s="1"/>
  <c r="H249" i="5"/>
  <c r="M249" i="5" s="1"/>
  <c r="H251" i="5"/>
  <c r="M251" i="5" s="1"/>
  <c r="H253" i="5"/>
  <c r="M253" i="5" s="1"/>
  <c r="H255" i="5"/>
  <c r="M255" i="5" s="1"/>
  <c r="H257" i="5"/>
  <c r="M257" i="5" s="1"/>
  <c r="H259" i="5"/>
  <c r="M259" i="5" s="1"/>
  <c r="H261" i="5"/>
  <c r="M261" i="5" s="1"/>
  <c r="G354" i="5"/>
  <c r="H354" i="5"/>
  <c r="M354" i="5" s="1"/>
  <c r="G362" i="5"/>
  <c r="H362" i="5"/>
  <c r="M362" i="5" s="1"/>
  <c r="G370" i="5"/>
  <c r="H370" i="5"/>
  <c r="M370" i="5" s="1"/>
  <c r="G378" i="5"/>
  <c r="H378" i="5"/>
  <c r="M378" i="5" s="1"/>
  <c r="G386" i="5"/>
  <c r="H386" i="5"/>
  <c r="M386" i="5" s="1"/>
  <c r="G394" i="5"/>
  <c r="H394" i="5"/>
  <c r="M394" i="5" s="1"/>
  <c r="G402" i="5"/>
  <c r="H402" i="5"/>
  <c r="M402" i="5" s="1"/>
  <c r="G410" i="5"/>
  <c r="H410" i="5"/>
  <c r="M410" i="5" s="1"/>
  <c r="G418" i="5"/>
  <c r="H418" i="5"/>
  <c r="M418" i="5" s="1"/>
  <c r="G426" i="5"/>
  <c r="H426" i="5"/>
  <c r="M426" i="5" s="1"/>
  <c r="G434" i="5"/>
  <c r="H434" i="5"/>
  <c r="M434" i="5" s="1"/>
  <c r="G442" i="5"/>
  <c r="H442" i="5"/>
  <c r="M442" i="5" s="1"/>
  <c r="G546" i="5"/>
  <c r="H546" i="5"/>
  <c r="M546" i="5" s="1"/>
  <c r="G616" i="5"/>
  <c r="H616" i="5"/>
  <c r="M616" i="5" s="1"/>
  <c r="H283" i="5"/>
  <c r="M283" i="5" s="1"/>
  <c r="H287" i="5"/>
  <c r="M287" i="5" s="1"/>
  <c r="H291" i="5"/>
  <c r="M291" i="5" s="1"/>
  <c r="H295" i="5"/>
  <c r="M295" i="5" s="1"/>
  <c r="G295" i="5"/>
  <c r="H297" i="5"/>
  <c r="M297" i="5" s="1"/>
  <c r="G297" i="5"/>
  <c r="H299" i="5"/>
  <c r="M299" i="5" s="1"/>
  <c r="G299" i="5"/>
  <c r="H301" i="5"/>
  <c r="M301" i="5" s="1"/>
  <c r="G301" i="5"/>
  <c r="H303" i="5"/>
  <c r="M303" i="5" s="1"/>
  <c r="G303" i="5"/>
  <c r="H305" i="5"/>
  <c r="M305" i="5" s="1"/>
  <c r="G305" i="5"/>
  <c r="H307" i="5"/>
  <c r="M307" i="5" s="1"/>
  <c r="G307" i="5"/>
  <c r="H309" i="5"/>
  <c r="M309" i="5" s="1"/>
  <c r="G309" i="5"/>
  <c r="H311" i="5"/>
  <c r="M311" i="5" s="1"/>
  <c r="G311" i="5"/>
  <c r="H313" i="5"/>
  <c r="M313" i="5" s="1"/>
  <c r="G313" i="5"/>
  <c r="H315" i="5"/>
  <c r="M315" i="5" s="1"/>
  <c r="G315" i="5"/>
  <c r="H317" i="5"/>
  <c r="M317" i="5" s="1"/>
  <c r="G317" i="5"/>
  <c r="H319" i="5"/>
  <c r="M319" i="5" s="1"/>
  <c r="G319" i="5"/>
  <c r="H321" i="5"/>
  <c r="M321" i="5" s="1"/>
  <c r="G321" i="5"/>
  <c r="H323" i="5"/>
  <c r="M323" i="5" s="1"/>
  <c r="G323" i="5"/>
  <c r="H325" i="5"/>
  <c r="M325" i="5" s="1"/>
  <c r="G325" i="5"/>
  <c r="H327" i="5"/>
  <c r="M327" i="5" s="1"/>
  <c r="G327" i="5"/>
  <c r="H329" i="5"/>
  <c r="M329" i="5" s="1"/>
  <c r="G329" i="5"/>
  <c r="H331" i="5"/>
  <c r="M331" i="5" s="1"/>
  <c r="G331" i="5"/>
  <c r="H333" i="5"/>
  <c r="M333" i="5" s="1"/>
  <c r="G333" i="5"/>
  <c r="H335" i="5"/>
  <c r="M335" i="5" s="1"/>
  <c r="G335" i="5"/>
  <c r="H337" i="5"/>
  <c r="M337" i="5" s="1"/>
  <c r="G337" i="5"/>
  <c r="H339" i="5"/>
  <c r="M339" i="5" s="1"/>
  <c r="G339" i="5"/>
  <c r="H341" i="5"/>
  <c r="M341" i="5" s="1"/>
  <c r="G341" i="5"/>
  <c r="H343" i="5"/>
  <c r="M343" i="5" s="1"/>
  <c r="G343" i="5"/>
  <c r="H345" i="5"/>
  <c r="M345" i="5" s="1"/>
  <c r="G345" i="5"/>
  <c r="H347" i="5"/>
  <c r="M347" i="5" s="1"/>
  <c r="G347" i="5"/>
  <c r="H349" i="5"/>
  <c r="M349" i="5" s="1"/>
  <c r="G349" i="5"/>
  <c r="H351" i="5"/>
  <c r="M351" i="5" s="1"/>
  <c r="G351" i="5"/>
  <c r="G359" i="5"/>
  <c r="H359" i="5"/>
  <c r="M359" i="5" s="1"/>
  <c r="G367" i="5"/>
  <c r="H367" i="5"/>
  <c r="M367" i="5" s="1"/>
  <c r="G375" i="5"/>
  <c r="H375" i="5"/>
  <c r="M375" i="5" s="1"/>
  <c r="G383" i="5"/>
  <c r="H383" i="5"/>
  <c r="M383" i="5" s="1"/>
  <c r="G391" i="5"/>
  <c r="H391" i="5"/>
  <c r="M391" i="5" s="1"/>
  <c r="G399" i="5"/>
  <c r="H399" i="5"/>
  <c r="M399" i="5" s="1"/>
  <c r="G407" i="5"/>
  <c r="H407" i="5"/>
  <c r="M407" i="5" s="1"/>
  <c r="G415" i="5"/>
  <c r="H415" i="5"/>
  <c r="M415" i="5" s="1"/>
  <c r="G423" i="5"/>
  <c r="H423" i="5"/>
  <c r="M423" i="5" s="1"/>
  <c r="G431" i="5"/>
  <c r="H431" i="5"/>
  <c r="M431" i="5" s="1"/>
  <c r="G439" i="5"/>
  <c r="H439" i="5"/>
  <c r="M439" i="5" s="1"/>
  <c r="G447" i="5"/>
  <c r="H447" i="5"/>
  <c r="M447" i="5" s="1"/>
  <c r="G569" i="5"/>
  <c r="H569" i="5"/>
  <c r="M569" i="5" s="1"/>
  <c r="H582" i="5"/>
  <c r="M582" i="5" s="1"/>
  <c r="G582" i="5"/>
  <c r="H545" i="5"/>
  <c r="M545" i="5" s="1"/>
  <c r="G545" i="5"/>
  <c r="H568" i="5"/>
  <c r="M568" i="5" s="1"/>
  <c r="G568" i="5"/>
  <c r="G620" i="5"/>
  <c r="H620" i="5"/>
  <c r="M620" i="5" s="1"/>
  <c r="G625" i="5"/>
  <c r="H625" i="5"/>
  <c r="M625" i="5" s="1"/>
  <c r="H559" i="5"/>
  <c r="M559" i="5" s="1"/>
  <c r="G559" i="5"/>
  <c r="H566" i="5"/>
  <c r="M566" i="5" s="1"/>
  <c r="G566" i="5"/>
  <c r="H574" i="5"/>
  <c r="M574" i="5" s="1"/>
  <c r="G574" i="5"/>
  <c r="G585" i="5"/>
  <c r="H585" i="5"/>
  <c r="M585" i="5" s="1"/>
  <c r="G550" i="5"/>
  <c r="H550" i="5"/>
  <c r="M550" i="5" s="1"/>
  <c r="H555" i="5"/>
  <c r="M555" i="5" s="1"/>
  <c r="G555" i="5"/>
  <c r="G565" i="5"/>
  <c r="H565" i="5"/>
  <c r="M565" i="5" s="1"/>
  <c r="G581" i="5"/>
  <c r="H581" i="5"/>
  <c r="M581" i="5" s="1"/>
  <c r="H586" i="5"/>
  <c r="M586" i="5" s="1"/>
  <c r="G586" i="5"/>
  <c r="G609" i="5"/>
  <c r="H609" i="5"/>
  <c r="M609" i="5" s="1"/>
  <c r="H570" i="5"/>
  <c r="M570" i="5" s="1"/>
  <c r="G570" i="5"/>
  <c r="G604" i="5"/>
  <c r="H604" i="5"/>
  <c r="M604" i="5" s="1"/>
  <c r="H608" i="5"/>
  <c r="M608" i="5" s="1"/>
  <c r="G608" i="5"/>
  <c r="G613" i="5"/>
  <c r="H613" i="5"/>
  <c r="M613" i="5" s="1"/>
  <c r="H618" i="5"/>
  <c r="M618" i="5" s="1"/>
  <c r="G618" i="5"/>
  <c r="G597" i="5"/>
  <c r="H597" i="5"/>
  <c r="M597" i="5" s="1"/>
  <c r="H602" i="5"/>
  <c r="M602" i="5" s="1"/>
  <c r="G602" i="5"/>
  <c r="P605" i="5" l="1"/>
  <c r="P581" i="5"/>
  <c r="P73" i="5"/>
  <c r="O78" i="5"/>
  <c r="N78" i="5" s="1"/>
  <c r="O106" i="5"/>
  <c r="N106" i="5" s="1"/>
  <c r="O191" i="5"/>
  <c r="N191" i="5" s="1"/>
  <c r="O243" i="5"/>
  <c r="N243" i="5" s="1"/>
  <c r="O56" i="5"/>
  <c r="N56" i="5" s="1"/>
  <c r="O81" i="5"/>
  <c r="N81" i="5" s="1"/>
  <c r="P110" i="5"/>
  <c r="O141" i="5"/>
  <c r="N141" i="5" s="1"/>
  <c r="O192" i="5"/>
  <c r="N192" i="5" s="1"/>
  <c r="P7" i="5"/>
  <c r="P17" i="5"/>
  <c r="P25" i="5"/>
  <c r="P33" i="5"/>
  <c r="P41" i="5"/>
  <c r="P57" i="5"/>
  <c r="P89" i="5"/>
  <c r="P121" i="5"/>
  <c r="P137" i="5"/>
  <c r="O165" i="5"/>
  <c r="N165" i="5" s="1"/>
  <c r="O197" i="5"/>
  <c r="N197" i="5" s="1"/>
  <c r="O229" i="5"/>
  <c r="N229" i="5" s="1"/>
  <c r="O245" i="5"/>
  <c r="N245" i="5" s="1"/>
  <c r="O66" i="5"/>
  <c r="N66" i="5" s="1"/>
  <c r="O102" i="5"/>
  <c r="N102" i="5" s="1"/>
  <c r="P131" i="5"/>
  <c r="O231" i="5"/>
  <c r="N231" i="5" s="1"/>
  <c r="P526" i="5"/>
  <c r="O35" i="5"/>
  <c r="N35" i="5" s="1"/>
  <c r="O43" i="5"/>
  <c r="N43" i="5" s="1"/>
  <c r="O57" i="5"/>
  <c r="N57" i="5" s="1"/>
  <c r="O77" i="5"/>
  <c r="N77" i="5" s="1"/>
  <c r="P114" i="5"/>
  <c r="O156" i="5"/>
  <c r="N156" i="5" s="1"/>
  <c r="O216" i="5"/>
  <c r="N216" i="5" s="1"/>
  <c r="O618" i="5"/>
  <c r="N618" i="5" s="1"/>
  <c r="O75" i="5"/>
  <c r="N75" i="5" s="1"/>
  <c r="O91" i="5"/>
  <c r="N91" i="5" s="1"/>
  <c r="O123" i="5"/>
  <c r="N123" i="5" s="1"/>
  <c r="O131" i="5"/>
  <c r="N131" i="5" s="1"/>
  <c r="O139" i="5"/>
  <c r="N139" i="5" s="1"/>
  <c r="O166" i="5"/>
  <c r="N166" i="5" s="1"/>
  <c r="O198" i="5"/>
  <c r="N198" i="5" s="1"/>
  <c r="O214" i="5"/>
  <c r="N214" i="5" s="1"/>
  <c r="P545" i="5"/>
  <c r="P170" i="5"/>
  <c r="P186" i="5"/>
  <c r="P194" i="5"/>
  <c r="P202" i="5"/>
  <c r="P218" i="5"/>
  <c r="P234" i="5"/>
  <c r="P238" i="5"/>
  <c r="O303" i="5"/>
  <c r="N303" i="5" s="1"/>
  <c r="P446" i="5"/>
  <c r="O479" i="5"/>
  <c r="N479" i="5" s="1"/>
  <c r="O543" i="5"/>
  <c r="N543" i="5" s="1"/>
  <c r="P380" i="5"/>
  <c r="P416" i="5"/>
  <c r="P502" i="5"/>
  <c r="O469" i="5"/>
  <c r="N469" i="5" s="1"/>
  <c r="P260" i="5"/>
  <c r="P287" i="5"/>
  <c r="P296" i="5"/>
  <c r="P308" i="5"/>
  <c r="P324" i="5"/>
  <c r="P340" i="5"/>
  <c r="P351" i="5"/>
  <c r="P375" i="5"/>
  <c r="P622" i="5"/>
  <c r="O353" i="5"/>
  <c r="N353" i="5" s="1"/>
  <c r="O365" i="5"/>
  <c r="N365" i="5" s="1"/>
  <c r="O380" i="5"/>
  <c r="N380" i="5" s="1"/>
  <c r="O441" i="5"/>
  <c r="N441" i="5" s="1"/>
  <c r="O528" i="5"/>
  <c r="N528" i="5" s="1"/>
  <c r="P572" i="5"/>
  <c r="P67" i="5"/>
  <c r="P95" i="5"/>
  <c r="O126" i="5"/>
  <c r="N126" i="5" s="1"/>
  <c r="P402" i="5"/>
  <c r="O15" i="5"/>
  <c r="N15" i="5" s="1"/>
  <c r="O23" i="5"/>
  <c r="N23" i="5" s="1"/>
  <c r="O31" i="5"/>
  <c r="N31" i="5" s="1"/>
  <c r="O65" i="5"/>
  <c r="N65" i="5" s="1"/>
  <c r="O85" i="5"/>
  <c r="N85" i="5" s="1"/>
  <c r="O144" i="5"/>
  <c r="N144" i="5" s="1"/>
  <c r="O204" i="5"/>
  <c r="N204" i="5" s="1"/>
  <c r="P9" i="5"/>
  <c r="P18" i="5"/>
  <c r="P26" i="5"/>
  <c r="P34" i="5"/>
  <c r="O84" i="5"/>
  <c r="N84" i="5" s="1"/>
  <c r="O92" i="5"/>
  <c r="N92" i="5" s="1"/>
  <c r="O100" i="5"/>
  <c r="N100" i="5" s="1"/>
  <c r="O140" i="5"/>
  <c r="N140" i="5" s="1"/>
  <c r="O169" i="5"/>
  <c r="N169" i="5" s="1"/>
  <c r="O201" i="5"/>
  <c r="N201" i="5" s="1"/>
  <c r="O233" i="5"/>
  <c r="N233" i="5" s="1"/>
  <c r="P87" i="5"/>
  <c r="O134" i="5"/>
  <c r="N134" i="5" s="1"/>
  <c r="O171" i="5"/>
  <c r="N171" i="5" s="1"/>
  <c r="P478" i="5"/>
  <c r="O8" i="5"/>
  <c r="N8" i="5" s="1"/>
  <c r="O45" i="5"/>
  <c r="N45" i="5" s="1"/>
  <c r="O101" i="5"/>
  <c r="N101" i="5" s="1"/>
  <c r="O117" i="5"/>
  <c r="N117" i="5" s="1"/>
  <c r="P6" i="5"/>
  <c r="P76" i="5"/>
  <c r="P92" i="5"/>
  <c r="P124" i="5"/>
  <c r="P140" i="5"/>
  <c r="O170" i="5"/>
  <c r="N170" i="5" s="1"/>
  <c r="O202" i="5"/>
  <c r="N202" i="5" s="1"/>
  <c r="O234" i="5"/>
  <c r="N234" i="5" s="1"/>
  <c r="O264" i="5"/>
  <c r="N264" i="5" s="1"/>
  <c r="P456" i="5"/>
  <c r="P548" i="5"/>
  <c r="P151" i="5"/>
  <c r="P171" i="5"/>
  <c r="P179" i="5"/>
  <c r="P187" i="5"/>
  <c r="P195" i="5"/>
  <c r="P203" i="5"/>
  <c r="P211" i="5"/>
  <c r="P219" i="5"/>
  <c r="P231" i="5"/>
  <c r="P239" i="5"/>
  <c r="O297" i="5"/>
  <c r="N297" i="5" s="1"/>
  <c r="O305" i="5"/>
  <c r="N305" i="5" s="1"/>
  <c r="O337" i="5"/>
  <c r="N337" i="5" s="1"/>
  <c r="P358" i="5"/>
  <c r="O247" i="5"/>
  <c r="N247" i="5" s="1"/>
  <c r="O263" i="5"/>
  <c r="N263" i="5" s="1"/>
  <c r="O279" i="5"/>
  <c r="N279" i="5" s="1"/>
  <c r="P484" i="5"/>
  <c r="P352" i="5"/>
  <c r="P420" i="5"/>
  <c r="P464" i="5"/>
  <c r="P528" i="5"/>
  <c r="O312" i="5"/>
  <c r="N312" i="5" s="1"/>
  <c r="O334" i="5"/>
  <c r="N334" i="5" s="1"/>
  <c r="P498" i="5"/>
  <c r="P611" i="5"/>
  <c r="P268" i="5"/>
  <c r="P288" i="5"/>
  <c r="P304" i="5"/>
  <c r="P320" i="5"/>
  <c r="P367" i="5"/>
  <c r="P399" i="5"/>
  <c r="P612" i="5"/>
  <c r="O590" i="5"/>
  <c r="N590" i="5" s="1"/>
  <c r="P618" i="5"/>
  <c r="O373" i="5"/>
  <c r="N373" i="5" s="1"/>
  <c r="O405" i="5"/>
  <c r="N405" i="5" s="1"/>
  <c r="O416" i="5"/>
  <c r="N416" i="5" s="1"/>
  <c r="O436" i="5"/>
  <c r="N436" i="5" s="1"/>
  <c r="P465" i="5"/>
  <c r="P489" i="5"/>
  <c r="O520" i="5"/>
  <c r="N520" i="5" s="1"/>
  <c r="O557" i="5"/>
  <c r="N557" i="5" s="1"/>
  <c r="O603" i="5"/>
  <c r="N603" i="5" s="1"/>
  <c r="O612" i="5"/>
  <c r="N612" i="5" s="1"/>
  <c r="O70" i="5"/>
  <c r="N70" i="5" s="1"/>
  <c r="O98" i="5"/>
  <c r="N98" i="5" s="1"/>
  <c r="P143" i="5"/>
  <c r="O203" i="5"/>
  <c r="N203" i="5" s="1"/>
  <c r="P354" i="5"/>
  <c r="O7" i="5"/>
  <c r="N7" i="5" s="1"/>
  <c r="O26" i="5"/>
  <c r="N26" i="5" s="1"/>
  <c r="O34" i="5"/>
  <c r="N34" i="5" s="1"/>
  <c r="O51" i="5"/>
  <c r="N51" i="5" s="1"/>
  <c r="O60" i="5"/>
  <c r="N60" i="5" s="1"/>
  <c r="P86" i="5"/>
  <c r="P102" i="5"/>
  <c r="P118" i="5"/>
  <c r="P134" i="5"/>
  <c r="O148" i="5"/>
  <c r="N148" i="5" s="1"/>
  <c r="O176" i="5"/>
  <c r="N176" i="5" s="1"/>
  <c r="O212" i="5"/>
  <c r="N212" i="5" s="1"/>
  <c r="P15" i="5"/>
  <c r="P23" i="5"/>
  <c r="P31" i="5"/>
  <c r="P35" i="5"/>
  <c r="P43" i="5"/>
  <c r="P47" i="5"/>
  <c r="P51" i="5"/>
  <c r="P63" i="5"/>
  <c r="P77" i="5"/>
  <c r="P85" i="5"/>
  <c r="P93" i="5"/>
  <c r="P101" i="5"/>
  <c r="P109" i="5"/>
  <c r="P117" i="5"/>
  <c r="P141" i="5"/>
  <c r="O189" i="5"/>
  <c r="N189" i="5" s="1"/>
  <c r="O221" i="5"/>
  <c r="N221" i="5" s="1"/>
  <c r="O74" i="5"/>
  <c r="N74" i="5" s="1"/>
  <c r="O110" i="5"/>
  <c r="N110" i="5" s="1"/>
  <c r="P127" i="5"/>
  <c r="P135" i="5"/>
  <c r="O147" i="5"/>
  <c r="N147" i="5" s="1"/>
  <c r="O211" i="5"/>
  <c r="N211" i="5" s="1"/>
  <c r="P362" i="5"/>
  <c r="P494" i="5"/>
  <c r="P3" i="5"/>
  <c r="O9" i="5"/>
  <c r="N9" i="5" s="1"/>
  <c r="O16" i="5"/>
  <c r="N16" i="5" s="1"/>
  <c r="O24" i="5"/>
  <c r="N24" i="5" s="1"/>
  <c r="O47" i="5"/>
  <c r="N47" i="5" s="1"/>
  <c r="O53" i="5"/>
  <c r="N53" i="5" s="1"/>
  <c r="O61" i="5"/>
  <c r="N61" i="5" s="1"/>
  <c r="P70" i="5"/>
  <c r="P106" i="5"/>
  <c r="O137" i="5"/>
  <c r="N137" i="5" s="1"/>
  <c r="O200" i="5"/>
  <c r="N200" i="5" s="1"/>
  <c r="O232" i="5"/>
  <c r="N232" i="5" s="1"/>
  <c r="P8" i="5"/>
  <c r="O71" i="5"/>
  <c r="N71" i="5" s="1"/>
  <c r="O79" i="5"/>
  <c r="N79" i="5" s="1"/>
  <c r="O87" i="5"/>
  <c r="N87" i="5" s="1"/>
  <c r="O95" i="5"/>
  <c r="N95" i="5" s="1"/>
  <c r="O103" i="5"/>
  <c r="N103" i="5" s="1"/>
  <c r="O111" i="5"/>
  <c r="N111" i="5" s="1"/>
  <c r="O119" i="5"/>
  <c r="N119" i="5" s="1"/>
  <c r="O127" i="5"/>
  <c r="N127" i="5" s="1"/>
  <c r="O135" i="5"/>
  <c r="N135" i="5" s="1"/>
  <c r="O143" i="5"/>
  <c r="N143" i="5" s="1"/>
  <c r="O174" i="5"/>
  <c r="N174" i="5" s="1"/>
  <c r="O206" i="5"/>
  <c r="N206" i="5" s="1"/>
  <c r="O222" i="5"/>
  <c r="N222" i="5" s="1"/>
  <c r="O238" i="5"/>
  <c r="N238" i="5" s="1"/>
  <c r="O250" i="5"/>
  <c r="N250" i="5" s="1"/>
  <c r="O258" i="5"/>
  <c r="N258" i="5" s="1"/>
  <c r="O266" i="5"/>
  <c r="N266" i="5" s="1"/>
  <c r="P458" i="5"/>
  <c r="P144" i="5"/>
  <c r="P148" i="5"/>
  <c r="P152" i="5"/>
  <c r="P156" i="5"/>
  <c r="P160" i="5"/>
  <c r="P164" i="5"/>
  <c r="P176" i="5"/>
  <c r="P180" i="5"/>
  <c r="P184" i="5"/>
  <c r="P192" i="5"/>
  <c r="P196" i="5"/>
  <c r="P200" i="5"/>
  <c r="P204" i="5"/>
  <c r="P212" i="5"/>
  <c r="P216" i="5"/>
  <c r="P220" i="5"/>
  <c r="P232" i="5"/>
  <c r="P236" i="5"/>
  <c r="P240" i="5"/>
  <c r="P244" i="5"/>
  <c r="O299" i="5"/>
  <c r="N299" i="5" s="1"/>
  <c r="O339" i="5"/>
  <c r="N339" i="5" s="1"/>
  <c r="P366" i="5"/>
  <c r="P398" i="5"/>
  <c r="O249" i="5"/>
  <c r="N249" i="5" s="1"/>
  <c r="O257" i="5"/>
  <c r="N257" i="5" s="1"/>
  <c r="O265" i="5"/>
  <c r="N265" i="5" s="1"/>
  <c r="O273" i="5"/>
  <c r="N273" i="5" s="1"/>
  <c r="P532" i="5"/>
  <c r="P428" i="5"/>
  <c r="P448" i="5"/>
  <c r="P470" i="5"/>
  <c r="P512" i="5"/>
  <c r="P534" i="5"/>
  <c r="O617" i="5"/>
  <c r="N617" i="5" s="1"/>
  <c r="O288" i="5"/>
  <c r="N288" i="5" s="1"/>
  <c r="O296" i="5"/>
  <c r="N296" i="5" s="1"/>
  <c r="O304" i="5"/>
  <c r="N304" i="5" s="1"/>
  <c r="O336" i="5"/>
  <c r="N336" i="5" s="1"/>
  <c r="P476" i="5"/>
  <c r="O503" i="5"/>
  <c r="N503" i="5" s="1"/>
  <c r="P564" i="5"/>
  <c r="O525" i="5"/>
  <c r="N525" i="5" s="1"/>
  <c r="O551" i="5"/>
  <c r="N551" i="5" s="1"/>
  <c r="O599" i="5"/>
  <c r="N599" i="5" s="1"/>
  <c r="O622" i="5"/>
  <c r="N622" i="5" s="1"/>
  <c r="P252" i="5"/>
  <c r="P263" i="5"/>
  <c r="P279" i="5"/>
  <c r="P299" i="5"/>
  <c r="P312" i="5"/>
  <c r="P316" i="5"/>
  <c r="P327" i="5"/>
  <c r="P401" i="5"/>
  <c r="P415" i="5"/>
  <c r="P425" i="5"/>
  <c r="P439" i="5"/>
  <c r="O494" i="5"/>
  <c r="N494" i="5" s="1"/>
  <c r="O530" i="5"/>
  <c r="N530" i="5" s="1"/>
  <c r="O593" i="5"/>
  <c r="N593" i="5" s="1"/>
  <c r="O602" i="5"/>
  <c r="N602" i="5" s="1"/>
  <c r="O361" i="5"/>
  <c r="N361" i="5" s="1"/>
  <c r="O393" i="5"/>
  <c r="N393" i="5" s="1"/>
  <c r="O401" i="5"/>
  <c r="N401" i="5" s="1"/>
  <c r="O412" i="5"/>
  <c r="N412" i="5" s="1"/>
  <c r="O417" i="5"/>
  <c r="N417" i="5" s="1"/>
  <c r="O428" i="5"/>
  <c r="N428" i="5" s="1"/>
  <c r="O433" i="5"/>
  <c r="N433" i="5" s="1"/>
  <c r="O437" i="5"/>
  <c r="N437" i="5" s="1"/>
  <c r="O448" i="5"/>
  <c r="N448" i="5" s="1"/>
  <c r="P521" i="5"/>
  <c r="O536" i="5"/>
  <c r="N536" i="5" s="1"/>
  <c r="O581" i="5"/>
  <c r="N581" i="5" s="1"/>
  <c r="O611" i="5"/>
  <c r="N611" i="5" s="1"/>
  <c r="O571" i="5"/>
  <c r="N571" i="5" s="1"/>
  <c r="P582" i="5"/>
  <c r="P591" i="5"/>
  <c r="O4" i="5"/>
  <c r="N4" i="5" s="1"/>
  <c r="O94" i="5"/>
  <c r="N94" i="5" s="1"/>
  <c r="P123" i="5"/>
  <c r="O219" i="5"/>
  <c r="N219" i="5" s="1"/>
  <c r="O22" i="5"/>
  <c r="N22" i="5" s="1"/>
  <c r="O29" i="5"/>
  <c r="N29" i="5" s="1"/>
  <c r="O46" i="5"/>
  <c r="N46" i="5" s="1"/>
  <c r="O64" i="5"/>
  <c r="N64" i="5" s="1"/>
  <c r="P94" i="5"/>
  <c r="P126" i="5"/>
  <c r="O160" i="5"/>
  <c r="N160" i="5" s="1"/>
  <c r="P21" i="5"/>
  <c r="P29" i="5"/>
  <c r="P45" i="5"/>
  <c r="P53" i="5"/>
  <c r="P61" i="5"/>
  <c r="P65" i="5"/>
  <c r="P81" i="5"/>
  <c r="O181" i="5"/>
  <c r="N181" i="5" s="1"/>
  <c r="O213" i="5"/>
  <c r="N213" i="5" s="1"/>
  <c r="O82" i="5"/>
  <c r="N82" i="5" s="1"/>
  <c r="P119" i="5"/>
  <c r="P139" i="5"/>
  <c r="O199" i="5"/>
  <c r="N199" i="5" s="1"/>
  <c r="P394" i="5"/>
  <c r="O6" i="5"/>
  <c r="N6" i="5" s="1"/>
  <c r="P66" i="5"/>
  <c r="P98" i="5"/>
  <c r="P130" i="5"/>
  <c r="O184" i="5"/>
  <c r="N184" i="5" s="1"/>
  <c r="O244" i="5"/>
  <c r="N244" i="5" s="1"/>
  <c r="O67" i="5"/>
  <c r="N67" i="5" s="1"/>
  <c r="O83" i="5"/>
  <c r="N83" i="5" s="1"/>
  <c r="O99" i="5"/>
  <c r="N99" i="5" s="1"/>
  <c r="O182" i="5"/>
  <c r="N182" i="5" s="1"/>
  <c r="O246" i="5"/>
  <c r="N246" i="5" s="1"/>
  <c r="O262" i="5"/>
  <c r="N262" i="5" s="1"/>
  <c r="P490" i="5"/>
  <c r="P146" i="5"/>
  <c r="P154" i="5"/>
  <c r="P166" i="5"/>
  <c r="P174" i="5"/>
  <c r="P182" i="5"/>
  <c r="P198" i="5"/>
  <c r="P206" i="5"/>
  <c r="P214" i="5"/>
  <c r="P222" i="5"/>
  <c r="O327" i="5"/>
  <c r="N327" i="5" s="1"/>
  <c r="O335" i="5"/>
  <c r="N335" i="5" s="1"/>
  <c r="O351" i="5"/>
  <c r="N351" i="5" s="1"/>
  <c r="O269" i="5"/>
  <c r="N269" i="5" s="1"/>
  <c r="O291" i="5"/>
  <c r="N291" i="5" s="1"/>
  <c r="P396" i="5"/>
  <c r="P436" i="5"/>
  <c r="P480" i="5"/>
  <c r="P549" i="5"/>
  <c r="O310" i="5"/>
  <c r="N310" i="5" s="1"/>
  <c r="O320" i="5"/>
  <c r="N320" i="5" s="1"/>
  <c r="P615" i="5"/>
  <c r="P267" i="5"/>
  <c r="P291" i="5"/>
  <c r="P303" i="5"/>
  <c r="P335" i="5"/>
  <c r="P344" i="5"/>
  <c r="P361" i="5"/>
  <c r="P433" i="5"/>
  <c r="P599" i="5"/>
  <c r="O614" i="5"/>
  <c r="N614" i="5" s="1"/>
  <c r="O408" i="5"/>
  <c r="N408" i="5" s="1"/>
  <c r="O425" i="5"/>
  <c r="N425" i="5" s="1"/>
  <c r="O464" i="5"/>
  <c r="N464" i="5" s="1"/>
  <c r="P624" i="5"/>
  <c r="P614" i="5"/>
  <c r="O572" i="5"/>
  <c r="N572" i="5" s="1"/>
  <c r="P625" i="5"/>
  <c r="P617" i="5"/>
  <c r="P593" i="5"/>
  <c r="P585" i="5"/>
  <c r="P577" i="5"/>
  <c r="P561" i="5"/>
  <c r="P598" i="5"/>
  <c r="P554" i="5"/>
  <c r="P602" i="5"/>
  <c r="O586" i="5"/>
  <c r="N586" i="5" s="1"/>
  <c r="O577" i="5"/>
  <c r="N577" i="5" s="1"/>
  <c r="P553" i="5"/>
  <c r="P533" i="5"/>
  <c r="P525" i="5"/>
  <c r="P517" i="5"/>
  <c r="P509" i="5"/>
  <c r="P493" i="5"/>
  <c r="P469" i="5"/>
  <c r="O439" i="5"/>
  <c r="N439" i="5" s="1"/>
  <c r="O431" i="5"/>
  <c r="N431" i="5" s="1"/>
  <c r="O427" i="5"/>
  <c r="N427" i="5" s="1"/>
  <c r="O419" i="5"/>
  <c r="N419" i="5" s="1"/>
  <c r="O415" i="5"/>
  <c r="N415" i="5" s="1"/>
  <c r="O411" i="5"/>
  <c r="N411" i="5" s="1"/>
  <c r="O399" i="5"/>
  <c r="N399" i="5" s="1"/>
  <c r="O395" i="5"/>
  <c r="N395" i="5" s="1"/>
  <c r="O387" i="5"/>
  <c r="N387" i="5" s="1"/>
  <c r="O383" i="5"/>
  <c r="N383" i="5" s="1"/>
  <c r="O379" i="5"/>
  <c r="N379" i="5" s="1"/>
  <c r="O375" i="5"/>
  <c r="N375" i="5" s="1"/>
  <c r="O367" i="5"/>
  <c r="N367" i="5" s="1"/>
  <c r="O363" i="5"/>
  <c r="N363" i="5" s="1"/>
  <c r="O627" i="5"/>
  <c r="N627" i="5" s="1"/>
  <c r="P571" i="5"/>
  <c r="O583" i="5"/>
  <c r="N583" i="5" s="1"/>
  <c r="O538" i="5"/>
  <c r="N538" i="5" s="1"/>
  <c r="O490" i="5"/>
  <c r="N490" i="5" s="1"/>
  <c r="O458" i="5"/>
  <c r="N458" i="5" s="1"/>
  <c r="P437" i="5"/>
  <c r="P429" i="5"/>
  <c r="P413" i="5"/>
  <c r="P405" i="5"/>
  <c r="P373" i="5"/>
  <c r="P365" i="5"/>
  <c r="P357" i="5"/>
  <c r="P346" i="5"/>
  <c r="P334" i="5"/>
  <c r="P326" i="5"/>
  <c r="P322" i="5"/>
  <c r="P310" i="5"/>
  <c r="P302" i="5"/>
  <c r="P282" i="5"/>
  <c r="P266" i="5"/>
  <c r="P262" i="5"/>
  <c r="P258" i="5"/>
  <c r="P250" i="5"/>
  <c r="P246" i="5"/>
  <c r="O606" i="5"/>
  <c r="N606" i="5" s="1"/>
  <c r="P595" i="5"/>
  <c r="O561" i="5"/>
  <c r="N561" i="5" s="1"/>
  <c r="P547" i="5"/>
  <c r="O529" i="5"/>
  <c r="N529" i="5" s="1"/>
  <c r="O521" i="5"/>
  <c r="N521" i="5" s="1"/>
  <c r="O497" i="5"/>
  <c r="N497" i="5" s="1"/>
  <c r="O489" i="5"/>
  <c r="N489" i="5" s="1"/>
  <c r="O473" i="5"/>
  <c r="N473" i="5" s="1"/>
  <c r="O465" i="5"/>
  <c r="N465" i="5" s="1"/>
  <c r="O595" i="5"/>
  <c r="N595" i="5" s="1"/>
  <c r="P492" i="5"/>
  <c r="O340" i="5"/>
  <c r="N340" i="5" s="1"/>
  <c r="O324" i="5"/>
  <c r="N324" i="5" s="1"/>
  <c r="O316" i="5"/>
  <c r="N316" i="5" s="1"/>
  <c r="O308" i="5"/>
  <c r="N308" i="5" s="1"/>
  <c r="P454" i="5"/>
  <c r="P440" i="5"/>
  <c r="P424" i="5"/>
  <c r="P408" i="5"/>
  <c r="O570" i="5"/>
  <c r="N570" i="5" s="1"/>
  <c r="P516" i="5"/>
  <c r="O624" i="5"/>
  <c r="N624" i="5" s="1"/>
  <c r="O568" i="5"/>
  <c r="N568" i="5" s="1"/>
  <c r="O626" i="5"/>
  <c r="N626" i="5" s="1"/>
  <c r="O605" i="5"/>
  <c r="N605" i="5" s="1"/>
  <c r="O553" i="5"/>
  <c r="N553" i="5" s="1"/>
  <c r="O545" i="5"/>
  <c r="N545" i="5" s="1"/>
  <c r="O615" i="5"/>
  <c r="N615" i="5" s="1"/>
  <c r="O598" i="5"/>
  <c r="N598" i="5" s="1"/>
  <c r="O585" i="5"/>
  <c r="N585" i="5" s="1"/>
  <c r="O574" i="5"/>
  <c r="N574" i="5" s="1"/>
  <c r="P560" i="5"/>
  <c r="P551" i="5"/>
  <c r="O532" i="5"/>
  <c r="N532" i="5" s="1"/>
  <c r="O516" i="5"/>
  <c r="N516" i="5" s="1"/>
  <c r="O508" i="5"/>
  <c r="N508" i="5" s="1"/>
  <c r="O500" i="5"/>
  <c r="N500" i="5" s="1"/>
  <c r="O492" i="5"/>
  <c r="N492" i="5" s="1"/>
  <c r="O484" i="5"/>
  <c r="N484" i="5" s="1"/>
  <c r="O476" i="5"/>
  <c r="N476" i="5" s="1"/>
  <c r="O468" i="5"/>
  <c r="N468" i="5" s="1"/>
  <c r="O460" i="5"/>
  <c r="N460" i="5" s="1"/>
  <c r="O452" i="5"/>
  <c r="N452" i="5" s="1"/>
  <c r="O446" i="5"/>
  <c r="N446" i="5" s="1"/>
  <c r="O438" i="5"/>
  <c r="N438" i="5" s="1"/>
  <c r="O418" i="5"/>
  <c r="N418" i="5" s="1"/>
  <c r="O410" i="5"/>
  <c r="N410" i="5" s="1"/>
  <c r="O402" i="5"/>
  <c r="N402" i="5" s="1"/>
  <c r="O398" i="5"/>
  <c r="N398" i="5" s="1"/>
  <c r="O394" i="5"/>
  <c r="N394" i="5" s="1"/>
  <c r="O390" i="5"/>
  <c r="N390" i="5" s="1"/>
  <c r="O378" i="5"/>
  <c r="N378" i="5" s="1"/>
  <c r="O374" i="5"/>
  <c r="N374" i="5" s="1"/>
  <c r="O370" i="5"/>
  <c r="N370" i="5" s="1"/>
  <c r="O366" i="5"/>
  <c r="N366" i="5" s="1"/>
  <c r="O362" i="5"/>
  <c r="N362" i="5" s="1"/>
  <c r="O358" i="5"/>
  <c r="N358" i="5" s="1"/>
  <c r="O354" i="5"/>
  <c r="N354" i="5" s="1"/>
  <c r="P606" i="5"/>
  <c r="P583" i="5"/>
  <c r="O567" i="5"/>
  <c r="N567" i="5" s="1"/>
  <c r="P574" i="5"/>
  <c r="O548" i="5"/>
  <c r="N548" i="5" s="1"/>
  <c r="O534" i="5"/>
  <c r="N534" i="5" s="1"/>
  <c r="O502" i="5"/>
  <c r="N502" i="5" s="1"/>
  <c r="O470" i="5"/>
  <c r="N470" i="5" s="1"/>
  <c r="O454" i="5"/>
  <c r="N454" i="5" s="1"/>
  <c r="P427" i="5"/>
  <c r="P419" i="5"/>
  <c r="P411" i="5"/>
  <c r="P395" i="5"/>
  <c r="P387" i="5"/>
  <c r="P379" i="5"/>
  <c r="P363" i="5"/>
  <c r="P349" i="5"/>
  <c r="P345" i="5"/>
  <c r="P337" i="5"/>
  <c r="P333" i="5"/>
  <c r="P317" i="5"/>
  <c r="P309" i="5"/>
  <c r="P305" i="5"/>
  <c r="P301" i="5"/>
  <c r="P297" i="5"/>
  <c r="P293" i="5"/>
  <c r="P281" i="5"/>
  <c r="P273" i="5"/>
  <c r="P269" i="5"/>
  <c r="P265" i="5"/>
  <c r="P257" i="5"/>
  <c r="P249" i="5"/>
  <c r="O625" i="5"/>
  <c r="N625" i="5" s="1"/>
  <c r="O582" i="5"/>
  <c r="N582" i="5" s="1"/>
  <c r="O560" i="5"/>
  <c r="N560" i="5" s="1"/>
  <c r="P543" i="5"/>
  <c r="P503" i="5"/>
  <c r="P479" i="5"/>
  <c r="O591" i="5"/>
  <c r="N591" i="5" s="1"/>
  <c r="O554" i="5"/>
  <c r="N554" i="5" s="1"/>
  <c r="P530" i="5"/>
  <c r="P508" i="5"/>
  <c r="P452" i="5"/>
  <c r="O346" i="5"/>
  <c r="N346" i="5" s="1"/>
  <c r="O322" i="5"/>
  <c r="N322" i="5" s="1"/>
  <c r="O282" i="5"/>
  <c r="N282" i="5" s="1"/>
  <c r="O579" i="5"/>
  <c r="N579" i="5" s="1"/>
  <c r="P557" i="5"/>
  <c r="P83" i="5"/>
  <c r="P111" i="5"/>
  <c r="O167" i="5"/>
  <c r="N167" i="5" s="1"/>
  <c r="O195" i="5"/>
  <c r="N195" i="5" s="1"/>
  <c r="O293" i="5"/>
  <c r="N293" i="5" s="1"/>
  <c r="O5" i="5"/>
  <c r="N5" i="5" s="1"/>
  <c r="O164" i="5"/>
  <c r="N164" i="5" s="1"/>
  <c r="O240" i="5"/>
  <c r="N240" i="5" s="1"/>
  <c r="P14" i="5"/>
  <c r="P22" i="5"/>
  <c r="P46" i="5"/>
  <c r="P54" i="5"/>
  <c r="P62" i="5"/>
  <c r="O76" i="5"/>
  <c r="N76" i="5" s="1"/>
  <c r="O116" i="5"/>
  <c r="N116" i="5" s="1"/>
  <c r="O124" i="5"/>
  <c r="N124" i="5" s="1"/>
  <c r="O217" i="5"/>
  <c r="N217" i="5" s="1"/>
  <c r="O281" i="5"/>
  <c r="N281" i="5" s="1"/>
  <c r="P71" i="5"/>
  <c r="O142" i="5"/>
  <c r="N142" i="5" s="1"/>
  <c r="O207" i="5"/>
  <c r="N207" i="5" s="1"/>
  <c r="P410" i="5"/>
  <c r="P542" i="5"/>
  <c r="O14" i="5"/>
  <c r="N14" i="5" s="1"/>
  <c r="O21" i="5"/>
  <c r="N21" i="5" s="1"/>
  <c r="O52" i="5"/>
  <c r="N52" i="5" s="1"/>
  <c r="P82" i="5"/>
  <c r="O196" i="5"/>
  <c r="N196" i="5" s="1"/>
  <c r="P84" i="5"/>
  <c r="P100" i="5"/>
  <c r="P116" i="5"/>
  <c r="O154" i="5"/>
  <c r="N154" i="5" s="1"/>
  <c r="O186" i="5"/>
  <c r="N186" i="5" s="1"/>
  <c r="O218" i="5"/>
  <c r="N218" i="5" s="1"/>
  <c r="P147" i="5"/>
  <c r="P159" i="5"/>
  <c r="P167" i="5"/>
  <c r="P183" i="5"/>
  <c r="P191" i="5"/>
  <c r="P199" i="5"/>
  <c r="P207" i="5"/>
  <c r="P223" i="5"/>
  <c r="P235" i="5"/>
  <c r="P243" i="5"/>
  <c r="O345" i="5"/>
  <c r="N345" i="5" s="1"/>
  <c r="P390" i="5"/>
  <c r="O451" i="5"/>
  <c r="N451" i="5" s="1"/>
  <c r="O483" i="5"/>
  <c r="N483" i="5" s="1"/>
  <c r="O271" i="5"/>
  <c r="N271" i="5" s="1"/>
  <c r="P520" i="5"/>
  <c r="P384" i="5"/>
  <c r="O302" i="5"/>
  <c r="N302" i="5" s="1"/>
  <c r="O326" i="5"/>
  <c r="N326" i="5" s="1"/>
  <c r="O344" i="5"/>
  <c r="N344" i="5" s="1"/>
  <c r="P483" i="5"/>
  <c r="O493" i="5"/>
  <c r="N493" i="5" s="1"/>
  <c r="O533" i="5"/>
  <c r="N533" i="5" s="1"/>
  <c r="P570" i="5"/>
  <c r="P336" i="5"/>
  <c r="P353" i="5"/>
  <c r="P377" i="5"/>
  <c r="O526" i="5"/>
  <c r="N526" i="5" s="1"/>
  <c r="P626" i="5"/>
  <c r="O432" i="5"/>
  <c r="N432" i="5" s="1"/>
  <c r="O456" i="5"/>
  <c r="N456" i="5" s="1"/>
  <c r="O480" i="5"/>
  <c r="N480" i="5" s="1"/>
  <c r="P529" i="5"/>
  <c r="P580" i="5"/>
  <c r="P627" i="5"/>
  <c r="P568" i="5"/>
  <c r="O564" i="5"/>
  <c r="N564" i="5" s="1"/>
  <c r="O86" i="5"/>
  <c r="N86" i="5" s="1"/>
  <c r="O114" i="5"/>
  <c r="N114" i="5" s="1"/>
  <c r="O179" i="5"/>
  <c r="N179" i="5" s="1"/>
  <c r="O235" i="5"/>
  <c r="N235" i="5" s="1"/>
  <c r="P418" i="5"/>
  <c r="O17" i="5"/>
  <c r="N17" i="5" s="1"/>
  <c r="P74" i="5"/>
  <c r="P75" i="5"/>
  <c r="P91" i="5"/>
  <c r="P103" i="5"/>
  <c r="O118" i="5"/>
  <c r="N118" i="5" s="1"/>
  <c r="O151" i="5"/>
  <c r="N151" i="5" s="1"/>
  <c r="O183" i="5"/>
  <c r="N183" i="5" s="1"/>
  <c r="O239" i="5"/>
  <c r="N239" i="5" s="1"/>
  <c r="P370" i="5"/>
  <c r="O10" i="5"/>
  <c r="N10" i="5" s="1"/>
  <c r="O54" i="5"/>
  <c r="N54" i="5" s="1"/>
  <c r="O62" i="5"/>
  <c r="N62" i="5" s="1"/>
  <c r="P78" i="5"/>
  <c r="O89" i="5"/>
  <c r="N89" i="5" s="1"/>
  <c r="O121" i="5"/>
  <c r="N121" i="5" s="1"/>
  <c r="P138" i="5"/>
  <c r="O152" i="5"/>
  <c r="N152" i="5" s="1"/>
  <c r="O220" i="5"/>
  <c r="N220" i="5" s="1"/>
  <c r="P5" i="5"/>
  <c r="P16" i="5"/>
  <c r="P24" i="5"/>
  <c r="P48" i="5"/>
  <c r="P52" i="5"/>
  <c r="P56" i="5"/>
  <c r="P60" i="5"/>
  <c r="P64" i="5"/>
  <c r="O72" i="5"/>
  <c r="N72" i="5" s="1"/>
  <c r="O80" i="5"/>
  <c r="N80" i="5" s="1"/>
  <c r="O88" i="5"/>
  <c r="N88" i="5" s="1"/>
  <c r="O96" i="5"/>
  <c r="N96" i="5" s="1"/>
  <c r="O104" i="5"/>
  <c r="N104" i="5" s="1"/>
  <c r="O112" i="5"/>
  <c r="N112" i="5" s="1"/>
  <c r="O128" i="5"/>
  <c r="N128" i="5" s="1"/>
  <c r="O145" i="5"/>
  <c r="N145" i="5" s="1"/>
  <c r="O161" i="5"/>
  <c r="N161" i="5" s="1"/>
  <c r="O225" i="5"/>
  <c r="N225" i="5" s="1"/>
  <c r="O241" i="5"/>
  <c r="N241" i="5" s="1"/>
  <c r="O3" i="5"/>
  <c r="N3" i="5" s="1"/>
  <c r="P79" i="5"/>
  <c r="P99" i="5"/>
  <c r="O130" i="5"/>
  <c r="N130" i="5" s="1"/>
  <c r="O138" i="5"/>
  <c r="N138" i="5" s="1"/>
  <c r="O159" i="5"/>
  <c r="N159" i="5" s="1"/>
  <c r="O187" i="5"/>
  <c r="N187" i="5" s="1"/>
  <c r="O223" i="5"/>
  <c r="N223" i="5" s="1"/>
  <c r="P378" i="5"/>
  <c r="P4" i="5"/>
  <c r="O18" i="5"/>
  <c r="N18" i="5" s="1"/>
  <c r="O25" i="5"/>
  <c r="N25" i="5" s="1"/>
  <c r="O33" i="5"/>
  <c r="N33" i="5" s="1"/>
  <c r="O41" i="5"/>
  <c r="N41" i="5" s="1"/>
  <c r="O48" i="5"/>
  <c r="N48" i="5" s="1"/>
  <c r="O63" i="5"/>
  <c r="N63" i="5" s="1"/>
  <c r="O73" i="5"/>
  <c r="N73" i="5" s="1"/>
  <c r="O93" i="5"/>
  <c r="N93" i="5" s="1"/>
  <c r="O109" i="5"/>
  <c r="N109" i="5" s="1"/>
  <c r="P142" i="5"/>
  <c r="O180" i="5"/>
  <c r="N180" i="5" s="1"/>
  <c r="O236" i="5"/>
  <c r="N236" i="5" s="1"/>
  <c r="P10" i="5"/>
  <c r="P72" i="5"/>
  <c r="P80" i="5"/>
  <c r="P88" i="5"/>
  <c r="P96" i="5"/>
  <c r="P104" i="5"/>
  <c r="P112" i="5"/>
  <c r="P128" i="5"/>
  <c r="O146" i="5"/>
  <c r="N146" i="5" s="1"/>
  <c r="O194" i="5"/>
  <c r="N194" i="5" s="1"/>
  <c r="O252" i="5"/>
  <c r="N252" i="5" s="1"/>
  <c r="O260" i="5"/>
  <c r="N260" i="5" s="1"/>
  <c r="O268" i="5"/>
  <c r="N268" i="5" s="1"/>
  <c r="O276" i="5"/>
  <c r="N276" i="5" s="1"/>
  <c r="P538" i="5"/>
  <c r="P145" i="5"/>
  <c r="P161" i="5"/>
  <c r="P165" i="5"/>
  <c r="P169" i="5"/>
  <c r="P181" i="5"/>
  <c r="P189" i="5"/>
  <c r="P197" i="5"/>
  <c r="P201" i="5"/>
  <c r="P213" i="5"/>
  <c r="P217" i="5"/>
  <c r="P221" i="5"/>
  <c r="P225" i="5"/>
  <c r="P229" i="5"/>
  <c r="P233" i="5"/>
  <c r="P241" i="5"/>
  <c r="P245" i="5"/>
  <c r="O301" i="5"/>
  <c r="N301" i="5" s="1"/>
  <c r="O309" i="5"/>
  <c r="N309" i="5" s="1"/>
  <c r="O317" i="5"/>
  <c r="N317" i="5" s="1"/>
  <c r="O333" i="5"/>
  <c r="N333" i="5" s="1"/>
  <c r="O349" i="5"/>
  <c r="N349" i="5" s="1"/>
  <c r="P374" i="5"/>
  <c r="P438" i="5"/>
  <c r="O467" i="5"/>
  <c r="N467" i="5" s="1"/>
  <c r="O499" i="5"/>
  <c r="N499" i="5" s="1"/>
  <c r="O259" i="5"/>
  <c r="N259" i="5" s="1"/>
  <c r="O267" i="5"/>
  <c r="N267" i="5" s="1"/>
  <c r="O287" i="5"/>
  <c r="N287" i="5" s="1"/>
  <c r="P468" i="5"/>
  <c r="P500" i="5"/>
  <c r="P536" i="5"/>
  <c r="P412" i="5"/>
  <c r="P432" i="5"/>
  <c r="P451" i="5"/>
  <c r="P460" i="5"/>
  <c r="P586" i="5"/>
  <c r="P467" i="5"/>
  <c r="P499" i="5"/>
  <c r="O509" i="5"/>
  <c r="N509" i="5" s="1"/>
  <c r="O517" i="5"/>
  <c r="N517" i="5" s="1"/>
  <c r="P603" i="5"/>
  <c r="P247" i="5"/>
  <c r="P259" i="5"/>
  <c r="P264" i="5"/>
  <c r="P271" i="5"/>
  <c r="P276" i="5"/>
  <c r="P339" i="5"/>
  <c r="P383" i="5"/>
  <c r="P393" i="5"/>
  <c r="P417" i="5"/>
  <c r="P431" i="5"/>
  <c r="P441" i="5"/>
  <c r="O478" i="5"/>
  <c r="N478" i="5" s="1"/>
  <c r="O498" i="5"/>
  <c r="N498" i="5" s="1"/>
  <c r="O542" i="5"/>
  <c r="N542" i="5" s="1"/>
  <c r="P579" i="5"/>
  <c r="O352" i="5"/>
  <c r="N352" i="5" s="1"/>
  <c r="O357" i="5"/>
  <c r="N357" i="5" s="1"/>
  <c r="O377" i="5"/>
  <c r="N377" i="5" s="1"/>
  <c r="O384" i="5"/>
  <c r="N384" i="5" s="1"/>
  <c r="O396" i="5"/>
  <c r="N396" i="5" s="1"/>
  <c r="O413" i="5"/>
  <c r="N413" i="5" s="1"/>
  <c r="O420" i="5"/>
  <c r="N420" i="5" s="1"/>
  <c r="O424" i="5"/>
  <c r="N424" i="5" s="1"/>
  <c r="O429" i="5"/>
  <c r="N429" i="5" s="1"/>
  <c r="O440" i="5"/>
  <c r="N440" i="5" s="1"/>
  <c r="P473" i="5"/>
  <c r="P497" i="5"/>
  <c r="O512" i="5"/>
  <c r="N512" i="5" s="1"/>
  <c r="O547" i="5"/>
  <c r="N547" i="5" s="1"/>
  <c r="P567" i="5"/>
  <c r="P590" i="5"/>
  <c r="O549" i="5"/>
  <c r="N549" i="5" s="1"/>
  <c r="O580" i="5"/>
  <c r="N580" i="5" s="1"/>
  <c r="Z25" i="1" l="1"/>
  <c r="Z26" i="1"/>
  <c r="Z27" i="1"/>
  <c r="Z28" i="1"/>
  <c r="Z24" i="1"/>
  <c r="Y14" i="1"/>
  <c r="AB14" i="1" s="1"/>
  <c r="Y15" i="1"/>
  <c r="Y16" i="1"/>
  <c r="Y17" i="1"/>
  <c r="Y18" i="1"/>
  <c r="AA14" i="1" l="1"/>
  <c r="Z15" i="1"/>
  <c r="Z16" i="1"/>
  <c r="Z17" i="1"/>
  <c r="Z18" i="1"/>
  <c r="Z14" i="1"/>
  <c r="AC24" i="1" l="1"/>
  <c r="AD18" i="1"/>
  <c r="AE24" i="1"/>
  <c r="AE28" i="1"/>
  <c r="S12" i="1"/>
  <c r="R12" i="1"/>
  <c r="C2" i="3"/>
  <c r="F1" i="3"/>
  <c r="S9" i="1"/>
  <c r="T9" i="1" s="1"/>
  <c r="AB15" i="1" s="1"/>
  <c r="S8" i="1"/>
  <c r="T8" i="1" s="1"/>
  <c r="S7" i="1"/>
  <c r="T7" i="1" s="1"/>
  <c r="S6" i="1"/>
  <c r="T6" i="1" s="1"/>
  <c r="S5" i="1"/>
  <c r="U5" i="1" s="1"/>
  <c r="AC27" i="1" l="1"/>
  <c r="AC28" i="1"/>
  <c r="AD15" i="1"/>
  <c r="AE27" i="1"/>
  <c r="AB16" i="1"/>
  <c r="AD14" i="1"/>
  <c r="AE26" i="1"/>
  <c r="AD16" i="1"/>
  <c r="AB17" i="1"/>
  <c r="AB18" i="1"/>
  <c r="AC25" i="1"/>
  <c r="AD17" i="1"/>
  <c r="AE25" i="1"/>
  <c r="AC26" i="1"/>
  <c r="U6" i="1"/>
  <c r="T5" i="1"/>
  <c r="M15" i="1"/>
  <c r="M16" i="1" s="1"/>
  <c r="M17" i="1" s="1"/>
  <c r="N17" i="1" s="1"/>
  <c r="N14" i="1"/>
  <c r="P6" i="1"/>
  <c r="O8" i="1"/>
  <c r="O5" i="1"/>
  <c r="O6" i="1"/>
  <c r="G4" i="1"/>
  <c r="D12" i="1"/>
  <c r="E12" i="1" s="1"/>
  <c r="D13" i="1"/>
  <c r="E13" i="1"/>
  <c r="D14" i="1"/>
  <c r="E14" i="1" s="1"/>
  <c r="D7" i="1"/>
  <c r="E7" i="1" s="1"/>
  <c r="D8" i="1"/>
  <c r="E8" i="1" s="1"/>
  <c r="D9" i="1"/>
  <c r="E9" i="1" s="1"/>
  <c r="D10" i="1"/>
  <c r="E10" i="1" s="1"/>
  <c r="D11" i="1"/>
  <c r="E11" i="1" s="1"/>
  <c r="D6" i="1"/>
  <c r="E6" i="1" s="1"/>
  <c r="AC16" i="1" l="1"/>
  <c r="AD24" i="1"/>
  <c r="AA17" i="1"/>
  <c r="AD27" i="1"/>
  <c r="AB28" i="1"/>
  <c r="AD26" i="1"/>
  <c r="AA16" i="1"/>
  <c r="AB26" i="1"/>
  <c r="AD28" i="1"/>
  <c r="AC18" i="1"/>
  <c r="AC14" i="1"/>
  <c r="AA15" i="1"/>
  <c r="AB25" i="1"/>
  <c r="AC15" i="1"/>
  <c r="AC17" i="1"/>
  <c r="AA18" i="1"/>
  <c r="AB24" i="1"/>
  <c r="AD25" i="1"/>
  <c r="AB27" i="1"/>
  <c r="Q14" i="1"/>
  <c r="T14" i="1" s="1"/>
  <c r="P14" i="1"/>
  <c r="Q17" i="1"/>
  <c r="T17" i="1" s="1"/>
  <c r="P17" i="1"/>
  <c r="N15" i="1"/>
  <c r="P8" i="1"/>
  <c r="O14" i="1"/>
  <c r="O17" i="1"/>
  <c r="N16" i="1"/>
  <c r="Q15" i="1" l="1"/>
  <c r="T15" i="1" s="1"/>
  <c r="P15" i="1"/>
  <c r="O15" i="1"/>
  <c r="Q16" i="1"/>
  <c r="T16" i="1" s="1"/>
  <c r="P16" i="1"/>
  <c r="O16" i="1"/>
</calcChain>
</file>

<file path=xl/sharedStrings.xml><?xml version="1.0" encoding="utf-8"?>
<sst xmlns="http://schemas.openxmlformats.org/spreadsheetml/2006/main" count="2259" uniqueCount="1450">
  <si>
    <t>Inner London</t>
  </si>
  <si>
    <t>Outer London</t>
  </si>
  <si>
    <t>Check:</t>
  </si>
  <si>
    <t>Inner</t>
  </si>
  <si>
    <t>Outer</t>
  </si>
  <si>
    <t>Overall</t>
  </si>
  <si>
    <t>Population</t>
  </si>
  <si>
    <t>Area (KM^2)</t>
  </si>
  <si>
    <t>Fraction of overall population density</t>
  </si>
  <si>
    <t>Sensor clouds</t>
  </si>
  <si>
    <t>Radius</t>
  </si>
  <si>
    <t>Squares</t>
  </si>
  <si>
    <t>Area</t>
  </si>
  <si>
    <t>Square-area</t>
  </si>
  <si>
    <t>Area occupied</t>
  </si>
  <si>
    <t>Total Area</t>
  </si>
  <si>
    <t>Choose year</t>
  </si>
  <si>
    <t>Code</t>
  </si>
  <si>
    <t>Area name</t>
  </si>
  <si>
    <t>Inner/ Outer London</t>
  </si>
  <si>
    <t>GLA Population estimate/ projection</t>
  </si>
  <si>
    <t>Inland Area (Hectares)</t>
  </si>
  <si>
    <t>Total Area (Hectares)</t>
  </si>
  <si>
    <t>Population per hectare</t>
  </si>
  <si>
    <t>Square Kilometres</t>
  </si>
  <si>
    <t>Population per square kilometre</t>
  </si>
  <si>
    <t>Census population (2011)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</si>
  <si>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</si>
  <si>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</si>
  <si>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</si>
  <si>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</si>
  <si>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</si>
  <si>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</si>
  <si>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</si>
  <si>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</si>
  <si>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</si>
  <si>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</si>
  <si>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</si>
  <si>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</si>
  <si>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</si>
  <si>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</si>
  <si>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</si>
  <si>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</si>
  <si>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</si>
  <si>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</si>
  <si>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</si>
  <si>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</si>
  <si>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</si>
  <si>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</si>
  <si>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</si>
  <si>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</si>
  <si>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</si>
  <si>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</si>
  <si>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</si>
  <si>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</si>
  <si>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</si>
  <si>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</si>
  <si>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</si>
  <si>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</si>
  <si>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</si>
  <si>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</si>
  <si>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</si>
  <si>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</si>
  <si>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</si>
  <si>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</si>
  <si>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</si>
  <si>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</si>
  <si>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</si>
  <si>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</si>
  <si>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</si>
  <si>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</si>
  <si>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</si>
  <si>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</si>
  <si>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</si>
  <si>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</si>
  <si>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</si>
  <si>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</si>
  <si>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</si>
  <si>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</si>
  <si>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</si>
  <si>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</si>
  <si>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</si>
  <si>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</si>
  <si>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</si>
  <si>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</si>
  <si>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</si>
  <si>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</si>
  <si>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</si>
  <si>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</si>
  <si>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</si>
  <si>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</si>
  <si>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</si>
  <si>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</si>
  <si>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</si>
  <si>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E13000002</t>
  </si>
  <si>
    <t>E12000007</t>
  </si>
  <si>
    <t>London</t>
  </si>
  <si>
    <t>Where</t>
  </si>
  <si>
    <t>Density (in square km)</t>
  </si>
  <si>
    <t>Class</t>
  </si>
  <si>
    <t>Max</t>
  </si>
  <si>
    <t>Min</t>
  </si>
  <si>
    <t>Speed (km/h)</t>
  </si>
  <si>
    <t>Speed (m/s)</t>
  </si>
  <si>
    <t>Conversion factor</t>
  </si>
  <si>
    <t>Density (in square meters)</t>
  </si>
  <si>
    <t>Local density</t>
  </si>
  <si>
    <t>Global density</t>
  </si>
  <si>
    <t># Sensors</t>
  </si>
  <si>
    <t># sensor per cloud</t>
  </si>
  <si>
    <t># clouds</t>
  </si>
  <si>
    <t>Local density per cloud</t>
  </si>
  <si>
    <t>Density relative to Max</t>
  </si>
  <si>
    <t># of Sensors</t>
  </si>
  <si>
    <t>Curriculum set-up</t>
  </si>
  <si>
    <t># of Clouds</t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</si>
  <si>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</si>
  <si>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Overall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</si>
  <si>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</si>
  <si>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Overall</t>
    </r>
  </si>
  <si>
    <t>Table 1: Just sensor clouds</t>
  </si>
  <si>
    <t>Table 1: Sensor clouds and pedestrians</t>
  </si>
  <si>
    <t># of Pedestrians</t>
  </si>
  <si>
    <t>Codes</t>
  </si>
  <si>
    <t>Names</t>
  </si>
  <si>
    <t>Borough</t>
  </si>
  <si>
    <t>Hectares</t>
  </si>
  <si>
    <t>E05000026</t>
  </si>
  <si>
    <t>Abbey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</si>
  <si>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</si>
  <si>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</si>
  <si>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</si>
  <si>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</si>
  <si>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</si>
  <si>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</si>
  <si>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</si>
  <si>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</si>
  <si>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</si>
  <si>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</si>
  <si>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</si>
  <si>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</si>
  <si>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</si>
  <si>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</si>
  <si>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</si>
  <si>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</si>
  <si>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</si>
  <si>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</si>
  <si>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</si>
  <si>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</si>
  <si>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</si>
  <si>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</si>
  <si>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</si>
  <si>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</si>
  <si>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</si>
  <si>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</si>
  <si>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</si>
  <si>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</si>
  <si>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</si>
  <si>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</si>
  <si>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</si>
  <si>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</si>
  <si>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</si>
  <si>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</si>
  <si>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</si>
  <si>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</si>
  <si>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</si>
  <si>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</si>
  <si>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</si>
  <si>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</si>
  <si>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</si>
  <si>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</si>
  <si>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</si>
  <si>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</si>
  <si>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</si>
  <si>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</si>
  <si>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</si>
  <si>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</si>
  <si>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</si>
  <si>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</si>
  <si>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</si>
  <si>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</si>
  <si>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</si>
  <si>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</si>
  <si>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</si>
  <si>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</si>
  <si>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</si>
  <si>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</si>
  <si>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</si>
  <si>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</si>
  <si>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</si>
  <si>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</si>
  <si>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</si>
  <si>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</si>
  <si>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</si>
  <si>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</si>
  <si>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</si>
  <si>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</si>
  <si>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</si>
  <si>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</si>
  <si>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</si>
  <si>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</si>
  <si>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</si>
  <si>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</si>
  <si>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E05000064</t>
  </si>
  <si>
    <t>Barnehurst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</si>
  <si>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</si>
  <si>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</si>
  <si>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</si>
  <si>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</si>
  <si>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</si>
  <si>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</si>
  <si>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</si>
  <si>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</si>
  <si>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</si>
  <si>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</si>
  <si>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</si>
  <si>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</si>
  <si>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</si>
  <si>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</si>
  <si>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</si>
  <si>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</si>
  <si>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</si>
  <si>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</si>
  <si>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</si>
  <si>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</si>
  <si>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</si>
  <si>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</si>
  <si>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</si>
  <si>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</si>
  <si>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</si>
  <si>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</si>
  <si>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</si>
  <si>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</si>
  <si>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</si>
  <si>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</si>
  <si>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</si>
  <si>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</si>
  <si>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</si>
  <si>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St. Mary's</t>
  </si>
  <si>
    <t>E05000082</t>
  </si>
  <si>
    <t>St. Michael's</t>
  </si>
  <si>
    <t>E05000083</t>
  </si>
  <si>
    <t>Sidcup</t>
  </si>
  <si>
    <t>E05000084</t>
  </si>
  <si>
    <t>Thamesmead East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</si>
  <si>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</si>
  <si>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</si>
  <si>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</si>
  <si>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</si>
  <si>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</si>
  <si>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</si>
  <si>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</si>
  <si>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</si>
  <si>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</si>
  <si>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</si>
  <si>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</si>
  <si>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</si>
  <si>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</si>
  <si>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</si>
  <si>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</si>
  <si>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</si>
  <si>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</si>
  <si>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</si>
  <si>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</si>
  <si>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</si>
  <si>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</si>
  <si>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</si>
  <si>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</si>
  <si>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</si>
  <si>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</si>
  <si>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</si>
  <si>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</si>
  <si>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</si>
  <si>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</si>
  <si>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</si>
  <si>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</si>
  <si>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</si>
  <si>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</si>
  <si>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</si>
  <si>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</si>
  <si>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</si>
  <si>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</si>
  <si>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</si>
  <si>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</si>
  <si>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</si>
  <si>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</si>
  <si>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</si>
  <si>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E05000106</t>
  </si>
  <si>
    <t>Bickley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</si>
  <si>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</si>
  <si>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</si>
  <si>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</si>
  <si>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</si>
  <si>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</si>
  <si>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</si>
  <si>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</si>
  <si>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</si>
  <si>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</si>
  <si>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</si>
  <si>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</si>
  <si>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</si>
  <si>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</si>
  <si>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</si>
  <si>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</si>
  <si>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</si>
  <si>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</si>
  <si>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</si>
  <si>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</si>
  <si>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</si>
  <si>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</si>
  <si>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</si>
  <si>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</si>
  <si>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</si>
  <si>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</si>
  <si>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</si>
  <si>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</si>
  <si>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</si>
  <si>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</si>
  <si>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</si>
  <si>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</si>
  <si>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</si>
  <si>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</si>
  <si>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</si>
  <si>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</si>
  <si>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</si>
  <si>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</si>
  <si>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</si>
  <si>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</si>
  <si>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</si>
  <si>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</si>
  <si>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</si>
  <si>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</si>
  <si>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</si>
  <si>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</si>
  <si>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</si>
  <si>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</si>
  <si>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</si>
  <si>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</si>
  <si>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</si>
  <si>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</si>
  <si>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</si>
  <si>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</si>
  <si>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</si>
  <si>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</si>
  <si>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</si>
  <si>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</si>
  <si>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</si>
  <si>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</si>
  <si>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</si>
  <si>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</si>
  <si>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</si>
  <si>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</si>
  <si>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</si>
  <si>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</si>
  <si>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</si>
  <si>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</si>
  <si>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</si>
  <si>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</si>
  <si>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</si>
  <si>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</si>
  <si>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</si>
  <si>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St. Pancras and Somers Town</t>
  </si>
  <si>
    <t>E05000144</t>
  </si>
  <si>
    <t>Swiss Cottage</t>
  </si>
  <si>
    <t>E05000145</t>
  </si>
  <si>
    <t>West Hampstead</t>
  </si>
  <si>
    <t>E05000146</t>
  </si>
  <si>
    <t>Addiscombe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</si>
  <si>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</si>
  <si>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</si>
  <si>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</si>
  <si>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</si>
  <si>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</si>
  <si>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</si>
  <si>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</si>
  <si>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</si>
  <si>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</si>
  <si>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</si>
  <si>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</si>
  <si>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</si>
  <si>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</si>
  <si>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</si>
  <si>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</si>
  <si>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</si>
  <si>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</si>
  <si>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</si>
  <si>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</si>
  <si>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</si>
  <si>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</si>
  <si>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</si>
  <si>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</si>
  <si>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</si>
  <si>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</si>
  <si>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</si>
  <si>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</si>
  <si>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</si>
  <si>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</si>
  <si>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</si>
  <si>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</si>
  <si>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</si>
  <si>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</si>
  <si>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</si>
  <si>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</si>
  <si>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</si>
  <si>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</si>
  <si>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</si>
  <si>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</si>
  <si>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</si>
  <si>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</si>
  <si>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</si>
  <si>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</si>
  <si>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</si>
  <si>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</si>
  <si>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</si>
  <si>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E05000170</t>
  </si>
  <si>
    <t>Acton Central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</si>
  <si>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</si>
  <si>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</si>
  <si>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</si>
  <si>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</si>
  <si>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</si>
  <si>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</si>
  <si>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</si>
  <si>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</si>
  <si>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</si>
  <si>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</si>
  <si>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</si>
  <si>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</si>
  <si>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</si>
  <si>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</si>
  <si>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</si>
  <si>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</si>
  <si>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</si>
  <si>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</si>
  <si>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</si>
  <si>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</si>
  <si>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</si>
  <si>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</si>
  <si>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</si>
  <si>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</si>
  <si>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</si>
  <si>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</si>
  <si>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</si>
  <si>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</si>
  <si>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</si>
  <si>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</si>
  <si>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</si>
  <si>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</si>
  <si>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</si>
  <si>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</si>
  <si>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</si>
  <si>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</si>
  <si>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</si>
  <si>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</si>
  <si>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</si>
  <si>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</si>
  <si>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</si>
  <si>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</si>
  <si>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</si>
  <si>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</si>
  <si>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</si>
  <si>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</si>
  <si>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</si>
  <si>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</si>
  <si>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</si>
  <si>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</si>
  <si>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</si>
  <si>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</si>
  <si>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</si>
  <si>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</si>
  <si>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</si>
  <si>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</si>
  <si>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</si>
  <si>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</si>
  <si>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</si>
  <si>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</si>
  <si>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</si>
  <si>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</si>
  <si>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</si>
  <si>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</si>
  <si>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</si>
  <si>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</si>
  <si>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</si>
  <si>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</si>
  <si>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</si>
  <si>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</si>
  <si>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</si>
  <si>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</si>
  <si>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</si>
  <si>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</si>
  <si>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</si>
  <si>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</si>
  <si>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</si>
  <si>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</si>
  <si>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</si>
  <si>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</si>
  <si>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</si>
  <si>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</si>
  <si>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</si>
  <si>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</si>
  <si>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</si>
  <si>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</si>
  <si>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</si>
  <si>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</si>
  <si>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</si>
  <si>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</si>
  <si>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</si>
  <si>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</si>
  <si>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</si>
  <si>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</si>
  <si>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</si>
  <si>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</si>
  <si>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</si>
  <si>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</si>
  <si>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</si>
  <si>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</si>
  <si>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</si>
  <si>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</si>
  <si>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</si>
  <si>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</si>
  <si>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</si>
  <si>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</si>
  <si>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</si>
  <si>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</si>
  <si>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</si>
  <si>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</si>
  <si>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</si>
  <si>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</si>
  <si>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</si>
  <si>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</si>
  <si>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</si>
  <si>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</si>
  <si>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</si>
  <si>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</si>
  <si>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</si>
  <si>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</si>
  <si>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E05000231</t>
  </si>
  <si>
    <t>Brownswood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</si>
  <si>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</si>
  <si>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</si>
  <si>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</si>
  <si>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</si>
  <si>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</si>
  <si>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</si>
  <si>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</si>
  <si>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</si>
  <si>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</si>
  <si>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</si>
  <si>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</si>
  <si>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</si>
  <si>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</si>
  <si>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</si>
  <si>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</si>
  <si>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</si>
  <si>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</si>
  <si>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</si>
  <si>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</si>
  <si>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</si>
  <si>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</si>
  <si>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</si>
  <si>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</si>
  <si>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</si>
  <si>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</si>
  <si>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</si>
  <si>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</si>
  <si>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</si>
  <si>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</si>
  <si>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</si>
  <si>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</si>
  <si>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</si>
  <si>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</si>
  <si>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</si>
  <si>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</si>
  <si>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</si>
  <si>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E05000250</t>
  </si>
  <si>
    <t>Addison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</si>
  <si>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</si>
  <si>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</si>
  <si>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</si>
  <si>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</si>
  <si>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</si>
  <si>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</si>
  <si>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</si>
  <si>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</si>
  <si>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</si>
  <si>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</si>
  <si>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</si>
  <si>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</si>
  <si>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</si>
  <si>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</si>
  <si>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</si>
  <si>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</si>
  <si>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</si>
  <si>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</si>
  <si>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</si>
  <si>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</si>
  <si>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</si>
  <si>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</si>
  <si>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</si>
  <si>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</si>
  <si>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</si>
  <si>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</si>
  <si>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</si>
  <si>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</si>
  <si>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E05000266</t>
  </si>
  <si>
    <t>Alexandra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</si>
  <si>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</si>
  <si>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</si>
  <si>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</si>
  <si>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</si>
  <si>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</si>
  <si>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</si>
  <si>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</si>
  <si>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</si>
  <si>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</si>
  <si>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</si>
  <si>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</si>
  <si>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</si>
  <si>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</si>
  <si>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</si>
  <si>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</si>
  <si>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</si>
  <si>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</si>
  <si>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</si>
  <si>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</si>
  <si>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</si>
  <si>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St.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</si>
  <si>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</si>
  <si>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</si>
  <si>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</si>
  <si>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</si>
  <si>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</si>
  <si>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</si>
  <si>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</si>
  <si>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</si>
  <si>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</si>
  <si>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</si>
  <si>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</si>
  <si>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</si>
  <si>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</si>
  <si>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E05000285</t>
  </si>
  <si>
    <t>Belmont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</si>
  <si>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</si>
  <si>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</si>
  <si>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</si>
  <si>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</si>
  <si>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</si>
  <si>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</si>
  <si>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</si>
  <si>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</si>
  <si>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</si>
  <si>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</si>
  <si>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</si>
  <si>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</si>
  <si>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</si>
  <si>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</si>
  <si>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</si>
  <si>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</si>
  <si>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</si>
  <si>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</si>
  <si>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</si>
  <si>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</si>
  <si>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</si>
  <si>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</si>
  <si>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</si>
  <si>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</si>
  <si>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</si>
  <si>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</si>
  <si>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</si>
  <si>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</si>
  <si>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</si>
  <si>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</si>
  <si>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</si>
  <si>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</si>
  <si>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</si>
  <si>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</si>
  <si>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</si>
  <si>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</si>
  <si>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</si>
  <si>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</si>
  <si>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</si>
  <si>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Brooklands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</si>
  <si>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</si>
  <si>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</si>
  <si>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</si>
  <si>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</si>
  <si>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</si>
  <si>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</si>
  <si>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</si>
  <si>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</si>
  <si>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</si>
  <si>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</si>
  <si>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</si>
  <si>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</si>
  <si>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</si>
  <si>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</si>
  <si>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</si>
  <si>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</si>
  <si>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</si>
  <si>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</si>
  <si>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</si>
  <si>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</si>
  <si>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</si>
  <si>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</si>
  <si>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</si>
  <si>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</si>
  <si>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</si>
  <si>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</si>
  <si>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</si>
  <si>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St. Andrew's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</si>
  <si>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</si>
  <si>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</si>
  <si>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</si>
  <si>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</si>
  <si>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</si>
  <si>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</si>
  <si>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</si>
  <si>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</si>
  <si>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</si>
  <si>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</si>
  <si>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</si>
  <si>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</si>
  <si>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</si>
  <si>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</si>
  <si>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</si>
  <si>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</si>
  <si>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</si>
  <si>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</si>
  <si>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</si>
  <si>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</si>
  <si>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</si>
  <si>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</si>
  <si>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</si>
  <si>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</si>
  <si>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</si>
  <si>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</si>
  <si>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</si>
  <si>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</si>
  <si>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</si>
  <si>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</si>
  <si>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</si>
  <si>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</si>
  <si>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</si>
  <si>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</si>
  <si>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</si>
  <si>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</si>
  <si>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</si>
  <si>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</si>
  <si>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</si>
  <si>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</si>
  <si>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</si>
  <si>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</si>
  <si>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</si>
  <si>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</si>
  <si>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</si>
  <si>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</si>
  <si>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</si>
  <si>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</si>
  <si>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</si>
  <si>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</si>
  <si>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</si>
  <si>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</si>
  <si>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</si>
  <si>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</si>
  <si>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</si>
  <si>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</si>
  <si>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</si>
  <si>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</si>
  <si>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</si>
  <si>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</si>
  <si>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</si>
  <si>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</si>
  <si>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</si>
  <si>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</si>
  <si>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</si>
  <si>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</si>
  <si>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</si>
  <si>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</si>
  <si>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</si>
  <si>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</si>
  <si>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</si>
  <si>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</si>
  <si>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</si>
  <si>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</si>
  <si>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</si>
  <si>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</si>
  <si>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</si>
  <si>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</si>
  <si>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</si>
  <si>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</si>
  <si>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</si>
  <si>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</si>
  <si>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</si>
  <si>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</si>
  <si>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</si>
  <si>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</si>
  <si>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</si>
  <si>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</si>
  <si>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</si>
  <si>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</si>
  <si>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</si>
  <si>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</si>
  <si>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</si>
  <si>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</si>
  <si>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</si>
  <si>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</si>
  <si>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</si>
  <si>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</si>
  <si>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</si>
  <si>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</si>
  <si>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</si>
  <si>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</si>
  <si>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</si>
  <si>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</si>
  <si>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</si>
  <si>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</si>
  <si>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</si>
  <si>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</si>
  <si>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</si>
  <si>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</si>
  <si>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</si>
  <si>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</si>
  <si>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</si>
  <si>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</si>
  <si>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St. George's</t>
  </si>
  <si>
    <t>E05000379</t>
  </si>
  <si>
    <t>E05000380</t>
  </si>
  <si>
    <t>St. Peter's</t>
  </si>
  <si>
    <t>E05000381</t>
  </si>
  <si>
    <t>Tollington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</si>
  <si>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</si>
  <si>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</si>
  <si>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</si>
  <si>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</si>
  <si>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</si>
  <si>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</si>
  <si>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</si>
  <si>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</si>
  <si>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</si>
  <si>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</si>
  <si>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</si>
  <si>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</si>
  <si>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</si>
  <si>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</si>
  <si>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</si>
  <si>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</si>
  <si>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</si>
  <si>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</si>
  <si>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</si>
  <si>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</si>
  <si>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</si>
  <si>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</si>
  <si>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</si>
  <si>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</si>
  <si>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</si>
  <si>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</si>
  <si>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</si>
  <si>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</si>
  <si>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</si>
  <si>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</si>
  <si>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</si>
  <si>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</si>
  <si>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</si>
  <si>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St. Charles</t>
  </si>
  <si>
    <t>E05000399</t>
  </si>
  <si>
    <t>Stanley</t>
  </si>
  <si>
    <t>E05000400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</si>
  <si>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</si>
  <si>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</si>
  <si>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</si>
  <si>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</si>
  <si>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</si>
  <si>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</si>
  <si>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</si>
  <si>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</si>
  <si>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</si>
  <si>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</si>
  <si>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</si>
  <si>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</si>
  <si>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</si>
  <si>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</si>
  <si>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</si>
  <si>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</si>
  <si>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</si>
  <si>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</si>
  <si>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</si>
  <si>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</si>
  <si>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</si>
  <si>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St. James</t>
  </si>
  <si>
    <t>E05000412</t>
  </si>
  <si>
    <t>St. Mark's</t>
  </si>
  <si>
    <t>E05000413</t>
  </si>
  <si>
    <t>Surbiton Hill</t>
  </si>
  <si>
    <t>E05000414</t>
  </si>
  <si>
    <t>Tolworth and Hook Rise</t>
  </si>
  <si>
    <t>E05000415</t>
  </si>
  <si>
    <t>Tudor</t>
  </si>
  <si>
    <t>E05000416</t>
  </si>
  <si>
    <t>Bishop's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</si>
  <si>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</si>
  <si>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</si>
  <si>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</si>
  <si>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</si>
  <si>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</si>
  <si>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</si>
  <si>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</si>
  <si>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</si>
  <si>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</si>
  <si>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</si>
  <si>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</si>
  <si>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</si>
  <si>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</si>
  <si>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</si>
  <si>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</si>
  <si>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</si>
  <si>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</si>
  <si>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</si>
  <si>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</si>
  <si>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</si>
  <si>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</si>
  <si>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</si>
  <si>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</si>
  <si>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St.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</si>
  <si>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</si>
  <si>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</si>
  <si>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</si>
  <si>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</si>
  <si>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</si>
  <si>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</si>
  <si>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</si>
  <si>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</si>
  <si>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</si>
  <si>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</si>
  <si>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</si>
  <si>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</si>
  <si>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</si>
  <si>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</si>
  <si>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</si>
  <si>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</si>
  <si>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</si>
  <si>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</si>
  <si>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</si>
  <si>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</si>
  <si>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</si>
  <si>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</si>
  <si>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</si>
  <si>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</si>
  <si>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</si>
  <si>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</si>
  <si>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</si>
  <si>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</si>
  <si>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</si>
  <si>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</si>
  <si>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</si>
  <si>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</si>
  <si>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</si>
  <si>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</si>
  <si>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</si>
  <si>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</si>
  <si>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</si>
  <si>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</si>
  <si>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</si>
  <si>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</si>
  <si>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</si>
  <si>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</si>
  <si>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</si>
  <si>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</si>
  <si>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</si>
  <si>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</si>
  <si>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</si>
  <si>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</si>
  <si>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</si>
  <si>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</si>
  <si>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</si>
  <si>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</si>
  <si>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</si>
  <si>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</si>
  <si>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</si>
  <si>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</si>
  <si>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</si>
  <si>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</si>
  <si>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</si>
  <si>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</si>
  <si>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</si>
  <si>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</si>
  <si>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</si>
  <si>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</si>
  <si>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</si>
  <si>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</si>
  <si>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</si>
  <si>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</si>
  <si>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</si>
  <si>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</si>
  <si>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</si>
  <si>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</si>
  <si>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</si>
  <si>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</si>
  <si>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</si>
  <si>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</si>
  <si>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</si>
  <si>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</si>
  <si>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</si>
  <si>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</si>
  <si>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</si>
  <si>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</si>
  <si>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St.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</si>
  <si>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</si>
  <si>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</si>
  <si>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</si>
  <si>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</si>
  <si>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</si>
  <si>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</si>
  <si>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</si>
  <si>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</si>
  <si>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</si>
  <si>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</si>
  <si>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</si>
  <si>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</si>
  <si>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</si>
  <si>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</si>
  <si>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</si>
  <si>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</si>
  <si>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</si>
  <si>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</si>
  <si>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</si>
  <si>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</si>
  <si>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</si>
  <si>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</si>
  <si>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</si>
  <si>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</si>
  <si>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</si>
  <si>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</si>
  <si>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</si>
  <si>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</si>
  <si>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</si>
  <si>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</si>
  <si>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</si>
  <si>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</si>
  <si>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</si>
  <si>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</si>
  <si>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</si>
  <si>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</si>
  <si>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</si>
  <si>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</si>
  <si>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</si>
  <si>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</si>
  <si>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</si>
  <si>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</si>
  <si>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</si>
  <si>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</si>
  <si>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</si>
  <si>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</si>
  <si>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</si>
  <si>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E05000495</t>
  </si>
  <si>
    <t>Aldborough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</si>
  <si>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</si>
  <si>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</si>
  <si>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</si>
  <si>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</si>
  <si>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</si>
  <si>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</si>
  <si>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</si>
  <si>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</si>
  <si>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</si>
  <si>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</si>
  <si>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</si>
  <si>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</si>
  <si>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</si>
  <si>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</si>
  <si>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</si>
  <si>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</si>
  <si>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</si>
  <si>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</si>
  <si>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</si>
  <si>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</si>
  <si>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</si>
  <si>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</si>
  <si>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</si>
  <si>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</si>
  <si>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</si>
  <si>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</si>
  <si>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</si>
  <si>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</si>
  <si>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</si>
  <si>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</si>
  <si>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</si>
  <si>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</si>
  <si>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</si>
  <si>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</si>
  <si>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</si>
  <si>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</si>
  <si>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</si>
  <si>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</si>
  <si>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</si>
  <si>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</si>
  <si>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E05000516</t>
  </si>
  <si>
    <t>Barnes</t>
  </si>
  <si>
    <t>E05000517</t>
  </si>
  <si>
    <t>East Sheen</t>
  </si>
  <si>
    <t>E05000518</t>
  </si>
  <si>
    <t>Fulwell and Hampton Hill</t>
  </si>
  <si>
    <t>E05000519</t>
  </si>
  <si>
    <t>Ham, Petersham &amp;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</si>
  <si>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</si>
  <si>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</si>
  <si>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</si>
  <si>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</si>
  <si>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</si>
  <si>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</si>
  <si>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</si>
  <si>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</si>
  <si>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</si>
  <si>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</si>
  <si>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</si>
  <si>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</si>
  <si>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</si>
  <si>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</si>
  <si>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St. Margarets &amp;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</si>
  <si>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</si>
  <si>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</si>
  <si>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</si>
  <si>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</si>
  <si>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</si>
  <si>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</si>
  <si>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</si>
  <si>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</si>
  <si>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</si>
  <si>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</si>
  <si>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</si>
  <si>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</si>
  <si>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E05000534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</si>
  <si>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</si>
  <si>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</si>
  <si>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</si>
  <si>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</si>
  <si>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</si>
  <si>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</si>
  <si>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</si>
  <si>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</si>
  <si>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</si>
  <si>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</si>
  <si>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</si>
  <si>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</si>
  <si>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</si>
  <si>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</si>
  <si>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</si>
  <si>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</si>
  <si>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</si>
  <si>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</si>
  <si>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</si>
  <si>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</si>
  <si>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</si>
  <si>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</si>
  <si>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</si>
  <si>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</si>
  <si>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</si>
  <si>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</si>
  <si>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</si>
  <si>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</si>
  <si>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</si>
  <si>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</si>
  <si>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</si>
  <si>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</si>
  <si>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</si>
  <si>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</si>
  <si>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</si>
  <si>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</si>
  <si>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</si>
  <si>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</si>
  <si>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</si>
  <si>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</si>
  <si>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</si>
  <si>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</si>
  <si>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</si>
  <si>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</si>
  <si>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</si>
  <si>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</si>
  <si>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</si>
  <si>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</si>
  <si>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</si>
  <si>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</si>
  <si>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</si>
  <si>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</si>
  <si>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</si>
  <si>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</si>
  <si>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</si>
  <si>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</si>
  <si>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</si>
  <si>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</si>
  <si>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</si>
  <si>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</si>
  <si>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</si>
  <si>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</si>
  <si>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</si>
  <si>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</si>
  <si>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</si>
  <si>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</si>
  <si>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</si>
  <si>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</si>
  <si>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</si>
  <si>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</si>
  <si>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</si>
  <si>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</si>
  <si>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E05000573</t>
  </si>
  <si>
    <t>Bethnal Green North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</si>
  <si>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</si>
  <si>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</si>
  <si>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</si>
  <si>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</si>
  <si>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</si>
  <si>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</si>
  <si>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</si>
  <si>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</si>
  <si>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</si>
  <si>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</si>
  <si>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</si>
  <si>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</si>
  <si>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</si>
  <si>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</si>
  <si>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</si>
  <si>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</si>
  <si>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</si>
  <si>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</si>
  <si>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</si>
  <si>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</si>
  <si>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</si>
  <si>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St. Dunstan's and Stepney Green</t>
  </si>
  <si>
    <t>E05000585</t>
  </si>
  <si>
    <t>St. Katherine's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</si>
  <si>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</si>
  <si>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</si>
  <si>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</si>
  <si>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</si>
  <si>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</si>
  <si>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</si>
  <si>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</si>
  <si>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</si>
  <si>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E05000590</t>
  </si>
  <si>
    <t>Cann Hall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</si>
  <si>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</si>
  <si>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</si>
  <si>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</si>
  <si>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</si>
  <si>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</si>
  <si>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</si>
  <si>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</si>
  <si>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</si>
  <si>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</si>
  <si>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</si>
  <si>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</si>
  <si>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</si>
  <si>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</si>
  <si>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</si>
  <si>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</si>
  <si>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</si>
  <si>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</si>
  <si>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</si>
  <si>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</si>
  <si>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</si>
  <si>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</si>
  <si>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</si>
  <si>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</si>
  <si>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</si>
  <si>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</si>
  <si>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</si>
  <si>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</si>
  <si>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</si>
  <si>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</si>
  <si>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</si>
  <si>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</si>
  <si>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</si>
  <si>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</si>
  <si>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</si>
  <si>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</si>
  <si>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</si>
  <si>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</si>
  <si>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</si>
  <si>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E05000610</t>
  </si>
  <si>
    <t>Balham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</si>
  <si>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</si>
  <si>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</si>
  <si>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</si>
  <si>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</si>
  <si>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</si>
  <si>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</si>
  <si>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</si>
  <si>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</si>
  <si>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</si>
  <si>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</si>
  <si>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</si>
  <si>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</si>
  <si>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</si>
  <si>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</si>
  <si>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</si>
  <si>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</si>
  <si>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</si>
  <si>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</si>
  <si>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</si>
  <si>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</t>
  </si>
  <si>
    <t>E05000622</t>
  </si>
  <si>
    <t>St.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</si>
  <si>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</si>
  <si>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</si>
  <si>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</si>
  <si>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</si>
  <si>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</si>
  <si>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</si>
  <si>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</si>
  <si>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</si>
  <si>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</si>
  <si>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</si>
  <si>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</si>
  <si>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</si>
  <si>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</si>
  <si>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</si>
  <si>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</si>
  <si>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</si>
  <si>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</si>
  <si>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</si>
  <si>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</si>
  <si>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</si>
  <si>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</si>
  <si>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</si>
  <si>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</si>
  <si>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</si>
  <si>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</si>
  <si>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</si>
  <si>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</si>
  <si>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</si>
  <si>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</si>
  <si>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</si>
  <si>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</si>
  <si>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</si>
  <si>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</si>
  <si>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</si>
  <si>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</si>
  <si>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</si>
  <si>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</si>
  <si>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</si>
  <si>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</si>
  <si>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</si>
  <si>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</si>
  <si>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</si>
  <si>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St.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</si>
  <si>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</si>
  <si>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</si>
  <si>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</si>
  <si>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</si>
  <si>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</si>
  <si>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</si>
  <si>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</si>
  <si>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</si>
  <si>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</si>
  <si>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</si>
  <si>
    <t>Step penalty, initially:</t>
  </si>
  <si>
    <t>Max Ward:</t>
  </si>
  <si>
    <t>Max Boroughs:</t>
  </si>
  <si>
    <t>Overall:</t>
  </si>
  <si>
    <t>Actual</t>
  </si>
  <si>
    <t>Relative</t>
  </si>
  <si>
    <t>Average episode length</t>
  </si>
  <si>
    <t>Upper bound for reward:</t>
  </si>
  <si>
    <t>Speed</t>
  </si>
  <si>
    <t>Decision Interval</t>
  </si>
  <si>
    <t>Time Scale</t>
  </si>
  <si>
    <t>Training time</t>
  </si>
  <si>
    <t>Deviation*</t>
  </si>
  <si>
    <t>AEL: Mean</t>
  </si>
  <si>
    <t>AEL: Std. Dev.</t>
  </si>
  <si>
    <t>ACR: Std. dev.</t>
  </si>
  <si>
    <t>Table 1. Environment configuration (200.000 steps)</t>
  </si>
  <si>
    <t>ACR: Mean**</t>
  </si>
  <si>
    <t>*: Relative to the fastest, **: Mean of converged path</t>
  </si>
  <si>
    <t>Drag:</t>
  </si>
  <si>
    <t>Kg/m^3</t>
  </si>
  <si>
    <t>Fd = 1/2*rho*v^2*Cd*A</t>
  </si>
  <si>
    <t>Density (air), rho:</t>
  </si>
  <si>
    <t>Speed, v:</t>
  </si>
  <si>
    <t>m/s</t>
  </si>
  <si>
    <t>Average of human body in upright position, and at the same time the coefficient of a short cylinder.</t>
  </si>
  <si>
    <t>Cross sectional area, A:</t>
  </si>
  <si>
    <t>Area, Cylinder:</t>
  </si>
  <si>
    <t>2*phi*r*l</t>
  </si>
  <si>
    <t>Radius:</t>
  </si>
  <si>
    <t>Height:</t>
  </si>
  <si>
    <t>m</t>
  </si>
  <si>
    <t>Angular Drag:</t>
  </si>
  <si>
    <t>2*pi*my*w*r*h</t>
  </si>
  <si>
    <t xml:space="preserve">Dynamic viscosity, my: </t>
  </si>
  <si>
    <t>Height</t>
  </si>
  <si>
    <t>w</t>
  </si>
  <si>
    <t>Figure</t>
  </si>
  <si>
    <t>The environment</t>
  </si>
  <si>
    <t>A scene in Unity containing the components of the ML-Agents toolkit</t>
  </si>
  <si>
    <t>The simplest version of the environment.</t>
  </si>
  <si>
    <t>ACR and ALE for the environment from fig.3</t>
  </si>
  <si>
    <t xml:space="preserve">Figure </t>
  </si>
  <si>
    <t>The ground object</t>
  </si>
  <si>
    <t>The pedestrian prefab</t>
  </si>
  <si>
    <t>Drag Coefficient, Cd*:</t>
  </si>
  <si>
    <t>Unitless</t>
  </si>
  <si>
    <t>m^2</t>
  </si>
  <si>
    <t>Table 1. Drag</t>
  </si>
  <si>
    <t>Value</t>
  </si>
  <si>
    <t>Unit</t>
  </si>
  <si>
    <t>Table 3 - Population densities, London.</t>
  </si>
  <si>
    <t>Population Density, Boroughs</t>
  </si>
  <si>
    <t>Population Density, Wards</t>
  </si>
  <si>
    <t>The content of the agent object</t>
  </si>
  <si>
    <t>A learning brain</t>
  </si>
  <si>
    <t>The academy</t>
  </si>
  <si>
    <t>The content of the target object</t>
  </si>
  <si>
    <t>Word count</t>
  </si>
  <si>
    <t>References</t>
  </si>
  <si>
    <t>Table of Content</t>
  </si>
  <si>
    <t>Other</t>
  </si>
  <si>
    <t>Appendix</t>
  </si>
  <si>
    <t>Abstract</t>
  </si>
  <si>
    <t>List of Figures</t>
  </si>
  <si>
    <t>List of Tables</t>
  </si>
  <si>
    <t>Declaration</t>
  </si>
  <si>
    <t>Front page</t>
  </si>
  <si>
    <t>Page</t>
  </si>
  <si>
    <t>Number</t>
  </si>
  <si>
    <t>Title</t>
  </si>
  <si>
    <t>Markov Decision Process</t>
  </si>
  <si>
    <t>SARSA Algorithm</t>
  </si>
  <si>
    <t>Policy Network</t>
  </si>
  <si>
    <t>PPO Algorithm</t>
  </si>
  <si>
    <t>Acknowledgements</t>
  </si>
  <si>
    <t>List of acronyms</t>
  </si>
  <si>
    <t>Figures</t>
  </si>
  <si>
    <t>Table</t>
  </si>
  <si>
    <t>Drag</t>
  </si>
  <si>
    <t>Population density</t>
  </si>
  <si>
    <t>Fraction of observations lost</t>
  </si>
  <si>
    <t>The Effect of Restricting the number of steps</t>
  </si>
  <si>
    <t>Number of Steps Within Each Episode</t>
  </si>
  <si>
    <t>Distribution of steps taken by the agent</t>
  </si>
  <si>
    <t>Environment configuration</t>
  </si>
  <si>
    <t>The Effect of Restricting the number of steps - 2.0</t>
  </si>
  <si>
    <t>Number of Steps Within Each Episode - 2.0</t>
  </si>
  <si>
    <t>Learning the difficult areas</t>
  </si>
  <si>
    <t>Internal Concurrent Training</t>
  </si>
  <si>
    <t>Training Hyperparameters</t>
  </si>
  <si>
    <t>An example of a curriculum</t>
  </si>
  <si>
    <t>The Effect of Observation Stacking</t>
  </si>
  <si>
    <t>Pedestrian collisions</t>
  </si>
  <si>
    <t>Shared Experience</t>
  </si>
  <si>
    <t>The Effect of Parallelisation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</si>
</sst>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%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9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i/>
      <sz val="12"/>
      <color theme="1"/>
      <name val="Times New Roman"/>
      <family val="1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8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1"/>
    <xf numFmtId="0" fontId="3" fillId="0" borderId="4" xfId="1" applyFont="1" applyBorder="1" applyAlignment="1">
      <alignment horizontal="right" wrapText="1"/>
    </xf>
    <xf numFmtId="0" fontId="1" fillId="0" borderId="0" xfId="1" applyAlignment="1">
      <alignment horizontal="center"/>
    </xf>
    <xf numFmtId="3" fontId="4" fillId="0" borderId="0" xfId="1" applyNumberFormat="1" applyFont="1" applyFill="1" applyAlignment="1">
      <alignment horizontal="right"/>
    </xf>
    <xf numFmtId="0" fontId="5" fillId="2" borderId="0" xfId="1" applyFont="1" applyFill="1"/>
    <xf numFmtId="0" fontId="6" fillId="2" borderId="0" xfId="1" applyFont="1" applyFill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3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/>
    <xf numFmtId="0" fontId="1" fillId="0" borderId="0" xfId="1" applyFont="1"/>
    <xf numFmtId="49" fontId="7" fillId="0" borderId="5" xfId="0" applyNumberFormat="1" applyFont="1" applyFill="1" applyBorder="1" applyAlignment="1">
      <alignment horizontal="left"/>
    </xf>
    <xf numFmtId="3" fontId="7" fillId="0" borderId="5" xfId="0" applyNumberFormat="1" applyFont="1" applyFill="1" applyBorder="1" applyAlignment="1">
      <alignment horizontal="right"/>
    </xf>
    <xf numFmtId="164" fontId="7" fillId="0" borderId="5" xfId="0" applyNumberFormat="1" applyFont="1" applyFill="1" applyBorder="1" applyAlignment="1">
      <alignment horizontal="right"/>
    </xf>
    <xf numFmtId="49" fontId="7" fillId="0" borderId="6" xfId="0" applyNumberFormat="1" applyFont="1" applyFill="1" applyBorder="1" applyAlignment="1">
      <alignment horizontal="left"/>
    </xf>
    <xf numFmtId="3" fontId="7" fillId="0" borderId="6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6" borderId="2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0" fillId="6" borderId="0" xfId="3" applyNumberFormat="1" applyFont="1" applyFill="1" applyBorder="1" applyAlignment="1">
      <alignment horizontal="center"/>
    </xf>
    <xf numFmtId="166" fontId="0" fillId="6" borderId="11" xfId="3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7" fontId="0" fillId="6" borderId="0" xfId="0" applyNumberFormat="1" applyFill="1" applyBorder="1" applyAlignment="1">
      <alignment horizontal="center"/>
    </xf>
    <xf numFmtId="168" fontId="0" fillId="6" borderId="2" xfId="0" applyNumberFormat="1" applyFill="1" applyBorder="1" applyAlignment="1">
      <alignment horizontal="center"/>
    </xf>
    <xf numFmtId="168" fontId="0" fillId="6" borderId="0" xfId="0" applyNumberFormat="1" applyFill="1" applyBorder="1" applyAlignment="1">
      <alignment horizontal="center"/>
    </xf>
    <xf numFmtId="166" fontId="0" fillId="6" borderId="2" xfId="3" applyNumberFormat="1" applyFont="1" applyFill="1" applyBorder="1" applyAlignment="1">
      <alignment horizontal="center"/>
    </xf>
    <xf numFmtId="166" fontId="0" fillId="6" borderId="14" xfId="3" applyNumberFormat="1" applyFont="1" applyFill="1" applyBorder="1" applyAlignment="1">
      <alignment horizontal="center"/>
    </xf>
    <xf numFmtId="0" fontId="11" fillId="0" borderId="0" xfId="0" applyFont="1"/>
    <xf numFmtId="168" fontId="0" fillId="6" borderId="9" xfId="0" applyNumberFormat="1" applyFill="1" applyBorder="1" applyAlignment="1">
      <alignment horizontal="center"/>
    </xf>
    <xf numFmtId="0" fontId="12" fillId="0" borderId="0" xfId="0" applyFont="1"/>
    <xf numFmtId="0" fontId="5" fillId="2" borderId="0" xfId="0" applyFont="1" applyFill="1"/>
    <xf numFmtId="0" fontId="13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right" wrapText="1"/>
    </xf>
    <xf numFmtId="0" fontId="14" fillId="0" borderId="0" xfId="0" applyFont="1"/>
    <xf numFmtId="49" fontId="7" fillId="0" borderId="5" xfId="0" applyNumberFormat="1" applyFont="1" applyBorder="1" applyAlignment="1">
      <alignment horizontal="left"/>
    </xf>
    <xf numFmtId="3" fontId="7" fillId="0" borderId="5" xfId="0" quotePrefix="1" applyNumberFormat="1" applyFont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168" fontId="0" fillId="6" borderId="0" xfId="3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9" fillId="6" borderId="8" xfId="0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6" fontId="0" fillId="6" borderId="9" xfId="3" applyNumberFormat="1" applyFont="1" applyFill="1" applyBorder="1" applyAlignment="1">
      <alignment horizontal="center"/>
    </xf>
    <xf numFmtId="168" fontId="0" fillId="6" borderId="9" xfId="3" applyNumberFormat="1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7" fillId="6" borderId="15" xfId="0" applyFont="1" applyFill="1" applyBorder="1"/>
    <xf numFmtId="0" fontId="0" fillId="6" borderId="7" xfId="0" applyFill="1" applyBorder="1"/>
    <xf numFmtId="0" fontId="0" fillId="6" borderId="12" xfId="0" applyFill="1" applyBorder="1"/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6" borderId="8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4" xfId="0" applyFill="1" applyBorder="1"/>
    <xf numFmtId="167" fontId="0" fillId="6" borderId="10" xfId="0" applyNumberFormat="1" applyFill="1" applyBorder="1" applyAlignment="1">
      <alignment horizontal="center"/>
    </xf>
    <xf numFmtId="167" fontId="0" fillId="6" borderId="11" xfId="0" applyNumberFormat="1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0" fontId="10" fillId="0" borderId="0" xfId="0" applyFont="1"/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/>
    <xf numFmtId="0" fontId="9" fillId="6" borderId="10" xfId="0" applyFont="1" applyFill="1" applyBorder="1" applyAlignment="1"/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7" fillId="6" borderId="13" xfId="0" applyFont="1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</cellXfs>
  <cellStyles count="4">
    <cellStyle name="Normal" xfId="0" builtinId="0"/>
    <cellStyle name="Normal 2" xfId="1" xr:uid="{4EDEAA77-4966-4A5B-B11A-7B7154FFF68E}"/>
    <cellStyle name="Percent" xfId="3" builtinId="5"/>
    <cellStyle name="Warnings" xfId="2" xr:uid="{CC931FB8-D903-4761-8C74-EAF8BC05541A}"/>
  </cellStyles>
  <dxfs count="7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clouds'!$L$14:$L$17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'Sensor clouds'!$M$14:$M$17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7-4E9E-9A4B-E8E264DD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0144"/>
        <c:axId val="524425064"/>
      </c:scatterChart>
      <c:valAx>
        <c:axId val="5244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5064"/>
        <c:crosses val="autoZero"/>
        <c:crossBetween val="midCat"/>
      </c:valAx>
      <c:valAx>
        <c:axId val="5244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18</xdr:row>
      <xdr:rowOff>123825</xdr:rowOff>
    </xdr:from>
    <xdr:to>
      <xdr:col>17</xdr:col>
      <xdr:colOff>266700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15771-A419-44D4-BB07-529F5806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0</xdr:row>
      <xdr:rowOff>91440</xdr:rowOff>
    </xdr:from>
    <xdr:to>
      <xdr:col>3</xdr:col>
      <xdr:colOff>586740</xdr:colOff>
      <xdr:row>0</xdr:row>
      <xdr:rowOff>91440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8A6E4C1E-8836-4933-984B-95B4E36BB093}"/>
            </a:ext>
          </a:extLst>
        </xdr:cNvPr>
        <xdr:cNvSpPr>
          <a:spLocks noChangeShapeType="1"/>
        </xdr:cNvSpPr>
      </xdr:nvSpPr>
      <xdr:spPr bwMode="auto">
        <a:xfrm>
          <a:off x="1878330" y="91440"/>
          <a:ext cx="177546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piggott/LOCALS~1/Temp/2011-round-shlaa-sya-age-range-cre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london.gov.uk/visualisations/2010-round-shlaa-sya-custom-age-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land-area-population-density-london%20(4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and-area-population-density-lon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Q3">
            <v>0</v>
          </cell>
          <cell r="CR3">
            <v>1</v>
          </cell>
          <cell r="CS3">
            <v>2</v>
          </cell>
          <cell r="CT3">
            <v>3</v>
          </cell>
          <cell r="CU3">
            <v>4</v>
          </cell>
          <cell r="CV3">
            <v>5</v>
          </cell>
          <cell r="CW3">
            <v>6</v>
          </cell>
          <cell r="CX3">
            <v>7</v>
          </cell>
          <cell r="CY3">
            <v>8</v>
          </cell>
          <cell r="CZ3">
            <v>9</v>
          </cell>
          <cell r="DA3">
            <v>10</v>
          </cell>
          <cell r="DB3">
            <v>11</v>
          </cell>
          <cell r="DC3">
            <v>12</v>
          </cell>
          <cell r="DD3">
            <v>13</v>
          </cell>
          <cell r="DE3">
            <v>14</v>
          </cell>
          <cell r="DF3">
            <v>15</v>
          </cell>
          <cell r="DG3">
            <v>16</v>
          </cell>
          <cell r="DH3">
            <v>17</v>
          </cell>
          <cell r="DI3">
            <v>18</v>
          </cell>
          <cell r="DJ3">
            <v>19</v>
          </cell>
          <cell r="DK3">
            <v>20</v>
          </cell>
          <cell r="DL3">
            <v>21</v>
          </cell>
          <cell r="DM3">
            <v>22</v>
          </cell>
          <cell r="DN3">
            <v>23</v>
          </cell>
          <cell r="DO3">
            <v>24</v>
          </cell>
          <cell r="DP3">
            <v>25</v>
          </cell>
          <cell r="DQ3">
            <v>26</v>
          </cell>
          <cell r="DR3">
            <v>27</v>
          </cell>
          <cell r="DS3">
            <v>28</v>
          </cell>
          <cell r="DT3">
            <v>29</v>
          </cell>
          <cell r="DU3">
            <v>30</v>
          </cell>
          <cell r="DV3">
            <v>31</v>
          </cell>
          <cell r="DW3">
            <v>32</v>
          </cell>
          <cell r="DX3">
            <v>33</v>
          </cell>
          <cell r="DY3">
            <v>34</v>
          </cell>
          <cell r="DZ3">
            <v>35</v>
          </cell>
          <cell r="EA3">
            <v>36</v>
          </cell>
          <cell r="EB3">
            <v>37</v>
          </cell>
          <cell r="EC3">
            <v>38</v>
          </cell>
          <cell r="ED3">
            <v>39</v>
          </cell>
          <cell r="EE3">
            <v>40</v>
          </cell>
          <cell r="EF3">
            <v>41</v>
          </cell>
          <cell r="EG3">
            <v>42</v>
          </cell>
          <cell r="EH3">
            <v>43</v>
          </cell>
          <cell r="EI3">
            <v>44</v>
          </cell>
          <cell r="EJ3">
            <v>45</v>
          </cell>
          <cell r="EK3">
            <v>46</v>
          </cell>
          <cell r="EL3">
            <v>47</v>
          </cell>
          <cell r="EM3">
            <v>48</v>
          </cell>
          <cell r="EN3">
            <v>49</v>
          </cell>
          <cell r="EO3">
            <v>50</v>
          </cell>
          <cell r="EP3">
            <v>51</v>
          </cell>
          <cell r="EQ3">
            <v>52</v>
          </cell>
          <cell r="ER3">
            <v>53</v>
          </cell>
          <cell r="ES3">
            <v>54</v>
          </cell>
          <cell r="ET3">
            <v>55</v>
          </cell>
          <cell r="EU3">
            <v>56</v>
          </cell>
          <cell r="EV3">
            <v>57</v>
          </cell>
          <cell r="EW3">
            <v>58</v>
          </cell>
          <cell r="EX3">
            <v>59</v>
          </cell>
          <cell r="EY3">
            <v>60</v>
          </cell>
          <cell r="EZ3">
            <v>61</v>
          </cell>
          <cell r="FA3">
            <v>62</v>
          </cell>
          <cell r="FB3">
            <v>63</v>
          </cell>
          <cell r="FC3">
            <v>64</v>
          </cell>
          <cell r="FD3">
            <v>65</v>
          </cell>
          <cell r="FE3">
            <v>66</v>
          </cell>
          <cell r="FF3">
            <v>67</v>
          </cell>
          <cell r="FG3">
            <v>68</v>
          </cell>
          <cell r="FH3">
            <v>69</v>
          </cell>
          <cell r="FI3">
            <v>70</v>
          </cell>
          <cell r="FJ3">
            <v>71</v>
          </cell>
          <cell r="FK3">
            <v>72</v>
          </cell>
          <cell r="FL3">
            <v>73</v>
          </cell>
          <cell r="FM3">
            <v>74</v>
          </cell>
          <cell r="FN3">
            <v>75</v>
          </cell>
          <cell r="FO3">
            <v>76</v>
          </cell>
          <cell r="FP3">
            <v>77</v>
          </cell>
          <cell r="FQ3">
            <v>78</v>
          </cell>
          <cell r="FR3">
            <v>79</v>
          </cell>
          <cell r="FS3">
            <v>80</v>
          </cell>
          <cell r="FT3">
            <v>81</v>
          </cell>
          <cell r="FU3">
            <v>82</v>
          </cell>
          <cell r="FV3">
            <v>83</v>
          </cell>
          <cell r="FW3">
            <v>84</v>
          </cell>
          <cell r="FX3">
            <v>85</v>
          </cell>
          <cell r="FY3">
            <v>86</v>
          </cell>
          <cell r="FZ3">
            <v>87</v>
          </cell>
          <cell r="GA3">
            <v>88</v>
          </cell>
          <cell r="GB3">
            <v>89</v>
          </cell>
          <cell r="GC3" t="str">
            <v>90+</v>
          </cell>
          <cell r="GD3" t="str">
            <v>No Females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3">
            <v>0</v>
          </cell>
          <cell r="D3">
            <v>1</v>
          </cell>
          <cell r="E3">
            <v>2</v>
          </cell>
          <cell r="F3">
            <v>3</v>
          </cell>
          <cell r="G3">
            <v>4</v>
          </cell>
          <cell r="H3">
            <v>5</v>
          </cell>
          <cell r="I3">
            <v>6</v>
          </cell>
          <cell r="J3">
            <v>7</v>
          </cell>
          <cell r="K3">
            <v>8</v>
          </cell>
          <cell r="L3">
            <v>9</v>
          </cell>
          <cell r="M3">
            <v>10</v>
          </cell>
          <cell r="N3">
            <v>11</v>
          </cell>
          <cell r="O3">
            <v>12</v>
          </cell>
          <cell r="P3">
            <v>13</v>
          </cell>
          <cell r="Q3">
            <v>14</v>
          </cell>
          <cell r="R3">
            <v>15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Y3">
            <v>22</v>
          </cell>
          <cell r="Z3">
            <v>23</v>
          </cell>
          <cell r="AA3">
            <v>24</v>
          </cell>
          <cell r="AB3">
            <v>25</v>
          </cell>
          <cell r="AC3">
            <v>26</v>
          </cell>
          <cell r="AD3">
            <v>27</v>
          </cell>
          <cell r="AE3">
            <v>28</v>
          </cell>
          <cell r="AF3">
            <v>29</v>
          </cell>
          <cell r="AG3">
            <v>30</v>
          </cell>
          <cell r="AH3">
            <v>31</v>
          </cell>
          <cell r="AI3">
            <v>32</v>
          </cell>
          <cell r="AJ3">
            <v>33</v>
          </cell>
          <cell r="AK3">
            <v>34</v>
          </cell>
          <cell r="AL3">
            <v>35</v>
          </cell>
          <cell r="AM3">
            <v>36</v>
          </cell>
          <cell r="AN3">
            <v>37</v>
          </cell>
          <cell r="AO3">
            <v>38</v>
          </cell>
          <cell r="AP3">
            <v>39</v>
          </cell>
          <cell r="AQ3">
            <v>40</v>
          </cell>
          <cell r="AR3">
            <v>41</v>
          </cell>
          <cell r="AS3">
            <v>42</v>
          </cell>
          <cell r="AT3">
            <v>43</v>
          </cell>
          <cell r="AU3">
            <v>44</v>
          </cell>
          <cell r="AV3">
            <v>45</v>
          </cell>
          <cell r="AW3">
            <v>46</v>
          </cell>
          <cell r="AX3">
            <v>47</v>
          </cell>
          <cell r="AY3">
            <v>48</v>
          </cell>
          <cell r="AZ3">
            <v>49</v>
          </cell>
          <cell r="BA3">
            <v>50</v>
          </cell>
          <cell r="BB3">
            <v>51</v>
          </cell>
          <cell r="BC3">
            <v>52</v>
          </cell>
          <cell r="BD3">
            <v>53</v>
          </cell>
          <cell r="BE3">
            <v>54</v>
          </cell>
          <cell r="BF3">
            <v>55</v>
          </cell>
          <cell r="BG3">
            <v>56</v>
          </cell>
          <cell r="BH3">
            <v>57</v>
          </cell>
          <cell r="BI3">
            <v>58</v>
          </cell>
          <cell r="BJ3">
            <v>59</v>
          </cell>
          <cell r="BK3">
            <v>60</v>
          </cell>
          <cell r="BL3">
            <v>61</v>
          </cell>
          <cell r="BM3">
            <v>62</v>
          </cell>
          <cell r="BN3">
            <v>63</v>
          </cell>
          <cell r="BO3">
            <v>64</v>
          </cell>
          <cell r="BP3">
            <v>65</v>
          </cell>
          <cell r="BQ3">
            <v>66</v>
          </cell>
          <cell r="BR3">
            <v>67</v>
          </cell>
          <cell r="BS3">
            <v>68</v>
          </cell>
          <cell r="BT3">
            <v>69</v>
          </cell>
          <cell r="BU3">
            <v>70</v>
          </cell>
          <cell r="BV3">
            <v>71</v>
          </cell>
          <cell r="BW3">
            <v>72</v>
          </cell>
          <cell r="BX3">
            <v>73</v>
          </cell>
          <cell r="BY3">
            <v>74</v>
          </cell>
          <cell r="BZ3">
            <v>75</v>
          </cell>
          <cell r="CA3">
            <v>76</v>
          </cell>
          <cell r="CB3">
            <v>77</v>
          </cell>
          <cell r="CC3">
            <v>78</v>
          </cell>
          <cell r="CD3">
            <v>79</v>
          </cell>
          <cell r="CE3">
            <v>80</v>
          </cell>
          <cell r="CF3">
            <v>81</v>
          </cell>
          <cell r="CG3">
            <v>82</v>
          </cell>
          <cell r="CH3">
            <v>83</v>
          </cell>
          <cell r="CI3">
            <v>84</v>
          </cell>
          <cell r="CJ3">
            <v>85</v>
          </cell>
          <cell r="CK3">
            <v>86</v>
          </cell>
          <cell r="CL3">
            <v>87</v>
          </cell>
          <cell r="CM3">
            <v>88</v>
          </cell>
          <cell r="CN3">
            <v>89</v>
          </cell>
          <cell r="CO3" t="str">
            <v>90+</v>
          </cell>
          <cell r="CP3" t="str">
            <v>No Males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 data"/>
      <sheetName val="Population Density, Borough"/>
      <sheetName val="Population Density, Ward"/>
      <sheetName val="ward data"/>
    </sheetNames>
    <sheetDataSet>
      <sheetData sheetId="0"/>
      <sheetData sheetId="1">
        <row r="5">
          <cell r="L5">
            <v>2001</v>
          </cell>
        </row>
        <row r="6">
          <cell r="L6">
            <v>2002</v>
          </cell>
        </row>
        <row r="7">
          <cell r="L7">
            <v>2003</v>
          </cell>
        </row>
        <row r="8">
          <cell r="L8">
            <v>2004</v>
          </cell>
        </row>
        <row r="9">
          <cell r="L9">
            <v>2005</v>
          </cell>
        </row>
        <row r="10">
          <cell r="L10">
            <v>2006</v>
          </cell>
        </row>
        <row r="11">
          <cell r="L11">
            <v>2007</v>
          </cell>
        </row>
        <row r="12">
          <cell r="L12">
            <v>2008</v>
          </cell>
        </row>
        <row r="13">
          <cell r="L13">
            <v>2009</v>
          </cell>
        </row>
        <row r="14">
          <cell r="L14">
            <v>2010</v>
          </cell>
        </row>
        <row r="15">
          <cell r="L15">
            <v>2011</v>
          </cell>
        </row>
        <row r="16">
          <cell r="L16">
            <v>2012</v>
          </cell>
        </row>
        <row r="17">
          <cell r="L17">
            <v>2013</v>
          </cell>
        </row>
        <row r="18">
          <cell r="L18">
            <v>2014</v>
          </cell>
        </row>
        <row r="19">
          <cell r="L19">
            <v>2015</v>
          </cell>
        </row>
        <row r="20">
          <cell r="L20">
            <v>2016</v>
          </cell>
        </row>
        <row r="21">
          <cell r="L21">
            <v>2017</v>
          </cell>
        </row>
        <row r="22">
          <cell r="L22">
            <v>2018</v>
          </cell>
        </row>
        <row r="23">
          <cell r="L23">
            <v>2019</v>
          </cell>
        </row>
        <row r="24">
          <cell r="L24">
            <v>2020</v>
          </cell>
        </row>
        <row r="25">
          <cell r="L25">
            <v>2021</v>
          </cell>
        </row>
        <row r="26">
          <cell r="L26">
            <v>2022</v>
          </cell>
        </row>
        <row r="27">
          <cell r="L27">
            <v>2023</v>
          </cell>
        </row>
        <row r="28">
          <cell r="L28">
            <v>2024</v>
          </cell>
        </row>
        <row r="29">
          <cell r="L29">
            <v>2025</v>
          </cell>
        </row>
        <row r="30">
          <cell r="L30">
            <v>2026</v>
          </cell>
        </row>
        <row r="31">
          <cell r="L31">
            <v>2027</v>
          </cell>
        </row>
        <row r="32">
          <cell r="L32">
            <v>2028</v>
          </cell>
        </row>
        <row r="33">
          <cell r="L33">
            <v>2029</v>
          </cell>
        </row>
        <row r="34">
          <cell r="L34">
            <v>2030</v>
          </cell>
        </row>
        <row r="35">
          <cell r="L35">
            <v>2031</v>
          </cell>
        </row>
        <row r="36">
          <cell r="L36">
            <v>2032</v>
          </cell>
        </row>
        <row r="37">
          <cell r="L37">
            <v>2033</v>
          </cell>
        </row>
        <row r="38">
          <cell r="L38">
            <v>2034</v>
          </cell>
        </row>
        <row r="39">
          <cell r="L39">
            <v>2035</v>
          </cell>
        </row>
        <row r="40">
          <cell r="L40">
            <v>2036</v>
          </cell>
        </row>
        <row r="41">
          <cell r="L41">
            <v>2037</v>
          </cell>
        </row>
        <row r="42">
          <cell r="L42">
            <v>2038</v>
          </cell>
        </row>
        <row r="43">
          <cell r="L43">
            <v>2039</v>
          </cell>
        </row>
        <row r="44">
          <cell r="L44">
            <v>2040</v>
          </cell>
        </row>
        <row r="45">
          <cell r="L45">
            <v>2041</v>
          </cell>
        </row>
      </sheetData>
      <sheetData sheetId="2"/>
      <sheetData sheetId="3"/>
      <sheetData sheetId="4">
        <row r="1">
          <cell r="O1">
            <v>2011</v>
          </cell>
        </row>
        <row r="2">
          <cell r="O2">
            <v>2012</v>
          </cell>
        </row>
        <row r="3">
          <cell r="O3">
            <v>2013</v>
          </cell>
        </row>
        <row r="4">
          <cell r="O4">
            <v>2014</v>
          </cell>
        </row>
        <row r="5">
          <cell r="O5">
            <v>2015</v>
          </cell>
        </row>
        <row r="6">
          <cell r="O6">
            <v>2016</v>
          </cell>
        </row>
        <row r="7">
          <cell r="O7">
            <v>2017</v>
          </cell>
        </row>
        <row r="8">
          <cell r="O8">
            <v>2018</v>
          </cell>
        </row>
        <row r="9">
          <cell r="O9">
            <v>2019</v>
          </cell>
        </row>
        <row r="10">
          <cell r="O10">
            <v>2020</v>
          </cell>
        </row>
        <row r="11">
          <cell r="O11">
            <v>2021</v>
          </cell>
        </row>
        <row r="12">
          <cell r="O12">
            <v>2022</v>
          </cell>
        </row>
        <row r="13">
          <cell r="O13">
            <v>2023</v>
          </cell>
        </row>
        <row r="14">
          <cell r="O14">
            <v>2024</v>
          </cell>
        </row>
        <row r="15">
          <cell r="O15">
            <v>2025</v>
          </cell>
        </row>
        <row r="16">
          <cell r="O16">
            <v>2026</v>
          </cell>
        </row>
        <row r="17">
          <cell r="O17">
            <v>2027</v>
          </cell>
        </row>
        <row r="18">
          <cell r="O18">
            <v>2028</v>
          </cell>
        </row>
        <row r="19">
          <cell r="O19">
            <v>2029</v>
          </cell>
        </row>
        <row r="20">
          <cell r="O20">
            <v>2030</v>
          </cell>
        </row>
        <row r="21">
          <cell r="O21">
            <v>2031</v>
          </cell>
        </row>
        <row r="22">
          <cell r="O22">
            <v>2032</v>
          </cell>
        </row>
        <row r="23">
          <cell r="O23">
            <v>2033</v>
          </cell>
        </row>
        <row r="24">
          <cell r="O24">
            <v>2034</v>
          </cell>
        </row>
        <row r="25">
          <cell r="O25">
            <v>2035</v>
          </cell>
        </row>
        <row r="26">
          <cell r="O26">
            <v>2036</v>
          </cell>
        </row>
        <row r="27">
          <cell r="O27">
            <v>2037</v>
          </cell>
        </row>
        <row r="28">
          <cell r="O28">
            <v>2038</v>
          </cell>
        </row>
        <row r="29">
          <cell r="O29">
            <v>2039</v>
          </cell>
        </row>
        <row r="30">
          <cell r="O30">
            <v>2040</v>
          </cell>
        </row>
        <row r="31">
          <cell r="O31">
            <v>2041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"/>
      <sheetName val="Ward"/>
      <sheetName val="Borough staging"/>
      <sheetName val="Ward staging"/>
    </sheetNames>
    <sheetDataSet>
      <sheetData sheetId="0"/>
      <sheetData sheetId="1"/>
      <sheetData sheetId="2"/>
      <sheetData sheetId="3"/>
      <sheetData sheetId="4">
        <row r="3">
          <cell r="K3">
            <v>7953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497A-D080-4E5B-8E48-E3127795E7D0}">
  <dimension ref="C3:AG33"/>
  <sheetViews>
    <sheetView topLeftCell="T1" workbookViewId="0">
      <selection activeCell="AG24" sqref="AG24"/>
    </sheetView>
  </sheetViews>
  <sheetFormatPr defaultRowHeight="15" x14ac:dyDescent="0.25"/>
  <cols>
    <col min="13" max="13" width="10.7109375" bestFit="1" customWidth="1"/>
    <col min="14" max="14" width="11.85546875" bestFit="1" customWidth="1"/>
    <col min="15" max="15" width="13.7109375" bestFit="1" customWidth="1"/>
    <col min="16" max="16" width="21.5703125" bestFit="1" customWidth="1"/>
    <col min="17" max="17" width="12.42578125" bestFit="1" customWidth="1"/>
    <col min="18" max="18" width="17.28515625" bestFit="1" customWidth="1"/>
    <col min="19" max="19" width="13.85546875" customWidth="1"/>
    <col min="20" max="20" width="21.85546875" bestFit="1" customWidth="1"/>
    <col min="21" max="21" width="14.42578125" bestFit="1" customWidth="1"/>
    <col min="22" max="22" width="11.5703125" bestFit="1" customWidth="1"/>
    <col min="23" max="23" width="9.5703125" customWidth="1"/>
    <col min="24" max="24" width="10.7109375" bestFit="1" customWidth="1"/>
    <col min="25" max="25" width="14.28515625" customWidth="1"/>
    <col min="26" max="26" width="13.85546875" bestFit="1" customWidth="1"/>
    <col min="27" max="28" width="13.5703125" customWidth="1"/>
    <col min="29" max="29" width="12.85546875" customWidth="1"/>
    <col min="30" max="30" width="12.7109375" customWidth="1"/>
    <col min="31" max="31" width="12.42578125" customWidth="1"/>
    <col min="32" max="32" width="24.42578125" customWidth="1"/>
    <col min="33" max="33" width="11.28515625" customWidth="1"/>
  </cols>
  <sheetData>
    <row r="3" spans="3:33" x14ac:dyDescent="0.25">
      <c r="L3" t="s">
        <v>2</v>
      </c>
      <c r="X3" t="s">
        <v>1358</v>
      </c>
      <c r="Y3" t="s">
        <v>1359</v>
      </c>
      <c r="Z3" t="s">
        <v>1360</v>
      </c>
      <c r="AB3">
        <v>150</v>
      </c>
    </row>
    <row r="4" spans="3:33" ht="33.75" customHeight="1" x14ac:dyDescent="0.25">
      <c r="C4" t="s">
        <v>0</v>
      </c>
      <c r="D4" t="s">
        <v>1</v>
      </c>
      <c r="G4">
        <f>319.3/1254.2</f>
        <v>0.25458459575825226</v>
      </c>
      <c r="M4" t="s">
        <v>6</v>
      </c>
      <c r="N4" t="s">
        <v>7</v>
      </c>
      <c r="P4" s="1" t="s">
        <v>8</v>
      </c>
      <c r="Q4" s="1"/>
      <c r="R4" t="s">
        <v>99</v>
      </c>
      <c r="S4" s="1" t="s">
        <v>98</v>
      </c>
      <c r="T4" s="1" t="s">
        <v>105</v>
      </c>
      <c r="U4" t="s">
        <v>97</v>
      </c>
      <c r="V4" t="s">
        <v>1354</v>
      </c>
      <c r="X4">
        <v>5.0000000000000001E-4</v>
      </c>
      <c r="Y4">
        <f>X4/$X$4</f>
        <v>1</v>
      </c>
    </row>
    <row r="5" spans="3:33" x14ac:dyDescent="0.25">
      <c r="C5">
        <v>11352</v>
      </c>
      <c r="D5">
        <v>4291</v>
      </c>
      <c r="L5" t="s">
        <v>3</v>
      </c>
      <c r="M5">
        <v>3624536</v>
      </c>
      <c r="N5">
        <v>319.3</v>
      </c>
      <c r="O5">
        <f>M5/N5</f>
        <v>11351.506420294394</v>
      </c>
      <c r="P5">
        <v>0.20364534122015412</v>
      </c>
      <c r="R5" t="s">
        <v>100</v>
      </c>
      <c r="S5" s="2">
        <f>MAX(Data_Boroughs!I4:I36)</f>
        <v>16363.757322833979</v>
      </c>
      <c r="T5" s="19">
        <f>S5/1000000</f>
        <v>1.6363757322833978E-2</v>
      </c>
      <c r="U5" t="str">
        <f>INDEX(Data_Boroughs!$B$4:$I$36,MATCH('Sensor clouds'!$S5,Data_Boroughs!$I$4:$I$36,0),1)</f>
        <v>Tower Hamlets</v>
      </c>
      <c r="V5" t="s">
        <v>1355</v>
      </c>
      <c r="X5">
        <f>MAX(Data_Ward!Q3:Q628)</f>
        <v>2.8900900900900903E-2</v>
      </c>
      <c r="Y5">
        <f t="shared" ref="Y5:Y7" si="0">X5/$X$4</f>
        <v>57.801801801801801</v>
      </c>
      <c r="Z5" t="s">
        <v>1361</v>
      </c>
      <c r="AB5">
        <f>1-AB3*X4</f>
        <v>0.92500000000000004</v>
      </c>
      <c r="AF5" s="90" t="s">
        <v>1405</v>
      </c>
      <c r="AG5" s="91"/>
    </row>
    <row r="6" spans="3:33" x14ac:dyDescent="0.25">
      <c r="C6">
        <v>0.2</v>
      </c>
      <c r="D6">
        <f>1-C6</f>
        <v>0.8</v>
      </c>
      <c r="E6">
        <f>C6*$C$5+D6*$D$5</f>
        <v>5703.2000000000007</v>
      </c>
      <c r="L6" t="s">
        <v>4</v>
      </c>
      <c r="M6">
        <v>5381816</v>
      </c>
      <c r="N6">
        <v>1254.2</v>
      </c>
      <c r="O6">
        <f>M6/N6</f>
        <v>4291.0349226598628</v>
      </c>
      <c r="P6">
        <f>1-P5</f>
        <v>0.7963546587798459</v>
      </c>
      <c r="R6" t="s">
        <v>101</v>
      </c>
      <c r="S6" s="2">
        <f>MIN(Data_Boroughs!I4:I36)</f>
        <v>2226.6109866052989</v>
      </c>
      <c r="T6" s="19">
        <f>S6/1000000</f>
        <v>2.2266109866052987E-3</v>
      </c>
      <c r="U6" t="str">
        <f>INDEX(Data_Boroughs!$B$4:$I$36,MATCH('Sensor clouds'!$S6,Data_Boroughs!$I$4:$I$36,0),1)</f>
        <v>Bromley</v>
      </c>
      <c r="V6" t="s">
        <v>1356</v>
      </c>
      <c r="X6" s="19">
        <f>T5</f>
        <v>1.6363757322833978E-2</v>
      </c>
      <c r="Y6">
        <f t="shared" si="0"/>
        <v>32.727514645667952</v>
      </c>
      <c r="AF6" s="73" t="s">
        <v>1355</v>
      </c>
      <c r="AG6" s="80">
        <v>2.8900900900900903E-2</v>
      </c>
    </row>
    <row r="7" spans="3:33" x14ac:dyDescent="0.25">
      <c r="C7">
        <v>0.20499999999999999</v>
      </c>
      <c r="D7">
        <f t="shared" ref="D7:D14" si="1">1-C7</f>
        <v>0.79500000000000004</v>
      </c>
      <c r="E7">
        <f t="shared" ref="E7:E11" si="2">C7*$C$5+D7*$D$5</f>
        <v>5738.5050000000001</v>
      </c>
      <c r="R7" t="s">
        <v>3</v>
      </c>
      <c r="S7" s="2">
        <f>Data_Boroughs!I38</f>
        <v>11506.31618422809</v>
      </c>
      <c r="T7" s="19">
        <f t="shared" ref="T7:T9" si="3">S7/1000000</f>
        <v>1.150631618422809E-2</v>
      </c>
      <c r="V7" t="s">
        <v>1357</v>
      </c>
      <c r="X7" s="19">
        <f>T9</f>
        <v>5.7921785649445836E-3</v>
      </c>
      <c r="Y7">
        <f t="shared" si="0"/>
        <v>11.584357129889167</v>
      </c>
      <c r="AF7" s="74" t="s">
        <v>1356</v>
      </c>
      <c r="AG7" s="81">
        <v>1.6363757322833978E-2</v>
      </c>
    </row>
    <row r="8" spans="3:33" x14ac:dyDescent="0.25">
      <c r="C8">
        <v>0.21</v>
      </c>
      <c r="D8">
        <f t="shared" si="1"/>
        <v>0.79</v>
      </c>
      <c r="E8">
        <f t="shared" si="2"/>
        <v>5773.81</v>
      </c>
      <c r="L8" t="s">
        <v>5</v>
      </c>
      <c r="M8">
        <v>9006352</v>
      </c>
      <c r="N8">
        <v>1572.1</v>
      </c>
      <c r="O8">
        <f>M8/N8</f>
        <v>5728.8671204121874</v>
      </c>
      <c r="P8">
        <f>O5*P5+O6*P6</f>
        <v>5728.8670499708196</v>
      </c>
      <c r="R8" t="s">
        <v>4</v>
      </c>
      <c r="S8" s="2">
        <f>Data_Boroughs!I39</f>
        <v>4331.1443911331025</v>
      </c>
      <c r="T8" s="19">
        <f t="shared" si="3"/>
        <v>4.3311443911331028E-3</v>
      </c>
      <c r="AF8" s="77" t="s">
        <v>1357</v>
      </c>
      <c r="AG8" s="82">
        <v>5.7921785649445836E-3</v>
      </c>
    </row>
    <row r="9" spans="3:33" x14ac:dyDescent="0.25">
      <c r="C9">
        <v>0.215</v>
      </c>
      <c r="D9">
        <f t="shared" si="1"/>
        <v>0.78500000000000003</v>
      </c>
      <c r="E9">
        <f t="shared" si="2"/>
        <v>5809.1149999999998</v>
      </c>
      <c r="R9" t="s">
        <v>5</v>
      </c>
      <c r="S9" s="2">
        <f>Data_Boroughs!I41</f>
        <v>5792.1785649445837</v>
      </c>
      <c r="T9" s="19">
        <f t="shared" si="3"/>
        <v>5.7921785649445836E-3</v>
      </c>
    </row>
    <row r="10" spans="3:33" x14ac:dyDescent="0.25">
      <c r="C10">
        <v>0.22</v>
      </c>
      <c r="D10">
        <f t="shared" si="1"/>
        <v>0.78</v>
      </c>
      <c r="E10">
        <f t="shared" si="2"/>
        <v>5844.42</v>
      </c>
      <c r="V10" s="39" t="s">
        <v>120</v>
      </c>
    </row>
    <row r="11" spans="3:33" ht="15" customHeight="1" x14ac:dyDescent="0.25">
      <c r="C11">
        <v>0.22500000000000001</v>
      </c>
      <c r="D11">
        <f t="shared" si="1"/>
        <v>0.77500000000000002</v>
      </c>
      <c r="E11">
        <f t="shared" si="2"/>
        <v>5879.7250000000004</v>
      </c>
      <c r="L11" t="s">
        <v>9</v>
      </c>
      <c r="N11" t="s">
        <v>15</v>
      </c>
      <c r="O11" t="s">
        <v>13</v>
      </c>
      <c r="P11" s="21" t="s">
        <v>108</v>
      </c>
      <c r="Q11" s="20" t="s">
        <v>110</v>
      </c>
      <c r="R11" s="20" t="s">
        <v>109</v>
      </c>
      <c r="S11" s="20" t="s">
        <v>107</v>
      </c>
      <c r="V11" s="84" t="s">
        <v>114</v>
      </c>
      <c r="W11" s="85"/>
      <c r="X11" s="85"/>
      <c r="Y11" s="85"/>
      <c r="Z11" s="85"/>
      <c r="AA11" s="85"/>
      <c r="AB11" s="85"/>
      <c r="AC11" s="85"/>
      <c r="AD11" s="86"/>
    </row>
    <row r="12" spans="3:33" x14ac:dyDescent="0.25">
      <c r="C12">
        <v>0.23</v>
      </c>
      <c r="D12">
        <f t="shared" si="1"/>
        <v>0.77</v>
      </c>
      <c r="E12">
        <f t="shared" ref="E12:E14" si="4">C12*$C$5+D12*$D$5</f>
        <v>5915.0300000000007</v>
      </c>
      <c r="N12">
        <v>6400</v>
      </c>
      <c r="O12">
        <v>100</v>
      </c>
      <c r="P12" s="22">
        <v>90</v>
      </c>
      <c r="Q12" s="23">
        <v>3</v>
      </c>
      <c r="R12" s="23">
        <f>P12/Q12</f>
        <v>30</v>
      </c>
      <c r="S12" s="22">
        <f>+P12/N12</f>
        <v>1.40625E-2</v>
      </c>
      <c r="V12" s="87"/>
      <c r="W12" s="88"/>
      <c r="X12" s="88"/>
      <c r="Y12" s="88"/>
      <c r="Z12" s="88"/>
      <c r="AA12" s="88"/>
      <c r="AB12" s="88"/>
      <c r="AC12" s="88"/>
      <c r="AD12" s="89"/>
    </row>
    <row r="13" spans="3:33" ht="43.5" customHeight="1" x14ac:dyDescent="0.25">
      <c r="C13">
        <v>0.23499999999999999</v>
      </c>
      <c r="D13">
        <f t="shared" si="1"/>
        <v>0.76500000000000001</v>
      </c>
      <c r="E13">
        <f t="shared" si="4"/>
        <v>5950.335</v>
      </c>
      <c r="L13" t="s">
        <v>10</v>
      </c>
      <c r="M13" t="s">
        <v>11</v>
      </c>
      <c r="N13" t="s">
        <v>12</v>
      </c>
      <c r="O13" t="s">
        <v>14</v>
      </c>
      <c r="P13" t="s">
        <v>111</v>
      </c>
      <c r="Q13" t="s">
        <v>106</v>
      </c>
      <c r="T13" t="s">
        <v>112</v>
      </c>
      <c r="V13" s="26" t="s">
        <v>113</v>
      </c>
      <c r="W13" s="24" t="s">
        <v>10</v>
      </c>
      <c r="X13" s="24" t="s">
        <v>115</v>
      </c>
      <c r="Y13" s="24" t="s">
        <v>111</v>
      </c>
      <c r="Z13" s="24" t="s">
        <v>107</v>
      </c>
      <c r="AA13" s="25" t="s">
        <v>116</v>
      </c>
      <c r="AB13" s="25" t="s">
        <v>117</v>
      </c>
      <c r="AC13" s="25" t="s">
        <v>118</v>
      </c>
      <c r="AD13" s="27" t="s">
        <v>119</v>
      </c>
    </row>
    <row r="14" spans="3:33" x14ac:dyDescent="0.25">
      <c r="C14">
        <v>0.24</v>
      </c>
      <c r="D14">
        <f t="shared" si="1"/>
        <v>0.76</v>
      </c>
      <c r="E14">
        <f t="shared" si="4"/>
        <v>5985.6399999999994</v>
      </c>
      <c r="L14">
        <v>5</v>
      </c>
      <c r="M14">
        <v>1</v>
      </c>
      <c r="N14">
        <f>M14*$O$12</f>
        <v>100</v>
      </c>
      <c r="O14">
        <f>N14/$N$12</f>
        <v>1.5625E-2</v>
      </c>
      <c r="P14">
        <f>($P$12/N14)/$Q$12</f>
        <v>0.3</v>
      </c>
      <c r="Q14">
        <f>($P$12/N14)</f>
        <v>0.9</v>
      </c>
      <c r="T14">
        <f t="shared" ref="T14:T15" si="5">Q14/$T$5</f>
        <v>54.999593445702139</v>
      </c>
      <c r="V14" s="28">
        <v>10</v>
      </c>
      <c r="W14" s="29">
        <v>10</v>
      </c>
      <c r="X14" s="29">
        <v>1</v>
      </c>
      <c r="Y14" s="40">
        <f>V14/(PI()*W14^2)</f>
        <v>3.1830988618379068E-2</v>
      </c>
      <c r="Z14" s="34">
        <f>V14/$N$12</f>
        <v>1.5625000000000001E-3</v>
      </c>
      <c r="AA14" s="30">
        <f>(Y14/$T$5)-1</f>
        <v>0.9452127033173563</v>
      </c>
      <c r="AB14" s="30">
        <f>(Y14/$T$9)-1</f>
        <v>4.4955123122457827</v>
      </c>
      <c r="AC14" s="30">
        <f>(Z14/$T$5)-1</f>
        <v>-0.90451459471232265</v>
      </c>
      <c r="AD14" s="31">
        <f>(Z14/$T$9)-1</f>
        <v>-0.7302396701896311</v>
      </c>
    </row>
    <row r="15" spans="3:33" x14ac:dyDescent="0.25">
      <c r="L15">
        <v>10</v>
      </c>
      <c r="M15">
        <f>M14*4</f>
        <v>4</v>
      </c>
      <c r="N15">
        <f t="shared" ref="N15:N17" si="6">M15*$O$12</f>
        <v>400</v>
      </c>
      <c r="O15">
        <f t="shared" ref="O15:O17" si="7">N15/$N$12</f>
        <v>6.25E-2</v>
      </c>
      <c r="P15">
        <f t="shared" ref="P15:P17" si="8">($P$12/N15)/$Q$12</f>
        <v>7.4999999999999997E-2</v>
      </c>
      <c r="Q15">
        <f t="shared" ref="Q15:Q17" si="9">($P$12/N15)</f>
        <v>0.22500000000000001</v>
      </c>
      <c r="T15">
        <f t="shared" si="5"/>
        <v>13.749898361425535</v>
      </c>
      <c r="V15" s="28">
        <v>20</v>
      </c>
      <c r="W15" s="29">
        <v>10</v>
      </c>
      <c r="X15" s="29">
        <v>2</v>
      </c>
      <c r="Y15" s="36">
        <f t="shared" ref="Y15:Y18" si="10">V15/(PI()*W15^2)</f>
        <v>6.3661977236758135E-2</v>
      </c>
      <c r="Z15" s="34">
        <f t="shared" ref="Z15:Z18" si="11">V15/$N$12</f>
        <v>3.1250000000000002E-3</v>
      </c>
      <c r="AA15" s="30">
        <f t="shared" ref="AA15:AA18" si="12">(Y15/$T$5)-1</f>
        <v>2.8904254066347126</v>
      </c>
      <c r="AB15" s="30">
        <f t="shared" ref="AB15:AB18" si="13">(Y15/$T$9)-1</f>
        <v>9.9910246244915655</v>
      </c>
      <c r="AC15" s="30">
        <f t="shared" ref="AC15:AC18" si="14">(Z15/$T$5)-1</f>
        <v>-0.8090291894246453</v>
      </c>
      <c r="AD15" s="31">
        <f t="shared" ref="AD15:AD18" si="15">(Z15/$T$9)-1</f>
        <v>-0.46047934037926219</v>
      </c>
    </row>
    <row r="16" spans="3:33" x14ac:dyDescent="0.25">
      <c r="L16">
        <v>20</v>
      </c>
      <c r="M16">
        <f t="shared" ref="M16:M17" si="16">M15*4</f>
        <v>16</v>
      </c>
      <c r="N16">
        <f t="shared" si="6"/>
        <v>1600</v>
      </c>
      <c r="O16">
        <f t="shared" si="7"/>
        <v>0.25</v>
      </c>
      <c r="P16">
        <f t="shared" si="8"/>
        <v>1.8749999999999999E-2</v>
      </c>
      <c r="Q16">
        <f t="shared" si="9"/>
        <v>5.6250000000000001E-2</v>
      </c>
      <c r="T16">
        <f>Q16/$T$5</f>
        <v>3.4374745903563837</v>
      </c>
      <c r="V16" s="28">
        <v>30</v>
      </c>
      <c r="W16" s="29">
        <v>20</v>
      </c>
      <c r="X16" s="29">
        <v>2</v>
      </c>
      <c r="Y16" s="36">
        <f t="shared" si="10"/>
        <v>2.3873241463784299E-2</v>
      </c>
      <c r="Z16" s="34">
        <f t="shared" si="11"/>
        <v>4.6874999999999998E-3</v>
      </c>
      <c r="AA16" s="30">
        <f t="shared" si="12"/>
        <v>0.45890952748801705</v>
      </c>
      <c r="AB16" s="30">
        <f t="shared" si="13"/>
        <v>3.1216342341843371</v>
      </c>
      <c r="AC16" s="30">
        <f t="shared" si="14"/>
        <v>-0.71354378413696806</v>
      </c>
      <c r="AD16" s="31">
        <f t="shared" si="15"/>
        <v>-0.1907190105688934</v>
      </c>
    </row>
    <row r="17" spans="12:31" x14ac:dyDescent="0.25">
      <c r="L17">
        <v>40</v>
      </c>
      <c r="M17">
        <f t="shared" si="16"/>
        <v>64</v>
      </c>
      <c r="N17">
        <f t="shared" si="6"/>
        <v>6400</v>
      </c>
      <c r="O17">
        <f t="shared" si="7"/>
        <v>1</v>
      </c>
      <c r="P17">
        <f t="shared" si="8"/>
        <v>4.6874999999999998E-3</v>
      </c>
      <c r="Q17">
        <f t="shared" si="9"/>
        <v>1.40625E-2</v>
      </c>
      <c r="T17">
        <f>Q17/$T$5</f>
        <v>0.85936864758909592</v>
      </c>
      <c r="V17" s="28">
        <v>60</v>
      </c>
      <c r="W17" s="29">
        <v>20</v>
      </c>
      <c r="X17" s="29">
        <v>3</v>
      </c>
      <c r="Y17" s="36">
        <f t="shared" si="10"/>
        <v>4.7746482927568598E-2</v>
      </c>
      <c r="Z17" s="34">
        <f t="shared" si="11"/>
        <v>9.3749999999999997E-3</v>
      </c>
      <c r="AA17" s="30">
        <f t="shared" si="12"/>
        <v>1.9178190549760341</v>
      </c>
      <c r="AB17" s="30">
        <f t="shared" si="13"/>
        <v>7.2432684683686741</v>
      </c>
      <c r="AC17" s="30">
        <f t="shared" si="14"/>
        <v>-0.42708756827393612</v>
      </c>
      <c r="AD17" s="31">
        <f t="shared" si="15"/>
        <v>0.6185619788622132</v>
      </c>
    </row>
    <row r="18" spans="12:31" x14ac:dyDescent="0.25">
      <c r="V18" s="32">
        <v>90</v>
      </c>
      <c r="W18" s="33">
        <v>20</v>
      </c>
      <c r="X18" s="33">
        <v>3</v>
      </c>
      <c r="Y18" s="35">
        <f t="shared" si="10"/>
        <v>7.1619724391352904E-2</v>
      </c>
      <c r="Z18" s="35">
        <f t="shared" si="11"/>
        <v>1.40625E-2</v>
      </c>
      <c r="AA18" s="37">
        <f t="shared" si="12"/>
        <v>3.3767285824640521</v>
      </c>
      <c r="AB18" s="37">
        <f t="shared" si="13"/>
        <v>11.364902702553012</v>
      </c>
      <c r="AC18" s="37">
        <f t="shared" si="14"/>
        <v>-0.14063135241090408</v>
      </c>
      <c r="AD18" s="38">
        <f t="shared" si="15"/>
        <v>1.4278429682933198</v>
      </c>
    </row>
    <row r="20" spans="12:31" x14ac:dyDescent="0.25">
      <c r="V20" s="39" t="s">
        <v>121</v>
      </c>
    </row>
    <row r="21" spans="12:31" ht="15" customHeight="1" x14ac:dyDescent="0.25">
      <c r="V21" s="84" t="s">
        <v>114</v>
      </c>
      <c r="W21" s="85"/>
      <c r="X21" s="85"/>
      <c r="Y21" s="85"/>
      <c r="Z21" s="85"/>
      <c r="AA21" s="85"/>
      <c r="AB21" s="85"/>
      <c r="AC21" s="85"/>
      <c r="AD21" s="85"/>
      <c r="AE21" s="86"/>
    </row>
    <row r="22" spans="12:31" x14ac:dyDescent="0.25">
      <c r="V22" s="87"/>
      <c r="W22" s="88"/>
      <c r="X22" s="88"/>
      <c r="Y22" s="88"/>
      <c r="Z22" s="88"/>
      <c r="AA22" s="88"/>
      <c r="AB22" s="88"/>
      <c r="AC22" s="88"/>
      <c r="AD22" s="88"/>
      <c r="AE22" s="89"/>
    </row>
    <row r="23" spans="12:31" ht="48.75" customHeight="1" x14ac:dyDescent="0.25">
      <c r="V23" s="26" t="s">
        <v>113</v>
      </c>
      <c r="W23" s="24" t="s">
        <v>10</v>
      </c>
      <c r="X23" s="24" t="s">
        <v>115</v>
      </c>
      <c r="Y23" s="24" t="s">
        <v>122</v>
      </c>
      <c r="Z23" s="24" t="s">
        <v>111</v>
      </c>
      <c r="AA23" s="24" t="s">
        <v>107</v>
      </c>
      <c r="AB23" s="25" t="s">
        <v>116</v>
      </c>
      <c r="AC23" s="25" t="s">
        <v>117</v>
      </c>
      <c r="AD23" s="25" t="s">
        <v>118</v>
      </c>
      <c r="AE23" s="27" t="s">
        <v>119</v>
      </c>
    </row>
    <row r="24" spans="12:31" x14ac:dyDescent="0.25">
      <c r="V24" s="28">
        <v>10</v>
      </c>
      <c r="W24" s="29">
        <v>10</v>
      </c>
      <c r="X24" s="29">
        <v>1</v>
      </c>
      <c r="Y24" s="29">
        <v>5</v>
      </c>
      <c r="Z24" s="36">
        <f>V24/(PI()*W24^2)</f>
        <v>3.1830988618379068E-2</v>
      </c>
      <c r="AA24" s="34">
        <f>(V24+Y24+1)/$N$12</f>
        <v>2.5000000000000001E-3</v>
      </c>
      <c r="AB24" s="30">
        <f>(Z24/$T$5)-1</f>
        <v>0.9452127033173563</v>
      </c>
      <c r="AC24" s="30">
        <f>(Z24/$T$9)-1</f>
        <v>4.4955123122457827</v>
      </c>
      <c r="AD24" s="30">
        <f>(AA24/$T$5)-1</f>
        <v>-0.84722335153971629</v>
      </c>
      <c r="AE24" s="31">
        <f>(AA24/$T$9)-1</f>
        <v>-0.5683834723034098</v>
      </c>
    </row>
    <row r="25" spans="12:31" x14ac:dyDescent="0.25">
      <c r="V25" s="28">
        <v>0</v>
      </c>
      <c r="W25" s="29">
        <v>10</v>
      </c>
      <c r="X25" s="29">
        <v>2</v>
      </c>
      <c r="Y25" s="29">
        <v>5</v>
      </c>
      <c r="Z25" s="36">
        <f t="shared" ref="Z25:Z28" si="17">V25/(PI()*W25^2)</f>
        <v>0</v>
      </c>
      <c r="AA25" s="34">
        <f t="shared" ref="AA25:AA28" si="18">(V25+Y25+1)/$N$12</f>
        <v>9.3749999999999997E-4</v>
      </c>
      <c r="AB25" s="30">
        <f t="shared" ref="AB25:AB28" si="19">(Z25/$T$5)-1</f>
        <v>-1</v>
      </c>
      <c r="AC25" s="30">
        <f t="shared" ref="AC25:AC28" si="20">(Z25/$T$9)-1</f>
        <v>-1</v>
      </c>
      <c r="AD25" s="30">
        <f t="shared" ref="AD25:AD28" si="21">(AA25/$T$5)-1</f>
        <v>-0.94270875682739363</v>
      </c>
      <c r="AE25" s="31">
        <f t="shared" ref="AE25:AE28" si="22">(AA25/$T$9)-1</f>
        <v>-0.8381438021137787</v>
      </c>
    </row>
    <row r="26" spans="12:31" x14ac:dyDescent="0.25">
      <c r="V26" s="28">
        <v>30</v>
      </c>
      <c r="W26" s="29">
        <v>20</v>
      </c>
      <c r="X26" s="29">
        <v>2</v>
      </c>
      <c r="Y26" s="29">
        <v>20</v>
      </c>
      <c r="Z26" s="36">
        <f t="shared" si="17"/>
        <v>2.3873241463784299E-2</v>
      </c>
      <c r="AA26" s="34">
        <f t="shared" si="18"/>
        <v>7.9687500000000001E-3</v>
      </c>
      <c r="AB26" s="30">
        <f t="shared" si="19"/>
        <v>0.45890952748801705</v>
      </c>
      <c r="AC26" s="30">
        <f t="shared" si="20"/>
        <v>3.1216342341843371</v>
      </c>
      <c r="AD26" s="30">
        <f t="shared" si="21"/>
        <v>-0.51302443303284573</v>
      </c>
      <c r="AE26" s="31">
        <f t="shared" si="22"/>
        <v>0.37577768203288131</v>
      </c>
    </row>
    <row r="27" spans="12:31" x14ac:dyDescent="0.25">
      <c r="V27" s="28">
        <v>60</v>
      </c>
      <c r="W27" s="29">
        <v>20</v>
      </c>
      <c r="X27" s="29">
        <v>3</v>
      </c>
      <c r="Y27" s="29">
        <v>5</v>
      </c>
      <c r="Z27" s="36">
        <f t="shared" si="17"/>
        <v>4.7746482927568598E-2</v>
      </c>
      <c r="AA27" s="34">
        <f t="shared" si="18"/>
        <v>1.03125E-2</v>
      </c>
      <c r="AB27" s="30">
        <f t="shared" si="19"/>
        <v>1.9178190549760341</v>
      </c>
      <c r="AC27" s="30">
        <f t="shared" si="20"/>
        <v>7.2432684683686741</v>
      </c>
      <c r="AD27" s="30">
        <f t="shared" si="21"/>
        <v>-0.36979632510132965</v>
      </c>
      <c r="AE27" s="31">
        <f t="shared" si="22"/>
        <v>0.78041817674843461</v>
      </c>
    </row>
    <row r="28" spans="12:31" x14ac:dyDescent="0.25">
      <c r="V28" s="32">
        <v>90</v>
      </c>
      <c r="W28" s="33">
        <v>20</v>
      </c>
      <c r="X28" s="33">
        <v>3</v>
      </c>
      <c r="Y28" s="33">
        <v>5</v>
      </c>
      <c r="Z28" s="35">
        <f t="shared" si="17"/>
        <v>7.1619724391352904E-2</v>
      </c>
      <c r="AA28" s="34">
        <f t="shared" si="18"/>
        <v>1.4999999999999999E-2</v>
      </c>
      <c r="AB28" s="37">
        <f t="shared" si="19"/>
        <v>3.3767285824640521</v>
      </c>
      <c r="AC28" s="37">
        <f t="shared" si="20"/>
        <v>11.364902702553012</v>
      </c>
      <c r="AD28" s="37">
        <f t="shared" si="21"/>
        <v>-8.334010923829771E-2</v>
      </c>
      <c r="AE28" s="38">
        <f t="shared" si="22"/>
        <v>1.5896991661795412</v>
      </c>
    </row>
    <row r="31" spans="12:31" x14ac:dyDescent="0.25">
      <c r="Y31">
        <v>57.801801801801801</v>
      </c>
    </row>
    <row r="32" spans="12:31" x14ac:dyDescent="0.25">
      <c r="Y32">
        <v>32.727514645667952</v>
      </c>
    </row>
    <row r="33" spans="25:25" x14ac:dyDescent="0.25">
      <c r="Y33">
        <v>11.584357129889167</v>
      </c>
    </row>
  </sheetData>
  <mergeCells count="3">
    <mergeCell ref="V11:AD12"/>
    <mergeCell ref="V21:AE22"/>
    <mergeCell ref="AF5:A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FC02-C4CC-4B9E-BCA7-EB7C4B14A85B}">
  <dimension ref="B1:F2"/>
  <sheetViews>
    <sheetView workbookViewId="0">
      <selection activeCell="C2" sqref="C2"/>
    </sheetView>
  </sheetViews>
  <sheetFormatPr defaultRowHeight="15" x14ac:dyDescent="0.25"/>
  <cols>
    <col min="2" max="2" width="13.28515625" bestFit="1" customWidth="1"/>
    <col min="3" max="3" width="11.85546875" bestFit="1" customWidth="1"/>
    <col min="5" max="5" width="16.7109375" bestFit="1" customWidth="1"/>
  </cols>
  <sheetData>
    <row r="1" spans="2:6" x14ac:dyDescent="0.25">
      <c r="B1" t="s">
        <v>102</v>
      </c>
      <c r="C1" t="s">
        <v>103</v>
      </c>
      <c r="E1" t="s">
        <v>104</v>
      </c>
      <c r="F1">
        <f>1000/3600</f>
        <v>0.27777777777777779</v>
      </c>
    </row>
    <row r="2" spans="2:6" x14ac:dyDescent="0.25">
      <c r="B2">
        <v>3.5</v>
      </c>
      <c r="C2">
        <f>B2*F1</f>
        <v>0.97222222222222232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6690-E0F1-48A3-9FE0-0E49DF53D237}">
  <dimension ref="A1:L41"/>
  <sheetViews>
    <sheetView workbookViewId="0">
      <selection activeCell="P5" sqref="P5"/>
    </sheetView>
  </sheetViews>
  <sheetFormatPr defaultRowHeight="15" x14ac:dyDescent="0.25"/>
  <cols>
    <col min="1" max="1" width="12.28515625" customWidth="1"/>
    <col min="2" max="2" width="22.140625" bestFit="1" customWidth="1"/>
    <col min="3" max="12" width="12.28515625" customWidth="1"/>
  </cols>
  <sheetData>
    <row r="1" spans="1:12" ht="15.75" x14ac:dyDescent="0.25">
      <c r="A1" s="6"/>
      <c r="B1" s="7" t="s">
        <v>16</v>
      </c>
      <c r="C1" s="8"/>
      <c r="D1" s="92">
        <v>2019</v>
      </c>
      <c r="E1" s="93"/>
      <c r="F1" s="3"/>
      <c r="G1" s="3"/>
      <c r="H1" s="3"/>
      <c r="I1" s="3"/>
      <c r="J1" s="3"/>
      <c r="K1" s="3"/>
      <c r="L1" s="3"/>
    </row>
    <row r="2" spans="1:12" ht="54" customHeight="1" x14ac:dyDescent="0.25">
      <c r="A2" s="9" t="s">
        <v>17</v>
      </c>
      <c r="B2" s="9" t="s">
        <v>18</v>
      </c>
      <c r="C2" s="9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3"/>
      <c r="K2" s="4" t="s">
        <v>26</v>
      </c>
      <c r="L2" s="4" t="s">
        <v>23</v>
      </c>
    </row>
    <row r="3" spans="1:12" x14ac:dyDescent="0.25">
      <c r="A3" s="10"/>
      <c r="B3" s="11"/>
      <c r="C3" s="5"/>
      <c r="D3" s="12"/>
      <c r="E3" s="12"/>
      <c r="F3" s="12"/>
      <c r="G3" s="3"/>
      <c r="H3" s="3"/>
      <c r="I3" s="3"/>
      <c r="J3" s="3"/>
      <c r="K3" s="3"/>
      <c r="L3" s="3"/>
    </row>
    <row r="4" spans="1:12" x14ac:dyDescent="0.25">
      <c r="A4" s="13" t="s">
        <v>27</v>
      </c>
      <c r="B4" s="13" t="s">
        <v>28</v>
      </c>
      <c r="C4" s="13" t="s">
        <v>3</v>
      </c>
      <c r="D4" s="14">
        <v>7953</v>
      </c>
      <c r="E4" s="14">
        <v>290.39340000000004</v>
      </c>
      <c r="F4" s="14">
        <v>314.93830000000003</v>
      </c>
      <c r="G4" s="15">
        <v>27.386986067865173</v>
      </c>
      <c r="H4" s="15">
        <v>2.9039340000000005</v>
      </c>
      <c r="I4" s="14">
        <v>2738.6986067865173</v>
      </c>
      <c r="J4" s="14"/>
      <c r="K4" s="14">
        <v>7400</v>
      </c>
      <c r="L4" s="15">
        <v>25.48267281556674</v>
      </c>
    </row>
    <row r="5" spans="1:12" x14ac:dyDescent="0.25">
      <c r="A5" s="13" t="s">
        <v>29</v>
      </c>
      <c r="B5" s="13" t="s">
        <v>30</v>
      </c>
      <c r="C5" s="13" t="s">
        <v>4</v>
      </c>
      <c r="D5" s="14">
        <v>214858</v>
      </c>
      <c r="E5" s="14">
        <v>3610.7817000000005</v>
      </c>
      <c r="F5" s="14">
        <v>3779.933</v>
      </c>
      <c r="G5" s="15">
        <v>59.504566559645511</v>
      </c>
      <c r="H5" s="15">
        <v>36.107817000000004</v>
      </c>
      <c r="I5" s="14">
        <v>5950.4566559645509</v>
      </c>
      <c r="J5" s="14"/>
      <c r="K5" s="14">
        <v>185900</v>
      </c>
      <c r="L5" s="15">
        <v>51.484696513223156</v>
      </c>
    </row>
    <row r="6" spans="1:12" x14ac:dyDescent="0.25">
      <c r="A6" s="13" t="s">
        <v>31</v>
      </c>
      <c r="B6" s="13" t="s">
        <v>32</v>
      </c>
      <c r="C6" s="13" t="s">
        <v>4</v>
      </c>
      <c r="D6" s="14">
        <v>402363</v>
      </c>
      <c r="E6" s="14">
        <v>8674.8314000000009</v>
      </c>
      <c r="F6" s="14">
        <v>8674.8314000000009</v>
      </c>
      <c r="G6" s="15">
        <v>46.382803474428329</v>
      </c>
      <c r="H6" s="15">
        <v>86.748314000000008</v>
      </c>
      <c r="I6" s="14">
        <v>4638.2803474428329</v>
      </c>
      <c r="J6" s="14"/>
      <c r="K6" s="14">
        <v>356400</v>
      </c>
      <c r="L6" s="15">
        <v>41.08437196831283</v>
      </c>
    </row>
    <row r="7" spans="1:12" x14ac:dyDescent="0.25">
      <c r="A7" s="13" t="s">
        <v>33</v>
      </c>
      <c r="B7" s="13" t="s">
        <v>34</v>
      </c>
      <c r="C7" s="13" t="s">
        <v>4</v>
      </c>
      <c r="D7" s="14">
        <v>252885</v>
      </c>
      <c r="E7" s="14">
        <v>6058.0668000000005</v>
      </c>
      <c r="F7" s="14">
        <v>6428.5879000000004</v>
      </c>
      <c r="G7" s="15">
        <v>41.743514614266054</v>
      </c>
      <c r="H7" s="15">
        <v>60.580668000000003</v>
      </c>
      <c r="I7" s="14">
        <v>4174.3514614266051</v>
      </c>
      <c r="J7" s="14"/>
      <c r="K7" s="14">
        <v>232000</v>
      </c>
      <c r="L7" s="15">
        <v>38.296045200425979</v>
      </c>
    </row>
    <row r="8" spans="1:12" x14ac:dyDescent="0.25">
      <c r="A8" s="13" t="s">
        <v>35</v>
      </c>
      <c r="B8" s="13" t="s">
        <v>36</v>
      </c>
      <c r="C8" s="13" t="s">
        <v>4</v>
      </c>
      <c r="D8" s="14">
        <v>340710</v>
      </c>
      <c r="E8" s="14">
        <v>4323.2637000000004</v>
      </c>
      <c r="F8" s="14">
        <v>4323.2637000000004</v>
      </c>
      <c r="G8" s="15">
        <v>78.808516815664049</v>
      </c>
      <c r="H8" s="15">
        <v>43.232637000000004</v>
      </c>
      <c r="I8" s="14">
        <v>7880.8516815664052</v>
      </c>
      <c r="J8" s="14"/>
      <c r="K8" s="14">
        <v>311200</v>
      </c>
      <c r="L8" s="15">
        <v>71.982655140837224</v>
      </c>
    </row>
    <row r="9" spans="1:12" x14ac:dyDescent="0.25">
      <c r="A9" s="13" t="s">
        <v>37</v>
      </c>
      <c r="B9" s="13" t="s">
        <v>38</v>
      </c>
      <c r="C9" s="13" t="s">
        <v>4</v>
      </c>
      <c r="D9" s="14">
        <v>334292</v>
      </c>
      <c r="E9" s="14">
        <v>15013.489200000002</v>
      </c>
      <c r="F9" s="14">
        <v>15013.489200000002</v>
      </c>
      <c r="G9" s="15">
        <v>22.266109866052986</v>
      </c>
      <c r="H9" s="15">
        <v>150.13489200000001</v>
      </c>
      <c r="I9" s="14">
        <v>2226.6109866052989</v>
      </c>
      <c r="J9" s="14"/>
      <c r="K9" s="14">
        <v>309400</v>
      </c>
      <c r="L9" s="15">
        <v>20.608134183757894</v>
      </c>
    </row>
    <row r="10" spans="1:12" x14ac:dyDescent="0.25">
      <c r="A10" s="13" t="s">
        <v>39</v>
      </c>
      <c r="B10" s="13" t="s">
        <v>40</v>
      </c>
      <c r="C10" s="13" t="s">
        <v>3</v>
      </c>
      <c r="D10" s="14">
        <v>255526</v>
      </c>
      <c r="E10" s="14">
        <v>2178.9295000000002</v>
      </c>
      <c r="F10" s="14">
        <v>2178.9295000000002</v>
      </c>
      <c r="G10" s="15">
        <v>117.27134815513764</v>
      </c>
      <c r="H10" s="15">
        <v>21.789295000000003</v>
      </c>
      <c r="I10" s="14">
        <v>11727.134815513764</v>
      </c>
      <c r="J10" s="14"/>
      <c r="K10" s="14">
        <v>220300</v>
      </c>
      <c r="L10" s="15">
        <v>101.10469384163186</v>
      </c>
    </row>
    <row r="11" spans="1:12" x14ac:dyDescent="0.25">
      <c r="A11" s="13" t="s">
        <v>41</v>
      </c>
      <c r="B11" s="13" t="s">
        <v>42</v>
      </c>
      <c r="C11" s="13" t="s">
        <v>4</v>
      </c>
      <c r="D11" s="14">
        <v>396548</v>
      </c>
      <c r="E11" s="14">
        <v>8650.3634999999995</v>
      </c>
      <c r="F11" s="14">
        <v>8650.3634999999995</v>
      </c>
      <c r="G11" s="15">
        <v>45.841773007573615</v>
      </c>
      <c r="H11" s="15">
        <v>86.503634999999989</v>
      </c>
      <c r="I11" s="14">
        <v>4584.177300757362</v>
      </c>
      <c r="J11" s="14"/>
      <c r="K11" s="14">
        <v>363400</v>
      </c>
      <c r="L11" s="15">
        <v>42.009795310913816</v>
      </c>
    </row>
    <row r="12" spans="1:12" x14ac:dyDescent="0.25">
      <c r="A12" s="13" t="s">
        <v>43</v>
      </c>
      <c r="B12" s="13" t="s">
        <v>44</v>
      </c>
      <c r="C12" s="13" t="s">
        <v>4</v>
      </c>
      <c r="D12" s="14">
        <v>354184</v>
      </c>
      <c r="E12" s="14">
        <v>5554.4305000000004</v>
      </c>
      <c r="F12" s="14">
        <v>5554.4305000000004</v>
      </c>
      <c r="G12" s="15">
        <v>63.766033259395357</v>
      </c>
      <c r="H12" s="15">
        <v>55.544305000000001</v>
      </c>
      <c r="I12" s="14">
        <v>6376.6033259395363</v>
      </c>
      <c r="J12" s="14"/>
      <c r="K12" s="14">
        <v>338400</v>
      </c>
      <c r="L12" s="15">
        <v>60.924337787645371</v>
      </c>
    </row>
    <row r="13" spans="1:12" x14ac:dyDescent="0.25">
      <c r="A13" s="13" t="s">
        <v>45</v>
      </c>
      <c r="B13" s="13" t="s">
        <v>46</v>
      </c>
      <c r="C13" s="13" t="s">
        <v>4</v>
      </c>
      <c r="D13" s="14">
        <v>339480</v>
      </c>
      <c r="E13" s="14">
        <v>8083.1971000000003</v>
      </c>
      <c r="F13" s="14">
        <v>8220.1119999999992</v>
      </c>
      <c r="G13" s="15">
        <v>41.998233594971971</v>
      </c>
      <c r="H13" s="15">
        <v>80.83197100000001</v>
      </c>
      <c r="I13" s="14">
        <v>4199.8233594971962</v>
      </c>
      <c r="J13" s="14"/>
      <c r="K13" s="14">
        <v>312500</v>
      </c>
      <c r="L13" s="15">
        <v>38.660445382434133</v>
      </c>
    </row>
    <row r="14" spans="1:12" x14ac:dyDescent="0.25">
      <c r="A14" s="13" t="s">
        <v>47</v>
      </c>
      <c r="B14" s="13" t="s">
        <v>48</v>
      </c>
      <c r="C14" s="13" t="s">
        <v>4</v>
      </c>
      <c r="D14" s="14">
        <v>289650</v>
      </c>
      <c r="E14" s="14">
        <v>4733.3866999999991</v>
      </c>
      <c r="F14" s="14">
        <v>5043.9248999999991</v>
      </c>
      <c r="G14" s="15">
        <v>61.192972042618038</v>
      </c>
      <c r="H14" s="15">
        <v>47.333866999999991</v>
      </c>
      <c r="I14" s="14">
        <v>6119.2972042618039</v>
      </c>
      <c r="J14" s="14"/>
      <c r="K14" s="14">
        <v>254600</v>
      </c>
      <c r="L14" s="15">
        <v>53.788125952185574</v>
      </c>
    </row>
    <row r="15" spans="1:12" x14ac:dyDescent="0.25">
      <c r="A15" s="13" t="s">
        <v>49</v>
      </c>
      <c r="B15" s="13" t="s">
        <v>50</v>
      </c>
      <c r="C15" s="13" t="s">
        <v>3</v>
      </c>
      <c r="D15" s="14">
        <v>286425</v>
      </c>
      <c r="E15" s="14">
        <v>1904.9024999999997</v>
      </c>
      <c r="F15" s="14">
        <v>1904.9024999999997</v>
      </c>
      <c r="G15" s="15">
        <v>150.36202640292615</v>
      </c>
      <c r="H15" s="15">
        <v>19.049024999999997</v>
      </c>
      <c r="I15" s="14">
        <v>15036.202640292617</v>
      </c>
      <c r="J15" s="14"/>
      <c r="K15" s="14">
        <v>246300</v>
      </c>
      <c r="L15" s="15">
        <v>129.29795619460842</v>
      </c>
    </row>
    <row r="16" spans="1:12" x14ac:dyDescent="0.25">
      <c r="A16" s="13" t="s">
        <v>51</v>
      </c>
      <c r="B16" s="13" t="s">
        <v>52</v>
      </c>
      <c r="C16" s="13" t="s">
        <v>3</v>
      </c>
      <c r="D16" s="14">
        <v>186075</v>
      </c>
      <c r="E16" s="14">
        <v>1639.7452999999998</v>
      </c>
      <c r="F16" s="14">
        <v>1715.4003</v>
      </c>
      <c r="G16" s="15">
        <v>113.47798953898513</v>
      </c>
      <c r="H16" s="15">
        <v>16.397452999999999</v>
      </c>
      <c r="I16" s="14">
        <v>11347.798953898511</v>
      </c>
      <c r="J16" s="14"/>
      <c r="K16" s="14">
        <v>182500</v>
      </c>
      <c r="L16" s="15">
        <v>111.29777289192414</v>
      </c>
    </row>
    <row r="17" spans="1:12" x14ac:dyDescent="0.25">
      <c r="A17" s="13" t="s">
        <v>53</v>
      </c>
      <c r="B17" s="13" t="s">
        <v>54</v>
      </c>
      <c r="C17" s="13" t="s">
        <v>3</v>
      </c>
      <c r="D17" s="14">
        <v>285949</v>
      </c>
      <c r="E17" s="14">
        <v>2959.8386999999998</v>
      </c>
      <c r="F17" s="14">
        <v>2959.8386999999998</v>
      </c>
      <c r="G17" s="15">
        <v>96.609656465401315</v>
      </c>
      <c r="H17" s="15">
        <v>29.598386999999999</v>
      </c>
      <c r="I17" s="14">
        <v>9660.9656465401313</v>
      </c>
      <c r="J17" s="14"/>
      <c r="K17" s="14">
        <v>254900</v>
      </c>
      <c r="L17" s="15">
        <v>86.119557798876002</v>
      </c>
    </row>
    <row r="18" spans="1:12" x14ac:dyDescent="0.25">
      <c r="A18" s="13" t="s">
        <v>55</v>
      </c>
      <c r="B18" s="13" t="s">
        <v>56</v>
      </c>
      <c r="C18" s="13" t="s">
        <v>4</v>
      </c>
      <c r="D18" s="14">
        <v>258861</v>
      </c>
      <c r="E18" s="14">
        <v>5046.2744000000002</v>
      </c>
      <c r="F18" s="14">
        <v>5046.2744000000002</v>
      </c>
      <c r="G18" s="15">
        <v>51.297448271937014</v>
      </c>
      <c r="H18" s="15">
        <v>50.462744000000001</v>
      </c>
      <c r="I18" s="14">
        <v>5129.7448271937019</v>
      </c>
      <c r="J18" s="14"/>
      <c r="K18" s="14">
        <v>239100</v>
      </c>
      <c r="L18" s="15">
        <v>47.381489995867049</v>
      </c>
    </row>
    <row r="19" spans="1:12" x14ac:dyDescent="0.25">
      <c r="A19" s="13" t="s">
        <v>57</v>
      </c>
      <c r="B19" s="13" t="s">
        <v>58</v>
      </c>
      <c r="C19" s="13" t="s">
        <v>4</v>
      </c>
      <c r="D19" s="14">
        <v>258655</v>
      </c>
      <c r="E19" s="14">
        <v>11234.9666</v>
      </c>
      <c r="F19" s="14">
        <v>11445.7264</v>
      </c>
      <c r="G19" s="15">
        <v>23.02232033337776</v>
      </c>
      <c r="H19" s="15">
        <v>112.349666</v>
      </c>
      <c r="I19" s="14">
        <v>2302.2320333377761</v>
      </c>
      <c r="J19" s="14"/>
      <c r="K19" s="14">
        <v>237200</v>
      </c>
      <c r="L19" s="15">
        <v>21.112657335358701</v>
      </c>
    </row>
    <row r="20" spans="1:12" x14ac:dyDescent="0.25">
      <c r="A20" s="13" t="s">
        <v>59</v>
      </c>
      <c r="B20" s="13" t="s">
        <v>60</v>
      </c>
      <c r="C20" s="13" t="s">
        <v>4</v>
      </c>
      <c r="D20" s="14">
        <v>312567</v>
      </c>
      <c r="E20" s="14">
        <v>11570.113700000002</v>
      </c>
      <c r="F20" s="14">
        <v>11570.113700000002</v>
      </c>
      <c r="G20" s="15">
        <v>27.015032704475495</v>
      </c>
      <c r="H20" s="15">
        <v>115.70113700000002</v>
      </c>
      <c r="I20" s="14">
        <v>2701.5032704475493</v>
      </c>
      <c r="J20" s="14"/>
      <c r="K20" s="14">
        <v>273900</v>
      </c>
      <c r="L20" s="15">
        <v>23.673060360677351</v>
      </c>
    </row>
    <row r="21" spans="1:12" x14ac:dyDescent="0.25">
      <c r="A21" s="13" t="s">
        <v>61</v>
      </c>
      <c r="B21" s="13" t="s">
        <v>62</v>
      </c>
      <c r="C21" s="13" t="s">
        <v>4</v>
      </c>
      <c r="D21" s="14">
        <v>281339</v>
      </c>
      <c r="E21" s="14">
        <v>5597.7911999999997</v>
      </c>
      <c r="F21" s="14">
        <v>5658.5448000000006</v>
      </c>
      <c r="G21" s="15">
        <v>50.258930701095103</v>
      </c>
      <c r="H21" s="15">
        <v>55.977911999999996</v>
      </c>
      <c r="I21" s="14">
        <v>5025.8930701095105</v>
      </c>
      <c r="J21" s="14"/>
      <c r="K21" s="14">
        <v>254000</v>
      </c>
      <c r="L21" s="15">
        <v>45.375040069375935</v>
      </c>
    </row>
    <row r="22" spans="1:12" x14ac:dyDescent="0.25">
      <c r="A22" s="13" t="s">
        <v>63</v>
      </c>
      <c r="B22" s="13" t="s">
        <v>64</v>
      </c>
      <c r="C22" s="13" t="s">
        <v>3</v>
      </c>
      <c r="D22" s="14">
        <v>241589</v>
      </c>
      <c r="E22" s="14">
        <v>1485.6655999999998</v>
      </c>
      <c r="F22" s="14">
        <v>1485.6655999999998</v>
      </c>
      <c r="G22" s="15">
        <v>162.61330948229536</v>
      </c>
      <c r="H22" s="15">
        <v>14.856655999999997</v>
      </c>
      <c r="I22" s="14">
        <v>16261.330948229537</v>
      </c>
      <c r="J22" s="14"/>
      <c r="K22" s="14">
        <v>206100</v>
      </c>
      <c r="L22" s="15">
        <v>138.72569978062359</v>
      </c>
    </row>
    <row r="23" spans="1:12" x14ac:dyDescent="0.25">
      <c r="A23" s="13" t="s">
        <v>65</v>
      </c>
      <c r="B23" s="13" t="s">
        <v>66</v>
      </c>
      <c r="C23" s="13" t="s">
        <v>3</v>
      </c>
      <c r="D23" s="14">
        <v>160531</v>
      </c>
      <c r="E23" s="14">
        <v>1212.4012999999995</v>
      </c>
      <c r="F23" s="14">
        <v>1238.3953999999997</v>
      </c>
      <c r="G23" s="15">
        <v>132.4074792727458</v>
      </c>
      <c r="H23" s="15">
        <v>12.124012999999996</v>
      </c>
      <c r="I23" s="14">
        <v>13240.747927274579</v>
      </c>
      <c r="J23" s="14"/>
      <c r="K23" s="14">
        <v>158700</v>
      </c>
      <c r="L23" s="15">
        <v>130.89725324444973</v>
      </c>
    </row>
    <row r="24" spans="1:12" x14ac:dyDescent="0.25">
      <c r="A24" s="13" t="s">
        <v>67</v>
      </c>
      <c r="B24" s="13" t="s">
        <v>68</v>
      </c>
      <c r="C24" s="13" t="s">
        <v>4</v>
      </c>
      <c r="D24" s="14">
        <v>180598</v>
      </c>
      <c r="E24" s="14">
        <v>3726.1175999999996</v>
      </c>
      <c r="F24" s="14">
        <v>3726.1175999999996</v>
      </c>
      <c r="G24" s="15">
        <v>48.46814281975427</v>
      </c>
      <c r="H24" s="15">
        <v>37.261175999999999</v>
      </c>
      <c r="I24" s="14">
        <v>4846.8142819754266</v>
      </c>
      <c r="J24" s="14"/>
      <c r="K24" s="14">
        <v>160100</v>
      </c>
      <c r="L24" s="15">
        <v>42.966974525978465</v>
      </c>
    </row>
    <row r="25" spans="1:12" x14ac:dyDescent="0.25">
      <c r="A25" s="13" t="s">
        <v>69</v>
      </c>
      <c r="B25" s="13" t="s">
        <v>70</v>
      </c>
      <c r="C25" s="13" t="s">
        <v>3</v>
      </c>
      <c r="D25" s="14">
        <v>338028</v>
      </c>
      <c r="E25" s="14">
        <v>2681.0034999999998</v>
      </c>
      <c r="F25" s="14">
        <v>2724.9337</v>
      </c>
      <c r="G25" s="15">
        <v>126.08264032478884</v>
      </c>
      <c r="H25" s="15">
        <v>26.810034999999999</v>
      </c>
      <c r="I25" s="14">
        <v>12608.264032478884</v>
      </c>
      <c r="J25" s="14"/>
      <c r="K25" s="14">
        <v>303100</v>
      </c>
      <c r="L25" s="15">
        <v>113.0546826962367</v>
      </c>
    </row>
    <row r="26" spans="1:12" x14ac:dyDescent="0.25">
      <c r="A26" s="13" t="s">
        <v>71</v>
      </c>
      <c r="B26" s="13" t="s">
        <v>72</v>
      </c>
      <c r="C26" s="13" t="s">
        <v>3</v>
      </c>
      <c r="D26" s="14">
        <v>314027</v>
      </c>
      <c r="E26" s="14">
        <v>3514.9294</v>
      </c>
      <c r="F26" s="14">
        <v>3531.9726000000001</v>
      </c>
      <c r="G26" s="15">
        <v>89.340912508797473</v>
      </c>
      <c r="H26" s="15">
        <v>35.149293999999998</v>
      </c>
      <c r="I26" s="14">
        <v>8934.0912508797483</v>
      </c>
      <c r="J26" s="14"/>
      <c r="K26" s="14">
        <v>275900</v>
      </c>
      <c r="L26" s="15">
        <v>78.493752961297034</v>
      </c>
    </row>
    <row r="27" spans="1:12" x14ac:dyDescent="0.25">
      <c r="A27" s="13" t="s">
        <v>73</v>
      </c>
      <c r="B27" s="13" t="s">
        <v>74</v>
      </c>
      <c r="C27" s="13" t="s">
        <v>4</v>
      </c>
      <c r="D27" s="14">
        <v>210452</v>
      </c>
      <c r="E27" s="14">
        <v>3762.4738000000002</v>
      </c>
      <c r="F27" s="14">
        <v>3762.4738000000002</v>
      </c>
      <c r="G27" s="15">
        <v>55.934475875951613</v>
      </c>
      <c r="H27" s="15">
        <v>37.624738000000001</v>
      </c>
      <c r="I27" s="14">
        <v>5593.4475875951612</v>
      </c>
      <c r="J27" s="14"/>
      <c r="K27" s="14">
        <v>199700</v>
      </c>
      <c r="L27" s="15">
        <v>53.076781557920746</v>
      </c>
    </row>
    <row r="28" spans="1:12" x14ac:dyDescent="0.25">
      <c r="A28" s="13" t="s">
        <v>75</v>
      </c>
      <c r="B28" s="13" t="s">
        <v>76</v>
      </c>
      <c r="C28" s="13" t="s">
        <v>3</v>
      </c>
      <c r="D28" s="14">
        <v>359470</v>
      </c>
      <c r="E28" s="14">
        <v>3619.8389999999995</v>
      </c>
      <c r="F28" s="14">
        <v>3857.3713999999995</v>
      </c>
      <c r="G28" s="15">
        <v>99.305521599165061</v>
      </c>
      <c r="H28" s="15">
        <v>36.198389999999996</v>
      </c>
      <c r="I28" s="14">
        <v>9930.5521599165058</v>
      </c>
      <c r="J28" s="14"/>
      <c r="K28" s="14">
        <v>308000</v>
      </c>
      <c r="L28" s="15">
        <v>85.086657169006699</v>
      </c>
    </row>
    <row r="29" spans="1:12" x14ac:dyDescent="0.25">
      <c r="A29" s="13" t="s">
        <v>77</v>
      </c>
      <c r="B29" s="13" t="s">
        <v>78</v>
      </c>
      <c r="C29" s="13" t="s">
        <v>4</v>
      </c>
      <c r="D29" s="14">
        <v>307690</v>
      </c>
      <c r="E29" s="14">
        <v>5641.8997000000008</v>
      </c>
      <c r="F29" s="14">
        <v>5644.1987000000008</v>
      </c>
      <c r="G29" s="15">
        <v>54.536595182647424</v>
      </c>
      <c r="H29" s="15">
        <v>56.418997000000012</v>
      </c>
      <c r="I29" s="14">
        <v>5453.6595182647425</v>
      </c>
      <c r="J29" s="14"/>
      <c r="K29" s="14">
        <v>279000</v>
      </c>
      <c r="L29" s="15">
        <v>49.451428567579811</v>
      </c>
    </row>
    <row r="30" spans="1:12" x14ac:dyDescent="0.25">
      <c r="A30" s="13" t="s">
        <v>79</v>
      </c>
      <c r="B30" s="13" t="s">
        <v>80</v>
      </c>
      <c r="C30" s="13" t="s">
        <v>4</v>
      </c>
      <c r="D30" s="14">
        <v>200703</v>
      </c>
      <c r="E30" s="14">
        <v>5740.6784999999991</v>
      </c>
      <c r="F30" s="14">
        <v>5876.1082000000006</v>
      </c>
      <c r="G30" s="15">
        <v>34.961546792770235</v>
      </c>
      <c r="H30" s="15">
        <v>57.406784999999992</v>
      </c>
      <c r="I30" s="14">
        <v>3496.1546792770232</v>
      </c>
      <c r="J30" s="14"/>
      <c r="K30" s="14">
        <v>187000</v>
      </c>
      <c r="L30" s="15">
        <v>32.574546719521052</v>
      </c>
    </row>
    <row r="31" spans="1:12" x14ac:dyDescent="0.25">
      <c r="A31" s="13" t="s">
        <v>81</v>
      </c>
      <c r="B31" s="13" t="s">
        <v>82</v>
      </c>
      <c r="C31" s="13" t="s">
        <v>3</v>
      </c>
      <c r="D31" s="14">
        <v>327271</v>
      </c>
      <c r="E31" s="14">
        <v>2886.2032999999997</v>
      </c>
      <c r="F31" s="14">
        <v>2991.3436999999999</v>
      </c>
      <c r="G31" s="15">
        <v>113.3915272011504</v>
      </c>
      <c r="H31" s="15">
        <v>28.862032999999997</v>
      </c>
      <c r="I31" s="14">
        <v>11339.15272011504</v>
      </c>
      <c r="J31" s="14"/>
      <c r="K31" s="14">
        <v>288300</v>
      </c>
      <c r="L31" s="15">
        <v>99.889013362295032</v>
      </c>
    </row>
    <row r="32" spans="1:12" x14ac:dyDescent="0.25">
      <c r="A32" s="13" t="s">
        <v>83</v>
      </c>
      <c r="B32" s="13" t="s">
        <v>84</v>
      </c>
      <c r="C32" s="13" t="s">
        <v>4</v>
      </c>
      <c r="D32" s="14">
        <v>209666</v>
      </c>
      <c r="E32" s="14">
        <v>4384.6980999999996</v>
      </c>
      <c r="F32" s="14">
        <v>4384.6980999999996</v>
      </c>
      <c r="G32" s="15">
        <v>47.817659327560094</v>
      </c>
      <c r="H32" s="15">
        <v>43.846981</v>
      </c>
      <c r="I32" s="14">
        <v>4781.7659327560086</v>
      </c>
      <c r="J32" s="14"/>
      <c r="K32" s="14">
        <v>190100</v>
      </c>
      <c r="L32" s="15">
        <v>43.355322456522153</v>
      </c>
    </row>
    <row r="33" spans="1:12" x14ac:dyDescent="0.25">
      <c r="A33" s="13" t="s">
        <v>85</v>
      </c>
      <c r="B33" s="13" t="s">
        <v>86</v>
      </c>
      <c r="C33" s="13" t="s">
        <v>3</v>
      </c>
      <c r="D33" s="14">
        <v>323696</v>
      </c>
      <c r="E33" s="14">
        <v>1978.1275999999998</v>
      </c>
      <c r="F33" s="14">
        <v>2157.9353000000001</v>
      </c>
      <c r="G33" s="15">
        <v>163.63757322833979</v>
      </c>
      <c r="H33" s="15">
        <v>19.781275999999998</v>
      </c>
      <c r="I33" s="14">
        <v>16363.757322833979</v>
      </c>
      <c r="J33" s="14"/>
      <c r="K33" s="14">
        <v>254100</v>
      </c>
      <c r="L33" s="15">
        <v>128.45480746540315</v>
      </c>
    </row>
    <row r="34" spans="1:12" x14ac:dyDescent="0.25">
      <c r="A34" s="13" t="s">
        <v>87</v>
      </c>
      <c r="B34" s="13" t="s">
        <v>88</v>
      </c>
      <c r="C34" s="13" t="s">
        <v>4</v>
      </c>
      <c r="D34" s="14">
        <v>286776</v>
      </c>
      <c r="E34" s="14">
        <v>3880.7963</v>
      </c>
      <c r="F34" s="14">
        <v>3880.7963</v>
      </c>
      <c r="G34" s="15">
        <v>73.896174349578715</v>
      </c>
      <c r="H34" s="15">
        <v>38.807963000000001</v>
      </c>
      <c r="I34" s="14">
        <v>7389.6174349578714</v>
      </c>
      <c r="J34" s="14"/>
      <c r="K34" s="14">
        <v>258200</v>
      </c>
      <c r="L34" s="15">
        <v>66.532737108618662</v>
      </c>
    </row>
    <row r="35" spans="1:12" x14ac:dyDescent="0.25">
      <c r="A35" s="13" t="s">
        <v>89</v>
      </c>
      <c r="B35" s="13" t="s">
        <v>90</v>
      </c>
      <c r="C35" s="13" t="s">
        <v>3</v>
      </c>
      <c r="D35" s="14">
        <v>328828</v>
      </c>
      <c r="E35" s="14">
        <v>3426.4169999999999</v>
      </c>
      <c r="F35" s="14">
        <v>3522.0166999999997</v>
      </c>
      <c r="G35" s="15">
        <v>95.968470854539888</v>
      </c>
      <c r="H35" s="15">
        <v>34.26417</v>
      </c>
      <c r="I35" s="14">
        <v>9596.8470854539883</v>
      </c>
      <c r="J35" s="14"/>
      <c r="K35" s="14">
        <v>307000</v>
      </c>
      <c r="L35" s="15">
        <v>89.597967789676503</v>
      </c>
    </row>
    <row r="36" spans="1:12" x14ac:dyDescent="0.25">
      <c r="A36" s="13" t="s">
        <v>91</v>
      </c>
      <c r="B36" s="13" t="s">
        <v>92</v>
      </c>
      <c r="C36" s="13" t="s">
        <v>3</v>
      </c>
      <c r="D36" s="14">
        <v>258511</v>
      </c>
      <c r="E36" s="14">
        <v>2148.6980000000003</v>
      </c>
      <c r="F36" s="14">
        <v>2203.0060000000003</v>
      </c>
      <c r="G36" s="15">
        <v>120.31053223859284</v>
      </c>
      <c r="H36" s="15">
        <v>21.486980000000003</v>
      </c>
      <c r="I36" s="14">
        <v>12031.053223859284</v>
      </c>
      <c r="J36" s="14"/>
      <c r="K36" s="14">
        <v>219400</v>
      </c>
      <c r="L36" s="15">
        <v>102.10834654288317</v>
      </c>
    </row>
    <row r="37" spans="1:12" x14ac:dyDescent="0.25">
      <c r="A37" s="13"/>
      <c r="B37" s="13"/>
      <c r="C37" s="13"/>
      <c r="D37" s="14"/>
      <c r="E37" s="14"/>
      <c r="F37" s="14"/>
      <c r="G37" s="15"/>
      <c r="H37" s="15"/>
      <c r="I37" s="14"/>
      <c r="J37" s="14"/>
      <c r="K37" s="14"/>
      <c r="L37" s="15"/>
    </row>
    <row r="38" spans="1:12" x14ac:dyDescent="0.25">
      <c r="A38" s="13" t="s">
        <v>93</v>
      </c>
      <c r="B38" s="13" t="s">
        <v>0</v>
      </c>
      <c r="C38" s="13"/>
      <c r="D38" s="14">
        <v>3673880</v>
      </c>
      <c r="E38" s="14">
        <v>31929.246000000003</v>
      </c>
      <c r="F38" s="14">
        <v>32796.29</v>
      </c>
      <c r="G38" s="15">
        <v>115.06316184228089</v>
      </c>
      <c r="H38" s="15">
        <v>319.29246000000001</v>
      </c>
      <c r="I38" s="14">
        <v>11506.31618422809</v>
      </c>
      <c r="J38" s="14"/>
      <c r="K38" s="14">
        <v>3231900</v>
      </c>
      <c r="L38" s="15">
        <v>101.22068025032598</v>
      </c>
    </row>
    <row r="39" spans="1:12" x14ac:dyDescent="0.25">
      <c r="A39" s="13" t="s">
        <v>94</v>
      </c>
      <c r="B39" s="13" t="s">
        <v>1</v>
      </c>
      <c r="C39" s="13"/>
      <c r="D39" s="14">
        <v>5432277</v>
      </c>
      <c r="E39" s="14">
        <v>125423.59500000002</v>
      </c>
      <c r="F39" s="14">
        <v>126675.56800000001</v>
      </c>
      <c r="G39" s="15">
        <v>43.311443911331033</v>
      </c>
      <c r="H39" s="15">
        <v>1254.2359500000002</v>
      </c>
      <c r="I39" s="14">
        <v>4331.1443911331025</v>
      </c>
      <c r="J39" s="14"/>
      <c r="K39" s="14">
        <v>4942100</v>
      </c>
      <c r="L39" s="15">
        <v>39.403271768760888</v>
      </c>
    </row>
    <row r="40" spans="1:12" x14ac:dyDescent="0.25">
      <c r="A40" s="13"/>
      <c r="B40" s="13"/>
      <c r="C40" s="13"/>
      <c r="D40" s="14"/>
      <c r="E40" s="14"/>
      <c r="F40" s="14"/>
      <c r="G40" s="15"/>
      <c r="H40" s="15"/>
      <c r="I40" s="14"/>
      <c r="J40" s="14"/>
      <c r="K40" s="14"/>
      <c r="L40" s="15"/>
    </row>
    <row r="41" spans="1:12" x14ac:dyDescent="0.25">
      <c r="A41" s="16" t="s">
        <v>95</v>
      </c>
      <c r="B41" s="16" t="s">
        <v>96</v>
      </c>
      <c r="C41" s="16"/>
      <c r="D41" s="17">
        <v>9106157</v>
      </c>
      <c r="E41" s="17">
        <v>157214.71459999995</v>
      </c>
      <c r="F41" s="17">
        <v>159470.63779999997</v>
      </c>
      <c r="G41" s="18">
        <v>57.921785649445837</v>
      </c>
      <c r="H41" s="18">
        <v>1572.1471459999996</v>
      </c>
      <c r="I41" s="17">
        <v>5792.1785649445837</v>
      </c>
      <c r="J41" s="17"/>
      <c r="K41" s="17">
        <v>8173900</v>
      </c>
      <c r="L41" s="18">
        <v>51.991952666751224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2714-5674-4426-A6E5-F9E8BF50B8C7}">
  <dimension ref="A1:S628"/>
  <sheetViews>
    <sheetView workbookViewId="0">
      <pane xSplit="2" ySplit="2" topLeftCell="F589" activePane="bottomRight" state="frozen"/>
      <selection pane="topRight" activeCell="C1" sqref="C1"/>
      <selection pane="bottomLeft" activeCell="A3" sqref="A3"/>
      <selection pane="bottomRight" activeCell="Q628" sqref="Q628"/>
    </sheetView>
  </sheetViews>
  <sheetFormatPr defaultColWidth="9.140625" defaultRowHeight="12.75" x14ac:dyDescent="0.2"/>
  <cols>
    <col min="1" max="1" width="10.28515625" style="46" customWidth="1"/>
    <col min="2" max="3" width="17.85546875" style="46" customWidth="1"/>
    <col min="4" max="8" width="11.7109375" style="46" customWidth="1"/>
    <col min="9" max="9" width="5.7109375" style="46" customWidth="1"/>
    <col min="10" max="10" width="13.42578125" style="46" customWidth="1"/>
    <col min="11" max="11" width="12.7109375" style="46" customWidth="1"/>
    <col min="12" max="13" width="9.140625" style="46"/>
    <col min="14" max="14" width="10.28515625" style="46" bestFit="1" customWidth="1"/>
    <col min="15" max="15" width="34.5703125" style="46" bestFit="1" customWidth="1"/>
    <col min="16" max="16" width="12.42578125" style="46" bestFit="1" customWidth="1"/>
    <col min="17" max="16384" width="9.140625" style="46"/>
  </cols>
  <sheetData>
    <row r="1" spans="1:19" s="41" customFormat="1" ht="15.75" x14ac:dyDescent="0.25">
      <c r="B1" s="42" t="s">
        <v>16</v>
      </c>
      <c r="C1" s="42"/>
      <c r="D1" s="43"/>
      <c r="E1" s="94">
        <v>2019</v>
      </c>
      <c r="F1" s="95"/>
    </row>
    <row r="2" spans="1:19" ht="38.25" x14ac:dyDescent="0.2">
      <c r="A2" s="44" t="s">
        <v>123</v>
      </c>
      <c r="B2" s="44" t="s">
        <v>124</v>
      </c>
      <c r="C2" s="44" t="s">
        <v>125</v>
      </c>
      <c r="D2" s="45" t="s">
        <v>6</v>
      </c>
      <c r="E2" s="45" t="s">
        <v>126</v>
      </c>
      <c r="F2" s="45" t="s">
        <v>24</v>
      </c>
      <c r="G2" s="45" t="s">
        <v>23</v>
      </c>
      <c r="H2" s="45" t="s">
        <v>25</v>
      </c>
      <c r="J2" s="45" t="s">
        <v>26</v>
      </c>
      <c r="K2" s="45" t="s">
        <v>23</v>
      </c>
    </row>
    <row r="3" spans="1:19" x14ac:dyDescent="0.2">
      <c r="A3" s="47" t="s">
        <v>27</v>
      </c>
      <c r="B3" s="47" t="s">
        <v>28</v>
      </c>
      <c r="C3" s="47" t="s">
        <v>28</v>
      </c>
      <c r="D3" s="48">
        <v>7953</v>
      </c>
      <c r="E3" s="49">
        <v>315.10000000000002</v>
      </c>
      <c r="F3" s="50">
        <f t="shared" ref="F3:F66" si="0">E3/100</f>
        <v>3.1510000000000002</v>
      </c>
      <c r="G3" s="50">
        <f>D3/E3</f>
        <v>25.239606474135194</v>
      </c>
      <c r="H3" s="51">
        <f>D3/F3</f>
        <v>2523.9606474135194</v>
      </c>
      <c r="I3" s="50"/>
      <c r="J3" s="51">
        <v>7375</v>
      </c>
      <c r="K3" s="50">
        <v>23.405268168835288</v>
      </c>
      <c r="M3" s="46">
        <f>H3/1000000</f>
        <v>2.5239606474135195E-3</v>
      </c>
      <c r="N3" s="46" t="str">
        <f>INDEX($A$3:$H$628,MATCH(O3,$B$3:$B$628,0),1)</f>
        <v>E05000634</v>
      </c>
      <c r="O3" s="46" t="str">
        <f t="shared" ref="O3:O66" si="1">INDEX($B$3:$M$628,MATCH(Q3,$M$3:$M$628,0),1)</f>
        <v>Church Street</v>
      </c>
      <c r="P3" s="46" t="str">
        <f>INDEX($B$3:$M$628,MATCH(Q3,$M$3:$M$628,0),2)</f>
        <v>Westminster</v>
      </c>
      <c r="Q3" s="46">
        <v>2.8900900900900903E-2</v>
      </c>
      <c r="S3" s="46">
        <v>5.0000000000000001E-4</v>
      </c>
    </row>
    <row r="4" spans="1:19" x14ac:dyDescent="0.2">
      <c r="A4" s="47" t="s">
        <v>127</v>
      </c>
      <c r="B4" s="47" t="s">
        <v>128</v>
      </c>
      <c r="C4" s="47" t="s">
        <v>30</v>
      </c>
      <c r="D4" s="48">
        <v>15518</v>
      </c>
      <c r="E4" s="49">
        <v>127.9</v>
      </c>
      <c r="F4" s="50">
        <f t="shared" si="0"/>
        <v>1.2790000000000001</v>
      </c>
      <c r="G4" s="50">
        <f t="shared" ref="G4:G67" si="2">D4/E4</f>
        <v>121.3291634089132</v>
      </c>
      <c r="H4" s="51">
        <f t="shared" ref="H4:H67" si="3">D4/F4</f>
        <v>12132.916340891321</v>
      </c>
      <c r="I4" s="50"/>
      <c r="J4" s="51">
        <v>12786</v>
      </c>
      <c r="K4" s="50">
        <v>99.968725566849102</v>
      </c>
      <c r="M4" s="46">
        <f t="shared" ref="M4:M67" si="4">H4/1000000</f>
        <v>1.2132916340891321E-2</v>
      </c>
      <c r="N4" s="46" t="str">
        <f t="shared" ref="N4:N67" si="5">INDEX($A$3:$H$628,MATCH(O4,$B$3:$B$628,0),1)</f>
        <v>E05000635</v>
      </c>
      <c r="O4" s="46" t="str">
        <f t="shared" si="1"/>
        <v>Harrow Road</v>
      </c>
      <c r="P4" s="46" t="str">
        <f t="shared" ref="P4:P67" si="6">INDEX($B$3:$M$628,MATCH(Q4,$M$3:$M$628,0),2)</f>
        <v>Westminster</v>
      </c>
      <c r="Q4" s="46">
        <v>2.7723232323232327E-2</v>
      </c>
      <c r="S4" s="46">
        <f>Q3/S3</f>
        <v>57.801801801801801</v>
      </c>
    </row>
    <row r="5" spans="1:19" x14ac:dyDescent="0.2">
      <c r="A5" s="47" t="s">
        <v>129</v>
      </c>
      <c r="B5" s="47" t="s">
        <v>130</v>
      </c>
      <c r="C5" s="47" t="s">
        <v>30</v>
      </c>
      <c r="D5" s="48">
        <v>11289</v>
      </c>
      <c r="E5" s="49">
        <v>136.1</v>
      </c>
      <c r="F5" s="50">
        <f t="shared" si="0"/>
        <v>1.361</v>
      </c>
      <c r="G5" s="50">
        <f t="shared" si="2"/>
        <v>82.946362968405595</v>
      </c>
      <c r="H5" s="51">
        <f t="shared" si="3"/>
        <v>8294.6362968405592</v>
      </c>
      <c r="I5" s="50"/>
      <c r="J5" s="51">
        <v>10385</v>
      </c>
      <c r="K5" s="50">
        <v>76.304188096987517</v>
      </c>
      <c r="M5" s="46">
        <f t="shared" si="4"/>
        <v>8.2946362968405584E-3</v>
      </c>
      <c r="N5" s="46" t="str">
        <f t="shared" si="5"/>
        <v>E05000638</v>
      </c>
      <c r="O5" s="46" t="str">
        <f t="shared" si="1"/>
        <v>Lancaster Gate</v>
      </c>
      <c r="P5" s="46" t="str">
        <f t="shared" si="6"/>
        <v>Westminster</v>
      </c>
      <c r="Q5" s="46">
        <v>2.4001587301587302E-2</v>
      </c>
    </row>
    <row r="6" spans="1:19" x14ac:dyDescent="0.2">
      <c r="A6" s="47" t="s">
        <v>131</v>
      </c>
      <c r="B6" s="47" t="s">
        <v>132</v>
      </c>
      <c r="C6" s="47" t="s">
        <v>30</v>
      </c>
      <c r="D6" s="48">
        <v>15118</v>
      </c>
      <c r="E6" s="49">
        <v>128.4</v>
      </c>
      <c r="F6" s="50">
        <f t="shared" si="0"/>
        <v>1.284</v>
      </c>
      <c r="G6" s="50">
        <f t="shared" si="2"/>
        <v>117.74143302180684</v>
      </c>
      <c r="H6" s="51">
        <f t="shared" si="3"/>
        <v>11774.143302180684</v>
      </c>
      <c r="I6" s="50"/>
      <c r="J6" s="51">
        <v>11545</v>
      </c>
      <c r="K6" s="50">
        <v>89.914330218068528</v>
      </c>
      <c r="M6" s="46">
        <f t="shared" si="4"/>
        <v>1.1774143302180684E-2</v>
      </c>
      <c r="N6" s="46" t="str">
        <f t="shared" si="5"/>
        <v>E05000642</v>
      </c>
      <c r="O6" s="46" t="str">
        <f t="shared" si="1"/>
        <v>Queen's Park</v>
      </c>
      <c r="P6" s="46" t="str">
        <f t="shared" si="6"/>
        <v>Westminster</v>
      </c>
      <c r="Q6" s="46">
        <v>2.3910806174957121E-2</v>
      </c>
    </row>
    <row r="7" spans="1:19" x14ac:dyDescent="0.2">
      <c r="A7" s="47" t="s">
        <v>133</v>
      </c>
      <c r="B7" s="47" t="s">
        <v>134</v>
      </c>
      <c r="C7" s="47" t="s">
        <v>30</v>
      </c>
      <c r="D7" s="48">
        <v>11405</v>
      </c>
      <c r="E7" s="49">
        <v>338</v>
      </c>
      <c r="F7" s="50">
        <f t="shared" si="0"/>
        <v>3.38</v>
      </c>
      <c r="G7" s="50">
        <f t="shared" si="2"/>
        <v>33.742603550295861</v>
      </c>
      <c r="H7" s="51">
        <f t="shared" si="3"/>
        <v>3374.2603550295858</v>
      </c>
      <c r="I7" s="50"/>
      <c r="J7" s="51">
        <v>10021</v>
      </c>
      <c r="K7" s="50">
        <v>29.647928994082839</v>
      </c>
      <c r="M7" s="46">
        <f t="shared" si="4"/>
        <v>3.3742603550295856E-3</v>
      </c>
      <c r="N7" s="46" t="str">
        <f t="shared" si="5"/>
        <v>E05000485</v>
      </c>
      <c r="O7" s="46" t="str">
        <f t="shared" si="1"/>
        <v>Green Street East</v>
      </c>
      <c r="P7" s="46" t="str">
        <f t="shared" si="6"/>
        <v>Newham</v>
      </c>
      <c r="Q7" s="46">
        <v>2.3827725437415879E-2</v>
      </c>
    </row>
    <row r="8" spans="1:19" x14ac:dyDescent="0.2">
      <c r="A8" s="47" t="s">
        <v>135</v>
      </c>
      <c r="B8" s="47" t="s">
        <v>136</v>
      </c>
      <c r="C8" s="47" t="s">
        <v>30</v>
      </c>
      <c r="D8" s="48">
        <v>11144</v>
      </c>
      <c r="E8" s="49">
        <v>345.4</v>
      </c>
      <c r="F8" s="50">
        <f t="shared" si="0"/>
        <v>3.4539999999999997</v>
      </c>
      <c r="G8" s="50">
        <f t="shared" si="2"/>
        <v>32.264041690793285</v>
      </c>
      <c r="H8" s="51">
        <f t="shared" si="3"/>
        <v>3226.4041690793288</v>
      </c>
      <c r="I8" s="50"/>
      <c r="J8" s="51">
        <v>10506</v>
      </c>
      <c r="K8" s="50">
        <v>30.416907932831503</v>
      </c>
      <c r="M8" s="46">
        <f t="shared" si="4"/>
        <v>3.2264041690793287E-3</v>
      </c>
      <c r="N8" s="46" t="str">
        <f t="shared" si="5"/>
        <v>E05000388</v>
      </c>
      <c r="O8" s="46" t="str">
        <f t="shared" si="1"/>
        <v>Earl's Court</v>
      </c>
      <c r="P8" s="46" t="str">
        <f t="shared" si="6"/>
        <v>Kensington and Chelsea</v>
      </c>
      <c r="Q8" s="46">
        <v>2.2838779956427017E-2</v>
      </c>
    </row>
    <row r="9" spans="1:19" x14ac:dyDescent="0.2">
      <c r="A9" s="47" t="s">
        <v>137</v>
      </c>
      <c r="B9" s="47" t="s">
        <v>138</v>
      </c>
      <c r="C9" s="47" t="s">
        <v>30</v>
      </c>
      <c r="D9" s="48">
        <v>12375</v>
      </c>
      <c r="E9" s="49">
        <v>144.5</v>
      </c>
      <c r="F9" s="50">
        <f t="shared" si="0"/>
        <v>1.4450000000000001</v>
      </c>
      <c r="G9" s="50">
        <f t="shared" si="2"/>
        <v>85.640138408304495</v>
      </c>
      <c r="H9" s="51">
        <f t="shared" si="3"/>
        <v>8564.0138408304501</v>
      </c>
      <c r="I9" s="50"/>
      <c r="J9" s="51">
        <v>11624</v>
      </c>
      <c r="K9" s="50">
        <v>80.44290657439447</v>
      </c>
      <c r="M9" s="46">
        <f t="shared" si="4"/>
        <v>8.5640138408304509E-3</v>
      </c>
      <c r="N9" s="46" t="str">
        <f t="shared" si="5"/>
        <v>E05000631</v>
      </c>
      <c r="O9" s="46" t="str">
        <f t="shared" si="1"/>
        <v>Bayswater</v>
      </c>
      <c r="P9" s="46" t="str">
        <f t="shared" si="6"/>
        <v>Westminster</v>
      </c>
      <c r="Q9" s="46">
        <v>2.2486486486486486E-2</v>
      </c>
    </row>
    <row r="10" spans="1:19" x14ac:dyDescent="0.2">
      <c r="A10" s="47" t="s">
        <v>139</v>
      </c>
      <c r="B10" s="47" t="s">
        <v>140</v>
      </c>
      <c r="C10" s="47" t="s">
        <v>30</v>
      </c>
      <c r="D10" s="48">
        <v>14779</v>
      </c>
      <c r="E10" s="49">
        <v>113.4</v>
      </c>
      <c r="F10" s="50">
        <f t="shared" si="0"/>
        <v>1.1340000000000001</v>
      </c>
      <c r="G10" s="50">
        <f t="shared" si="2"/>
        <v>130.32627865961197</v>
      </c>
      <c r="H10" s="51">
        <f t="shared" si="3"/>
        <v>13032.627865961198</v>
      </c>
      <c r="I10" s="50"/>
      <c r="J10" s="51">
        <v>12452</v>
      </c>
      <c r="K10" s="50">
        <v>109.80599647266314</v>
      </c>
      <c r="M10" s="46">
        <f t="shared" si="4"/>
        <v>1.3032627865961198E-2</v>
      </c>
      <c r="N10" s="46" t="str">
        <f t="shared" si="5"/>
        <v>E05000589</v>
      </c>
      <c r="O10" s="46" t="str">
        <f t="shared" si="1"/>
        <v>Whitechapel</v>
      </c>
      <c r="P10" s="46" t="str">
        <f t="shared" si="6"/>
        <v>Tower Hamlets</v>
      </c>
      <c r="Q10" s="46">
        <v>2.1797385620915034E-2</v>
      </c>
    </row>
    <row r="11" spans="1:19" x14ac:dyDescent="0.2">
      <c r="A11" s="47" t="s">
        <v>141</v>
      </c>
      <c r="B11" s="47" t="s">
        <v>142</v>
      </c>
      <c r="C11" s="47" t="s">
        <v>30</v>
      </c>
      <c r="D11" s="48">
        <v>12540</v>
      </c>
      <c r="E11" s="49">
        <v>128</v>
      </c>
      <c r="F11" s="50">
        <f t="shared" si="0"/>
        <v>1.28</v>
      </c>
      <c r="G11" s="50">
        <f t="shared" si="2"/>
        <v>97.96875</v>
      </c>
      <c r="H11" s="51">
        <f t="shared" si="3"/>
        <v>9796.875</v>
      </c>
      <c r="I11" s="50"/>
      <c r="J11" s="51">
        <v>11267</v>
      </c>
      <c r="K11" s="50">
        <v>88.0234375</v>
      </c>
      <c r="M11" s="46">
        <f t="shared" si="4"/>
        <v>9.796875E-3</v>
      </c>
      <c r="N11" s="46" t="str">
        <f t="shared" si="5"/>
        <v>E05000141</v>
      </c>
      <c r="O11" s="46" t="str">
        <f t="shared" si="1"/>
        <v>King's Cross</v>
      </c>
      <c r="P11" s="46" t="str">
        <f t="shared" si="6"/>
        <v>Camden</v>
      </c>
      <c r="Q11" s="46">
        <v>2.1722950819672134E-2</v>
      </c>
    </row>
    <row r="12" spans="1:19" x14ac:dyDescent="0.2">
      <c r="A12" s="47" t="s">
        <v>143</v>
      </c>
      <c r="B12" s="47" t="s">
        <v>144</v>
      </c>
      <c r="C12" s="47" t="s">
        <v>30</v>
      </c>
      <c r="D12" s="48">
        <v>12003</v>
      </c>
      <c r="E12" s="49">
        <v>200.5</v>
      </c>
      <c r="F12" s="50">
        <f t="shared" si="0"/>
        <v>2.0049999999999999</v>
      </c>
      <c r="G12" s="50">
        <f t="shared" si="2"/>
        <v>59.865336658354117</v>
      </c>
      <c r="H12" s="51">
        <f t="shared" si="3"/>
        <v>5986.5336658354117</v>
      </c>
      <c r="I12" s="50"/>
      <c r="J12" s="51">
        <v>10786</v>
      </c>
      <c r="K12" s="50">
        <v>53.795511221945134</v>
      </c>
      <c r="M12" s="46">
        <f t="shared" si="4"/>
        <v>5.9865336658354116E-3</v>
      </c>
      <c r="N12" s="46" t="str">
        <f t="shared" si="5"/>
        <v>E05000240</v>
      </c>
      <c r="O12" s="46" t="str">
        <f t="shared" si="1"/>
        <v>Hoxton</v>
      </c>
      <c r="P12" s="46" t="str">
        <f t="shared" si="6"/>
        <v>Hackney</v>
      </c>
      <c r="Q12" s="46">
        <v>2.1715137067938019E-2</v>
      </c>
    </row>
    <row r="13" spans="1:19" x14ac:dyDescent="0.2">
      <c r="A13" s="47" t="s">
        <v>145</v>
      </c>
      <c r="B13" s="47" t="s">
        <v>146</v>
      </c>
      <c r="C13" s="47" t="s">
        <v>30</v>
      </c>
      <c r="D13" s="48">
        <v>12321</v>
      </c>
      <c r="E13" s="49">
        <v>164</v>
      </c>
      <c r="F13" s="50">
        <f t="shared" si="0"/>
        <v>1.64</v>
      </c>
      <c r="G13" s="50">
        <f t="shared" si="2"/>
        <v>75.128048780487802</v>
      </c>
      <c r="H13" s="51">
        <f t="shared" si="3"/>
        <v>7512.8048780487807</v>
      </c>
      <c r="I13" s="50"/>
      <c r="J13" s="51">
        <v>11478</v>
      </c>
      <c r="K13" s="50">
        <v>69.987804878048777</v>
      </c>
      <c r="M13" s="46">
        <f t="shared" si="4"/>
        <v>7.5128048780487809E-3</v>
      </c>
      <c r="N13" s="46" t="str">
        <f t="shared" si="5"/>
        <v>E05000232</v>
      </c>
      <c r="O13" s="46" t="str">
        <f t="shared" si="1"/>
        <v>Cazenove</v>
      </c>
      <c r="P13" s="46" t="str">
        <f t="shared" si="6"/>
        <v>Hackney</v>
      </c>
      <c r="Q13" s="46">
        <v>2.1631578947368418E-2</v>
      </c>
    </row>
    <row r="14" spans="1:19" x14ac:dyDescent="0.2">
      <c r="A14" s="47" t="s">
        <v>147</v>
      </c>
      <c r="B14" s="47" t="s">
        <v>148</v>
      </c>
      <c r="C14" s="47" t="s">
        <v>30</v>
      </c>
      <c r="D14" s="48">
        <v>11439</v>
      </c>
      <c r="E14" s="49">
        <v>185.1</v>
      </c>
      <c r="F14" s="50">
        <f t="shared" si="0"/>
        <v>1.851</v>
      </c>
      <c r="G14" s="50">
        <f t="shared" si="2"/>
        <v>61.799027552674232</v>
      </c>
      <c r="H14" s="51">
        <f t="shared" si="3"/>
        <v>6179.9027552674233</v>
      </c>
      <c r="I14" s="50"/>
      <c r="J14" s="51">
        <v>10342</v>
      </c>
      <c r="K14" s="50">
        <v>55.872501350621285</v>
      </c>
      <c r="M14" s="46">
        <f t="shared" si="4"/>
        <v>6.1799027552674234E-3</v>
      </c>
      <c r="N14" s="46" t="str">
        <f t="shared" si="5"/>
        <v>E05000645</v>
      </c>
      <c r="O14" s="46" t="str">
        <f t="shared" si="1"/>
        <v>Tachbrook</v>
      </c>
      <c r="P14" s="46" t="str">
        <f t="shared" si="6"/>
        <v>Westminster</v>
      </c>
      <c r="Q14" s="46">
        <v>2.0961711711711711E-2</v>
      </c>
    </row>
    <row r="15" spans="1:19" x14ac:dyDescent="0.2">
      <c r="A15" s="47" t="s">
        <v>149</v>
      </c>
      <c r="B15" s="47" t="s">
        <v>150</v>
      </c>
      <c r="C15" s="47" t="s">
        <v>30</v>
      </c>
      <c r="D15" s="48">
        <v>10543</v>
      </c>
      <c r="E15" s="49">
        <v>124.3</v>
      </c>
      <c r="F15" s="50">
        <f t="shared" si="0"/>
        <v>1.2429999999999999</v>
      </c>
      <c r="G15" s="50">
        <f t="shared" si="2"/>
        <v>84.81898632341111</v>
      </c>
      <c r="H15" s="51">
        <f t="shared" si="3"/>
        <v>8481.8986323411118</v>
      </c>
      <c r="I15" s="50"/>
      <c r="J15" s="51">
        <v>9839</v>
      </c>
      <c r="K15" s="50">
        <v>79.155269509251809</v>
      </c>
      <c r="M15" s="46">
        <f t="shared" si="4"/>
        <v>8.4818986323411116E-3</v>
      </c>
      <c r="N15" s="46" t="str">
        <f t="shared" si="5"/>
        <v>E05000385</v>
      </c>
      <c r="O15" s="46" t="str">
        <f t="shared" si="1"/>
        <v>Colville</v>
      </c>
      <c r="P15" s="46" t="str">
        <f t="shared" si="6"/>
        <v>Kensington and Chelsea</v>
      </c>
      <c r="Q15" s="46">
        <v>2.0846547314578006E-2</v>
      </c>
    </row>
    <row r="16" spans="1:19" x14ac:dyDescent="0.2">
      <c r="A16" s="47" t="s">
        <v>151</v>
      </c>
      <c r="B16" s="47" t="s">
        <v>152</v>
      </c>
      <c r="C16" s="47" t="s">
        <v>30</v>
      </c>
      <c r="D16" s="48">
        <v>12073</v>
      </c>
      <c r="E16" s="49">
        <v>355.2</v>
      </c>
      <c r="F16" s="50">
        <f t="shared" si="0"/>
        <v>3.552</v>
      </c>
      <c r="G16" s="50">
        <f t="shared" si="2"/>
        <v>33.989301801801801</v>
      </c>
      <c r="H16" s="51">
        <f t="shared" si="3"/>
        <v>3398.9301801801803</v>
      </c>
      <c r="I16" s="50"/>
      <c r="J16" s="51">
        <v>10923</v>
      </c>
      <c r="K16" s="50">
        <v>30.751689189189189</v>
      </c>
      <c r="M16" s="46">
        <f t="shared" si="4"/>
        <v>3.3989301801801803E-3</v>
      </c>
      <c r="N16" s="46" t="str">
        <f t="shared" si="5"/>
        <v>E05000421</v>
      </c>
      <c r="O16" s="46" t="str">
        <f t="shared" si="1"/>
        <v>Ferndale</v>
      </c>
      <c r="P16" s="46" t="str">
        <f t="shared" si="6"/>
        <v>Lambeth</v>
      </c>
      <c r="Q16" s="46">
        <v>2.0788980070339979E-2</v>
      </c>
    </row>
    <row r="17" spans="1:17" x14ac:dyDescent="0.2">
      <c r="A17" s="47" t="s">
        <v>153</v>
      </c>
      <c r="B17" s="47" t="s">
        <v>154</v>
      </c>
      <c r="C17" s="47" t="s">
        <v>30</v>
      </c>
      <c r="D17" s="48">
        <v>16497</v>
      </c>
      <c r="E17" s="49">
        <v>788.4</v>
      </c>
      <c r="F17" s="50">
        <f t="shared" si="0"/>
        <v>7.8839999999999995</v>
      </c>
      <c r="G17" s="50">
        <f t="shared" si="2"/>
        <v>20.924657534246577</v>
      </c>
      <c r="H17" s="51">
        <f t="shared" si="3"/>
        <v>2092.4657534246576</v>
      </c>
      <c r="I17" s="50"/>
      <c r="J17" s="51">
        <v>10728</v>
      </c>
      <c r="K17" s="50">
        <v>13.607305936073059</v>
      </c>
      <c r="M17" s="46">
        <f t="shared" si="4"/>
        <v>2.0924657534246577E-3</v>
      </c>
      <c r="N17" s="46" t="str">
        <f t="shared" si="5"/>
        <v>E05000486</v>
      </c>
      <c r="O17" s="46" t="str">
        <f t="shared" si="1"/>
        <v>Green Street West</v>
      </c>
      <c r="P17" s="46" t="str">
        <f t="shared" si="6"/>
        <v>Newham</v>
      </c>
      <c r="Q17" s="46">
        <v>2.0757763975155278E-2</v>
      </c>
    </row>
    <row r="18" spans="1:17" x14ac:dyDescent="0.2">
      <c r="A18" s="47" t="s">
        <v>155</v>
      </c>
      <c r="B18" s="47" t="s">
        <v>156</v>
      </c>
      <c r="C18" s="47" t="s">
        <v>30</v>
      </c>
      <c r="D18" s="48">
        <v>11761</v>
      </c>
      <c r="E18" s="49">
        <v>129.30000000000001</v>
      </c>
      <c r="F18" s="50">
        <f t="shared" si="0"/>
        <v>1.2930000000000001</v>
      </c>
      <c r="G18" s="50">
        <f t="shared" si="2"/>
        <v>90.95901005413765</v>
      </c>
      <c r="H18" s="51">
        <f t="shared" si="3"/>
        <v>9095.9010054137652</v>
      </c>
      <c r="I18" s="50"/>
      <c r="J18" s="51">
        <v>9867</v>
      </c>
      <c r="K18" s="50">
        <v>76.310904872389784</v>
      </c>
      <c r="M18" s="46">
        <f t="shared" si="4"/>
        <v>9.0959010054137649E-3</v>
      </c>
      <c r="N18" s="46" t="str">
        <f t="shared" si="5"/>
        <v>E05000648</v>
      </c>
      <c r="O18" s="46" t="str">
        <f t="shared" si="1"/>
        <v>Westbourne</v>
      </c>
      <c r="P18" s="46" t="str">
        <f t="shared" si="6"/>
        <v>Westminster</v>
      </c>
      <c r="Q18" s="46">
        <v>2.0710682492581602E-2</v>
      </c>
    </row>
    <row r="19" spans="1:17" x14ac:dyDescent="0.2">
      <c r="A19" s="47" t="s">
        <v>157</v>
      </c>
      <c r="B19" s="47" t="s">
        <v>158</v>
      </c>
      <c r="C19" s="47" t="s">
        <v>30</v>
      </c>
      <c r="D19" s="48">
        <v>11278</v>
      </c>
      <c r="E19" s="49">
        <v>214</v>
      </c>
      <c r="F19" s="50">
        <f t="shared" si="0"/>
        <v>2.14</v>
      </c>
      <c r="G19" s="50">
        <f t="shared" si="2"/>
        <v>52.700934579439256</v>
      </c>
      <c r="H19" s="51">
        <f t="shared" si="3"/>
        <v>5270.0934579439245</v>
      </c>
      <c r="I19" s="50"/>
      <c r="J19" s="51">
        <v>10787</v>
      </c>
      <c r="K19" s="50">
        <v>50.40654205607477</v>
      </c>
      <c r="M19" s="46">
        <f t="shared" si="4"/>
        <v>5.2700934579439241E-3</v>
      </c>
      <c r="N19" s="46" t="str">
        <f t="shared" si="5"/>
        <v>E05000094</v>
      </c>
      <c r="O19" s="46" t="str">
        <f t="shared" si="1"/>
        <v>Kilburn</v>
      </c>
      <c r="P19" s="46" t="str">
        <f t="shared" si="6"/>
        <v>Camden</v>
      </c>
      <c r="Q19" s="46">
        <v>2.0425655976676386E-2</v>
      </c>
    </row>
    <row r="20" spans="1:17" x14ac:dyDescent="0.2">
      <c r="A20" s="47" t="s">
        <v>159</v>
      </c>
      <c r="B20" s="47" t="s">
        <v>160</v>
      </c>
      <c r="C20" s="47" t="s">
        <v>30</v>
      </c>
      <c r="D20" s="48">
        <v>12774</v>
      </c>
      <c r="E20" s="49">
        <v>155.4</v>
      </c>
      <c r="F20" s="50">
        <f t="shared" si="0"/>
        <v>1.554</v>
      </c>
      <c r="G20" s="50">
        <f t="shared" si="2"/>
        <v>82.200772200772192</v>
      </c>
      <c r="H20" s="51">
        <f t="shared" si="3"/>
        <v>8220.077220077219</v>
      </c>
      <c r="I20" s="50"/>
      <c r="J20" s="51">
        <v>10575</v>
      </c>
      <c r="K20" s="50">
        <v>68.050193050193045</v>
      </c>
      <c r="M20" s="46">
        <f t="shared" si="4"/>
        <v>8.2200772200772196E-3</v>
      </c>
      <c r="N20" s="46" t="str">
        <f t="shared" si="5"/>
        <v>E05000250</v>
      </c>
      <c r="O20" s="46" t="str">
        <f t="shared" si="1"/>
        <v>Addison</v>
      </c>
      <c r="P20" s="46" t="str">
        <f t="shared" si="6"/>
        <v>Hammersmith and Fulham</v>
      </c>
      <c r="Q20" s="46">
        <v>2.0280289330922244E-2</v>
      </c>
    </row>
    <row r="21" spans="1:17" x14ac:dyDescent="0.2">
      <c r="A21" s="47" t="s">
        <v>161</v>
      </c>
      <c r="B21" s="47" t="s">
        <v>162</v>
      </c>
      <c r="C21" s="47" t="s">
        <v>32</v>
      </c>
      <c r="D21" s="48">
        <v>16891</v>
      </c>
      <c r="E21" s="49">
        <v>317.39999999999998</v>
      </c>
      <c r="F21" s="50">
        <f t="shared" si="0"/>
        <v>3.1739999999999999</v>
      </c>
      <c r="G21" s="50">
        <f t="shared" si="2"/>
        <v>53.216761184625085</v>
      </c>
      <c r="H21" s="51">
        <f t="shared" si="3"/>
        <v>5321.6761184625084</v>
      </c>
      <c r="I21" s="50"/>
      <c r="J21" s="51">
        <v>16394.000000000004</v>
      </c>
      <c r="K21" s="50">
        <v>51.650913673597998</v>
      </c>
      <c r="M21" s="46">
        <f t="shared" si="4"/>
        <v>5.321676118462508E-3</v>
      </c>
      <c r="N21" s="46" t="str">
        <f t="shared" si="5"/>
        <v>E05000633</v>
      </c>
      <c r="O21" s="46" t="str">
        <f t="shared" si="1"/>
        <v>Churchill</v>
      </c>
      <c r="P21" s="46" t="str">
        <f t="shared" si="6"/>
        <v>Westminster</v>
      </c>
      <c r="Q21" s="46">
        <v>2.0180623973727423E-2</v>
      </c>
    </row>
    <row r="22" spans="1:17" x14ac:dyDescent="0.2">
      <c r="A22" s="47" t="s">
        <v>163</v>
      </c>
      <c r="B22" s="47" t="s">
        <v>164</v>
      </c>
      <c r="C22" s="47" t="s">
        <v>32</v>
      </c>
      <c r="D22" s="48">
        <v>20267</v>
      </c>
      <c r="E22" s="49">
        <v>206.4</v>
      </c>
      <c r="F22" s="50">
        <f t="shared" si="0"/>
        <v>2.0640000000000001</v>
      </c>
      <c r="G22" s="50">
        <f t="shared" si="2"/>
        <v>98.19282945736434</v>
      </c>
      <c r="H22" s="51">
        <f t="shared" si="3"/>
        <v>9819.2829457364332</v>
      </c>
      <c r="I22" s="50"/>
      <c r="J22" s="51">
        <v>18217.000000000004</v>
      </c>
      <c r="K22" s="50">
        <v>88.260658914728694</v>
      </c>
      <c r="M22" s="46">
        <f t="shared" si="4"/>
        <v>9.819282945736434E-3</v>
      </c>
      <c r="N22" s="46" t="str">
        <f t="shared" si="5"/>
        <v>E05000588</v>
      </c>
      <c r="O22" s="46" t="str">
        <f t="shared" si="1"/>
        <v>Weavers</v>
      </c>
      <c r="P22" s="46" t="str">
        <f t="shared" si="6"/>
        <v>Tower Hamlets</v>
      </c>
      <c r="Q22" s="46">
        <v>2.0035943517329909E-2</v>
      </c>
    </row>
    <row r="23" spans="1:17" x14ac:dyDescent="0.2">
      <c r="A23" s="47" t="s">
        <v>165</v>
      </c>
      <c r="B23" s="47" t="s">
        <v>166</v>
      </c>
      <c r="C23" s="47" t="s">
        <v>32</v>
      </c>
      <c r="D23" s="48">
        <v>22626</v>
      </c>
      <c r="E23" s="49">
        <v>308.89999999999998</v>
      </c>
      <c r="F23" s="50">
        <f t="shared" si="0"/>
        <v>3.089</v>
      </c>
      <c r="G23" s="50">
        <f t="shared" si="2"/>
        <v>73.247005503399166</v>
      </c>
      <c r="H23" s="51">
        <f t="shared" si="3"/>
        <v>7324.7005503399159</v>
      </c>
      <c r="I23" s="50"/>
      <c r="J23" s="51">
        <v>20049</v>
      </c>
      <c r="K23" s="50">
        <v>64.904499838135322</v>
      </c>
      <c r="M23" s="46">
        <f t="shared" si="4"/>
        <v>7.324700550339916E-3</v>
      </c>
      <c r="N23" s="46" t="str">
        <f t="shared" si="5"/>
        <v>E05000578</v>
      </c>
      <c r="O23" s="46" t="str">
        <f t="shared" si="1"/>
        <v>Bromley-by-Bow</v>
      </c>
      <c r="P23" s="46" t="str">
        <f t="shared" si="6"/>
        <v>Tower Hamlets</v>
      </c>
      <c r="Q23" s="46">
        <v>2.000558659217877E-2</v>
      </c>
    </row>
    <row r="24" spans="1:17" x14ac:dyDescent="0.2">
      <c r="A24" s="47" t="s">
        <v>167</v>
      </c>
      <c r="B24" s="47" t="s">
        <v>168</v>
      </c>
      <c r="C24" s="47" t="s">
        <v>32</v>
      </c>
      <c r="D24" s="48">
        <v>29259</v>
      </c>
      <c r="E24" s="49">
        <v>264.2</v>
      </c>
      <c r="F24" s="50">
        <f t="shared" si="0"/>
        <v>2.6419999999999999</v>
      </c>
      <c r="G24" s="50">
        <f t="shared" si="2"/>
        <v>110.74564723694172</v>
      </c>
      <c r="H24" s="51">
        <f t="shared" si="3"/>
        <v>11074.564723694171</v>
      </c>
      <c r="I24" s="50"/>
      <c r="J24" s="51">
        <v>17098</v>
      </c>
      <c r="K24" s="50">
        <v>64.716124148372444</v>
      </c>
      <c r="M24" s="46">
        <f t="shared" si="4"/>
        <v>1.1074564723694171E-2</v>
      </c>
      <c r="N24" s="46" t="str">
        <f t="shared" si="5"/>
        <v>E05000639</v>
      </c>
      <c r="O24" s="46" t="str">
        <f t="shared" si="1"/>
        <v>Little Venice</v>
      </c>
      <c r="P24" s="46" t="str">
        <f t="shared" si="6"/>
        <v>Westminster</v>
      </c>
      <c r="Q24" s="46">
        <v>2.0004716981132074E-2</v>
      </c>
    </row>
    <row r="25" spans="1:17" x14ac:dyDescent="0.2">
      <c r="A25" s="47" t="s">
        <v>169</v>
      </c>
      <c r="B25" s="47" t="s">
        <v>170</v>
      </c>
      <c r="C25" s="47" t="s">
        <v>32</v>
      </c>
      <c r="D25" s="48">
        <v>18004</v>
      </c>
      <c r="E25" s="49">
        <v>272</v>
      </c>
      <c r="F25" s="50">
        <f t="shared" si="0"/>
        <v>2.72</v>
      </c>
      <c r="G25" s="50">
        <f t="shared" si="2"/>
        <v>66.191176470588232</v>
      </c>
      <c r="H25" s="51">
        <f t="shared" si="3"/>
        <v>6619.1176470588234</v>
      </c>
      <c r="I25" s="50"/>
      <c r="J25" s="51">
        <v>17250</v>
      </c>
      <c r="K25" s="50">
        <v>63.419117647058826</v>
      </c>
      <c r="M25" s="46">
        <f t="shared" si="4"/>
        <v>6.6191176470588231E-3</v>
      </c>
      <c r="N25" s="46" t="str">
        <f t="shared" si="5"/>
        <v>E05000537</v>
      </c>
      <c r="O25" s="46" t="str">
        <f t="shared" si="1"/>
        <v>Chaucer</v>
      </c>
      <c r="P25" s="46" t="str">
        <f t="shared" si="6"/>
        <v>Southwark</v>
      </c>
      <c r="Q25" s="46">
        <v>1.9951397326852978E-2</v>
      </c>
    </row>
    <row r="26" spans="1:17" x14ac:dyDescent="0.2">
      <c r="A26" s="47" t="s">
        <v>171</v>
      </c>
      <c r="B26" s="47" t="s">
        <v>172</v>
      </c>
      <c r="C26" s="47" t="s">
        <v>32</v>
      </c>
      <c r="D26" s="48">
        <v>16985</v>
      </c>
      <c r="E26" s="49">
        <v>375.2</v>
      </c>
      <c r="F26" s="50">
        <f t="shared" si="0"/>
        <v>3.7519999999999998</v>
      </c>
      <c r="G26" s="50">
        <f t="shared" si="2"/>
        <v>45.269189765458421</v>
      </c>
      <c r="H26" s="51">
        <f t="shared" si="3"/>
        <v>4526.9189765458423</v>
      </c>
      <c r="I26" s="50"/>
      <c r="J26" s="51">
        <v>16136.999999999998</v>
      </c>
      <c r="K26" s="50">
        <v>43.009061833688698</v>
      </c>
      <c r="M26" s="46">
        <f t="shared" si="4"/>
        <v>4.526918976545842E-3</v>
      </c>
      <c r="N26" s="46" t="str">
        <f t="shared" si="5"/>
        <v>E05000476</v>
      </c>
      <c r="O26" s="46" t="str">
        <f t="shared" si="1"/>
        <v>Boleyn</v>
      </c>
      <c r="P26" s="46" t="str">
        <f t="shared" si="6"/>
        <v>Newham</v>
      </c>
      <c r="Q26" s="46">
        <v>1.9717248908296944E-2</v>
      </c>
    </row>
    <row r="27" spans="1:17" x14ac:dyDescent="0.2">
      <c r="A27" s="47" t="s">
        <v>173</v>
      </c>
      <c r="B27" s="47" t="s">
        <v>174</v>
      </c>
      <c r="C27" s="47" t="s">
        <v>32</v>
      </c>
      <c r="D27" s="48">
        <v>17427</v>
      </c>
      <c r="E27" s="49">
        <v>252.4</v>
      </c>
      <c r="F27" s="50">
        <f t="shared" si="0"/>
        <v>2.524</v>
      </c>
      <c r="G27" s="50">
        <f t="shared" si="2"/>
        <v>69.045166402535656</v>
      </c>
      <c r="H27" s="51">
        <f t="shared" si="3"/>
        <v>6904.516640253566</v>
      </c>
      <c r="I27" s="50"/>
      <c r="J27" s="51">
        <v>15988.999999999996</v>
      </c>
      <c r="K27" s="50">
        <v>63.347860538827241</v>
      </c>
      <c r="M27" s="46">
        <f t="shared" si="4"/>
        <v>6.9045166402535657E-3</v>
      </c>
      <c r="N27" s="46" t="str">
        <f t="shared" si="5"/>
        <v>E05000094</v>
      </c>
      <c r="O27" s="46" t="str">
        <f t="shared" si="1"/>
        <v>Kilburn</v>
      </c>
      <c r="P27" s="46" t="str">
        <f t="shared" si="6"/>
        <v>Brent</v>
      </c>
      <c r="Q27" s="46">
        <v>1.965995762711864E-2</v>
      </c>
    </row>
    <row r="28" spans="1:17" x14ac:dyDescent="0.2">
      <c r="A28" s="47" t="s">
        <v>175</v>
      </c>
      <c r="B28" s="47" t="s">
        <v>176</v>
      </c>
      <c r="C28" s="47" t="s">
        <v>32</v>
      </c>
      <c r="D28" s="48">
        <v>20656</v>
      </c>
      <c r="E28" s="49">
        <v>556</v>
      </c>
      <c r="F28" s="50">
        <f t="shared" si="0"/>
        <v>5.56</v>
      </c>
      <c r="G28" s="50">
        <f t="shared" si="2"/>
        <v>37.151079136690647</v>
      </c>
      <c r="H28" s="51">
        <f t="shared" si="3"/>
        <v>3715.1079136690651</v>
      </c>
      <c r="I28" s="50"/>
      <c r="J28" s="51">
        <v>16728</v>
      </c>
      <c r="K28" s="50">
        <v>30.086330935251798</v>
      </c>
      <c r="M28" s="46">
        <f t="shared" si="4"/>
        <v>3.7151079136690649E-3</v>
      </c>
      <c r="N28" s="46" t="str">
        <f t="shared" si="5"/>
        <v>E05000136</v>
      </c>
      <c r="O28" s="46" t="str">
        <f t="shared" si="1"/>
        <v>Haverstock</v>
      </c>
      <c r="P28" s="46" t="str">
        <f t="shared" si="6"/>
        <v>Camden</v>
      </c>
      <c r="Q28" s="46">
        <v>1.939344262295082E-2</v>
      </c>
    </row>
    <row r="29" spans="1:17" x14ac:dyDescent="0.2">
      <c r="A29" s="47" t="s">
        <v>177</v>
      </c>
      <c r="B29" s="47" t="s">
        <v>178</v>
      </c>
      <c r="C29" s="47" t="s">
        <v>32</v>
      </c>
      <c r="D29" s="48">
        <v>17104</v>
      </c>
      <c r="E29" s="49">
        <v>270.89999999999998</v>
      </c>
      <c r="F29" s="50">
        <f t="shared" si="0"/>
        <v>2.7089999999999996</v>
      </c>
      <c r="G29" s="50">
        <f t="shared" si="2"/>
        <v>63.137689184200816</v>
      </c>
      <c r="H29" s="51">
        <f t="shared" si="3"/>
        <v>6313.7689184200817</v>
      </c>
      <c r="I29" s="50"/>
      <c r="J29" s="51">
        <v>15715</v>
      </c>
      <c r="K29" s="50">
        <v>58.010335917312666</v>
      </c>
      <c r="M29" s="46">
        <f t="shared" si="4"/>
        <v>6.3137689184200813E-3</v>
      </c>
      <c r="N29" s="46" t="str">
        <f t="shared" si="5"/>
        <v>E05000632</v>
      </c>
      <c r="O29" s="46" t="str">
        <f t="shared" si="1"/>
        <v>Bryanston and Dorset Square</v>
      </c>
      <c r="P29" s="46" t="str">
        <f t="shared" si="6"/>
        <v>Westminster</v>
      </c>
      <c r="Q29" s="46">
        <v>1.9316735822959889E-2</v>
      </c>
    </row>
    <row r="30" spans="1:17" x14ac:dyDescent="0.2">
      <c r="A30" s="47" t="s">
        <v>179</v>
      </c>
      <c r="B30" s="47" t="s">
        <v>180</v>
      </c>
      <c r="C30" s="47" t="s">
        <v>32</v>
      </c>
      <c r="D30" s="48">
        <v>16874</v>
      </c>
      <c r="E30" s="49">
        <v>473.1</v>
      </c>
      <c r="F30" s="50">
        <f t="shared" si="0"/>
        <v>4.7309999999999999</v>
      </c>
      <c r="G30" s="50">
        <f t="shared" si="2"/>
        <v>35.666878038469669</v>
      </c>
      <c r="H30" s="51">
        <f t="shared" si="3"/>
        <v>3566.6878038469667</v>
      </c>
      <c r="I30" s="50"/>
      <c r="J30" s="51">
        <v>15929</v>
      </c>
      <c r="K30" s="50">
        <v>33.669414500105681</v>
      </c>
      <c r="M30" s="46">
        <f t="shared" si="4"/>
        <v>3.5666878038469667E-3</v>
      </c>
      <c r="N30" s="46" t="str">
        <f t="shared" si="5"/>
        <v>E05000251</v>
      </c>
      <c r="O30" s="46" t="str">
        <f t="shared" si="1"/>
        <v>Askew</v>
      </c>
      <c r="P30" s="46" t="str">
        <f t="shared" si="6"/>
        <v>Hammersmith and Fulham</v>
      </c>
      <c r="Q30" s="46">
        <v>1.9225296442687747E-2</v>
      </c>
    </row>
    <row r="31" spans="1:17" x14ac:dyDescent="0.2">
      <c r="A31" s="47" t="s">
        <v>181</v>
      </c>
      <c r="B31" s="47" t="s">
        <v>182</v>
      </c>
      <c r="C31" s="47" t="s">
        <v>32</v>
      </c>
      <c r="D31" s="48">
        <v>21431</v>
      </c>
      <c r="E31" s="49">
        <v>297.8</v>
      </c>
      <c r="F31" s="50">
        <f t="shared" si="0"/>
        <v>2.9780000000000002</v>
      </c>
      <c r="G31" s="50">
        <f t="shared" si="2"/>
        <v>71.96440564137005</v>
      </c>
      <c r="H31" s="51">
        <f t="shared" si="3"/>
        <v>7196.440564137004</v>
      </c>
      <c r="I31" s="50"/>
      <c r="J31" s="51">
        <v>18818</v>
      </c>
      <c r="K31" s="50">
        <v>63.190060443250502</v>
      </c>
      <c r="M31" s="46">
        <f t="shared" si="4"/>
        <v>7.1964405641370037E-3</v>
      </c>
      <c r="N31" s="46" t="str">
        <f t="shared" si="5"/>
        <v>E05000380</v>
      </c>
      <c r="O31" s="46" t="str">
        <f t="shared" si="1"/>
        <v>St. Peter's</v>
      </c>
      <c r="P31" s="46" t="str">
        <f t="shared" si="6"/>
        <v>Islington</v>
      </c>
      <c r="Q31" s="46">
        <v>1.9223456790123456E-2</v>
      </c>
    </row>
    <row r="32" spans="1:17" x14ac:dyDescent="0.2">
      <c r="A32" s="47" t="s">
        <v>183</v>
      </c>
      <c r="B32" s="47" t="s">
        <v>184</v>
      </c>
      <c r="C32" s="47" t="s">
        <v>32</v>
      </c>
      <c r="D32" s="48">
        <v>18550</v>
      </c>
      <c r="E32" s="49">
        <v>542.20000000000005</v>
      </c>
      <c r="F32" s="50">
        <f t="shared" si="0"/>
        <v>5.4220000000000006</v>
      </c>
      <c r="G32" s="50">
        <f t="shared" si="2"/>
        <v>34.212467724087048</v>
      </c>
      <c r="H32" s="51">
        <f t="shared" si="3"/>
        <v>3421.2467724087051</v>
      </c>
      <c r="I32" s="50"/>
      <c r="J32" s="51">
        <v>17437</v>
      </c>
      <c r="K32" s="50">
        <v>32.159719660641827</v>
      </c>
      <c r="M32" s="46">
        <f t="shared" si="4"/>
        <v>3.4212467724087049E-3</v>
      </c>
      <c r="N32" s="46" t="str">
        <f t="shared" si="5"/>
        <v>E05000236</v>
      </c>
      <c r="O32" s="46" t="str">
        <f t="shared" si="1"/>
        <v>De Beauvoir</v>
      </c>
      <c r="P32" s="46" t="str">
        <f t="shared" si="6"/>
        <v>Hackney</v>
      </c>
      <c r="Q32" s="46">
        <v>1.9092238470191227E-2</v>
      </c>
    </row>
    <row r="33" spans="1:17" x14ac:dyDescent="0.2">
      <c r="A33" s="47" t="s">
        <v>185</v>
      </c>
      <c r="B33" s="47" t="s">
        <v>186</v>
      </c>
      <c r="C33" s="47" t="s">
        <v>32</v>
      </c>
      <c r="D33" s="48">
        <v>20210</v>
      </c>
      <c r="E33" s="49">
        <v>284</v>
      </c>
      <c r="F33" s="50">
        <f t="shared" si="0"/>
        <v>2.84</v>
      </c>
      <c r="G33" s="50">
        <f t="shared" si="2"/>
        <v>71.161971830985919</v>
      </c>
      <c r="H33" s="51">
        <f t="shared" si="3"/>
        <v>7116.1971830985922</v>
      </c>
      <c r="I33" s="50"/>
      <c r="J33" s="51">
        <v>18472</v>
      </c>
      <c r="K33" s="50">
        <v>65.042253521126767</v>
      </c>
      <c r="M33" s="46">
        <f t="shared" si="4"/>
        <v>7.1161971830985922E-3</v>
      </c>
      <c r="N33" s="46" t="str">
        <f t="shared" si="5"/>
        <v>E05000584</v>
      </c>
      <c r="O33" s="46" t="str">
        <f t="shared" si="1"/>
        <v>St. Dunstan's and Stepney Green</v>
      </c>
      <c r="P33" s="46" t="str">
        <f t="shared" si="6"/>
        <v>Tower Hamlets</v>
      </c>
      <c r="Q33" s="46">
        <v>1.905206286836935E-2</v>
      </c>
    </row>
    <row r="34" spans="1:17" x14ac:dyDescent="0.2">
      <c r="A34" s="47" t="s">
        <v>187</v>
      </c>
      <c r="B34" s="47" t="s">
        <v>188</v>
      </c>
      <c r="C34" s="47" t="s">
        <v>32</v>
      </c>
      <c r="D34" s="48">
        <v>16037</v>
      </c>
      <c r="E34" s="49">
        <v>830.9</v>
      </c>
      <c r="F34" s="50">
        <f t="shared" si="0"/>
        <v>8.3089999999999993</v>
      </c>
      <c r="G34" s="50">
        <f t="shared" si="2"/>
        <v>19.300758213984835</v>
      </c>
      <c r="H34" s="51">
        <f t="shared" si="3"/>
        <v>1930.0758213984836</v>
      </c>
      <c r="I34" s="50"/>
      <c r="J34" s="51">
        <v>15307</v>
      </c>
      <c r="K34" s="50">
        <v>18.422192802984714</v>
      </c>
      <c r="M34" s="46">
        <f t="shared" si="4"/>
        <v>1.9300758213984836E-3</v>
      </c>
      <c r="N34" s="46" t="str">
        <f t="shared" si="5"/>
        <v>E05000573</v>
      </c>
      <c r="O34" s="46" t="str">
        <f t="shared" si="1"/>
        <v>Bethnal Green North</v>
      </c>
      <c r="P34" s="46" t="str">
        <f t="shared" si="6"/>
        <v>Tower Hamlets</v>
      </c>
      <c r="Q34" s="46">
        <v>1.9038882138517621E-2</v>
      </c>
    </row>
    <row r="35" spans="1:17" x14ac:dyDescent="0.2">
      <c r="A35" s="47" t="s">
        <v>189</v>
      </c>
      <c r="B35" s="47" t="s">
        <v>190</v>
      </c>
      <c r="C35" s="47" t="s">
        <v>32</v>
      </c>
      <c r="D35" s="48">
        <v>21859</v>
      </c>
      <c r="E35" s="49">
        <v>938.7</v>
      </c>
      <c r="F35" s="50">
        <f t="shared" si="0"/>
        <v>9.3870000000000005</v>
      </c>
      <c r="G35" s="50">
        <f t="shared" si="2"/>
        <v>23.286459997869393</v>
      </c>
      <c r="H35" s="51">
        <f t="shared" si="3"/>
        <v>2328.6459997869392</v>
      </c>
      <c r="I35" s="50"/>
      <c r="J35" s="51">
        <v>18451</v>
      </c>
      <c r="K35" s="50">
        <v>19.655907105571533</v>
      </c>
      <c r="M35" s="46">
        <f t="shared" si="4"/>
        <v>2.3286459997869393E-3</v>
      </c>
      <c r="N35" s="46" t="str">
        <f t="shared" si="5"/>
        <v>E05000587</v>
      </c>
      <c r="O35" s="46" t="str">
        <f t="shared" si="1"/>
        <v>Spitalfields and Banglatown</v>
      </c>
      <c r="P35" s="46" t="str">
        <f t="shared" si="6"/>
        <v>Tower Hamlets</v>
      </c>
      <c r="Q35" s="46">
        <v>1.896551724137931E-2</v>
      </c>
    </row>
    <row r="36" spans="1:17" x14ac:dyDescent="0.2">
      <c r="A36" s="47" t="s">
        <v>191</v>
      </c>
      <c r="B36" s="47" t="s">
        <v>192</v>
      </c>
      <c r="C36" s="47" t="s">
        <v>32</v>
      </c>
      <c r="D36" s="48">
        <v>16953</v>
      </c>
      <c r="E36" s="49">
        <v>331.7</v>
      </c>
      <c r="F36" s="50">
        <f t="shared" si="0"/>
        <v>3.3169999999999997</v>
      </c>
      <c r="G36" s="50">
        <f t="shared" si="2"/>
        <v>51.109436237564069</v>
      </c>
      <c r="H36" s="51">
        <f t="shared" si="3"/>
        <v>5110.9436237564069</v>
      </c>
      <c r="I36" s="50"/>
      <c r="J36" s="51">
        <v>15811</v>
      </c>
      <c r="K36" s="50">
        <v>47.666566174253845</v>
      </c>
      <c r="M36" s="46">
        <f t="shared" si="4"/>
        <v>5.1109436237564065E-3</v>
      </c>
      <c r="N36" s="46" t="str">
        <f t="shared" si="5"/>
        <v>E05000131</v>
      </c>
      <c r="O36" s="46" t="str">
        <f t="shared" si="1"/>
        <v>Cantelowes</v>
      </c>
      <c r="P36" s="46" t="str">
        <f t="shared" si="6"/>
        <v>Camden</v>
      </c>
      <c r="Q36" s="46">
        <v>1.8890501319261212E-2</v>
      </c>
    </row>
    <row r="37" spans="1:17" x14ac:dyDescent="0.2">
      <c r="A37" s="47" t="s">
        <v>193</v>
      </c>
      <c r="B37" s="47" t="s">
        <v>194</v>
      </c>
      <c r="C37" s="47" t="s">
        <v>32</v>
      </c>
      <c r="D37" s="48">
        <v>17196</v>
      </c>
      <c r="E37" s="49">
        <v>876.8</v>
      </c>
      <c r="F37" s="50">
        <f t="shared" si="0"/>
        <v>8.7679999999999989</v>
      </c>
      <c r="G37" s="50">
        <f t="shared" si="2"/>
        <v>19.612226277372265</v>
      </c>
      <c r="H37" s="51">
        <f t="shared" si="3"/>
        <v>1961.2226277372265</v>
      </c>
      <c r="I37" s="50"/>
      <c r="J37" s="51">
        <v>15159</v>
      </c>
      <c r="K37" s="50">
        <v>17.289005474452555</v>
      </c>
      <c r="M37" s="46">
        <f t="shared" si="4"/>
        <v>1.9612226277372267E-3</v>
      </c>
      <c r="N37" s="46" t="str">
        <f t="shared" si="5"/>
        <v>E05000234</v>
      </c>
      <c r="O37" s="46" t="str">
        <f t="shared" si="1"/>
        <v>Clissold</v>
      </c>
      <c r="P37" s="46" t="str">
        <f t="shared" si="6"/>
        <v>Hackney</v>
      </c>
      <c r="Q37" s="46">
        <v>1.8840455840455836E-2</v>
      </c>
    </row>
    <row r="38" spans="1:17" x14ac:dyDescent="0.2">
      <c r="A38" s="47" t="s">
        <v>195</v>
      </c>
      <c r="B38" s="47" t="s">
        <v>196</v>
      </c>
      <c r="C38" s="47" t="s">
        <v>32</v>
      </c>
      <c r="D38" s="48">
        <v>16621</v>
      </c>
      <c r="E38" s="49">
        <v>455.2</v>
      </c>
      <c r="F38" s="50">
        <f t="shared" si="0"/>
        <v>4.5519999999999996</v>
      </c>
      <c r="G38" s="50">
        <f t="shared" si="2"/>
        <v>36.513620386643233</v>
      </c>
      <c r="H38" s="51">
        <f t="shared" si="3"/>
        <v>3651.3620386643238</v>
      </c>
      <c r="I38" s="50"/>
      <c r="J38" s="51">
        <v>15915</v>
      </c>
      <c r="K38" s="50">
        <v>34.962653778558874</v>
      </c>
      <c r="M38" s="46">
        <f t="shared" si="4"/>
        <v>3.6513620386643239E-3</v>
      </c>
      <c r="N38" s="46" t="str">
        <f t="shared" si="5"/>
        <v>E05000134</v>
      </c>
      <c r="O38" s="46" t="str">
        <f t="shared" si="1"/>
        <v>Gospel Oak</v>
      </c>
      <c r="P38" s="46" t="str">
        <f t="shared" si="6"/>
        <v>Camden</v>
      </c>
      <c r="Q38" s="46">
        <v>1.8782923299565848E-2</v>
      </c>
    </row>
    <row r="39" spans="1:17" x14ac:dyDescent="0.2">
      <c r="A39" s="47" t="s">
        <v>197</v>
      </c>
      <c r="B39" s="47" t="s">
        <v>198</v>
      </c>
      <c r="C39" s="47" t="s">
        <v>32</v>
      </c>
      <c r="D39" s="48">
        <v>17789</v>
      </c>
      <c r="E39" s="49">
        <v>216.1</v>
      </c>
      <c r="F39" s="50">
        <f t="shared" si="0"/>
        <v>2.161</v>
      </c>
      <c r="G39" s="50">
        <f t="shared" si="2"/>
        <v>82.318371124479413</v>
      </c>
      <c r="H39" s="51">
        <f t="shared" si="3"/>
        <v>8231.8371124479399</v>
      </c>
      <c r="I39" s="50"/>
      <c r="J39" s="51">
        <v>16533.000000000007</v>
      </c>
      <c r="K39" s="50">
        <v>76.506247107820485</v>
      </c>
      <c r="M39" s="46">
        <f t="shared" si="4"/>
        <v>8.2318371124479404E-3</v>
      </c>
      <c r="N39" s="46" t="str">
        <f t="shared" si="5"/>
        <v>E05000237</v>
      </c>
      <c r="O39" s="46" t="str">
        <f t="shared" si="1"/>
        <v>Hackney Central</v>
      </c>
      <c r="P39" s="46" t="str">
        <f t="shared" si="6"/>
        <v>Hackney</v>
      </c>
      <c r="Q39" s="46">
        <v>1.8767948717948717E-2</v>
      </c>
    </row>
    <row r="40" spans="1:17" x14ac:dyDescent="0.2">
      <c r="A40" s="47" t="s">
        <v>199</v>
      </c>
      <c r="B40" s="47" t="s">
        <v>200</v>
      </c>
      <c r="C40" s="47" t="s">
        <v>32</v>
      </c>
      <c r="D40" s="48">
        <v>20770</v>
      </c>
      <c r="E40" s="49">
        <v>342.6</v>
      </c>
      <c r="F40" s="50">
        <f t="shared" si="0"/>
        <v>3.4260000000000002</v>
      </c>
      <c r="G40" s="50">
        <f t="shared" si="2"/>
        <v>60.62463514302393</v>
      </c>
      <c r="H40" s="51">
        <f t="shared" si="3"/>
        <v>6062.4635143023934</v>
      </c>
      <c r="I40" s="50"/>
      <c r="J40" s="51">
        <v>17402</v>
      </c>
      <c r="K40" s="50">
        <v>50.793928779918268</v>
      </c>
      <c r="M40" s="46">
        <f t="shared" si="4"/>
        <v>6.0624635143023938E-3</v>
      </c>
      <c r="N40" s="46" t="str">
        <f t="shared" si="5"/>
        <v>E05000247</v>
      </c>
      <c r="O40" s="46" t="str">
        <f t="shared" si="1"/>
        <v>Stoke Newington Central</v>
      </c>
      <c r="P40" s="46" t="str">
        <f t="shared" si="6"/>
        <v>Hackney</v>
      </c>
      <c r="Q40" s="46">
        <v>1.874438202247191E-2</v>
      </c>
    </row>
    <row r="41" spans="1:17" x14ac:dyDescent="0.2">
      <c r="A41" s="47" t="s">
        <v>201</v>
      </c>
      <c r="B41" s="47" t="s">
        <v>202</v>
      </c>
      <c r="C41" s="47" t="s">
        <v>32</v>
      </c>
      <c r="D41" s="48">
        <v>18854</v>
      </c>
      <c r="E41" s="49">
        <v>261.2</v>
      </c>
      <c r="F41" s="50">
        <f t="shared" si="0"/>
        <v>2.6120000000000001</v>
      </c>
      <c r="G41" s="50">
        <f t="shared" si="2"/>
        <v>72.1822358346095</v>
      </c>
      <c r="H41" s="51">
        <f t="shared" si="3"/>
        <v>7218.2235834609492</v>
      </c>
      <c r="I41" s="50"/>
      <c r="J41" s="51">
        <v>17575</v>
      </c>
      <c r="K41" s="50">
        <v>67.285604900459418</v>
      </c>
      <c r="M41" s="46">
        <f t="shared" si="4"/>
        <v>7.218223583460949E-3</v>
      </c>
      <c r="N41" s="46" t="str">
        <f t="shared" si="5"/>
        <v>E05000425</v>
      </c>
      <c r="O41" s="46" t="str">
        <f t="shared" si="1"/>
        <v>Larkhall</v>
      </c>
      <c r="P41" s="46" t="str">
        <f t="shared" si="6"/>
        <v>Lambeth</v>
      </c>
      <c r="Q41" s="46">
        <v>1.8726156751652498E-2</v>
      </c>
    </row>
    <row r="42" spans="1:17" x14ac:dyDescent="0.2">
      <c r="A42" s="47" t="s">
        <v>203</v>
      </c>
      <c r="B42" s="47" t="s">
        <v>204</v>
      </c>
      <c r="C42" s="47" t="s">
        <v>34</v>
      </c>
      <c r="D42" s="48">
        <v>11126</v>
      </c>
      <c r="E42" s="49">
        <v>287</v>
      </c>
      <c r="F42" s="50">
        <f t="shared" si="0"/>
        <v>2.87</v>
      </c>
      <c r="G42" s="50">
        <f t="shared" si="2"/>
        <v>38.766550522648082</v>
      </c>
      <c r="H42" s="51">
        <f t="shared" si="3"/>
        <v>3876.6550522648081</v>
      </c>
      <c r="I42" s="50"/>
      <c r="J42" s="51">
        <v>10418</v>
      </c>
      <c r="K42" s="50">
        <v>36.299651567944252</v>
      </c>
      <c r="M42" s="46">
        <f t="shared" si="4"/>
        <v>3.8766550522648081E-3</v>
      </c>
      <c r="N42" s="46" t="str">
        <f t="shared" si="5"/>
        <v>E05000128</v>
      </c>
      <c r="O42" s="46" t="str">
        <f t="shared" si="1"/>
        <v>Belsize</v>
      </c>
      <c r="P42" s="46" t="str">
        <f t="shared" si="6"/>
        <v>Camden</v>
      </c>
      <c r="Q42" s="46">
        <v>1.861923076923077E-2</v>
      </c>
    </row>
    <row r="43" spans="1:17" x14ac:dyDescent="0.2">
      <c r="A43" s="47" t="s">
        <v>205</v>
      </c>
      <c r="B43" s="47" t="s">
        <v>206</v>
      </c>
      <c r="C43" s="47" t="s">
        <v>34</v>
      </c>
      <c r="D43" s="48">
        <v>13687</v>
      </c>
      <c r="E43" s="49">
        <v>316.10000000000002</v>
      </c>
      <c r="F43" s="50">
        <f t="shared" si="0"/>
        <v>3.161</v>
      </c>
      <c r="G43" s="50">
        <f t="shared" si="2"/>
        <v>43.299588737741217</v>
      </c>
      <c r="H43" s="51">
        <f t="shared" si="3"/>
        <v>4329.9588737741224</v>
      </c>
      <c r="I43" s="50"/>
      <c r="J43" s="51">
        <v>11890</v>
      </c>
      <c r="K43" s="50">
        <v>37.614678899082563</v>
      </c>
      <c r="M43" s="46">
        <f t="shared" si="4"/>
        <v>4.3299588737741226E-3</v>
      </c>
      <c r="N43" s="46" t="str">
        <f t="shared" si="5"/>
        <v>E05000544</v>
      </c>
      <c r="O43" s="46" t="str">
        <f t="shared" si="1"/>
        <v>Newington</v>
      </c>
      <c r="P43" s="46" t="str">
        <f t="shared" si="6"/>
        <v>Southwark</v>
      </c>
      <c r="Q43" s="46">
        <v>1.8567307692307692E-2</v>
      </c>
    </row>
    <row r="44" spans="1:17" x14ac:dyDescent="0.2">
      <c r="A44" s="47" t="s">
        <v>207</v>
      </c>
      <c r="B44" s="47" t="s">
        <v>208</v>
      </c>
      <c r="C44" s="47" t="s">
        <v>34</v>
      </c>
      <c r="D44" s="48">
        <v>11094</v>
      </c>
      <c r="E44" s="49">
        <v>168.7</v>
      </c>
      <c r="F44" s="50">
        <f t="shared" si="0"/>
        <v>1.6869999999999998</v>
      </c>
      <c r="G44" s="50">
        <f t="shared" si="2"/>
        <v>65.761707172495562</v>
      </c>
      <c r="H44" s="51">
        <f t="shared" si="3"/>
        <v>6576.1707172495562</v>
      </c>
      <c r="I44" s="50"/>
      <c r="J44" s="51">
        <v>10616</v>
      </c>
      <c r="K44" s="50">
        <v>62.928275044457621</v>
      </c>
      <c r="M44" s="46">
        <f t="shared" si="4"/>
        <v>6.5761707172495559E-3</v>
      </c>
      <c r="N44" s="46" t="str">
        <f t="shared" si="5"/>
        <v>E05000231</v>
      </c>
      <c r="O44" s="46" t="str">
        <f t="shared" si="1"/>
        <v>Brownswood</v>
      </c>
      <c r="P44" s="46" t="str">
        <f t="shared" si="6"/>
        <v>Hackney</v>
      </c>
      <c r="Q44" s="46">
        <v>1.85410225921522E-2</v>
      </c>
    </row>
    <row r="45" spans="1:17" x14ac:dyDescent="0.2">
      <c r="A45" s="47" t="s">
        <v>209</v>
      </c>
      <c r="B45" s="47" t="s">
        <v>210</v>
      </c>
      <c r="C45" s="47" t="s">
        <v>34</v>
      </c>
      <c r="D45" s="48">
        <v>11153</v>
      </c>
      <c r="E45" s="49">
        <v>209.8</v>
      </c>
      <c r="F45" s="50">
        <f t="shared" si="0"/>
        <v>2.0980000000000003</v>
      </c>
      <c r="G45" s="50">
        <f t="shared" si="2"/>
        <v>53.160152526215441</v>
      </c>
      <c r="H45" s="51">
        <f t="shared" si="3"/>
        <v>5316.0152526215434</v>
      </c>
      <c r="I45" s="50"/>
      <c r="J45" s="51">
        <v>10910</v>
      </c>
      <c r="K45" s="50">
        <v>52.001906577693035</v>
      </c>
      <c r="M45" s="46">
        <f t="shared" si="4"/>
        <v>5.3160152526215438E-3</v>
      </c>
      <c r="N45" s="46" t="str">
        <f t="shared" si="5"/>
        <v>E05000429</v>
      </c>
      <c r="O45" s="46" t="str">
        <f t="shared" si="1"/>
        <v>Stockwell</v>
      </c>
      <c r="P45" s="46" t="str">
        <f t="shared" si="6"/>
        <v>Lambeth</v>
      </c>
      <c r="Q45" s="46">
        <v>1.8507479861910241E-2</v>
      </c>
    </row>
    <row r="46" spans="1:17" x14ac:dyDescent="0.2">
      <c r="A46" s="47" t="s">
        <v>211</v>
      </c>
      <c r="B46" s="47" t="s">
        <v>212</v>
      </c>
      <c r="C46" s="47" t="s">
        <v>34</v>
      </c>
      <c r="D46" s="48">
        <v>10956</v>
      </c>
      <c r="E46" s="49">
        <v>197.3</v>
      </c>
      <c r="F46" s="50">
        <f t="shared" si="0"/>
        <v>1.9730000000000001</v>
      </c>
      <c r="G46" s="50">
        <f t="shared" si="2"/>
        <v>55.529650278763299</v>
      </c>
      <c r="H46" s="51">
        <f t="shared" si="3"/>
        <v>5552.9650278763302</v>
      </c>
      <c r="I46" s="50"/>
      <c r="J46" s="51">
        <v>10546</v>
      </c>
      <c r="K46" s="50">
        <v>53.451596553471866</v>
      </c>
      <c r="M46" s="46">
        <f t="shared" si="4"/>
        <v>5.5529650278763306E-3</v>
      </c>
      <c r="N46" s="46" t="str">
        <f t="shared" si="5"/>
        <v>E05000371</v>
      </c>
      <c r="O46" s="46" t="str">
        <f t="shared" si="1"/>
        <v>Finsbury Park</v>
      </c>
      <c r="P46" s="46" t="str">
        <f t="shared" si="6"/>
        <v>Islington</v>
      </c>
      <c r="Q46" s="46">
        <v>1.8439956331877731E-2</v>
      </c>
    </row>
    <row r="47" spans="1:17" x14ac:dyDescent="0.2">
      <c r="A47" s="47" t="s">
        <v>213</v>
      </c>
      <c r="B47" s="47" t="s">
        <v>214</v>
      </c>
      <c r="C47" s="47" t="s">
        <v>34</v>
      </c>
      <c r="D47" s="48">
        <v>11895</v>
      </c>
      <c r="E47" s="49">
        <v>254.8</v>
      </c>
      <c r="F47" s="50">
        <f t="shared" si="0"/>
        <v>2.548</v>
      </c>
      <c r="G47" s="50">
        <f t="shared" si="2"/>
        <v>46.683673469387756</v>
      </c>
      <c r="H47" s="51">
        <f t="shared" si="3"/>
        <v>4668.3673469387759</v>
      </c>
      <c r="I47" s="50"/>
      <c r="J47" s="51">
        <v>10965</v>
      </c>
      <c r="K47" s="50">
        <v>43.033751962323386</v>
      </c>
      <c r="M47" s="46">
        <f t="shared" si="4"/>
        <v>4.668367346938776E-3</v>
      </c>
      <c r="N47" s="46" t="str">
        <f t="shared" si="5"/>
        <v>E05000647</v>
      </c>
      <c r="O47" s="46" t="str">
        <f t="shared" si="1"/>
        <v>Warwick</v>
      </c>
      <c r="P47" s="46" t="str">
        <f t="shared" si="6"/>
        <v>Westminster</v>
      </c>
      <c r="Q47" s="46">
        <v>1.8371080139372824E-2</v>
      </c>
    </row>
    <row r="48" spans="1:17" x14ac:dyDescent="0.2">
      <c r="A48" s="47" t="s">
        <v>215</v>
      </c>
      <c r="B48" s="47" t="s">
        <v>216</v>
      </c>
      <c r="C48" s="47" t="s">
        <v>34</v>
      </c>
      <c r="D48" s="48">
        <v>10722</v>
      </c>
      <c r="E48" s="49">
        <v>164.1</v>
      </c>
      <c r="F48" s="50">
        <f t="shared" si="0"/>
        <v>1.641</v>
      </c>
      <c r="G48" s="50">
        <f t="shared" si="2"/>
        <v>65.338208409506407</v>
      </c>
      <c r="H48" s="51">
        <f t="shared" si="3"/>
        <v>6533.8208409506396</v>
      </c>
      <c r="I48" s="50"/>
      <c r="J48" s="51">
        <v>11128</v>
      </c>
      <c r="K48" s="50">
        <v>67.812309567336996</v>
      </c>
      <c r="M48" s="46">
        <f t="shared" si="4"/>
        <v>6.5338208409506399E-3</v>
      </c>
      <c r="N48" s="46" t="str">
        <f t="shared" si="5"/>
        <v>E05000640</v>
      </c>
      <c r="O48" s="46" t="str">
        <f t="shared" si="1"/>
        <v>Maida Vale</v>
      </c>
      <c r="P48" s="46" t="str">
        <f t="shared" si="6"/>
        <v>Westminster</v>
      </c>
      <c r="Q48" s="46">
        <v>1.8360681114551088E-2</v>
      </c>
    </row>
    <row r="49" spans="1:17" x14ac:dyDescent="0.2">
      <c r="A49" s="47" t="s">
        <v>217</v>
      </c>
      <c r="B49" s="47" t="s">
        <v>218</v>
      </c>
      <c r="C49" s="47" t="s">
        <v>34</v>
      </c>
      <c r="D49" s="48">
        <v>13891</v>
      </c>
      <c r="E49" s="49">
        <v>396.8</v>
      </c>
      <c r="F49" s="50">
        <f t="shared" si="0"/>
        <v>3.968</v>
      </c>
      <c r="G49" s="50">
        <f t="shared" si="2"/>
        <v>35.007560483870968</v>
      </c>
      <c r="H49" s="51">
        <f t="shared" si="3"/>
        <v>3500.7560483870966</v>
      </c>
      <c r="I49" s="50"/>
      <c r="J49" s="51">
        <v>11226</v>
      </c>
      <c r="K49" s="50">
        <v>28.291330645161288</v>
      </c>
      <c r="M49" s="46">
        <f t="shared" si="4"/>
        <v>3.5007560483870967E-3</v>
      </c>
      <c r="N49" s="46" t="str">
        <f t="shared" si="5"/>
        <v>E05000235</v>
      </c>
      <c r="O49" s="46" t="str">
        <f t="shared" si="1"/>
        <v>Dalston</v>
      </c>
      <c r="P49" s="46" t="str">
        <f t="shared" si="6"/>
        <v>Hackney</v>
      </c>
      <c r="Q49" s="46">
        <v>1.8338727076591153E-2</v>
      </c>
    </row>
    <row r="50" spans="1:17" x14ac:dyDescent="0.2">
      <c r="A50" s="47" t="s">
        <v>219</v>
      </c>
      <c r="B50" s="47" t="s">
        <v>220</v>
      </c>
      <c r="C50" s="47" t="s">
        <v>34</v>
      </c>
      <c r="D50" s="48">
        <v>12204</v>
      </c>
      <c r="E50" s="49">
        <v>718.4</v>
      </c>
      <c r="F50" s="50">
        <f t="shared" si="0"/>
        <v>7.1840000000000002</v>
      </c>
      <c r="G50" s="50">
        <f t="shared" si="2"/>
        <v>16.987750556792875</v>
      </c>
      <c r="H50" s="51">
        <f t="shared" si="3"/>
        <v>1698.7750556792873</v>
      </c>
      <c r="I50" s="50"/>
      <c r="J50" s="51">
        <v>11207</v>
      </c>
      <c r="K50" s="50">
        <v>15.599944320712696</v>
      </c>
      <c r="M50" s="46">
        <f t="shared" si="4"/>
        <v>1.6987750556792874E-3</v>
      </c>
      <c r="N50" s="46" t="str">
        <f t="shared" si="5"/>
        <v>E05000254</v>
      </c>
      <c r="O50" s="46" t="str">
        <f t="shared" si="1"/>
        <v>Fulham Broadway</v>
      </c>
      <c r="P50" s="46" t="str">
        <f t="shared" si="6"/>
        <v>Hammersmith and Fulham</v>
      </c>
      <c r="Q50" s="46">
        <v>1.8220389805097451E-2</v>
      </c>
    </row>
    <row r="51" spans="1:17" x14ac:dyDescent="0.2">
      <c r="A51" s="47" t="s">
        <v>221</v>
      </c>
      <c r="B51" s="47" t="s">
        <v>222</v>
      </c>
      <c r="C51" s="47" t="s">
        <v>34</v>
      </c>
      <c r="D51" s="48">
        <v>11510</v>
      </c>
      <c r="E51" s="49">
        <v>271.60000000000002</v>
      </c>
      <c r="F51" s="50">
        <f t="shared" si="0"/>
        <v>2.7160000000000002</v>
      </c>
      <c r="G51" s="50">
        <f t="shared" si="2"/>
        <v>42.37849779086892</v>
      </c>
      <c r="H51" s="51">
        <f t="shared" si="3"/>
        <v>4237.8497790868923</v>
      </c>
      <c r="I51" s="50"/>
      <c r="J51" s="51">
        <v>10864</v>
      </c>
      <c r="K51" s="50">
        <v>40</v>
      </c>
      <c r="M51" s="46">
        <f t="shared" si="4"/>
        <v>4.2378497790868924E-3</v>
      </c>
      <c r="N51" s="46" t="str">
        <f t="shared" si="5"/>
        <v>E05000581</v>
      </c>
      <c r="O51" s="46" t="str">
        <f t="shared" si="1"/>
        <v>Mile End and Globe Town</v>
      </c>
      <c r="P51" s="46" t="str">
        <f t="shared" si="6"/>
        <v>Tower Hamlets</v>
      </c>
      <c r="Q51" s="46">
        <v>1.8176666666666667E-2</v>
      </c>
    </row>
    <row r="52" spans="1:17" x14ac:dyDescent="0.2">
      <c r="A52" s="47" t="s">
        <v>223</v>
      </c>
      <c r="B52" s="47" t="s">
        <v>224</v>
      </c>
      <c r="C52" s="47" t="s">
        <v>34</v>
      </c>
      <c r="D52" s="48">
        <v>11477</v>
      </c>
      <c r="E52" s="49">
        <v>216.9</v>
      </c>
      <c r="F52" s="50">
        <f t="shared" si="0"/>
        <v>2.169</v>
      </c>
      <c r="G52" s="50">
        <f t="shared" si="2"/>
        <v>52.913785154449052</v>
      </c>
      <c r="H52" s="51">
        <f t="shared" si="3"/>
        <v>5291.3785154449051</v>
      </c>
      <c r="I52" s="50"/>
      <c r="J52" s="51">
        <v>10857.999999999998</v>
      </c>
      <c r="K52" s="50">
        <v>50.059935454126318</v>
      </c>
      <c r="M52" s="46">
        <f t="shared" si="4"/>
        <v>5.2913785154449049E-3</v>
      </c>
      <c r="N52" s="46" t="str">
        <f t="shared" si="5"/>
        <v>E05000546</v>
      </c>
      <c r="O52" s="46" t="str">
        <f t="shared" si="1"/>
        <v>Peckham</v>
      </c>
      <c r="P52" s="46" t="str">
        <f t="shared" si="6"/>
        <v>Southwark</v>
      </c>
      <c r="Q52" s="46">
        <v>1.8011467889908258E-2</v>
      </c>
    </row>
    <row r="53" spans="1:17" x14ac:dyDescent="0.2">
      <c r="A53" s="47" t="s">
        <v>225</v>
      </c>
      <c r="B53" s="47" t="s">
        <v>226</v>
      </c>
      <c r="C53" s="47" t="s">
        <v>34</v>
      </c>
      <c r="D53" s="48">
        <v>14899</v>
      </c>
      <c r="E53" s="49">
        <v>475.6</v>
      </c>
      <c r="F53" s="50">
        <f t="shared" si="0"/>
        <v>4.7560000000000002</v>
      </c>
      <c r="G53" s="50">
        <f t="shared" si="2"/>
        <v>31.326745164003363</v>
      </c>
      <c r="H53" s="51">
        <f t="shared" si="3"/>
        <v>3132.6745164003364</v>
      </c>
      <c r="I53" s="50"/>
      <c r="J53" s="51">
        <v>12053</v>
      </c>
      <c r="K53" s="50">
        <v>25.342724978973926</v>
      </c>
      <c r="M53" s="46">
        <f t="shared" si="4"/>
        <v>3.1326745164003363E-3</v>
      </c>
      <c r="N53" s="46" t="str">
        <f t="shared" si="5"/>
        <v>E05000596</v>
      </c>
      <c r="O53" s="46" t="str">
        <f t="shared" si="1"/>
        <v>Grove Green</v>
      </c>
      <c r="P53" s="46" t="str">
        <f t="shared" si="6"/>
        <v>Waltham Forest</v>
      </c>
      <c r="Q53" s="46">
        <v>1.7920935412026728E-2</v>
      </c>
    </row>
    <row r="54" spans="1:17" x14ac:dyDescent="0.2">
      <c r="A54" s="47" t="s">
        <v>227</v>
      </c>
      <c r="B54" s="47" t="s">
        <v>228</v>
      </c>
      <c r="C54" s="47" t="s">
        <v>34</v>
      </c>
      <c r="D54" s="48">
        <v>11099</v>
      </c>
      <c r="E54" s="49">
        <v>166.5</v>
      </c>
      <c r="F54" s="50">
        <f t="shared" si="0"/>
        <v>1.665</v>
      </c>
      <c r="G54" s="50">
        <f t="shared" si="2"/>
        <v>66.660660660660668</v>
      </c>
      <c r="H54" s="51">
        <f t="shared" si="3"/>
        <v>6666.066066066066</v>
      </c>
      <c r="I54" s="50"/>
      <c r="J54" s="51">
        <v>10800</v>
      </c>
      <c r="K54" s="50">
        <v>64.86486486486487</v>
      </c>
      <c r="M54" s="46">
        <f t="shared" si="4"/>
        <v>6.6660660660660658E-3</v>
      </c>
      <c r="N54" s="46" t="str">
        <f t="shared" si="5"/>
        <v>E05000646</v>
      </c>
      <c r="O54" s="46" t="str">
        <f t="shared" si="1"/>
        <v>Vincent Square</v>
      </c>
      <c r="P54" s="46" t="str">
        <f t="shared" si="6"/>
        <v>Westminster</v>
      </c>
      <c r="Q54" s="46">
        <v>1.789650145772595E-2</v>
      </c>
    </row>
    <row r="55" spans="1:17" x14ac:dyDescent="0.2">
      <c r="A55" s="47" t="s">
        <v>229</v>
      </c>
      <c r="B55" s="47" t="s">
        <v>230</v>
      </c>
      <c r="C55" s="47" t="s">
        <v>34</v>
      </c>
      <c r="D55" s="48">
        <v>12372</v>
      </c>
      <c r="E55" s="49">
        <v>237</v>
      </c>
      <c r="F55" s="50">
        <f t="shared" si="0"/>
        <v>2.37</v>
      </c>
      <c r="G55" s="50">
        <f t="shared" si="2"/>
        <v>52.202531645569621</v>
      </c>
      <c r="H55" s="51">
        <f t="shared" si="3"/>
        <v>5220.2531645569616</v>
      </c>
      <c r="I55" s="50"/>
      <c r="J55" s="51">
        <v>11346</v>
      </c>
      <c r="K55" s="50">
        <v>47.87341772151899</v>
      </c>
      <c r="M55" s="46">
        <f t="shared" si="4"/>
        <v>5.2202531645569612E-3</v>
      </c>
      <c r="N55" s="46" t="str">
        <f t="shared" si="5"/>
        <v>E05000248</v>
      </c>
      <c r="O55" s="46" t="str">
        <f t="shared" si="1"/>
        <v>Victoria</v>
      </c>
      <c r="P55" s="46" t="str">
        <f t="shared" si="6"/>
        <v>Hackney</v>
      </c>
      <c r="Q55" s="46">
        <v>1.7833333333333333E-2</v>
      </c>
    </row>
    <row r="56" spans="1:17" x14ac:dyDescent="0.2">
      <c r="A56" s="47" t="s">
        <v>231</v>
      </c>
      <c r="B56" s="47" t="s">
        <v>232</v>
      </c>
      <c r="C56" s="47" t="s">
        <v>34</v>
      </c>
      <c r="D56" s="48">
        <v>10945</v>
      </c>
      <c r="E56" s="49">
        <v>259.2</v>
      </c>
      <c r="F56" s="50">
        <f t="shared" si="0"/>
        <v>2.5920000000000001</v>
      </c>
      <c r="G56" s="50">
        <f t="shared" si="2"/>
        <v>42.226080246913583</v>
      </c>
      <c r="H56" s="51">
        <f t="shared" si="3"/>
        <v>4222.608024691358</v>
      </c>
      <c r="I56" s="50"/>
      <c r="J56" s="51">
        <v>10442</v>
      </c>
      <c r="K56" s="50">
        <v>40.285493827160494</v>
      </c>
      <c r="M56" s="46">
        <f t="shared" si="4"/>
        <v>4.2226080246913576E-3</v>
      </c>
      <c r="N56" s="46" t="str">
        <f t="shared" si="5"/>
        <v>E05000386</v>
      </c>
      <c r="O56" s="46" t="str">
        <f t="shared" si="1"/>
        <v>Courtfield</v>
      </c>
      <c r="P56" s="46" t="str">
        <f t="shared" si="6"/>
        <v>Kensington and Chelsea</v>
      </c>
      <c r="Q56" s="46">
        <v>1.7746887966804979E-2</v>
      </c>
    </row>
    <row r="57" spans="1:17" x14ac:dyDescent="0.2">
      <c r="A57" s="47" t="s">
        <v>233</v>
      </c>
      <c r="B57" s="47" t="s">
        <v>234</v>
      </c>
      <c r="C57" s="47" t="s">
        <v>34</v>
      </c>
      <c r="D57" s="48">
        <v>13668</v>
      </c>
      <c r="E57" s="49">
        <v>568.9</v>
      </c>
      <c r="F57" s="50">
        <f t="shared" si="0"/>
        <v>5.6890000000000001</v>
      </c>
      <c r="G57" s="50">
        <f t="shared" si="2"/>
        <v>24.02531200562489</v>
      </c>
      <c r="H57" s="51">
        <f t="shared" si="3"/>
        <v>2402.5312005624892</v>
      </c>
      <c r="I57" s="50"/>
      <c r="J57" s="51">
        <v>11565.999999999998</v>
      </c>
      <c r="K57" s="50">
        <v>20.330462295658286</v>
      </c>
      <c r="M57" s="46">
        <f t="shared" si="4"/>
        <v>2.4025312005624892E-3</v>
      </c>
      <c r="N57" s="46" t="str">
        <f t="shared" si="5"/>
        <v>E05000377</v>
      </c>
      <c r="O57" s="46" t="str">
        <f t="shared" si="1"/>
        <v>Mildmay</v>
      </c>
      <c r="P57" s="46" t="str">
        <f t="shared" si="6"/>
        <v>Islington</v>
      </c>
      <c r="Q57" s="46">
        <v>1.7714285714285714E-2</v>
      </c>
    </row>
    <row r="58" spans="1:17" x14ac:dyDescent="0.2">
      <c r="A58" s="47" t="s">
        <v>235</v>
      </c>
      <c r="B58" s="47" t="s">
        <v>236</v>
      </c>
      <c r="C58" s="47" t="s">
        <v>34</v>
      </c>
      <c r="D58" s="48">
        <v>10948</v>
      </c>
      <c r="E58" s="49">
        <v>176.3</v>
      </c>
      <c r="F58" s="50">
        <f t="shared" si="0"/>
        <v>1.7630000000000001</v>
      </c>
      <c r="G58" s="50">
        <f t="shared" si="2"/>
        <v>62.098695405558701</v>
      </c>
      <c r="H58" s="51">
        <f t="shared" si="3"/>
        <v>6209.8695405558701</v>
      </c>
      <c r="I58" s="50"/>
      <c r="J58" s="51">
        <v>10598.000000000002</v>
      </c>
      <c r="K58" s="50">
        <v>60.113442994895074</v>
      </c>
      <c r="M58" s="46">
        <f t="shared" si="4"/>
        <v>6.2098695405558698E-3</v>
      </c>
      <c r="N58" s="46" t="str">
        <f t="shared" si="5"/>
        <v>E05000257</v>
      </c>
      <c r="O58" s="46" t="str">
        <f t="shared" si="1"/>
        <v>Munster</v>
      </c>
      <c r="P58" s="46" t="str">
        <f t="shared" si="6"/>
        <v>Hammersmith and Fulham</v>
      </c>
      <c r="Q58" s="46">
        <v>1.7598715890850724E-2</v>
      </c>
    </row>
    <row r="59" spans="1:17" x14ac:dyDescent="0.2">
      <c r="A59" s="47" t="s">
        <v>237</v>
      </c>
      <c r="B59" s="47" t="s">
        <v>238</v>
      </c>
      <c r="C59" s="47" t="s">
        <v>34</v>
      </c>
      <c r="D59" s="48">
        <v>11608</v>
      </c>
      <c r="E59" s="49">
        <v>442.9</v>
      </c>
      <c r="F59" s="50">
        <f t="shared" si="0"/>
        <v>4.4289999999999994</v>
      </c>
      <c r="G59" s="50">
        <f t="shared" si="2"/>
        <v>26.209076540979908</v>
      </c>
      <c r="H59" s="51">
        <f t="shared" si="3"/>
        <v>2620.9076540979909</v>
      </c>
      <c r="I59" s="50"/>
      <c r="J59" s="51">
        <v>10491</v>
      </c>
      <c r="K59" s="50">
        <v>23.687062542334616</v>
      </c>
      <c r="M59" s="46">
        <f t="shared" si="4"/>
        <v>2.6209076540979911E-3</v>
      </c>
      <c r="N59" s="46" t="str">
        <f t="shared" si="5"/>
        <v>E05000079</v>
      </c>
      <c r="O59" s="46" t="str">
        <f t="shared" si="1"/>
        <v>North End</v>
      </c>
      <c r="P59" s="46" t="str">
        <f t="shared" si="6"/>
        <v>Hammersmith and Fulham</v>
      </c>
      <c r="Q59" s="46">
        <v>1.7495297805642632E-2</v>
      </c>
    </row>
    <row r="60" spans="1:17" x14ac:dyDescent="0.2">
      <c r="A60" s="47" t="s">
        <v>239</v>
      </c>
      <c r="B60" s="47" t="s">
        <v>240</v>
      </c>
      <c r="C60" s="47" t="s">
        <v>34</v>
      </c>
      <c r="D60" s="48">
        <v>11557</v>
      </c>
      <c r="E60" s="49">
        <v>144.4</v>
      </c>
      <c r="F60" s="50">
        <f t="shared" si="0"/>
        <v>1.444</v>
      </c>
      <c r="G60" s="50">
        <f t="shared" si="2"/>
        <v>80.034626038781155</v>
      </c>
      <c r="H60" s="51">
        <f t="shared" si="3"/>
        <v>8003.4626038781162</v>
      </c>
      <c r="I60" s="50"/>
      <c r="J60" s="51">
        <v>11135</v>
      </c>
      <c r="K60" s="50">
        <v>77.112188365650965</v>
      </c>
      <c r="M60" s="46">
        <f t="shared" si="4"/>
        <v>8.003462603878117E-3</v>
      </c>
      <c r="N60" s="46" t="str">
        <f t="shared" si="5"/>
        <v>E05000535</v>
      </c>
      <c r="O60" s="46" t="str">
        <f t="shared" si="1"/>
        <v>Camberwell Green</v>
      </c>
      <c r="P60" s="46" t="str">
        <f t="shared" si="6"/>
        <v>Southwark</v>
      </c>
      <c r="Q60" s="46">
        <v>1.743897435897436E-2</v>
      </c>
    </row>
    <row r="61" spans="1:17" x14ac:dyDescent="0.2">
      <c r="A61" s="47" t="s">
        <v>241</v>
      </c>
      <c r="B61" s="47" t="s">
        <v>242</v>
      </c>
      <c r="C61" s="47" t="s">
        <v>34</v>
      </c>
      <c r="D61" s="48">
        <v>12143</v>
      </c>
      <c r="E61" s="49">
        <v>270.2</v>
      </c>
      <c r="F61" s="50">
        <f t="shared" si="0"/>
        <v>2.702</v>
      </c>
      <c r="G61" s="50">
        <f t="shared" si="2"/>
        <v>44.940784603997038</v>
      </c>
      <c r="H61" s="51">
        <f t="shared" si="3"/>
        <v>4494.0784603997035</v>
      </c>
      <c r="I61" s="50"/>
      <c r="J61" s="51">
        <v>10844</v>
      </c>
      <c r="K61" s="50">
        <v>40.133234641006666</v>
      </c>
      <c r="M61" s="46">
        <f t="shared" si="4"/>
        <v>4.4940784603997039E-3</v>
      </c>
      <c r="N61" s="46" t="str">
        <f t="shared" si="5"/>
        <v>E05000373</v>
      </c>
      <c r="O61" s="46" t="str">
        <f t="shared" si="1"/>
        <v>Highbury West</v>
      </c>
      <c r="P61" s="46" t="str">
        <f t="shared" si="6"/>
        <v>Islington</v>
      </c>
      <c r="Q61" s="46">
        <v>1.7433456561922366E-2</v>
      </c>
    </row>
    <row r="62" spans="1:17" x14ac:dyDescent="0.2">
      <c r="A62" s="47" t="s">
        <v>243</v>
      </c>
      <c r="B62" s="47" t="s">
        <v>244</v>
      </c>
      <c r="C62" s="47" t="s">
        <v>34</v>
      </c>
      <c r="D62" s="48">
        <v>13931</v>
      </c>
      <c r="E62" s="49">
        <v>483.7</v>
      </c>
      <c r="F62" s="50">
        <f t="shared" si="0"/>
        <v>4.8369999999999997</v>
      </c>
      <c r="G62" s="50">
        <f t="shared" si="2"/>
        <v>28.800909654744679</v>
      </c>
      <c r="H62" s="51">
        <f t="shared" si="3"/>
        <v>2880.0909654744678</v>
      </c>
      <c r="I62" s="50"/>
      <c r="J62" s="51">
        <v>12094</v>
      </c>
      <c r="K62" s="50">
        <v>25.003101095720488</v>
      </c>
      <c r="M62" s="46">
        <f t="shared" si="4"/>
        <v>2.8800909654744678E-3</v>
      </c>
      <c r="N62" s="46" t="str">
        <f t="shared" si="5"/>
        <v>E05000382</v>
      </c>
      <c r="O62" s="46" t="str">
        <f t="shared" si="1"/>
        <v>Abingdon</v>
      </c>
      <c r="P62" s="46" t="str">
        <f t="shared" si="6"/>
        <v>Kensington and Chelsea</v>
      </c>
      <c r="Q62" s="46">
        <v>1.7408585055643879E-2</v>
      </c>
    </row>
    <row r="63" spans="1:17" x14ac:dyDescent="0.2">
      <c r="A63" s="47" t="s">
        <v>245</v>
      </c>
      <c r="B63" s="47" t="s">
        <v>246</v>
      </c>
      <c r="C63" s="47" t="s">
        <v>36</v>
      </c>
      <c r="D63" s="48">
        <v>17220</v>
      </c>
      <c r="E63" s="49">
        <v>205.8</v>
      </c>
      <c r="F63" s="50">
        <f t="shared" si="0"/>
        <v>2.0580000000000003</v>
      </c>
      <c r="G63" s="50">
        <f t="shared" si="2"/>
        <v>83.673469387755091</v>
      </c>
      <c r="H63" s="51">
        <f t="shared" si="3"/>
        <v>8367.3469387755085</v>
      </c>
      <c r="I63" s="50"/>
      <c r="J63" s="51">
        <v>14017</v>
      </c>
      <c r="K63" s="50">
        <v>68.109815354713305</v>
      </c>
      <c r="M63" s="46">
        <f t="shared" si="4"/>
        <v>8.3673469387755082E-3</v>
      </c>
      <c r="N63" s="46" t="str">
        <f t="shared" si="5"/>
        <v>E05000381</v>
      </c>
      <c r="O63" s="46" t="str">
        <f t="shared" si="1"/>
        <v>Tollington</v>
      </c>
      <c r="P63" s="46" t="str">
        <f t="shared" si="6"/>
        <v>Islington</v>
      </c>
      <c r="Q63" s="46">
        <v>1.7327036599763875E-2</v>
      </c>
    </row>
    <row r="64" spans="1:17" x14ac:dyDescent="0.2">
      <c r="A64" s="47" t="s">
        <v>247</v>
      </c>
      <c r="B64" s="47" t="s">
        <v>248</v>
      </c>
      <c r="C64" s="47" t="s">
        <v>36</v>
      </c>
      <c r="D64" s="48">
        <v>16640</v>
      </c>
      <c r="E64" s="49">
        <v>297.5</v>
      </c>
      <c r="F64" s="50">
        <f t="shared" si="0"/>
        <v>2.9750000000000001</v>
      </c>
      <c r="G64" s="50">
        <f t="shared" si="2"/>
        <v>55.932773109243698</v>
      </c>
      <c r="H64" s="51">
        <f t="shared" si="3"/>
        <v>5593.2773109243699</v>
      </c>
      <c r="I64" s="50"/>
      <c r="J64" s="51">
        <v>15772</v>
      </c>
      <c r="K64" s="50">
        <v>53.015126050420172</v>
      </c>
      <c r="M64" s="46">
        <f t="shared" si="4"/>
        <v>5.5932773109243702E-3</v>
      </c>
      <c r="N64" s="46" t="str">
        <f t="shared" si="5"/>
        <v>E05000580</v>
      </c>
      <c r="O64" s="46" t="str">
        <f t="shared" si="1"/>
        <v>Limehouse</v>
      </c>
      <c r="P64" s="46" t="str">
        <f t="shared" si="6"/>
        <v>Tower Hamlets</v>
      </c>
      <c r="Q64" s="46">
        <v>1.7306479859894919E-2</v>
      </c>
    </row>
    <row r="65" spans="1:17" x14ac:dyDescent="0.2">
      <c r="A65" s="47" t="s">
        <v>249</v>
      </c>
      <c r="B65" s="47" t="s">
        <v>250</v>
      </c>
      <c r="C65" s="47" t="s">
        <v>36</v>
      </c>
      <c r="D65" s="48">
        <v>13747</v>
      </c>
      <c r="E65" s="49">
        <v>172.2</v>
      </c>
      <c r="F65" s="50">
        <f t="shared" si="0"/>
        <v>1.722</v>
      </c>
      <c r="G65" s="50">
        <f t="shared" si="2"/>
        <v>79.831591173054591</v>
      </c>
      <c r="H65" s="51">
        <f t="shared" si="3"/>
        <v>7983.1591173054585</v>
      </c>
      <c r="I65" s="50"/>
      <c r="J65" s="51">
        <v>13023</v>
      </c>
      <c r="K65" s="50">
        <v>75.62717770034844</v>
      </c>
      <c r="M65" s="46">
        <f t="shared" si="4"/>
        <v>7.9831591173054588E-3</v>
      </c>
      <c r="N65" s="46" t="str">
        <f t="shared" si="5"/>
        <v>E05000489</v>
      </c>
      <c r="O65" s="46" t="str">
        <f t="shared" si="1"/>
        <v>Plaistow North</v>
      </c>
      <c r="P65" s="46" t="str">
        <f t="shared" si="6"/>
        <v>Newham</v>
      </c>
      <c r="Q65" s="46">
        <v>1.7305810397553516E-2</v>
      </c>
    </row>
    <row r="66" spans="1:17" x14ac:dyDescent="0.2">
      <c r="A66" s="47" t="s">
        <v>251</v>
      </c>
      <c r="B66" s="47" t="s">
        <v>252</v>
      </c>
      <c r="C66" s="47" t="s">
        <v>36</v>
      </c>
      <c r="D66" s="48">
        <v>14776</v>
      </c>
      <c r="E66" s="49">
        <v>229.8</v>
      </c>
      <c r="F66" s="50">
        <f t="shared" si="0"/>
        <v>2.298</v>
      </c>
      <c r="G66" s="50">
        <f t="shared" si="2"/>
        <v>64.299390774586598</v>
      </c>
      <c r="H66" s="51">
        <f t="shared" si="3"/>
        <v>6429.93907745866</v>
      </c>
      <c r="I66" s="50"/>
      <c r="J66" s="51">
        <v>13425</v>
      </c>
      <c r="K66" s="50">
        <v>58.420365535248038</v>
      </c>
      <c r="M66" s="46">
        <f t="shared" si="4"/>
        <v>6.4299390774586601E-3</v>
      </c>
      <c r="N66" s="46" t="str">
        <f t="shared" si="5"/>
        <v>E05000367</v>
      </c>
      <c r="O66" s="46" t="str">
        <f t="shared" si="1"/>
        <v>Bunhill</v>
      </c>
      <c r="P66" s="46" t="str">
        <f t="shared" si="6"/>
        <v>Islington</v>
      </c>
      <c r="Q66" s="46">
        <v>1.7298438934802571E-2</v>
      </c>
    </row>
    <row r="67" spans="1:17" x14ac:dyDescent="0.2">
      <c r="A67" s="47" t="s">
        <v>253</v>
      </c>
      <c r="B67" s="47" t="s">
        <v>254</v>
      </c>
      <c r="C67" s="47" t="s">
        <v>36</v>
      </c>
      <c r="D67" s="48">
        <v>16003</v>
      </c>
      <c r="E67" s="49">
        <v>168.2</v>
      </c>
      <c r="F67" s="50">
        <f t="shared" ref="F67:F130" si="7">E67/100</f>
        <v>1.6819999999999999</v>
      </c>
      <c r="G67" s="50">
        <f t="shared" si="2"/>
        <v>95.142687277051138</v>
      </c>
      <c r="H67" s="51">
        <f t="shared" si="3"/>
        <v>9514.2687277051136</v>
      </c>
      <c r="I67" s="50"/>
      <c r="J67" s="51">
        <v>15059</v>
      </c>
      <c r="K67" s="50">
        <v>89.530321046373373</v>
      </c>
      <c r="M67" s="46">
        <f t="shared" si="4"/>
        <v>9.5142687277051143E-3</v>
      </c>
      <c r="N67" s="46" t="str">
        <f t="shared" si="5"/>
        <v>E05000574</v>
      </c>
      <c r="O67" s="46" t="str">
        <f t="shared" ref="O67:O130" si="8">INDEX($B$3:$M$628,MATCH(Q67,$M$3:$M$628,0),1)</f>
        <v>Bethnal Green South</v>
      </c>
      <c r="P67" s="46" t="str">
        <f t="shared" si="6"/>
        <v>Tower Hamlets</v>
      </c>
      <c r="Q67" s="46">
        <v>1.7287173666288312E-2</v>
      </c>
    </row>
    <row r="68" spans="1:17" x14ac:dyDescent="0.2">
      <c r="A68" s="47" t="s">
        <v>255</v>
      </c>
      <c r="B68" s="47" t="s">
        <v>256</v>
      </c>
      <c r="C68" s="47" t="s">
        <v>36</v>
      </c>
      <c r="D68" s="48">
        <v>14635</v>
      </c>
      <c r="E68" s="49">
        <v>265.8</v>
      </c>
      <c r="F68" s="50">
        <f t="shared" si="7"/>
        <v>2.6579999999999999</v>
      </c>
      <c r="G68" s="50">
        <f t="shared" ref="G68:G131" si="9">D68/E68</f>
        <v>55.060195635816399</v>
      </c>
      <c r="H68" s="51">
        <f t="shared" ref="H68:H131" si="10">D68/F68</f>
        <v>5506.0195635816408</v>
      </c>
      <c r="I68" s="50"/>
      <c r="J68" s="51">
        <v>13445</v>
      </c>
      <c r="K68" s="50">
        <v>50.583145221971407</v>
      </c>
      <c r="M68" s="46">
        <f t="shared" ref="M68:M131" si="11">H68/1000000</f>
        <v>5.5060195635816406E-3</v>
      </c>
      <c r="N68" s="46" t="str">
        <f t="shared" ref="N68:N131" si="12">INDEX($A$3:$H$628,MATCH(O68,$B$3:$B$628,0),1)</f>
        <v>E05000233</v>
      </c>
      <c r="O68" s="46" t="str">
        <f t="shared" si="8"/>
        <v>Chatham</v>
      </c>
      <c r="P68" s="46" t="str">
        <f t="shared" ref="P68:P131" si="13">INDEX($B$3:$M$628,MATCH(Q68,$M$3:$M$628,0),2)</f>
        <v>Hackney</v>
      </c>
      <c r="Q68" s="46">
        <v>1.7242024202420242E-2</v>
      </c>
    </row>
    <row r="69" spans="1:17" x14ac:dyDescent="0.2">
      <c r="A69" s="47" t="s">
        <v>257</v>
      </c>
      <c r="B69" s="47" t="s">
        <v>258</v>
      </c>
      <c r="C69" s="47" t="s">
        <v>36</v>
      </c>
      <c r="D69" s="48">
        <v>16938</v>
      </c>
      <c r="E69" s="49">
        <v>111.5</v>
      </c>
      <c r="F69" s="50">
        <f t="shared" si="7"/>
        <v>1.115</v>
      </c>
      <c r="G69" s="50">
        <f t="shared" si="9"/>
        <v>151.91031390134529</v>
      </c>
      <c r="H69" s="51">
        <f t="shared" si="10"/>
        <v>15191.031390134529</v>
      </c>
      <c r="I69" s="50"/>
      <c r="J69" s="51">
        <v>17162</v>
      </c>
      <c r="K69" s="50">
        <v>153.91928251121075</v>
      </c>
      <c r="M69" s="46">
        <f t="shared" si="11"/>
        <v>1.519103139013453E-2</v>
      </c>
      <c r="N69" s="46" t="str">
        <f t="shared" si="12"/>
        <v>E05000244</v>
      </c>
      <c r="O69" s="46" t="str">
        <f t="shared" si="8"/>
        <v>New River</v>
      </c>
      <c r="P69" s="46" t="str">
        <f t="shared" si="13"/>
        <v>Hackney</v>
      </c>
      <c r="Q69" s="46">
        <v>1.7172939979654123E-2</v>
      </c>
    </row>
    <row r="70" spans="1:17" x14ac:dyDescent="0.2">
      <c r="A70" s="47" t="s">
        <v>259</v>
      </c>
      <c r="B70" s="47" t="s">
        <v>260</v>
      </c>
      <c r="C70" s="47" t="s">
        <v>36</v>
      </c>
      <c r="D70" s="48">
        <v>15465</v>
      </c>
      <c r="E70" s="49">
        <v>112.1</v>
      </c>
      <c r="F70" s="50">
        <f t="shared" si="7"/>
        <v>1.121</v>
      </c>
      <c r="G70" s="50">
        <f t="shared" si="9"/>
        <v>137.957181088314</v>
      </c>
      <c r="H70" s="51">
        <f t="shared" si="10"/>
        <v>13795.718108831401</v>
      </c>
      <c r="I70" s="50"/>
      <c r="J70" s="51">
        <v>14915</v>
      </c>
      <c r="K70" s="50">
        <v>133.05084745762713</v>
      </c>
      <c r="M70" s="46">
        <f t="shared" si="11"/>
        <v>1.3795718108831401E-2</v>
      </c>
      <c r="N70" s="46" t="str">
        <f t="shared" si="12"/>
        <v>E05000582</v>
      </c>
      <c r="O70" s="46" t="str">
        <f t="shared" si="8"/>
        <v>Mile End East</v>
      </c>
      <c r="P70" s="46" t="str">
        <f t="shared" si="13"/>
        <v>Tower Hamlets</v>
      </c>
      <c r="Q70" s="46">
        <v>1.7113084112149533E-2</v>
      </c>
    </row>
    <row r="71" spans="1:17" x14ac:dyDescent="0.2">
      <c r="A71" s="47" t="s">
        <v>261</v>
      </c>
      <c r="B71" s="47" t="s">
        <v>262</v>
      </c>
      <c r="C71" s="47" t="s">
        <v>36</v>
      </c>
      <c r="D71" s="48">
        <v>12407</v>
      </c>
      <c r="E71" s="49">
        <v>225</v>
      </c>
      <c r="F71" s="50">
        <f t="shared" si="7"/>
        <v>2.25</v>
      </c>
      <c r="G71" s="50">
        <f t="shared" si="9"/>
        <v>55.142222222222223</v>
      </c>
      <c r="H71" s="51">
        <f t="shared" si="10"/>
        <v>5514.2222222222226</v>
      </c>
      <c r="I71" s="50"/>
      <c r="J71" s="51">
        <v>12133</v>
      </c>
      <c r="K71" s="50">
        <v>53.924444444444447</v>
      </c>
      <c r="M71" s="46">
        <f t="shared" si="11"/>
        <v>5.5142222222222224E-3</v>
      </c>
      <c r="N71" s="46" t="str">
        <f t="shared" si="12"/>
        <v>E05000375</v>
      </c>
      <c r="O71" s="46" t="str">
        <f t="shared" si="8"/>
        <v>Holloway</v>
      </c>
      <c r="P71" s="46" t="str">
        <f t="shared" si="13"/>
        <v>Islington</v>
      </c>
      <c r="Q71" s="46">
        <v>1.6956392467789891E-2</v>
      </c>
    </row>
    <row r="72" spans="1:17" x14ac:dyDescent="0.2">
      <c r="A72" s="47" t="s">
        <v>263</v>
      </c>
      <c r="B72" s="47" t="s">
        <v>264</v>
      </c>
      <c r="C72" s="47" t="s">
        <v>36</v>
      </c>
      <c r="D72" s="48">
        <v>18559</v>
      </c>
      <c r="E72" s="49">
        <v>94.4</v>
      </c>
      <c r="F72" s="50">
        <f t="shared" si="7"/>
        <v>0.94400000000000006</v>
      </c>
      <c r="G72" s="50">
        <f t="shared" si="9"/>
        <v>196.59957627118644</v>
      </c>
      <c r="H72" s="51">
        <f t="shared" si="10"/>
        <v>19659.957627118642</v>
      </c>
      <c r="I72" s="50"/>
      <c r="J72" s="51">
        <v>16989</v>
      </c>
      <c r="K72" s="50">
        <v>179.96822033898303</v>
      </c>
      <c r="M72" s="46">
        <f t="shared" si="11"/>
        <v>1.965995762711864E-2</v>
      </c>
      <c r="N72" s="46" t="str">
        <f t="shared" si="12"/>
        <v>E05000366</v>
      </c>
      <c r="O72" s="46" t="str">
        <f t="shared" si="8"/>
        <v>Barnsbury</v>
      </c>
      <c r="P72" s="46" t="str">
        <f t="shared" si="13"/>
        <v>Islington</v>
      </c>
      <c r="Q72" s="46">
        <v>1.6920481927710843E-2</v>
      </c>
    </row>
    <row r="73" spans="1:17" x14ac:dyDescent="0.2">
      <c r="A73" s="47" t="s">
        <v>265</v>
      </c>
      <c r="B73" s="47" t="s">
        <v>266</v>
      </c>
      <c r="C73" s="47" t="s">
        <v>36</v>
      </c>
      <c r="D73" s="48">
        <v>16504</v>
      </c>
      <c r="E73" s="49">
        <v>139.4</v>
      </c>
      <c r="F73" s="50">
        <f t="shared" si="7"/>
        <v>1.3940000000000001</v>
      </c>
      <c r="G73" s="50">
        <f t="shared" si="9"/>
        <v>118.39311334289813</v>
      </c>
      <c r="H73" s="51">
        <f t="shared" si="10"/>
        <v>11839.311334289812</v>
      </c>
      <c r="I73" s="50"/>
      <c r="J73" s="51">
        <v>15529</v>
      </c>
      <c r="K73" s="50">
        <v>111.39885222381635</v>
      </c>
      <c r="M73" s="46">
        <f t="shared" si="11"/>
        <v>1.1839311334289813E-2</v>
      </c>
      <c r="N73" s="46" t="str">
        <f t="shared" si="12"/>
        <v>E05000210</v>
      </c>
      <c r="O73" s="46" t="str">
        <f t="shared" si="8"/>
        <v>Town</v>
      </c>
      <c r="P73" s="46" t="str">
        <f t="shared" si="13"/>
        <v>Hammersmith and Fulham</v>
      </c>
      <c r="Q73" s="46">
        <v>1.6901538461538461E-2</v>
      </c>
    </row>
    <row r="74" spans="1:17" x14ac:dyDescent="0.2">
      <c r="A74" s="47" t="s">
        <v>267</v>
      </c>
      <c r="B74" s="47" t="s">
        <v>268</v>
      </c>
      <c r="C74" s="47" t="s">
        <v>36</v>
      </c>
      <c r="D74" s="48">
        <v>12797</v>
      </c>
      <c r="E74" s="49">
        <v>267.3</v>
      </c>
      <c r="F74" s="50">
        <f t="shared" si="7"/>
        <v>2.673</v>
      </c>
      <c r="G74" s="50">
        <f t="shared" si="9"/>
        <v>47.87504676393565</v>
      </c>
      <c r="H74" s="51">
        <f t="shared" si="10"/>
        <v>4787.5046763935652</v>
      </c>
      <c r="I74" s="50"/>
      <c r="J74" s="51">
        <v>12811</v>
      </c>
      <c r="K74" s="50">
        <v>47.927422371866811</v>
      </c>
      <c r="M74" s="46">
        <f t="shared" si="11"/>
        <v>4.787504676393565E-3</v>
      </c>
      <c r="N74" s="46" t="str">
        <f t="shared" si="12"/>
        <v>E05000586</v>
      </c>
      <c r="O74" s="46" t="str">
        <f t="shared" si="8"/>
        <v>Shadwell</v>
      </c>
      <c r="P74" s="46" t="str">
        <f t="shared" si="13"/>
        <v>Tower Hamlets</v>
      </c>
      <c r="Q74" s="46">
        <v>1.6853582554517136E-2</v>
      </c>
    </row>
    <row r="75" spans="1:17" x14ac:dyDescent="0.2">
      <c r="A75" s="47" t="s">
        <v>269</v>
      </c>
      <c r="B75" s="47" t="s">
        <v>270</v>
      </c>
      <c r="C75" s="47" t="s">
        <v>36</v>
      </c>
      <c r="D75" s="48">
        <v>16283</v>
      </c>
      <c r="E75" s="49">
        <v>239.5</v>
      </c>
      <c r="F75" s="50">
        <f t="shared" si="7"/>
        <v>2.395</v>
      </c>
      <c r="G75" s="50">
        <f t="shared" si="9"/>
        <v>67.987473903966603</v>
      </c>
      <c r="H75" s="51">
        <f t="shared" si="10"/>
        <v>6798.7473903966593</v>
      </c>
      <c r="I75" s="50"/>
      <c r="J75" s="51">
        <v>15474</v>
      </c>
      <c r="K75" s="50">
        <v>64.609603340292281</v>
      </c>
      <c r="M75" s="46">
        <f t="shared" si="11"/>
        <v>6.7987473903966594E-3</v>
      </c>
      <c r="N75" s="46" t="str">
        <f t="shared" si="12"/>
        <v>E05000636</v>
      </c>
      <c r="O75" s="46" t="str">
        <f t="shared" si="8"/>
        <v>Hyde Park</v>
      </c>
      <c r="P75" s="46" t="str">
        <f t="shared" si="13"/>
        <v>Westminster</v>
      </c>
      <c r="Q75" s="46">
        <v>1.6748696558915536E-2</v>
      </c>
    </row>
    <row r="76" spans="1:17" x14ac:dyDescent="0.2">
      <c r="A76" s="47" t="s">
        <v>271</v>
      </c>
      <c r="B76" s="47" t="s">
        <v>272</v>
      </c>
      <c r="C76" s="47" t="s">
        <v>36</v>
      </c>
      <c r="D76" s="48">
        <v>16302</v>
      </c>
      <c r="E76" s="49">
        <v>148.9</v>
      </c>
      <c r="F76" s="50">
        <f t="shared" si="7"/>
        <v>1.4890000000000001</v>
      </c>
      <c r="G76" s="50">
        <f t="shared" si="9"/>
        <v>109.48287441235728</v>
      </c>
      <c r="H76" s="51">
        <f t="shared" si="10"/>
        <v>10948.287441235729</v>
      </c>
      <c r="I76" s="50"/>
      <c r="J76" s="51">
        <v>15281</v>
      </c>
      <c r="K76" s="50">
        <v>102.62592343854936</v>
      </c>
      <c r="M76" s="46">
        <f t="shared" si="11"/>
        <v>1.094828744123573E-2</v>
      </c>
      <c r="N76" s="46" t="str">
        <f t="shared" si="12"/>
        <v>E05000369</v>
      </c>
      <c r="O76" s="46" t="str">
        <f t="shared" si="8"/>
        <v>Canonbury</v>
      </c>
      <c r="P76" s="46" t="str">
        <f t="shared" si="13"/>
        <v>Islington</v>
      </c>
      <c r="Q76" s="46">
        <v>1.6727385377943001E-2</v>
      </c>
    </row>
    <row r="77" spans="1:17" x14ac:dyDescent="0.2">
      <c r="A77" s="47" t="s">
        <v>273</v>
      </c>
      <c r="B77" s="47" t="s">
        <v>274</v>
      </c>
      <c r="C77" s="47" t="s">
        <v>36</v>
      </c>
      <c r="D77" s="48">
        <v>19598</v>
      </c>
      <c r="E77" s="49">
        <v>205</v>
      </c>
      <c r="F77" s="50">
        <f t="shared" si="7"/>
        <v>2.0499999999999998</v>
      </c>
      <c r="G77" s="50">
        <f t="shared" si="9"/>
        <v>95.6</v>
      </c>
      <c r="H77" s="51">
        <f t="shared" si="10"/>
        <v>9560</v>
      </c>
      <c r="I77" s="50"/>
      <c r="J77" s="51">
        <v>15155.000000000002</v>
      </c>
      <c r="K77" s="50">
        <v>73.926829268292693</v>
      </c>
      <c r="M77" s="46">
        <f t="shared" si="11"/>
        <v>9.5600000000000008E-3</v>
      </c>
      <c r="N77" s="46" t="str">
        <f t="shared" si="12"/>
        <v>E05000268</v>
      </c>
      <c r="O77" s="46" t="str">
        <f t="shared" si="8"/>
        <v>Bruce Grove</v>
      </c>
      <c r="P77" s="46" t="str">
        <f t="shared" si="13"/>
        <v>Haringey</v>
      </c>
      <c r="Q77" s="46">
        <v>1.6698174006444685E-2</v>
      </c>
    </row>
    <row r="78" spans="1:17" x14ac:dyDescent="0.2">
      <c r="A78" s="47" t="s">
        <v>275</v>
      </c>
      <c r="B78" s="47" t="s">
        <v>276</v>
      </c>
      <c r="C78" s="47" t="s">
        <v>36</v>
      </c>
      <c r="D78" s="48">
        <v>19399</v>
      </c>
      <c r="E78" s="49">
        <v>405.5</v>
      </c>
      <c r="F78" s="50">
        <f t="shared" si="7"/>
        <v>4.0549999999999997</v>
      </c>
      <c r="G78" s="50">
        <f t="shared" si="9"/>
        <v>47.839704069050555</v>
      </c>
      <c r="H78" s="51">
        <f t="shared" si="10"/>
        <v>4783.9704069050558</v>
      </c>
      <c r="I78" s="50"/>
      <c r="J78" s="51">
        <v>16903</v>
      </c>
      <c r="K78" s="50">
        <v>41.684340320591865</v>
      </c>
      <c r="M78" s="46">
        <f t="shared" si="11"/>
        <v>4.7839704069050559E-3</v>
      </c>
      <c r="N78" s="46" t="str">
        <f t="shared" si="12"/>
        <v>E05000480</v>
      </c>
      <c r="O78" s="46" t="str">
        <f t="shared" si="8"/>
        <v>East Ham Central</v>
      </c>
      <c r="P78" s="46" t="str">
        <f t="shared" si="13"/>
        <v>Newham</v>
      </c>
      <c r="Q78" s="46">
        <v>1.6680461982675646E-2</v>
      </c>
    </row>
    <row r="79" spans="1:17" x14ac:dyDescent="0.2">
      <c r="A79" s="47" t="s">
        <v>277</v>
      </c>
      <c r="B79" s="47" t="s">
        <v>278</v>
      </c>
      <c r="C79" s="47" t="s">
        <v>36</v>
      </c>
      <c r="D79" s="48">
        <v>16445</v>
      </c>
      <c r="E79" s="49">
        <v>213</v>
      </c>
      <c r="F79" s="50">
        <f t="shared" si="7"/>
        <v>2.13</v>
      </c>
      <c r="G79" s="50">
        <f t="shared" si="9"/>
        <v>77.206572769953056</v>
      </c>
      <c r="H79" s="51">
        <f t="shared" si="10"/>
        <v>7720.6572769953054</v>
      </c>
      <c r="I79" s="50"/>
      <c r="J79" s="51">
        <v>14950</v>
      </c>
      <c r="K79" s="50">
        <v>70.187793427230048</v>
      </c>
      <c r="M79" s="46">
        <f t="shared" si="11"/>
        <v>7.7206572769953057E-3</v>
      </c>
      <c r="N79" s="46" t="str">
        <f t="shared" si="12"/>
        <v>E05000590</v>
      </c>
      <c r="O79" s="46" t="str">
        <f t="shared" si="8"/>
        <v>Cann Hall</v>
      </c>
      <c r="P79" s="46" t="str">
        <f t="shared" si="13"/>
        <v>Waltham Forest</v>
      </c>
      <c r="Q79" s="46">
        <v>1.6658139534883723E-2</v>
      </c>
    </row>
    <row r="80" spans="1:17" x14ac:dyDescent="0.2">
      <c r="A80" s="47" t="s">
        <v>279</v>
      </c>
      <c r="B80" s="47" t="s">
        <v>280</v>
      </c>
      <c r="C80" s="47" t="s">
        <v>36</v>
      </c>
      <c r="D80" s="48">
        <v>18484</v>
      </c>
      <c r="E80" s="49">
        <v>276.39999999999998</v>
      </c>
      <c r="F80" s="50">
        <f t="shared" si="7"/>
        <v>2.7639999999999998</v>
      </c>
      <c r="G80" s="50">
        <f t="shared" si="9"/>
        <v>66.874095513748202</v>
      </c>
      <c r="H80" s="51">
        <f t="shared" si="10"/>
        <v>6687.4095513748198</v>
      </c>
      <c r="I80" s="50"/>
      <c r="J80" s="51">
        <v>15105</v>
      </c>
      <c r="K80" s="50">
        <v>54.649059334298123</v>
      </c>
      <c r="M80" s="46">
        <f t="shared" si="11"/>
        <v>6.68740955137482E-3</v>
      </c>
      <c r="N80" s="46" t="str">
        <f t="shared" si="12"/>
        <v>E05000579</v>
      </c>
      <c r="O80" s="46" t="str">
        <f t="shared" si="8"/>
        <v>East India and Lansbury</v>
      </c>
      <c r="P80" s="46" t="str">
        <f t="shared" si="13"/>
        <v>Tower Hamlets</v>
      </c>
      <c r="Q80" s="46">
        <v>1.6340686274509804E-2</v>
      </c>
    </row>
    <row r="81" spans="1:17" x14ac:dyDescent="0.2">
      <c r="A81" s="47" t="s">
        <v>281</v>
      </c>
      <c r="B81" s="47" t="s">
        <v>282</v>
      </c>
      <c r="C81" s="47" t="s">
        <v>36</v>
      </c>
      <c r="D81" s="48">
        <v>14357</v>
      </c>
      <c r="E81" s="49">
        <v>231.2</v>
      </c>
      <c r="F81" s="50">
        <f t="shared" si="7"/>
        <v>2.3119999999999998</v>
      </c>
      <c r="G81" s="50">
        <f t="shared" si="9"/>
        <v>62.097750865051907</v>
      </c>
      <c r="H81" s="51">
        <f t="shared" si="10"/>
        <v>6209.7750865051912</v>
      </c>
      <c r="I81" s="50"/>
      <c r="J81" s="51">
        <v>13753</v>
      </c>
      <c r="K81" s="50">
        <v>59.485294117647065</v>
      </c>
      <c r="M81" s="46">
        <f t="shared" si="11"/>
        <v>6.2097750865051909E-3</v>
      </c>
      <c r="N81" s="46" t="str">
        <f t="shared" si="12"/>
        <v>E05000374</v>
      </c>
      <c r="O81" s="46" t="str">
        <f t="shared" si="8"/>
        <v>Hillrise</v>
      </c>
      <c r="P81" s="46" t="str">
        <f t="shared" si="13"/>
        <v>Islington</v>
      </c>
      <c r="Q81" s="46">
        <v>1.6312727272727274E-2</v>
      </c>
    </row>
    <row r="82" spans="1:17" x14ac:dyDescent="0.2">
      <c r="A82" s="47" t="s">
        <v>283</v>
      </c>
      <c r="B82" s="47" t="s">
        <v>284</v>
      </c>
      <c r="C82" s="47" t="s">
        <v>36</v>
      </c>
      <c r="D82" s="48">
        <v>17309</v>
      </c>
      <c r="E82" s="49">
        <v>160.30000000000001</v>
      </c>
      <c r="F82" s="50">
        <f t="shared" si="7"/>
        <v>1.6030000000000002</v>
      </c>
      <c r="G82" s="50">
        <f t="shared" si="9"/>
        <v>107.97878976918277</v>
      </c>
      <c r="H82" s="51">
        <f t="shared" si="10"/>
        <v>10797.878976918277</v>
      </c>
      <c r="I82" s="50"/>
      <c r="J82" s="51">
        <v>14727</v>
      </c>
      <c r="K82" s="50">
        <v>91.871490954460384</v>
      </c>
      <c r="M82" s="46">
        <f t="shared" si="11"/>
        <v>1.0797878976918278E-2</v>
      </c>
      <c r="N82" s="46" t="str">
        <f t="shared" si="12"/>
        <v>E05000541</v>
      </c>
      <c r="O82" s="46" t="str">
        <f t="shared" si="8"/>
        <v>Faraday</v>
      </c>
      <c r="P82" s="46" t="str">
        <f t="shared" si="13"/>
        <v>Southwark</v>
      </c>
      <c r="Q82" s="46">
        <v>1.6271379703534778E-2</v>
      </c>
    </row>
    <row r="83" spans="1:17" x14ac:dyDescent="0.2">
      <c r="A83" s="47" t="s">
        <v>285</v>
      </c>
      <c r="B83" s="47" t="s">
        <v>286</v>
      </c>
      <c r="C83" s="47" t="s">
        <v>36</v>
      </c>
      <c r="D83" s="48">
        <v>16843</v>
      </c>
      <c r="E83" s="49">
        <v>154.69999999999999</v>
      </c>
      <c r="F83" s="50">
        <f t="shared" si="7"/>
        <v>1.5469999999999999</v>
      </c>
      <c r="G83" s="50">
        <f t="shared" si="9"/>
        <v>108.87524240465417</v>
      </c>
      <c r="H83" s="51">
        <f t="shared" si="10"/>
        <v>10887.524240465418</v>
      </c>
      <c r="I83" s="50"/>
      <c r="J83" s="51">
        <v>15587</v>
      </c>
      <c r="K83" s="50">
        <v>100.75630252100841</v>
      </c>
      <c r="M83" s="46">
        <f t="shared" si="11"/>
        <v>1.0887524240465418E-2</v>
      </c>
      <c r="N83" s="46" t="str">
        <f t="shared" si="12"/>
        <v>E05000378</v>
      </c>
      <c r="O83" s="46" t="str">
        <f t="shared" si="8"/>
        <v>St. George's</v>
      </c>
      <c r="P83" s="46" t="str">
        <f t="shared" si="13"/>
        <v>Islington</v>
      </c>
      <c r="Q83" s="46">
        <v>1.6230496453900709E-2</v>
      </c>
    </row>
    <row r="84" spans="1:17" x14ac:dyDescent="0.2">
      <c r="A84" s="47" t="s">
        <v>287</v>
      </c>
      <c r="B84" s="47" t="s">
        <v>288</v>
      </c>
      <c r="C84" s="47" t="s">
        <v>38</v>
      </c>
      <c r="D84" s="48">
        <v>16357</v>
      </c>
      <c r="E84" s="49">
        <v>486.9</v>
      </c>
      <c r="F84" s="50">
        <f t="shared" si="7"/>
        <v>4.8689999999999998</v>
      </c>
      <c r="G84" s="50">
        <f t="shared" si="9"/>
        <v>33.594167180119122</v>
      </c>
      <c r="H84" s="51">
        <f t="shared" si="10"/>
        <v>3359.4167180119121</v>
      </c>
      <c r="I84" s="50"/>
      <c r="J84" s="51">
        <v>15098</v>
      </c>
      <c r="K84" s="50">
        <v>31.008420620250565</v>
      </c>
      <c r="M84" s="46">
        <f t="shared" si="11"/>
        <v>3.3594167180119121E-3</v>
      </c>
      <c r="N84" s="46" t="str">
        <f t="shared" si="12"/>
        <v>E05000608</v>
      </c>
      <c r="O84" s="46" t="str">
        <f t="shared" si="8"/>
        <v>William Morris</v>
      </c>
      <c r="P84" s="46" t="str">
        <f t="shared" si="13"/>
        <v>Waltham Forest</v>
      </c>
      <c r="Q84" s="46">
        <v>1.6221221221221219E-2</v>
      </c>
    </row>
    <row r="85" spans="1:17" x14ac:dyDescent="0.2">
      <c r="A85" s="47" t="s">
        <v>289</v>
      </c>
      <c r="B85" s="47" t="s">
        <v>290</v>
      </c>
      <c r="C85" s="47" t="s">
        <v>38</v>
      </c>
      <c r="D85" s="48">
        <v>10830</v>
      </c>
      <c r="E85" s="49">
        <v>828.2</v>
      </c>
      <c r="F85" s="50">
        <f t="shared" si="7"/>
        <v>8.282</v>
      </c>
      <c r="G85" s="50">
        <f t="shared" si="9"/>
        <v>13.076551557594783</v>
      </c>
      <c r="H85" s="51">
        <f t="shared" si="10"/>
        <v>1307.6551557594785</v>
      </c>
      <c r="I85" s="50"/>
      <c r="J85" s="51">
        <v>9951</v>
      </c>
      <c r="K85" s="50">
        <v>12.0152137164936</v>
      </c>
      <c r="M85" s="46">
        <f t="shared" si="11"/>
        <v>1.3076551557594785E-3</v>
      </c>
      <c r="N85" s="46" t="str">
        <f t="shared" si="12"/>
        <v>E05000481</v>
      </c>
      <c r="O85" s="46" t="str">
        <f t="shared" si="8"/>
        <v>East Ham North</v>
      </c>
      <c r="P85" s="46" t="str">
        <f t="shared" si="13"/>
        <v>Newham</v>
      </c>
      <c r="Q85" s="46">
        <v>1.6178097345132744E-2</v>
      </c>
    </row>
    <row r="86" spans="1:17" x14ac:dyDescent="0.2">
      <c r="A86" s="47" t="s">
        <v>291</v>
      </c>
      <c r="B86" s="47" t="s">
        <v>292</v>
      </c>
      <c r="C86" s="47" t="s">
        <v>38</v>
      </c>
      <c r="D86" s="48">
        <v>17902</v>
      </c>
      <c r="E86" s="49">
        <v>832.1</v>
      </c>
      <c r="F86" s="50">
        <f t="shared" si="7"/>
        <v>8.3209999999999997</v>
      </c>
      <c r="G86" s="50">
        <f t="shared" si="9"/>
        <v>21.514241076793652</v>
      </c>
      <c r="H86" s="51">
        <f t="shared" si="10"/>
        <v>2151.4241076793655</v>
      </c>
      <c r="I86" s="50"/>
      <c r="J86" s="51">
        <v>15113</v>
      </c>
      <c r="K86" s="50">
        <v>18.162480471097222</v>
      </c>
      <c r="M86" s="46">
        <f t="shared" si="11"/>
        <v>2.1514241076793657E-3</v>
      </c>
      <c r="N86" s="46" t="str">
        <f t="shared" si="12"/>
        <v>E05000395</v>
      </c>
      <c r="O86" s="46" t="str">
        <f t="shared" si="8"/>
        <v>Queen's Gate</v>
      </c>
      <c r="P86" s="46" t="str">
        <f t="shared" si="13"/>
        <v>Kensington and Chelsea</v>
      </c>
      <c r="Q86" s="46">
        <v>1.6120661157024794E-2</v>
      </c>
    </row>
    <row r="87" spans="1:17" x14ac:dyDescent="0.2">
      <c r="A87" s="47" t="s">
        <v>293</v>
      </c>
      <c r="B87" s="47" t="s">
        <v>294</v>
      </c>
      <c r="C87" s="47" t="s">
        <v>38</v>
      </c>
      <c r="D87" s="48">
        <v>19583</v>
      </c>
      <c r="E87" s="49">
        <v>371.8</v>
      </c>
      <c r="F87" s="50">
        <f t="shared" si="7"/>
        <v>3.718</v>
      </c>
      <c r="G87" s="50">
        <f t="shared" si="9"/>
        <v>52.670790747713824</v>
      </c>
      <c r="H87" s="51">
        <f t="shared" si="10"/>
        <v>5267.0790747713827</v>
      </c>
      <c r="I87" s="50"/>
      <c r="J87" s="51">
        <v>16825.999999999996</v>
      </c>
      <c r="K87" s="50">
        <v>45.255513717052168</v>
      </c>
      <c r="M87" s="46">
        <f t="shared" si="11"/>
        <v>5.2670790747713827E-3</v>
      </c>
      <c r="N87" s="46" t="str">
        <f t="shared" si="12"/>
        <v>E05000461</v>
      </c>
      <c r="O87" s="46" t="str">
        <f t="shared" si="8"/>
        <v>Graveney</v>
      </c>
      <c r="P87" s="46" t="str">
        <f t="shared" si="13"/>
        <v>Wandsworth</v>
      </c>
      <c r="Q87" s="46">
        <v>1.6112103174603175E-2</v>
      </c>
    </row>
    <row r="88" spans="1:17" x14ac:dyDescent="0.2">
      <c r="A88" s="47" t="s">
        <v>295</v>
      </c>
      <c r="B88" s="47" t="s">
        <v>296</v>
      </c>
      <c r="C88" s="47" t="s">
        <v>38</v>
      </c>
      <c r="D88" s="48">
        <v>15356</v>
      </c>
      <c r="E88" s="49">
        <v>1256.2</v>
      </c>
      <c r="F88" s="50">
        <f t="shared" si="7"/>
        <v>12.562000000000001</v>
      </c>
      <c r="G88" s="50">
        <f t="shared" si="9"/>
        <v>12.22416812609457</v>
      </c>
      <c r="H88" s="51">
        <f t="shared" si="10"/>
        <v>1222.4168126094569</v>
      </c>
      <c r="I88" s="50"/>
      <c r="J88" s="51">
        <v>14507</v>
      </c>
      <c r="K88" s="50">
        <v>11.548320331157459</v>
      </c>
      <c r="M88" s="46">
        <f t="shared" si="11"/>
        <v>1.222416812609457E-3</v>
      </c>
      <c r="N88" s="46" t="str">
        <f t="shared" si="12"/>
        <v>E05000484</v>
      </c>
      <c r="O88" s="46" t="str">
        <f t="shared" si="8"/>
        <v>Forest Gate South</v>
      </c>
      <c r="P88" s="46" t="str">
        <f t="shared" si="13"/>
        <v>Newham</v>
      </c>
      <c r="Q88" s="46">
        <v>1.6049496644295301E-2</v>
      </c>
    </row>
    <row r="89" spans="1:17" x14ac:dyDescent="0.2">
      <c r="A89" s="47" t="s">
        <v>297</v>
      </c>
      <c r="B89" s="47" t="s">
        <v>298</v>
      </c>
      <c r="C89" s="47" t="s">
        <v>38</v>
      </c>
      <c r="D89" s="48">
        <v>16897</v>
      </c>
      <c r="E89" s="49">
        <v>1044.9000000000001</v>
      </c>
      <c r="F89" s="50">
        <f t="shared" si="7"/>
        <v>10.449000000000002</v>
      </c>
      <c r="G89" s="50">
        <f t="shared" si="9"/>
        <v>16.170925447411236</v>
      </c>
      <c r="H89" s="51">
        <f t="shared" si="10"/>
        <v>1617.0925447411232</v>
      </c>
      <c r="I89" s="50"/>
      <c r="J89" s="51">
        <v>14831</v>
      </c>
      <c r="K89" s="50">
        <v>14.193702746674322</v>
      </c>
      <c r="M89" s="46">
        <f t="shared" si="11"/>
        <v>1.6170925447411232E-3</v>
      </c>
      <c r="N89" s="46" t="str">
        <f t="shared" si="12"/>
        <v>E05000435</v>
      </c>
      <c r="O89" s="46" t="str">
        <f t="shared" si="8"/>
        <v>Tulse Hill</v>
      </c>
      <c r="P89" s="46" t="str">
        <f t="shared" si="13"/>
        <v>Lambeth</v>
      </c>
      <c r="Q89" s="46">
        <v>1.6008746355685128E-2</v>
      </c>
    </row>
    <row r="90" spans="1:17" x14ac:dyDescent="0.2">
      <c r="A90" s="47" t="s">
        <v>299</v>
      </c>
      <c r="B90" s="47" t="s">
        <v>300</v>
      </c>
      <c r="C90" s="47" t="s">
        <v>38</v>
      </c>
      <c r="D90" s="48">
        <v>16844</v>
      </c>
      <c r="E90" s="49">
        <v>226.6</v>
      </c>
      <c r="F90" s="50">
        <f t="shared" si="7"/>
        <v>2.266</v>
      </c>
      <c r="G90" s="50">
        <f t="shared" si="9"/>
        <v>74.333627537511035</v>
      </c>
      <c r="H90" s="51">
        <f t="shared" si="10"/>
        <v>7433.3627537511029</v>
      </c>
      <c r="I90" s="50"/>
      <c r="J90" s="51">
        <v>15560</v>
      </c>
      <c r="K90" s="50">
        <v>68.667255075022069</v>
      </c>
      <c r="M90" s="46">
        <f t="shared" si="11"/>
        <v>7.433362753751103E-3</v>
      </c>
      <c r="N90" s="46" t="str">
        <f t="shared" si="12"/>
        <v>E05000145</v>
      </c>
      <c r="O90" s="46" t="str">
        <f t="shared" si="8"/>
        <v>West Hampstead</v>
      </c>
      <c r="P90" s="46" t="str">
        <f t="shared" si="13"/>
        <v>Camden</v>
      </c>
      <c r="Q90" s="46">
        <v>1.5927846674182639E-2</v>
      </c>
    </row>
    <row r="91" spans="1:17" x14ac:dyDescent="0.2">
      <c r="A91" s="47" t="s">
        <v>301</v>
      </c>
      <c r="B91" s="47" t="s">
        <v>302</v>
      </c>
      <c r="C91" s="47" t="s">
        <v>38</v>
      </c>
      <c r="D91" s="48">
        <v>16842</v>
      </c>
      <c r="E91" s="49">
        <v>328.6</v>
      </c>
      <c r="F91" s="50">
        <f t="shared" si="7"/>
        <v>3.286</v>
      </c>
      <c r="G91" s="50">
        <f t="shared" si="9"/>
        <v>51.253804017041993</v>
      </c>
      <c r="H91" s="51">
        <f t="shared" si="10"/>
        <v>5125.3804017041994</v>
      </c>
      <c r="I91" s="50"/>
      <c r="J91" s="51">
        <v>15392</v>
      </c>
      <c r="K91" s="50">
        <v>46.841144248326231</v>
      </c>
      <c r="M91" s="46">
        <f t="shared" si="11"/>
        <v>5.1253804017041991E-3</v>
      </c>
      <c r="N91" s="46" t="str">
        <f t="shared" si="12"/>
        <v>E05000390</v>
      </c>
      <c r="O91" s="46" t="str">
        <f t="shared" si="8"/>
        <v>Hans Town</v>
      </c>
      <c r="P91" s="46" t="str">
        <f t="shared" si="13"/>
        <v>Kensington and Chelsea</v>
      </c>
      <c r="Q91" s="46">
        <v>1.5856884057971015E-2</v>
      </c>
    </row>
    <row r="92" spans="1:17" x14ac:dyDescent="0.2">
      <c r="A92" s="47" t="s">
        <v>303</v>
      </c>
      <c r="B92" s="47" t="s">
        <v>304</v>
      </c>
      <c r="C92" s="47" t="s">
        <v>38</v>
      </c>
      <c r="D92" s="48">
        <v>16624</v>
      </c>
      <c r="E92" s="49">
        <v>1328.8</v>
      </c>
      <c r="F92" s="50">
        <f t="shared" si="7"/>
        <v>13.288</v>
      </c>
      <c r="G92" s="50">
        <f t="shared" si="9"/>
        <v>12.5105358217941</v>
      </c>
      <c r="H92" s="51">
        <f t="shared" si="10"/>
        <v>1251.0535821794099</v>
      </c>
      <c r="I92" s="50"/>
      <c r="J92" s="51">
        <v>15445</v>
      </c>
      <c r="K92" s="50">
        <v>11.62326911499097</v>
      </c>
      <c r="M92" s="46">
        <f t="shared" si="11"/>
        <v>1.2510535821794099E-3</v>
      </c>
      <c r="N92" s="46" t="str">
        <f t="shared" si="12"/>
        <v>E05000200</v>
      </c>
      <c r="O92" s="46" t="str">
        <f t="shared" si="8"/>
        <v>Grange</v>
      </c>
      <c r="P92" s="46" t="str">
        <f t="shared" si="13"/>
        <v>Southwark</v>
      </c>
      <c r="Q92" s="46">
        <v>1.5678008298755184E-2</v>
      </c>
    </row>
    <row r="93" spans="1:17" x14ac:dyDescent="0.2">
      <c r="A93" s="47" t="s">
        <v>305</v>
      </c>
      <c r="B93" s="47" t="s">
        <v>306</v>
      </c>
      <c r="C93" s="47" t="s">
        <v>38</v>
      </c>
      <c r="D93" s="48">
        <v>17535</v>
      </c>
      <c r="E93" s="49">
        <v>393.8</v>
      </c>
      <c r="F93" s="50">
        <f t="shared" si="7"/>
        <v>3.9380000000000002</v>
      </c>
      <c r="G93" s="50">
        <f t="shared" si="9"/>
        <v>44.527679024885728</v>
      </c>
      <c r="H93" s="51">
        <f t="shared" si="10"/>
        <v>4452.7679024885729</v>
      </c>
      <c r="I93" s="50"/>
      <c r="J93" s="51">
        <v>16769.000000000004</v>
      </c>
      <c r="K93" s="50">
        <v>42.582529202640941</v>
      </c>
      <c r="M93" s="46">
        <f t="shared" si="11"/>
        <v>4.4527679024885733E-3</v>
      </c>
      <c r="N93" s="46" t="str">
        <f t="shared" si="12"/>
        <v>E05000081</v>
      </c>
      <c r="O93" s="46" t="str">
        <f t="shared" si="8"/>
        <v>St. Mary's</v>
      </c>
      <c r="P93" s="46" t="str">
        <f t="shared" si="13"/>
        <v>Islington</v>
      </c>
      <c r="Q93" s="46">
        <v>1.5673187571921748E-2</v>
      </c>
    </row>
    <row r="94" spans="1:17" x14ac:dyDescent="0.2">
      <c r="A94" s="47" t="s">
        <v>307</v>
      </c>
      <c r="B94" s="47" t="s">
        <v>308</v>
      </c>
      <c r="C94" s="47" t="s">
        <v>38</v>
      </c>
      <c r="D94" s="48">
        <v>13572</v>
      </c>
      <c r="E94" s="49">
        <v>229.3</v>
      </c>
      <c r="F94" s="50">
        <f t="shared" si="7"/>
        <v>2.2930000000000001</v>
      </c>
      <c r="G94" s="50">
        <f t="shared" si="9"/>
        <v>59.188835586567812</v>
      </c>
      <c r="H94" s="51">
        <f t="shared" si="10"/>
        <v>5918.8835586567811</v>
      </c>
      <c r="I94" s="50"/>
      <c r="J94" s="51">
        <v>12255</v>
      </c>
      <c r="K94" s="50">
        <v>53.445268207588306</v>
      </c>
      <c r="M94" s="46">
        <f t="shared" si="11"/>
        <v>5.9188835586567812E-3</v>
      </c>
      <c r="N94" s="46" t="str">
        <f t="shared" si="12"/>
        <v>E05000550</v>
      </c>
      <c r="O94" s="46" t="str">
        <f t="shared" si="8"/>
        <v>South Bermondsey</v>
      </c>
      <c r="P94" s="46" t="str">
        <f t="shared" si="13"/>
        <v>Southwark</v>
      </c>
      <c r="Q94" s="46">
        <v>1.5558067831449127E-2</v>
      </c>
    </row>
    <row r="95" spans="1:17" x14ac:dyDescent="0.2">
      <c r="A95" s="47" t="s">
        <v>309</v>
      </c>
      <c r="B95" s="47" t="s">
        <v>310</v>
      </c>
      <c r="C95" s="47" t="s">
        <v>38</v>
      </c>
      <c r="D95" s="48">
        <v>5571</v>
      </c>
      <c r="E95" s="49">
        <v>2903.5</v>
      </c>
      <c r="F95" s="50">
        <f t="shared" si="7"/>
        <v>29.035</v>
      </c>
      <c r="G95" s="50">
        <f t="shared" si="9"/>
        <v>1.9187187876700533</v>
      </c>
      <c r="H95" s="51">
        <f t="shared" si="10"/>
        <v>191.87187876700534</v>
      </c>
      <c r="I95" s="50"/>
      <c r="J95" s="51">
        <v>5110</v>
      </c>
      <c r="K95" s="50">
        <v>1.7599448940933355</v>
      </c>
      <c r="M95" s="46">
        <f t="shared" si="11"/>
        <v>1.9187187876700535E-4</v>
      </c>
      <c r="N95" s="46" t="str">
        <f t="shared" si="12"/>
        <v>E05000394</v>
      </c>
      <c r="O95" s="46" t="str">
        <f t="shared" si="8"/>
        <v>Pembridge</v>
      </c>
      <c r="P95" s="46" t="str">
        <f t="shared" si="13"/>
        <v>Kensington and Chelsea</v>
      </c>
      <c r="Q95" s="46">
        <v>1.5469262295081969E-2</v>
      </c>
    </row>
    <row r="96" spans="1:17" x14ac:dyDescent="0.2">
      <c r="A96" s="47" t="s">
        <v>311</v>
      </c>
      <c r="B96" s="47" t="s">
        <v>312</v>
      </c>
      <c r="C96" s="47" t="s">
        <v>38</v>
      </c>
      <c r="D96" s="48">
        <v>15256</v>
      </c>
      <c r="E96" s="49">
        <v>699.5</v>
      </c>
      <c r="F96" s="50">
        <f t="shared" si="7"/>
        <v>6.9950000000000001</v>
      </c>
      <c r="G96" s="50">
        <f t="shared" si="9"/>
        <v>21.809864188706218</v>
      </c>
      <c r="H96" s="51">
        <f t="shared" si="10"/>
        <v>2180.9864188706219</v>
      </c>
      <c r="I96" s="50"/>
      <c r="J96" s="51">
        <v>14632</v>
      </c>
      <c r="K96" s="50">
        <v>20.917798427448176</v>
      </c>
      <c r="M96" s="46">
        <f t="shared" si="11"/>
        <v>2.180986418870622E-3</v>
      </c>
      <c r="N96" s="46" t="str">
        <f t="shared" si="12"/>
        <v>E05000417</v>
      </c>
      <c r="O96" s="46" t="str">
        <f t="shared" si="8"/>
        <v>Brixton Hill</v>
      </c>
      <c r="P96" s="46" t="str">
        <f t="shared" si="13"/>
        <v>Lambeth</v>
      </c>
      <c r="Q96" s="46">
        <v>1.5217006200177147E-2</v>
      </c>
    </row>
    <row r="97" spans="1:17" x14ac:dyDescent="0.2">
      <c r="A97" s="47" t="s">
        <v>313</v>
      </c>
      <c r="B97" s="47" t="s">
        <v>314</v>
      </c>
      <c r="C97" s="47" t="s">
        <v>38</v>
      </c>
      <c r="D97" s="48">
        <v>16698</v>
      </c>
      <c r="E97" s="49">
        <v>1081.7</v>
      </c>
      <c r="F97" s="50">
        <f t="shared" si="7"/>
        <v>10.817</v>
      </c>
      <c r="G97" s="50">
        <f t="shared" si="9"/>
        <v>15.436812424886751</v>
      </c>
      <c r="H97" s="51">
        <f t="shared" si="10"/>
        <v>1543.6812424886753</v>
      </c>
      <c r="I97" s="50"/>
      <c r="J97" s="51">
        <v>15906</v>
      </c>
      <c r="K97" s="50">
        <v>14.704631598409909</v>
      </c>
      <c r="M97" s="46">
        <f t="shared" si="11"/>
        <v>1.5436812424886753E-3</v>
      </c>
      <c r="N97" s="46" t="str">
        <f t="shared" si="12"/>
        <v>E05000091</v>
      </c>
      <c r="O97" s="46" t="str">
        <f t="shared" si="8"/>
        <v>Harlesden</v>
      </c>
      <c r="P97" s="46" t="str">
        <f t="shared" si="13"/>
        <v>Brent</v>
      </c>
      <c r="Q97" s="46">
        <v>1.519103139013453E-2</v>
      </c>
    </row>
    <row r="98" spans="1:17" x14ac:dyDescent="0.2">
      <c r="A98" s="47" t="s">
        <v>315</v>
      </c>
      <c r="B98" s="47" t="s">
        <v>316</v>
      </c>
      <c r="C98" s="47" t="s">
        <v>38</v>
      </c>
      <c r="D98" s="48">
        <v>16910</v>
      </c>
      <c r="E98" s="49">
        <v>520</v>
      </c>
      <c r="F98" s="50">
        <f t="shared" si="7"/>
        <v>5.2</v>
      </c>
      <c r="G98" s="50">
        <f t="shared" si="9"/>
        <v>32.519230769230766</v>
      </c>
      <c r="H98" s="51">
        <f t="shared" si="10"/>
        <v>3251.9230769230767</v>
      </c>
      <c r="I98" s="50"/>
      <c r="J98" s="51">
        <v>15892.000000000004</v>
      </c>
      <c r="K98" s="50">
        <v>30.561538461538468</v>
      </c>
      <c r="M98" s="46">
        <f t="shared" si="11"/>
        <v>3.2519230769230767E-3</v>
      </c>
      <c r="N98" s="46" t="str">
        <f t="shared" si="12"/>
        <v>E05000436</v>
      </c>
      <c r="O98" s="46" t="str">
        <f t="shared" si="8"/>
        <v>Vassall</v>
      </c>
      <c r="P98" s="46" t="str">
        <f t="shared" si="13"/>
        <v>Lambeth</v>
      </c>
      <c r="Q98" s="46">
        <v>1.5178919397697076E-2</v>
      </c>
    </row>
    <row r="99" spans="1:17" x14ac:dyDescent="0.2">
      <c r="A99" s="47" t="s">
        <v>317</v>
      </c>
      <c r="B99" s="47" t="s">
        <v>318</v>
      </c>
      <c r="C99" s="47" t="s">
        <v>38</v>
      </c>
      <c r="D99" s="48">
        <v>10595</v>
      </c>
      <c r="E99" s="49">
        <v>244.9</v>
      </c>
      <c r="F99" s="50">
        <f t="shared" si="7"/>
        <v>2.4489999999999998</v>
      </c>
      <c r="G99" s="50">
        <f t="shared" si="9"/>
        <v>43.262556145365451</v>
      </c>
      <c r="H99" s="51">
        <f t="shared" si="10"/>
        <v>4326.2556145365461</v>
      </c>
      <c r="I99" s="50"/>
      <c r="J99" s="51">
        <v>9987</v>
      </c>
      <c r="K99" s="50">
        <v>40.779910167415274</v>
      </c>
      <c r="M99" s="46">
        <f t="shared" si="11"/>
        <v>4.326255614536546E-3</v>
      </c>
      <c r="N99" s="46" t="str">
        <f t="shared" si="12"/>
        <v>E05000623</v>
      </c>
      <c r="O99" s="46" t="str">
        <f t="shared" si="8"/>
        <v>Shaftesbury</v>
      </c>
      <c r="P99" s="46" t="str">
        <f t="shared" si="13"/>
        <v>Wandsworth</v>
      </c>
      <c r="Q99" s="46">
        <v>1.514029535864979E-2</v>
      </c>
    </row>
    <row r="100" spans="1:17" x14ac:dyDescent="0.2">
      <c r="A100" s="47" t="s">
        <v>319</v>
      </c>
      <c r="B100" s="47" t="s">
        <v>320</v>
      </c>
      <c r="C100" s="47" t="s">
        <v>38</v>
      </c>
      <c r="D100" s="48">
        <v>15743</v>
      </c>
      <c r="E100" s="49">
        <v>425.6</v>
      </c>
      <c r="F100" s="50">
        <f t="shared" si="7"/>
        <v>4.2560000000000002</v>
      </c>
      <c r="G100" s="50">
        <f t="shared" si="9"/>
        <v>36.99013157894737</v>
      </c>
      <c r="H100" s="51">
        <f t="shared" si="10"/>
        <v>3699.0131578947367</v>
      </c>
      <c r="I100" s="50"/>
      <c r="J100" s="51">
        <v>15311</v>
      </c>
      <c r="K100" s="50">
        <v>35.975093984962406</v>
      </c>
      <c r="M100" s="46">
        <f t="shared" si="11"/>
        <v>3.6990131578947365E-3</v>
      </c>
      <c r="N100" s="46" t="str">
        <f t="shared" si="12"/>
        <v>E05000420</v>
      </c>
      <c r="O100" s="46" t="str">
        <f t="shared" si="8"/>
        <v>Coldharbour</v>
      </c>
      <c r="P100" s="46" t="str">
        <f t="shared" si="13"/>
        <v>Lambeth</v>
      </c>
      <c r="Q100" s="46">
        <v>1.5102649006622518E-2</v>
      </c>
    </row>
    <row r="101" spans="1:17" x14ac:dyDescent="0.2">
      <c r="A101" s="47" t="s">
        <v>321</v>
      </c>
      <c r="B101" s="47" t="s">
        <v>322</v>
      </c>
      <c r="C101" s="47" t="s">
        <v>38</v>
      </c>
      <c r="D101" s="48">
        <v>18344</v>
      </c>
      <c r="E101" s="49">
        <v>295.7</v>
      </c>
      <c r="F101" s="50">
        <f t="shared" si="7"/>
        <v>2.9569999999999999</v>
      </c>
      <c r="G101" s="50">
        <f t="shared" si="9"/>
        <v>62.035847142374031</v>
      </c>
      <c r="H101" s="51">
        <f t="shared" si="10"/>
        <v>6203.5847142374032</v>
      </c>
      <c r="I101" s="50"/>
      <c r="J101" s="51">
        <v>17326</v>
      </c>
      <c r="K101" s="50">
        <v>58.593168752113634</v>
      </c>
      <c r="M101" s="46">
        <f t="shared" si="11"/>
        <v>6.2035847142374034E-3</v>
      </c>
      <c r="N101" s="46" t="str">
        <f t="shared" si="12"/>
        <v>E05000393</v>
      </c>
      <c r="O101" s="46" t="str">
        <f t="shared" si="8"/>
        <v>Notting Barns</v>
      </c>
      <c r="P101" s="46" t="str">
        <f t="shared" si="13"/>
        <v>Kensington and Chelsea</v>
      </c>
      <c r="Q101" s="46">
        <v>1.5059390048154092E-2</v>
      </c>
    </row>
    <row r="102" spans="1:17" x14ac:dyDescent="0.2">
      <c r="A102" s="47" t="s">
        <v>323</v>
      </c>
      <c r="B102" s="47" t="s">
        <v>324</v>
      </c>
      <c r="C102" s="47" t="s">
        <v>38</v>
      </c>
      <c r="D102" s="48">
        <v>14558</v>
      </c>
      <c r="E102" s="49">
        <v>430.2</v>
      </c>
      <c r="F102" s="50">
        <f t="shared" si="7"/>
        <v>4.3019999999999996</v>
      </c>
      <c r="G102" s="50">
        <f t="shared" si="9"/>
        <v>33.840074384007437</v>
      </c>
      <c r="H102" s="51">
        <f t="shared" si="10"/>
        <v>3384.0074384007444</v>
      </c>
      <c r="I102" s="50"/>
      <c r="J102" s="51">
        <v>13651</v>
      </c>
      <c r="K102" s="50">
        <v>31.731752673175269</v>
      </c>
      <c r="M102" s="46">
        <f t="shared" si="11"/>
        <v>3.3840074384007442E-3</v>
      </c>
      <c r="N102" s="46" t="str">
        <f t="shared" si="12"/>
        <v>E05000507</v>
      </c>
      <c r="O102" s="46" t="str">
        <f t="shared" si="8"/>
        <v>Loxford</v>
      </c>
      <c r="P102" s="46" t="str">
        <f t="shared" si="13"/>
        <v>Redbridge</v>
      </c>
      <c r="Q102" s="46">
        <v>1.4911421911421913E-2</v>
      </c>
    </row>
    <row r="103" spans="1:17" x14ac:dyDescent="0.2">
      <c r="A103" s="47" t="s">
        <v>325</v>
      </c>
      <c r="B103" s="47" t="s">
        <v>326</v>
      </c>
      <c r="C103" s="47" t="s">
        <v>38</v>
      </c>
      <c r="D103" s="48">
        <v>16569</v>
      </c>
      <c r="E103" s="49">
        <v>399.3</v>
      </c>
      <c r="F103" s="50">
        <f t="shared" si="7"/>
        <v>3.9930000000000003</v>
      </c>
      <c r="G103" s="50">
        <f t="shared" si="9"/>
        <v>41.495116453794139</v>
      </c>
      <c r="H103" s="51">
        <f t="shared" si="10"/>
        <v>4149.5116453794135</v>
      </c>
      <c r="I103" s="50"/>
      <c r="J103" s="51">
        <v>15122</v>
      </c>
      <c r="K103" s="50">
        <v>37.871274730778865</v>
      </c>
      <c r="M103" s="46">
        <f t="shared" si="11"/>
        <v>4.1495116453794138E-3</v>
      </c>
      <c r="N103" s="46" t="str">
        <f t="shared" si="12"/>
        <v>E05000265</v>
      </c>
      <c r="O103" s="46" t="str">
        <f t="shared" si="8"/>
        <v>Wormholt and White City</v>
      </c>
      <c r="P103" s="46" t="str">
        <f t="shared" si="13"/>
        <v>Hammersmith and Fulham</v>
      </c>
      <c r="Q103" s="46">
        <v>1.4880530973451326E-2</v>
      </c>
    </row>
    <row r="104" spans="1:17" x14ac:dyDescent="0.2">
      <c r="A104" s="47" t="s">
        <v>327</v>
      </c>
      <c r="B104" s="47" t="s">
        <v>328</v>
      </c>
      <c r="C104" s="47" t="s">
        <v>38</v>
      </c>
      <c r="D104" s="48">
        <v>10454</v>
      </c>
      <c r="E104" s="49">
        <v>245.6</v>
      </c>
      <c r="F104" s="50">
        <f t="shared" si="7"/>
        <v>2.456</v>
      </c>
      <c r="G104" s="50">
        <f t="shared" si="9"/>
        <v>42.565146579804562</v>
      </c>
      <c r="H104" s="51">
        <f t="shared" si="10"/>
        <v>4256.5146579804559</v>
      </c>
      <c r="I104" s="50"/>
      <c r="J104" s="51">
        <v>9824</v>
      </c>
      <c r="K104" s="50">
        <v>40</v>
      </c>
      <c r="M104" s="46">
        <f t="shared" si="11"/>
        <v>4.256514657980456E-3</v>
      </c>
      <c r="N104" s="46" t="str">
        <f t="shared" si="12"/>
        <v>E05000043</v>
      </c>
      <c r="O104" s="46" t="str">
        <f t="shared" si="8"/>
        <v>Brunswick Park</v>
      </c>
      <c r="P104" s="46" t="str">
        <f t="shared" si="13"/>
        <v>Southwark</v>
      </c>
      <c r="Q104" s="46">
        <v>1.4870588235294116E-2</v>
      </c>
    </row>
    <row r="105" spans="1:17" x14ac:dyDescent="0.2">
      <c r="A105" s="47" t="s">
        <v>329</v>
      </c>
      <c r="B105" s="47" t="s">
        <v>330</v>
      </c>
      <c r="C105" s="47" t="s">
        <v>38</v>
      </c>
      <c r="D105" s="48">
        <v>15252</v>
      </c>
      <c r="E105" s="49">
        <v>441.3</v>
      </c>
      <c r="F105" s="50">
        <f t="shared" si="7"/>
        <v>4.4130000000000003</v>
      </c>
      <c r="G105" s="50">
        <f t="shared" si="9"/>
        <v>34.561522773623388</v>
      </c>
      <c r="H105" s="51">
        <f t="shared" si="10"/>
        <v>3456.1522773623383</v>
      </c>
      <c r="I105" s="50"/>
      <c r="J105" s="51">
        <v>14884</v>
      </c>
      <c r="K105" s="50">
        <v>33.727622932245637</v>
      </c>
      <c r="M105" s="46">
        <f t="shared" si="11"/>
        <v>3.4561522773623385E-3</v>
      </c>
      <c r="N105" s="46" t="str">
        <f t="shared" si="12"/>
        <v>E05000139</v>
      </c>
      <c r="O105" s="46" t="str">
        <f t="shared" si="8"/>
        <v>Kentish Town</v>
      </c>
      <c r="P105" s="46" t="str">
        <f t="shared" si="13"/>
        <v>Camden</v>
      </c>
      <c r="Q105" s="46">
        <v>1.4806420233463036E-2</v>
      </c>
    </row>
    <row r="106" spans="1:17" x14ac:dyDescent="0.2">
      <c r="A106" s="47" t="s">
        <v>331</v>
      </c>
      <c r="B106" s="47" t="s">
        <v>332</v>
      </c>
      <c r="C106" s="47" t="s">
        <v>40</v>
      </c>
      <c r="D106" s="48">
        <v>14523</v>
      </c>
      <c r="E106" s="49">
        <v>78</v>
      </c>
      <c r="F106" s="50">
        <f t="shared" si="7"/>
        <v>0.78</v>
      </c>
      <c r="G106" s="50">
        <f t="shared" si="9"/>
        <v>186.19230769230768</v>
      </c>
      <c r="H106" s="51">
        <f t="shared" si="10"/>
        <v>18619.23076923077</v>
      </c>
      <c r="I106" s="50"/>
      <c r="J106" s="51">
        <v>12702</v>
      </c>
      <c r="K106" s="50">
        <v>162.84615384615384</v>
      </c>
      <c r="M106" s="46">
        <f t="shared" si="11"/>
        <v>1.861923076923077E-2</v>
      </c>
      <c r="N106" s="46" t="str">
        <f t="shared" si="12"/>
        <v>E05000277</v>
      </c>
      <c r="O106" s="46" t="str">
        <f t="shared" si="8"/>
        <v>St. Ann's</v>
      </c>
      <c r="P106" s="46" t="str">
        <f t="shared" si="13"/>
        <v>Haringey</v>
      </c>
      <c r="Q106" s="46">
        <v>1.4719234275296263E-2</v>
      </c>
    </row>
    <row r="107" spans="1:17" x14ac:dyDescent="0.2">
      <c r="A107" s="47" t="s">
        <v>333</v>
      </c>
      <c r="B107" s="47" t="s">
        <v>334</v>
      </c>
      <c r="C107" s="47" t="s">
        <v>40</v>
      </c>
      <c r="D107" s="48">
        <v>12436</v>
      </c>
      <c r="E107" s="49">
        <v>102.1</v>
      </c>
      <c r="F107" s="50">
        <f t="shared" si="7"/>
        <v>1.0209999999999999</v>
      </c>
      <c r="G107" s="50">
        <f t="shared" si="9"/>
        <v>121.80215475024487</v>
      </c>
      <c r="H107" s="51">
        <f t="shared" si="10"/>
        <v>12180.215475024486</v>
      </c>
      <c r="I107" s="50"/>
      <c r="J107" s="51">
        <v>10892</v>
      </c>
      <c r="K107" s="50">
        <v>106.67972575905975</v>
      </c>
      <c r="M107" s="46">
        <f t="shared" si="11"/>
        <v>1.2180215475024486E-2</v>
      </c>
      <c r="N107" s="46" t="str">
        <f t="shared" si="12"/>
        <v>E05000242</v>
      </c>
      <c r="O107" s="46" t="str">
        <f t="shared" si="8"/>
        <v>Leabridge</v>
      </c>
      <c r="P107" s="46" t="str">
        <f t="shared" si="13"/>
        <v>Hackney</v>
      </c>
      <c r="Q107" s="46">
        <v>1.4718984962406013E-2</v>
      </c>
    </row>
    <row r="108" spans="1:17" x14ac:dyDescent="0.2">
      <c r="A108" s="47" t="s">
        <v>335</v>
      </c>
      <c r="B108" s="47" t="s">
        <v>336</v>
      </c>
      <c r="C108" s="47" t="s">
        <v>40</v>
      </c>
      <c r="D108" s="48">
        <v>14078</v>
      </c>
      <c r="E108" s="49">
        <v>116.6</v>
      </c>
      <c r="F108" s="50">
        <f t="shared" si="7"/>
        <v>1.1659999999999999</v>
      </c>
      <c r="G108" s="50">
        <f t="shared" si="9"/>
        <v>120.73756432246999</v>
      </c>
      <c r="H108" s="51">
        <f t="shared" si="10"/>
        <v>12073.756432246999</v>
      </c>
      <c r="I108" s="50"/>
      <c r="J108" s="51">
        <v>12613.000000000002</v>
      </c>
      <c r="K108" s="50">
        <v>108.17324185248715</v>
      </c>
      <c r="M108" s="46">
        <f t="shared" si="11"/>
        <v>1.2073756432246998E-2</v>
      </c>
      <c r="N108" s="46" t="str">
        <f t="shared" si="12"/>
        <v>E05000239</v>
      </c>
      <c r="O108" s="46" t="str">
        <f t="shared" si="8"/>
        <v>Haggerston</v>
      </c>
      <c r="P108" s="46" t="str">
        <f t="shared" si="13"/>
        <v>Hackney</v>
      </c>
      <c r="Q108" s="46">
        <v>1.460257441673371E-2</v>
      </c>
    </row>
    <row r="109" spans="1:17" x14ac:dyDescent="0.2">
      <c r="A109" s="47" t="s">
        <v>337</v>
      </c>
      <c r="B109" s="47" t="s">
        <v>338</v>
      </c>
      <c r="C109" s="47" t="s">
        <v>40</v>
      </c>
      <c r="D109" s="48">
        <v>14319</v>
      </c>
      <c r="E109" s="49">
        <v>75.8</v>
      </c>
      <c r="F109" s="50">
        <f t="shared" si="7"/>
        <v>0.75800000000000001</v>
      </c>
      <c r="G109" s="50">
        <f t="shared" si="9"/>
        <v>188.90501319261213</v>
      </c>
      <c r="H109" s="51">
        <f t="shared" si="10"/>
        <v>18890.501319261213</v>
      </c>
      <c r="I109" s="50"/>
      <c r="J109" s="51">
        <v>11925</v>
      </c>
      <c r="K109" s="50">
        <v>157.32189973614777</v>
      </c>
      <c r="M109" s="46">
        <f t="shared" si="11"/>
        <v>1.8890501319261212E-2</v>
      </c>
      <c r="N109" s="46" t="str">
        <f t="shared" si="12"/>
        <v>E05000368</v>
      </c>
      <c r="O109" s="46" t="str">
        <f t="shared" si="8"/>
        <v>Caledonian</v>
      </c>
      <c r="P109" s="46" t="str">
        <f t="shared" si="13"/>
        <v>Islington</v>
      </c>
      <c r="Q109" s="46">
        <v>1.4572056239015819E-2</v>
      </c>
    </row>
    <row r="110" spans="1:17" x14ac:dyDescent="0.2">
      <c r="A110" s="47" t="s">
        <v>339</v>
      </c>
      <c r="B110" s="47" t="s">
        <v>340</v>
      </c>
      <c r="C110" s="47" t="s">
        <v>40</v>
      </c>
      <c r="D110" s="48">
        <v>13711</v>
      </c>
      <c r="E110" s="49">
        <v>100.5</v>
      </c>
      <c r="F110" s="50">
        <f t="shared" si="7"/>
        <v>1.0049999999999999</v>
      </c>
      <c r="G110" s="50">
        <f t="shared" si="9"/>
        <v>136.4278606965174</v>
      </c>
      <c r="H110" s="51">
        <f t="shared" si="10"/>
        <v>13642.786069651742</v>
      </c>
      <c r="I110" s="50"/>
      <c r="J110" s="51">
        <v>11740</v>
      </c>
      <c r="K110" s="50">
        <v>116.81592039800995</v>
      </c>
      <c r="M110" s="46">
        <f t="shared" si="11"/>
        <v>1.3642786069651741E-2</v>
      </c>
      <c r="N110" s="46" t="str">
        <f t="shared" si="12"/>
        <v>E05000617</v>
      </c>
      <c r="O110" s="46" t="str">
        <f t="shared" si="8"/>
        <v>Latchmere</v>
      </c>
      <c r="P110" s="46" t="str">
        <f t="shared" si="13"/>
        <v>Wandsworth</v>
      </c>
      <c r="Q110" s="46">
        <v>1.4421198156682028E-2</v>
      </c>
    </row>
    <row r="111" spans="1:17" x14ac:dyDescent="0.2">
      <c r="A111" s="47" t="s">
        <v>341</v>
      </c>
      <c r="B111" s="47" t="s">
        <v>342</v>
      </c>
      <c r="C111" s="47" t="s">
        <v>40</v>
      </c>
      <c r="D111" s="48">
        <v>13873</v>
      </c>
      <c r="E111" s="49">
        <v>153.30000000000001</v>
      </c>
      <c r="F111" s="50">
        <f t="shared" si="7"/>
        <v>1.5330000000000001</v>
      </c>
      <c r="G111" s="50">
        <f t="shared" si="9"/>
        <v>90.495759947814733</v>
      </c>
      <c r="H111" s="51">
        <f t="shared" si="10"/>
        <v>9049.5759947814731</v>
      </c>
      <c r="I111" s="50"/>
      <c r="J111" s="51">
        <v>11986</v>
      </c>
      <c r="K111" s="50">
        <v>78.186562296151337</v>
      </c>
      <c r="M111" s="46">
        <f t="shared" si="11"/>
        <v>9.0495759947814731E-3</v>
      </c>
      <c r="N111" s="46" t="str">
        <f t="shared" si="12"/>
        <v>E05000427</v>
      </c>
      <c r="O111" s="46" t="str">
        <f t="shared" si="8"/>
        <v>Prince's</v>
      </c>
      <c r="P111" s="46" t="str">
        <f t="shared" si="13"/>
        <v>Lambeth</v>
      </c>
      <c r="Q111" s="46">
        <v>1.429948364888124E-2</v>
      </c>
    </row>
    <row r="112" spans="1:17" x14ac:dyDescent="0.2">
      <c r="A112" s="47" t="s">
        <v>343</v>
      </c>
      <c r="B112" s="47" t="s">
        <v>344</v>
      </c>
      <c r="C112" s="47" t="s">
        <v>40</v>
      </c>
      <c r="D112" s="48">
        <v>12979</v>
      </c>
      <c r="E112" s="49">
        <v>69.099999999999994</v>
      </c>
      <c r="F112" s="50">
        <f t="shared" si="7"/>
        <v>0.69099999999999995</v>
      </c>
      <c r="G112" s="50">
        <f t="shared" si="9"/>
        <v>187.82923299565849</v>
      </c>
      <c r="H112" s="51">
        <f t="shared" si="10"/>
        <v>18782.923299565849</v>
      </c>
      <c r="I112" s="50"/>
      <c r="J112" s="51">
        <v>11264</v>
      </c>
      <c r="K112" s="50">
        <v>163.01013024602028</v>
      </c>
      <c r="M112" s="46">
        <f t="shared" si="11"/>
        <v>1.8782923299565848E-2</v>
      </c>
      <c r="N112" s="46" t="str">
        <f t="shared" si="12"/>
        <v>E05000501</v>
      </c>
      <c r="O112" s="46" t="str">
        <f t="shared" si="8"/>
        <v>Clementswood</v>
      </c>
      <c r="P112" s="46" t="str">
        <f t="shared" si="13"/>
        <v>Redbridge</v>
      </c>
      <c r="Q112" s="46">
        <v>1.4212431156569632E-2</v>
      </c>
    </row>
    <row r="113" spans="1:17" x14ac:dyDescent="0.2">
      <c r="A113" s="47" t="s">
        <v>345</v>
      </c>
      <c r="B113" s="47" t="s">
        <v>346</v>
      </c>
      <c r="C113" s="47" t="s">
        <v>40</v>
      </c>
      <c r="D113" s="48">
        <v>12441</v>
      </c>
      <c r="E113" s="49">
        <v>245</v>
      </c>
      <c r="F113" s="50">
        <f t="shared" si="7"/>
        <v>2.4500000000000002</v>
      </c>
      <c r="G113" s="50">
        <f t="shared" si="9"/>
        <v>50.779591836734696</v>
      </c>
      <c r="H113" s="51">
        <f t="shared" si="10"/>
        <v>5077.9591836734689</v>
      </c>
      <c r="I113" s="50"/>
      <c r="J113" s="51">
        <v>11270</v>
      </c>
      <c r="K113" s="50">
        <v>46</v>
      </c>
      <c r="M113" s="46">
        <f t="shared" si="11"/>
        <v>5.0779591836734687E-3</v>
      </c>
      <c r="N113" s="46" t="str">
        <f t="shared" si="12"/>
        <v>E05000246</v>
      </c>
      <c r="O113" s="46" t="str">
        <f t="shared" si="8"/>
        <v>Springfield</v>
      </c>
      <c r="P113" s="46" t="str">
        <f t="shared" si="13"/>
        <v>Hackney</v>
      </c>
      <c r="Q113" s="46">
        <v>1.4202731092436974E-2</v>
      </c>
    </row>
    <row r="114" spans="1:17" x14ac:dyDescent="0.2">
      <c r="A114" s="47" t="s">
        <v>347</v>
      </c>
      <c r="B114" s="47" t="s">
        <v>348</v>
      </c>
      <c r="C114" s="47" t="s">
        <v>40</v>
      </c>
      <c r="D114" s="48">
        <v>14196</v>
      </c>
      <c r="E114" s="49">
        <v>73.2</v>
      </c>
      <c r="F114" s="50">
        <f t="shared" si="7"/>
        <v>0.73199999999999998</v>
      </c>
      <c r="G114" s="50">
        <f t="shared" si="9"/>
        <v>193.93442622950818</v>
      </c>
      <c r="H114" s="51">
        <f t="shared" si="10"/>
        <v>19393.442622950821</v>
      </c>
      <c r="I114" s="50"/>
      <c r="J114" s="51">
        <v>12363.999999999996</v>
      </c>
      <c r="K114" s="50">
        <v>168.90710382513655</v>
      </c>
      <c r="M114" s="46">
        <f t="shared" si="11"/>
        <v>1.939344262295082E-2</v>
      </c>
      <c r="N114" s="46" t="str">
        <f t="shared" si="12"/>
        <v>E05000622</v>
      </c>
      <c r="O114" s="46" t="str">
        <f t="shared" si="8"/>
        <v>St. Mary's Park</v>
      </c>
      <c r="P114" s="46" t="str">
        <f t="shared" si="13"/>
        <v>Wandsworth</v>
      </c>
      <c r="Q114" s="46">
        <v>1.3962750716332378E-2</v>
      </c>
    </row>
    <row r="115" spans="1:17" x14ac:dyDescent="0.2">
      <c r="A115" s="47" t="s">
        <v>349</v>
      </c>
      <c r="B115" s="47" t="s">
        <v>350</v>
      </c>
      <c r="C115" s="47" t="s">
        <v>40</v>
      </c>
      <c r="D115" s="48">
        <v>12156</v>
      </c>
      <c r="E115" s="49">
        <v>324.2</v>
      </c>
      <c r="F115" s="50">
        <f t="shared" si="7"/>
        <v>3.242</v>
      </c>
      <c r="G115" s="50">
        <f t="shared" si="9"/>
        <v>37.495373226403458</v>
      </c>
      <c r="H115" s="51">
        <f t="shared" si="10"/>
        <v>3749.5373226403453</v>
      </c>
      <c r="I115" s="50"/>
      <c r="J115" s="51">
        <v>10955.000000000002</v>
      </c>
      <c r="K115" s="50">
        <v>33.790869833436155</v>
      </c>
      <c r="M115" s="46">
        <f t="shared" si="11"/>
        <v>3.7495373226403453E-3</v>
      </c>
      <c r="N115" s="46" t="str">
        <f t="shared" si="12"/>
        <v>E05000238</v>
      </c>
      <c r="O115" s="46" t="str">
        <f t="shared" si="8"/>
        <v>Hackney Downs</v>
      </c>
      <c r="P115" s="46" t="str">
        <f t="shared" si="13"/>
        <v>Hackney</v>
      </c>
      <c r="Q115" s="46">
        <v>1.3962671905697445E-2</v>
      </c>
    </row>
    <row r="116" spans="1:17" x14ac:dyDescent="0.2">
      <c r="A116" s="47" t="s">
        <v>351</v>
      </c>
      <c r="B116" s="47" t="s">
        <v>352</v>
      </c>
      <c r="C116" s="47" t="s">
        <v>40</v>
      </c>
      <c r="D116" s="48">
        <v>14982</v>
      </c>
      <c r="E116" s="49">
        <v>120.1</v>
      </c>
      <c r="F116" s="50">
        <f t="shared" si="7"/>
        <v>1.2009999999999998</v>
      </c>
      <c r="G116" s="50">
        <f t="shared" si="9"/>
        <v>124.74604496253123</v>
      </c>
      <c r="H116" s="51">
        <f t="shared" si="10"/>
        <v>12474.604496253123</v>
      </c>
      <c r="I116" s="50"/>
      <c r="J116" s="51">
        <v>13023</v>
      </c>
      <c r="K116" s="50">
        <v>108.43463780183181</v>
      </c>
      <c r="M116" s="46">
        <f t="shared" si="11"/>
        <v>1.2474604496253124E-2</v>
      </c>
      <c r="N116" s="46" t="str">
        <f t="shared" si="12"/>
        <v>E05000601</v>
      </c>
      <c r="O116" s="46" t="str">
        <f t="shared" si="8"/>
        <v>Hoe Street</v>
      </c>
      <c r="P116" s="46" t="str">
        <f t="shared" si="13"/>
        <v>Waltham Forest</v>
      </c>
      <c r="Q116" s="46">
        <v>1.3936189608021878E-2</v>
      </c>
    </row>
    <row r="117" spans="1:17" x14ac:dyDescent="0.2">
      <c r="A117" s="47" t="s">
        <v>353</v>
      </c>
      <c r="B117" s="47" t="s">
        <v>354</v>
      </c>
      <c r="C117" s="47" t="s">
        <v>40</v>
      </c>
      <c r="D117" s="48">
        <v>15221</v>
      </c>
      <c r="E117" s="49">
        <v>102.8</v>
      </c>
      <c r="F117" s="50">
        <f t="shared" si="7"/>
        <v>1.028</v>
      </c>
      <c r="G117" s="50">
        <f t="shared" si="9"/>
        <v>148.06420233463035</v>
      </c>
      <c r="H117" s="51">
        <f t="shared" si="10"/>
        <v>14806.420233463035</v>
      </c>
      <c r="I117" s="50"/>
      <c r="J117" s="51">
        <v>13417</v>
      </c>
      <c r="K117" s="50">
        <v>130.51556420233464</v>
      </c>
      <c r="M117" s="46">
        <f t="shared" si="11"/>
        <v>1.4806420233463036E-2</v>
      </c>
      <c r="N117" s="46" t="str">
        <f t="shared" si="12"/>
        <v>E05000278</v>
      </c>
      <c r="O117" s="46" t="str">
        <f t="shared" si="8"/>
        <v>Seven Sisters</v>
      </c>
      <c r="P117" s="46" t="str">
        <f t="shared" si="13"/>
        <v>Haringey</v>
      </c>
      <c r="Q117" s="46">
        <v>1.39187306501548E-2</v>
      </c>
    </row>
    <row r="118" spans="1:17" x14ac:dyDescent="0.2">
      <c r="A118" s="47" t="s">
        <v>355</v>
      </c>
      <c r="B118" s="47" t="s">
        <v>264</v>
      </c>
      <c r="C118" s="47" t="s">
        <v>40</v>
      </c>
      <c r="D118" s="48">
        <v>14012</v>
      </c>
      <c r="E118" s="49">
        <v>68.599999999999994</v>
      </c>
      <c r="F118" s="50">
        <f t="shared" si="7"/>
        <v>0.68599999999999994</v>
      </c>
      <c r="G118" s="50">
        <f t="shared" si="9"/>
        <v>204.25655976676387</v>
      </c>
      <c r="H118" s="51">
        <f t="shared" si="10"/>
        <v>20425.655976676386</v>
      </c>
      <c r="I118" s="50"/>
      <c r="J118" s="51">
        <v>12038</v>
      </c>
      <c r="K118" s="50">
        <v>175.48104956268224</v>
      </c>
      <c r="M118" s="46">
        <f t="shared" si="11"/>
        <v>2.0425655976676386E-2</v>
      </c>
      <c r="N118" s="46" t="str">
        <f t="shared" si="12"/>
        <v>E05000426</v>
      </c>
      <c r="O118" s="46" t="str">
        <f t="shared" si="8"/>
        <v>Oval</v>
      </c>
      <c r="P118" s="46" t="str">
        <f t="shared" si="13"/>
        <v>Lambeth</v>
      </c>
      <c r="Q118" s="46">
        <v>1.3906666666666668E-2</v>
      </c>
    </row>
    <row r="119" spans="1:17" x14ac:dyDescent="0.2">
      <c r="A119" s="47" t="s">
        <v>356</v>
      </c>
      <c r="B119" s="47" t="s">
        <v>357</v>
      </c>
      <c r="C119" s="47" t="s">
        <v>40</v>
      </c>
      <c r="D119" s="48">
        <v>13251</v>
      </c>
      <c r="E119" s="49">
        <v>61</v>
      </c>
      <c r="F119" s="50">
        <f t="shared" si="7"/>
        <v>0.61</v>
      </c>
      <c r="G119" s="50">
        <f t="shared" si="9"/>
        <v>217.2295081967213</v>
      </c>
      <c r="H119" s="51">
        <f t="shared" si="10"/>
        <v>21722.950819672133</v>
      </c>
      <c r="I119" s="50"/>
      <c r="J119" s="51">
        <v>11843.000000000004</v>
      </c>
      <c r="K119" s="50">
        <v>194.1475409836066</v>
      </c>
      <c r="M119" s="46">
        <f t="shared" si="11"/>
        <v>2.1722950819672134E-2</v>
      </c>
      <c r="N119" s="46" t="str">
        <f t="shared" si="12"/>
        <v>E05000372</v>
      </c>
      <c r="O119" s="46" t="str">
        <f t="shared" si="8"/>
        <v>Highbury East</v>
      </c>
      <c r="P119" s="46" t="str">
        <f t="shared" si="13"/>
        <v>Islington</v>
      </c>
      <c r="Q119" s="46">
        <v>1.3846613545816734E-2</v>
      </c>
    </row>
    <row r="120" spans="1:17" x14ac:dyDescent="0.2">
      <c r="A120" s="47" t="s">
        <v>358</v>
      </c>
      <c r="B120" s="47" t="s">
        <v>359</v>
      </c>
      <c r="C120" s="47" t="s">
        <v>40</v>
      </c>
      <c r="D120" s="48">
        <v>15517</v>
      </c>
      <c r="E120" s="49">
        <v>135</v>
      </c>
      <c r="F120" s="50">
        <f t="shared" si="7"/>
        <v>1.35</v>
      </c>
      <c r="G120" s="50">
        <f t="shared" si="9"/>
        <v>114.94074074074074</v>
      </c>
      <c r="H120" s="51">
        <f t="shared" si="10"/>
        <v>11494.074074074073</v>
      </c>
      <c r="I120" s="50"/>
      <c r="J120" s="51">
        <v>13528</v>
      </c>
      <c r="K120" s="50">
        <v>100.2074074074074</v>
      </c>
      <c r="M120" s="46">
        <f t="shared" si="11"/>
        <v>1.1494074074074073E-2</v>
      </c>
      <c r="N120" s="46" t="str">
        <f t="shared" si="12"/>
        <v>E05000245</v>
      </c>
      <c r="O120" s="46" t="str">
        <f t="shared" si="8"/>
        <v>Queensbridge</v>
      </c>
      <c r="P120" s="46" t="str">
        <f t="shared" si="13"/>
        <v>Hackney</v>
      </c>
      <c r="Q120" s="46">
        <v>1.383425925925926E-2</v>
      </c>
    </row>
    <row r="121" spans="1:17" x14ac:dyDescent="0.2">
      <c r="A121" s="47" t="s">
        <v>360</v>
      </c>
      <c r="B121" s="47" t="s">
        <v>361</v>
      </c>
      <c r="C121" s="47" t="s">
        <v>40</v>
      </c>
      <c r="D121" s="48">
        <v>18522</v>
      </c>
      <c r="E121" s="49">
        <v>140</v>
      </c>
      <c r="F121" s="50">
        <f t="shared" si="7"/>
        <v>1.4</v>
      </c>
      <c r="G121" s="50">
        <f t="shared" si="9"/>
        <v>132.30000000000001</v>
      </c>
      <c r="H121" s="51">
        <f t="shared" si="10"/>
        <v>13230</v>
      </c>
      <c r="I121" s="50"/>
      <c r="J121" s="51">
        <v>13818</v>
      </c>
      <c r="K121" s="50">
        <v>98.7</v>
      </c>
      <c r="M121" s="46">
        <f t="shared" si="11"/>
        <v>1.323E-2</v>
      </c>
      <c r="N121" s="46" t="str">
        <f t="shared" si="12"/>
        <v>E05000419</v>
      </c>
      <c r="O121" s="46" t="str">
        <f t="shared" si="8"/>
        <v>Clapham Town</v>
      </c>
      <c r="P121" s="46" t="str">
        <f t="shared" si="13"/>
        <v>Lambeth</v>
      </c>
      <c r="Q121" s="46">
        <v>1.3831249999999998E-2</v>
      </c>
    </row>
    <row r="122" spans="1:17" x14ac:dyDescent="0.2">
      <c r="A122" s="47" t="s">
        <v>362</v>
      </c>
      <c r="B122" s="47" t="s">
        <v>363</v>
      </c>
      <c r="C122" s="47" t="s">
        <v>40</v>
      </c>
      <c r="D122" s="48">
        <v>15182</v>
      </c>
      <c r="E122" s="49">
        <v>125.7</v>
      </c>
      <c r="F122" s="50">
        <f t="shared" si="7"/>
        <v>1.2570000000000001</v>
      </c>
      <c r="G122" s="50">
        <f t="shared" si="9"/>
        <v>120.77963404932379</v>
      </c>
      <c r="H122" s="51">
        <f t="shared" si="10"/>
        <v>12077.963404932378</v>
      </c>
      <c r="I122" s="50"/>
      <c r="J122" s="51">
        <v>12900</v>
      </c>
      <c r="K122" s="50">
        <v>102.6252983293556</v>
      </c>
      <c r="M122" s="46">
        <f t="shared" si="11"/>
        <v>1.2077963404932378E-2</v>
      </c>
      <c r="N122" s="46" t="str">
        <f t="shared" si="12"/>
        <v>E05000092</v>
      </c>
      <c r="O122" s="46" t="str">
        <f t="shared" si="8"/>
        <v>Kensal Green</v>
      </c>
      <c r="P122" s="46" t="str">
        <f t="shared" si="13"/>
        <v>Brent</v>
      </c>
      <c r="Q122" s="46">
        <v>1.3795718108831401E-2</v>
      </c>
    </row>
    <row r="123" spans="1:17" x14ac:dyDescent="0.2">
      <c r="A123" s="47" t="s">
        <v>364</v>
      </c>
      <c r="B123" s="47" t="s">
        <v>365</v>
      </c>
      <c r="C123" s="47" t="s">
        <v>40</v>
      </c>
      <c r="D123" s="48">
        <v>14128</v>
      </c>
      <c r="E123" s="49">
        <v>88.7</v>
      </c>
      <c r="F123" s="50">
        <f t="shared" si="7"/>
        <v>0.88700000000000001</v>
      </c>
      <c r="G123" s="50">
        <f t="shared" si="9"/>
        <v>159.27846674182638</v>
      </c>
      <c r="H123" s="51">
        <f t="shared" si="10"/>
        <v>15927.846674182638</v>
      </c>
      <c r="I123" s="50"/>
      <c r="J123" s="51">
        <v>12060</v>
      </c>
      <c r="K123" s="50">
        <v>135.9639233370913</v>
      </c>
      <c r="M123" s="46">
        <f t="shared" si="11"/>
        <v>1.5927846674182639E-2</v>
      </c>
      <c r="N123" s="46" t="str">
        <f t="shared" si="12"/>
        <v>E05000483</v>
      </c>
      <c r="O123" s="46" t="str">
        <f t="shared" si="8"/>
        <v>Forest Gate North</v>
      </c>
      <c r="P123" s="46" t="str">
        <f t="shared" si="13"/>
        <v>Newham</v>
      </c>
      <c r="Q123" s="46">
        <v>1.3708667736757624E-2</v>
      </c>
    </row>
    <row r="124" spans="1:17" x14ac:dyDescent="0.2">
      <c r="A124" s="47" t="s">
        <v>366</v>
      </c>
      <c r="B124" s="47" t="s">
        <v>367</v>
      </c>
      <c r="C124" s="47" t="s">
        <v>42</v>
      </c>
      <c r="D124" s="48">
        <v>18535</v>
      </c>
      <c r="E124" s="49">
        <v>159.5</v>
      </c>
      <c r="F124" s="50">
        <f t="shared" si="7"/>
        <v>1.595</v>
      </c>
      <c r="G124" s="50">
        <f t="shared" si="9"/>
        <v>116.20689655172414</v>
      </c>
      <c r="H124" s="51">
        <f t="shared" si="10"/>
        <v>11620.689655172415</v>
      </c>
      <c r="I124" s="50"/>
      <c r="J124" s="51">
        <v>16883</v>
      </c>
      <c r="K124" s="50">
        <v>105.84952978056427</v>
      </c>
      <c r="M124" s="46">
        <f t="shared" si="11"/>
        <v>1.1620689655172415E-2</v>
      </c>
      <c r="N124" s="46" t="str">
        <f t="shared" si="12"/>
        <v>E05000370</v>
      </c>
      <c r="O124" s="46" t="str">
        <f t="shared" si="8"/>
        <v>Clerkenwell</v>
      </c>
      <c r="P124" s="46" t="str">
        <f t="shared" si="13"/>
        <v>Islington</v>
      </c>
      <c r="Q124" s="46">
        <v>1.3674866310160428E-2</v>
      </c>
    </row>
    <row r="125" spans="1:17" x14ac:dyDescent="0.2">
      <c r="A125" s="47" t="s">
        <v>368</v>
      </c>
      <c r="B125" s="47" t="s">
        <v>369</v>
      </c>
      <c r="C125" s="47" t="s">
        <v>42</v>
      </c>
      <c r="D125" s="48">
        <v>14589</v>
      </c>
      <c r="E125" s="49">
        <v>271.39999999999998</v>
      </c>
      <c r="F125" s="50">
        <f t="shared" si="7"/>
        <v>2.714</v>
      </c>
      <c r="G125" s="50">
        <f t="shared" si="9"/>
        <v>53.754605747973478</v>
      </c>
      <c r="H125" s="51">
        <f t="shared" si="10"/>
        <v>5375.4605747973474</v>
      </c>
      <c r="I125" s="50"/>
      <c r="J125" s="51">
        <v>14721</v>
      </c>
      <c r="K125" s="50">
        <v>54.240972733972001</v>
      </c>
      <c r="M125" s="46">
        <f t="shared" si="11"/>
        <v>5.3754605747973472E-3</v>
      </c>
      <c r="N125" s="46" t="str">
        <f t="shared" si="12"/>
        <v>E05000132</v>
      </c>
      <c r="O125" s="46" t="str">
        <f t="shared" si="8"/>
        <v>Fortune Green</v>
      </c>
      <c r="P125" s="46" t="str">
        <f t="shared" si="13"/>
        <v>Camden</v>
      </c>
      <c r="Q125" s="46">
        <v>1.3642786069651741E-2</v>
      </c>
    </row>
    <row r="126" spans="1:17" x14ac:dyDescent="0.2">
      <c r="A126" s="47" t="s">
        <v>370</v>
      </c>
      <c r="B126" s="47" t="s">
        <v>371</v>
      </c>
      <c r="C126" s="47" t="s">
        <v>42</v>
      </c>
      <c r="D126" s="48">
        <v>17300</v>
      </c>
      <c r="E126" s="49">
        <v>144.6</v>
      </c>
      <c r="F126" s="50">
        <f t="shared" si="7"/>
        <v>1.446</v>
      </c>
      <c r="G126" s="50">
        <f t="shared" si="9"/>
        <v>119.64038727524205</v>
      </c>
      <c r="H126" s="51">
        <f t="shared" si="10"/>
        <v>11964.038727524205</v>
      </c>
      <c r="I126" s="50"/>
      <c r="J126" s="51">
        <v>16201</v>
      </c>
      <c r="K126" s="50">
        <v>112.04011065006917</v>
      </c>
      <c r="M126" s="46">
        <f t="shared" si="11"/>
        <v>1.1964038727524204E-2</v>
      </c>
      <c r="N126" s="46" t="str">
        <f t="shared" si="12"/>
        <v>E05000433</v>
      </c>
      <c r="O126" s="46" t="str">
        <f t="shared" si="8"/>
        <v>Thornton</v>
      </c>
      <c r="P126" s="46" t="str">
        <f t="shared" si="13"/>
        <v>Lambeth</v>
      </c>
      <c r="Q126" s="46">
        <v>1.3493074792243768E-2</v>
      </c>
    </row>
    <row r="127" spans="1:17" x14ac:dyDescent="0.2">
      <c r="A127" s="47" t="s">
        <v>372</v>
      </c>
      <c r="B127" s="47" t="s">
        <v>373</v>
      </c>
      <c r="C127" s="47" t="s">
        <v>42</v>
      </c>
      <c r="D127" s="48">
        <v>21795</v>
      </c>
      <c r="E127" s="49">
        <v>266.7</v>
      </c>
      <c r="F127" s="50">
        <f t="shared" si="7"/>
        <v>2.6669999999999998</v>
      </c>
      <c r="G127" s="50">
        <f t="shared" si="9"/>
        <v>81.721034870641176</v>
      </c>
      <c r="H127" s="51">
        <f t="shared" si="10"/>
        <v>8172.1034870641179</v>
      </c>
      <c r="I127" s="50"/>
      <c r="J127" s="51">
        <v>18652</v>
      </c>
      <c r="K127" s="50">
        <v>69.936257967754031</v>
      </c>
      <c r="M127" s="46">
        <f t="shared" si="11"/>
        <v>8.1721034870641182E-3</v>
      </c>
      <c r="N127" s="46" t="str">
        <f t="shared" si="12"/>
        <v>E05000583</v>
      </c>
      <c r="O127" s="46" t="str">
        <f t="shared" si="8"/>
        <v>Millwall</v>
      </c>
      <c r="P127" s="46" t="str">
        <f t="shared" si="13"/>
        <v>Tower Hamlets</v>
      </c>
      <c r="Q127" s="46">
        <v>1.3473148901545972E-2</v>
      </c>
    </row>
    <row r="128" spans="1:17" x14ac:dyDescent="0.2">
      <c r="A128" s="47" t="s">
        <v>374</v>
      </c>
      <c r="B128" s="47" t="s">
        <v>375</v>
      </c>
      <c r="C128" s="47" t="s">
        <v>42</v>
      </c>
      <c r="D128" s="48">
        <v>12604</v>
      </c>
      <c r="E128" s="49">
        <v>774.3</v>
      </c>
      <c r="F128" s="50">
        <f t="shared" si="7"/>
        <v>7.7429999999999994</v>
      </c>
      <c r="G128" s="50">
        <f t="shared" si="9"/>
        <v>16.277928451504586</v>
      </c>
      <c r="H128" s="51">
        <f t="shared" si="10"/>
        <v>1627.7928451504586</v>
      </c>
      <c r="I128" s="50"/>
      <c r="J128" s="51">
        <v>12244</v>
      </c>
      <c r="K128" s="50">
        <v>15.812992380214387</v>
      </c>
      <c r="M128" s="46">
        <f t="shared" si="11"/>
        <v>1.6277928451504586E-3</v>
      </c>
      <c r="N128" s="46" t="str">
        <f t="shared" si="12"/>
        <v>E05000396</v>
      </c>
      <c r="O128" s="46" t="str">
        <f t="shared" si="8"/>
        <v>Redcliffe</v>
      </c>
      <c r="P128" s="46" t="str">
        <f t="shared" si="13"/>
        <v>Kensington and Chelsea</v>
      </c>
      <c r="Q128" s="46">
        <v>1.3445244956772332E-2</v>
      </c>
    </row>
    <row r="129" spans="1:17" x14ac:dyDescent="0.2">
      <c r="A129" s="47" t="s">
        <v>376</v>
      </c>
      <c r="B129" s="47" t="s">
        <v>377</v>
      </c>
      <c r="C129" s="47" t="s">
        <v>42</v>
      </c>
      <c r="D129" s="48">
        <v>15748</v>
      </c>
      <c r="E129" s="49">
        <v>499.5</v>
      </c>
      <c r="F129" s="50">
        <f t="shared" si="7"/>
        <v>4.9950000000000001</v>
      </c>
      <c r="G129" s="50">
        <f t="shared" si="9"/>
        <v>31.527527527527528</v>
      </c>
      <c r="H129" s="51">
        <f t="shared" si="10"/>
        <v>3152.7527527527527</v>
      </c>
      <c r="I129" s="50"/>
      <c r="J129" s="51">
        <v>13449</v>
      </c>
      <c r="K129" s="50">
        <v>26.924924924924923</v>
      </c>
      <c r="M129" s="46">
        <f t="shared" si="11"/>
        <v>3.1527527527527529E-3</v>
      </c>
      <c r="N129" s="46" t="str">
        <f t="shared" si="12"/>
        <v>E05000255</v>
      </c>
      <c r="O129" s="46" t="str">
        <f t="shared" si="8"/>
        <v>Fulham Reach</v>
      </c>
      <c r="P129" s="46" t="str">
        <f t="shared" si="13"/>
        <v>Hammersmith and Fulham</v>
      </c>
      <c r="Q129" s="46">
        <v>1.3419501133786847E-2</v>
      </c>
    </row>
    <row r="130" spans="1:17" x14ac:dyDescent="0.2">
      <c r="A130" s="47" t="s">
        <v>378</v>
      </c>
      <c r="B130" s="47" t="s">
        <v>379</v>
      </c>
      <c r="C130" s="47" t="s">
        <v>42</v>
      </c>
      <c r="D130" s="48">
        <v>17321</v>
      </c>
      <c r="E130" s="49">
        <v>352.3</v>
      </c>
      <c r="F130" s="50">
        <f t="shared" si="7"/>
        <v>3.5230000000000001</v>
      </c>
      <c r="G130" s="50">
        <f t="shared" si="9"/>
        <v>49.16548396253193</v>
      </c>
      <c r="H130" s="51">
        <f t="shared" si="10"/>
        <v>4916.5483962531935</v>
      </c>
      <c r="I130" s="50"/>
      <c r="J130" s="51">
        <v>15790</v>
      </c>
      <c r="K130" s="50">
        <v>44.819755889866592</v>
      </c>
      <c r="M130" s="46">
        <f t="shared" si="11"/>
        <v>4.9165483962531932E-3</v>
      </c>
      <c r="N130" s="46" t="str">
        <f t="shared" si="12"/>
        <v>E05000539</v>
      </c>
      <c r="O130" s="46" t="str">
        <f t="shared" si="8"/>
        <v>East Dulwich</v>
      </c>
      <c r="P130" s="46" t="str">
        <f t="shared" si="13"/>
        <v>Southwark</v>
      </c>
      <c r="Q130" s="46">
        <v>1.3344455348380763E-2</v>
      </c>
    </row>
    <row r="131" spans="1:17" x14ac:dyDescent="0.2">
      <c r="A131" s="47" t="s">
        <v>380</v>
      </c>
      <c r="B131" s="47" t="s">
        <v>381</v>
      </c>
      <c r="C131" s="47" t="s">
        <v>42</v>
      </c>
      <c r="D131" s="48">
        <v>25620</v>
      </c>
      <c r="E131" s="49">
        <v>376.5</v>
      </c>
      <c r="F131" s="50">
        <f t="shared" ref="F131:F194" si="14">E131/100</f>
        <v>3.7650000000000001</v>
      </c>
      <c r="G131" s="50">
        <f t="shared" si="9"/>
        <v>68.047808764940243</v>
      </c>
      <c r="H131" s="51">
        <f t="shared" si="10"/>
        <v>6804.7808764940237</v>
      </c>
      <c r="I131" s="50"/>
      <c r="J131" s="51">
        <v>16569.000000000004</v>
      </c>
      <c r="K131" s="50">
        <v>44.007968127490052</v>
      </c>
      <c r="M131" s="46">
        <f t="shared" si="11"/>
        <v>6.8047808764940239E-3</v>
      </c>
      <c r="N131" s="46" t="str">
        <f t="shared" si="12"/>
        <v>E05000443</v>
      </c>
      <c r="O131" s="46" t="str">
        <f t="shared" ref="O131:O194" si="15">INDEX($B$3:$M$628,MATCH(Q131,$M$3:$M$628,0),1)</f>
        <v>Evelyn</v>
      </c>
      <c r="P131" s="46" t="str">
        <f t="shared" si="13"/>
        <v>Lewisham</v>
      </c>
      <c r="Q131" s="46">
        <v>1.3254791431792558E-2</v>
      </c>
    </row>
    <row r="132" spans="1:17" x14ac:dyDescent="0.2">
      <c r="A132" s="47" t="s">
        <v>382</v>
      </c>
      <c r="B132" s="47" t="s">
        <v>383</v>
      </c>
      <c r="C132" s="47" t="s">
        <v>42</v>
      </c>
      <c r="D132" s="48">
        <v>11974</v>
      </c>
      <c r="E132" s="49">
        <v>148.5</v>
      </c>
      <c r="F132" s="50">
        <f t="shared" si="14"/>
        <v>1.4850000000000001</v>
      </c>
      <c r="G132" s="50">
        <f t="shared" ref="G132:G195" si="16">D132/E132</f>
        <v>80.632996632996637</v>
      </c>
      <c r="H132" s="51">
        <f t="shared" ref="H132:H195" si="17">D132/F132</f>
        <v>8063.2996632996628</v>
      </c>
      <c r="I132" s="50"/>
      <c r="J132" s="51">
        <v>11479</v>
      </c>
      <c r="K132" s="50">
        <v>77.299663299663294</v>
      </c>
      <c r="M132" s="46">
        <f t="shared" ref="M132:M195" si="18">H132/1000000</f>
        <v>8.0632996632996629E-3</v>
      </c>
      <c r="N132" s="46" t="str">
        <f t="shared" ref="N132:N195" si="19">INDEX($A$3:$H$628,MATCH(O132,$B$3:$B$628,0),1)</f>
        <v>E05000143</v>
      </c>
      <c r="O132" s="46" t="str">
        <f t="shared" si="15"/>
        <v>St. Pancras and Somers Town</v>
      </c>
      <c r="P132" s="46" t="str">
        <f t="shared" ref="P132:P195" si="20">INDEX($B$3:$M$628,MATCH(Q132,$M$3:$M$628,0),2)</f>
        <v>Camden</v>
      </c>
      <c r="Q132" s="46">
        <v>1.323E-2</v>
      </c>
    </row>
    <row r="133" spans="1:17" x14ac:dyDescent="0.2">
      <c r="A133" s="47" t="s">
        <v>384</v>
      </c>
      <c r="B133" s="47" t="s">
        <v>385</v>
      </c>
      <c r="C133" s="47" t="s">
        <v>42</v>
      </c>
      <c r="D133" s="48">
        <v>13388</v>
      </c>
      <c r="E133" s="49">
        <v>871</v>
      </c>
      <c r="F133" s="50">
        <f t="shared" si="14"/>
        <v>8.7100000000000009</v>
      </c>
      <c r="G133" s="50">
        <f t="shared" si="16"/>
        <v>15.370838117106773</v>
      </c>
      <c r="H133" s="51">
        <f t="shared" si="17"/>
        <v>1537.0838117106773</v>
      </c>
      <c r="I133" s="50"/>
      <c r="J133" s="51">
        <v>13213</v>
      </c>
      <c r="K133" s="50">
        <v>15.1699196326062</v>
      </c>
      <c r="M133" s="46">
        <f t="shared" si="18"/>
        <v>1.5370838117106773E-3</v>
      </c>
      <c r="N133" s="46" t="str">
        <f t="shared" si="19"/>
        <v>E05000252</v>
      </c>
      <c r="O133" s="46" t="str">
        <f t="shared" si="15"/>
        <v>Avonmore and Brook Green</v>
      </c>
      <c r="P133" s="46" t="str">
        <f t="shared" si="20"/>
        <v>Hammersmith and Fulham</v>
      </c>
      <c r="Q133" s="46">
        <v>1.3185474860335195E-2</v>
      </c>
    </row>
    <row r="134" spans="1:17" x14ac:dyDescent="0.2">
      <c r="A134" s="47" t="s">
        <v>386</v>
      </c>
      <c r="B134" s="47" t="s">
        <v>387</v>
      </c>
      <c r="C134" s="47" t="s">
        <v>42</v>
      </c>
      <c r="D134" s="48">
        <v>15674</v>
      </c>
      <c r="E134" s="49">
        <v>646</v>
      </c>
      <c r="F134" s="50">
        <f t="shared" si="14"/>
        <v>6.46</v>
      </c>
      <c r="G134" s="50">
        <f t="shared" si="16"/>
        <v>24.263157894736842</v>
      </c>
      <c r="H134" s="51">
        <f t="shared" si="17"/>
        <v>2426.3157894736842</v>
      </c>
      <c r="I134" s="50"/>
      <c r="J134" s="51">
        <v>14966</v>
      </c>
      <c r="K134" s="50">
        <v>23.1671826625387</v>
      </c>
      <c r="M134" s="46">
        <f t="shared" si="18"/>
        <v>2.426315789473684E-3</v>
      </c>
      <c r="N134" s="46" t="str">
        <f t="shared" si="19"/>
        <v>E05000490</v>
      </c>
      <c r="O134" s="46" t="str">
        <f t="shared" si="15"/>
        <v>Plaistow South</v>
      </c>
      <c r="P134" s="46" t="str">
        <f t="shared" si="20"/>
        <v>Newham</v>
      </c>
      <c r="Q134" s="46">
        <v>1.3098124098124098E-2</v>
      </c>
    </row>
    <row r="135" spans="1:17" x14ac:dyDescent="0.2">
      <c r="A135" s="47" t="s">
        <v>388</v>
      </c>
      <c r="B135" s="47" t="s">
        <v>389</v>
      </c>
      <c r="C135" s="47" t="s">
        <v>42</v>
      </c>
      <c r="D135" s="48">
        <v>11257</v>
      </c>
      <c r="E135" s="49">
        <v>242.8</v>
      </c>
      <c r="F135" s="50">
        <f t="shared" si="14"/>
        <v>2.4279999999999999</v>
      </c>
      <c r="G135" s="50">
        <f t="shared" si="16"/>
        <v>46.363261943986821</v>
      </c>
      <c r="H135" s="51">
        <f t="shared" si="17"/>
        <v>4636.3261943986818</v>
      </c>
      <c r="I135" s="50"/>
      <c r="J135" s="51">
        <v>10801.000000000002</v>
      </c>
      <c r="K135" s="50">
        <v>44.485172981878094</v>
      </c>
      <c r="M135" s="46">
        <f t="shared" si="18"/>
        <v>4.6363261943986817E-3</v>
      </c>
      <c r="N135" s="46" t="str">
        <f t="shared" si="19"/>
        <v>E05000403</v>
      </c>
      <c r="O135" s="46" t="str">
        <f t="shared" si="15"/>
        <v>Canbury</v>
      </c>
      <c r="P135" s="46" t="str">
        <f t="shared" si="20"/>
        <v>Kingston upon Thames</v>
      </c>
      <c r="Q135" s="46">
        <v>1.3078162771958099E-2</v>
      </c>
    </row>
    <row r="136" spans="1:17" x14ac:dyDescent="0.2">
      <c r="A136" s="47" t="s">
        <v>390</v>
      </c>
      <c r="B136" s="47" t="s">
        <v>391</v>
      </c>
      <c r="C136" s="47" t="s">
        <v>42</v>
      </c>
      <c r="D136" s="48">
        <v>18156</v>
      </c>
      <c r="E136" s="49">
        <v>252</v>
      </c>
      <c r="F136" s="50">
        <f t="shared" si="14"/>
        <v>2.52</v>
      </c>
      <c r="G136" s="50">
        <f t="shared" si="16"/>
        <v>72.047619047619051</v>
      </c>
      <c r="H136" s="51">
        <f t="shared" si="17"/>
        <v>7204.7619047619046</v>
      </c>
      <c r="I136" s="50"/>
      <c r="J136" s="51">
        <v>16476</v>
      </c>
      <c r="K136" s="50">
        <v>65.38095238095238</v>
      </c>
      <c r="M136" s="46">
        <f t="shared" si="18"/>
        <v>7.2047619047619048E-3</v>
      </c>
      <c r="N136" s="46" t="str">
        <f t="shared" si="19"/>
        <v>E05000032</v>
      </c>
      <c r="O136" s="46" t="str">
        <f t="shared" si="15"/>
        <v>Gascoigne</v>
      </c>
      <c r="P136" s="46" t="str">
        <f t="shared" si="20"/>
        <v>Barking and Dagenham</v>
      </c>
      <c r="Q136" s="46">
        <v>1.3032627865961198E-2</v>
      </c>
    </row>
    <row r="137" spans="1:17" x14ac:dyDescent="0.2">
      <c r="A137" s="47" t="s">
        <v>392</v>
      </c>
      <c r="B137" s="47" t="s">
        <v>393</v>
      </c>
      <c r="C137" s="47" t="s">
        <v>42</v>
      </c>
      <c r="D137" s="48">
        <v>16177</v>
      </c>
      <c r="E137" s="49">
        <v>417.3</v>
      </c>
      <c r="F137" s="50">
        <f t="shared" si="14"/>
        <v>4.173</v>
      </c>
      <c r="G137" s="50">
        <f t="shared" si="16"/>
        <v>38.765875868679608</v>
      </c>
      <c r="H137" s="51">
        <f t="shared" si="17"/>
        <v>3876.5875868679605</v>
      </c>
      <c r="I137" s="50"/>
      <c r="J137" s="51">
        <v>14607</v>
      </c>
      <c r="K137" s="50">
        <v>35.003594536304817</v>
      </c>
      <c r="M137" s="46">
        <f t="shared" si="18"/>
        <v>3.8765875868679604E-3</v>
      </c>
      <c r="N137" s="46" t="str">
        <f t="shared" si="19"/>
        <v>E05000376</v>
      </c>
      <c r="O137" s="46" t="str">
        <f t="shared" si="15"/>
        <v>Junction</v>
      </c>
      <c r="P137" s="46" t="str">
        <f t="shared" si="20"/>
        <v>Islington</v>
      </c>
      <c r="Q137" s="46">
        <v>1.3020428015564203E-2</v>
      </c>
    </row>
    <row r="138" spans="1:17" x14ac:dyDescent="0.2">
      <c r="A138" s="47" t="s">
        <v>394</v>
      </c>
      <c r="B138" s="47" t="s">
        <v>395</v>
      </c>
      <c r="C138" s="47" t="s">
        <v>42</v>
      </c>
      <c r="D138" s="48">
        <v>13063</v>
      </c>
      <c r="E138" s="49">
        <v>634.6</v>
      </c>
      <c r="F138" s="50">
        <f t="shared" si="14"/>
        <v>6.3460000000000001</v>
      </c>
      <c r="G138" s="50">
        <f t="shared" si="16"/>
        <v>20.584620233217773</v>
      </c>
      <c r="H138" s="51">
        <f t="shared" si="17"/>
        <v>2058.4620233217775</v>
      </c>
      <c r="I138" s="50"/>
      <c r="J138" s="51">
        <v>12777</v>
      </c>
      <c r="K138" s="50">
        <v>20.13394264103372</v>
      </c>
      <c r="M138" s="46">
        <f t="shared" si="18"/>
        <v>2.0584620233217773E-3</v>
      </c>
      <c r="N138" s="46" t="str">
        <f t="shared" si="19"/>
        <v>E05000387</v>
      </c>
      <c r="O138" s="46" t="str">
        <f t="shared" si="15"/>
        <v>Cremorne</v>
      </c>
      <c r="P138" s="46" t="str">
        <f t="shared" si="20"/>
        <v>Kensington and Chelsea</v>
      </c>
      <c r="Q138" s="46">
        <v>1.301470588235294E-2</v>
      </c>
    </row>
    <row r="139" spans="1:17" x14ac:dyDescent="0.2">
      <c r="A139" s="47" t="s">
        <v>396</v>
      </c>
      <c r="B139" s="47" t="s">
        <v>397</v>
      </c>
      <c r="C139" s="47" t="s">
        <v>42</v>
      </c>
      <c r="D139" s="48">
        <v>19451</v>
      </c>
      <c r="E139" s="49">
        <v>227.7</v>
      </c>
      <c r="F139" s="50">
        <f t="shared" si="14"/>
        <v>2.2769999999999997</v>
      </c>
      <c r="G139" s="50">
        <f t="shared" si="16"/>
        <v>85.423803249890213</v>
      </c>
      <c r="H139" s="51">
        <f t="shared" si="17"/>
        <v>8542.3803249890225</v>
      </c>
      <c r="I139" s="50"/>
      <c r="J139" s="51">
        <v>18087</v>
      </c>
      <c r="K139" s="50">
        <v>79.433465085639</v>
      </c>
      <c r="M139" s="46">
        <f t="shared" si="18"/>
        <v>8.5423803249890223E-3</v>
      </c>
      <c r="N139" s="46" t="str">
        <f t="shared" si="19"/>
        <v>E05000548</v>
      </c>
      <c r="O139" s="46" t="str">
        <f t="shared" si="15"/>
        <v>Riverside</v>
      </c>
      <c r="P139" s="46" t="str">
        <f t="shared" si="20"/>
        <v>Southwark</v>
      </c>
      <c r="Q139" s="46">
        <v>1.2983483483483486E-2</v>
      </c>
    </row>
    <row r="140" spans="1:17" x14ac:dyDescent="0.2">
      <c r="A140" s="47" t="s">
        <v>398</v>
      </c>
      <c r="B140" s="47" t="s">
        <v>399</v>
      </c>
      <c r="C140" s="47" t="s">
        <v>42</v>
      </c>
      <c r="D140" s="48">
        <v>11921</v>
      </c>
      <c r="E140" s="49">
        <v>640.6</v>
      </c>
      <c r="F140" s="50">
        <f t="shared" si="14"/>
        <v>6.4060000000000006</v>
      </c>
      <c r="G140" s="50">
        <f t="shared" si="16"/>
        <v>18.609116453325008</v>
      </c>
      <c r="H140" s="51">
        <f t="shared" si="17"/>
        <v>1860.9116453325007</v>
      </c>
      <c r="I140" s="50"/>
      <c r="J140" s="51">
        <v>11719</v>
      </c>
      <c r="K140" s="50">
        <v>18.293787074617544</v>
      </c>
      <c r="M140" s="46">
        <f t="shared" si="18"/>
        <v>1.8609116453325008E-3</v>
      </c>
      <c r="N140" s="46" t="str">
        <f t="shared" si="19"/>
        <v>E05000591</v>
      </c>
      <c r="O140" s="46" t="str">
        <f t="shared" si="15"/>
        <v>Cathall</v>
      </c>
      <c r="P140" s="46" t="str">
        <f t="shared" si="20"/>
        <v>Waltham Forest</v>
      </c>
      <c r="Q140" s="46">
        <v>1.2968779564806056E-2</v>
      </c>
    </row>
    <row r="141" spans="1:17" x14ac:dyDescent="0.2">
      <c r="A141" s="47" t="s">
        <v>400</v>
      </c>
      <c r="B141" s="47" t="s">
        <v>401</v>
      </c>
      <c r="C141" s="47" t="s">
        <v>42</v>
      </c>
      <c r="D141" s="48">
        <v>14508</v>
      </c>
      <c r="E141" s="49">
        <v>280</v>
      </c>
      <c r="F141" s="50">
        <f t="shared" si="14"/>
        <v>2.8</v>
      </c>
      <c r="G141" s="50">
        <f t="shared" si="16"/>
        <v>51.814285714285717</v>
      </c>
      <c r="H141" s="51">
        <f t="shared" si="17"/>
        <v>5181.4285714285716</v>
      </c>
      <c r="I141" s="50"/>
      <c r="J141" s="51">
        <v>14296</v>
      </c>
      <c r="K141" s="50">
        <v>51.057142857142857</v>
      </c>
      <c r="M141" s="46">
        <f t="shared" si="18"/>
        <v>5.1814285714285712E-3</v>
      </c>
      <c r="N141" s="46" t="str">
        <f t="shared" si="19"/>
        <v>E05000540</v>
      </c>
      <c r="O141" s="46" t="str">
        <f t="shared" si="15"/>
        <v>East Walworth</v>
      </c>
      <c r="P141" s="46" t="str">
        <f t="shared" si="20"/>
        <v>Southwark</v>
      </c>
      <c r="Q141" s="46">
        <v>1.2881993006993005E-2</v>
      </c>
    </row>
    <row r="142" spans="1:17" x14ac:dyDescent="0.2">
      <c r="A142" s="47" t="s">
        <v>402</v>
      </c>
      <c r="B142" s="47" t="s">
        <v>403</v>
      </c>
      <c r="C142" s="47" t="s">
        <v>42</v>
      </c>
      <c r="D142" s="48">
        <v>17802</v>
      </c>
      <c r="E142" s="49">
        <v>238.1</v>
      </c>
      <c r="F142" s="50">
        <f t="shared" si="14"/>
        <v>2.3809999999999998</v>
      </c>
      <c r="G142" s="50">
        <f t="shared" si="16"/>
        <v>74.766904661906764</v>
      </c>
      <c r="H142" s="51">
        <f t="shared" si="17"/>
        <v>7476.6904661906765</v>
      </c>
      <c r="I142" s="50"/>
      <c r="J142" s="51">
        <v>16518.000000000004</v>
      </c>
      <c r="K142" s="50">
        <v>69.374212515749704</v>
      </c>
      <c r="M142" s="46">
        <f t="shared" si="18"/>
        <v>7.4766904661906766E-3</v>
      </c>
      <c r="N142" s="46" t="str">
        <f t="shared" si="19"/>
        <v>E05000273</v>
      </c>
      <c r="O142" s="46" t="str">
        <f t="shared" si="15"/>
        <v>Hornsey</v>
      </c>
      <c r="P142" s="46" t="str">
        <f t="shared" si="20"/>
        <v>Haringey</v>
      </c>
      <c r="Q142" s="46">
        <v>1.2819905213270144E-2</v>
      </c>
    </row>
    <row r="143" spans="1:17" x14ac:dyDescent="0.2">
      <c r="A143" s="47" t="s">
        <v>404</v>
      </c>
      <c r="B143" s="47" t="s">
        <v>405</v>
      </c>
      <c r="C143" s="47" t="s">
        <v>42</v>
      </c>
      <c r="D143" s="48">
        <v>17533</v>
      </c>
      <c r="E143" s="49">
        <v>168.1</v>
      </c>
      <c r="F143" s="50">
        <f t="shared" si="14"/>
        <v>1.681</v>
      </c>
      <c r="G143" s="50">
        <f t="shared" si="16"/>
        <v>104.30101130279596</v>
      </c>
      <c r="H143" s="51">
        <f t="shared" si="17"/>
        <v>10430.101130279596</v>
      </c>
      <c r="I143" s="50"/>
      <c r="J143" s="51">
        <v>16538.999999999996</v>
      </c>
      <c r="K143" s="50">
        <v>98.387864366448525</v>
      </c>
      <c r="M143" s="46">
        <f t="shared" si="18"/>
        <v>1.0430101130279597E-2</v>
      </c>
      <c r="N143" s="46" t="str">
        <f t="shared" si="19"/>
        <v>E05000280</v>
      </c>
      <c r="O143" s="46" t="str">
        <f t="shared" si="15"/>
        <v>Tottenham Green</v>
      </c>
      <c r="P143" s="46" t="str">
        <f t="shared" si="20"/>
        <v>Haringey</v>
      </c>
      <c r="Q143" s="46">
        <v>1.2789125642909625E-2</v>
      </c>
    </row>
    <row r="144" spans="1:17" x14ac:dyDescent="0.2">
      <c r="A144" s="47" t="s">
        <v>406</v>
      </c>
      <c r="B144" s="47" t="s">
        <v>407</v>
      </c>
      <c r="C144" s="47" t="s">
        <v>42</v>
      </c>
      <c r="D144" s="48">
        <v>17085</v>
      </c>
      <c r="E144" s="49">
        <v>262</v>
      </c>
      <c r="F144" s="50">
        <f t="shared" si="14"/>
        <v>2.62</v>
      </c>
      <c r="G144" s="50">
        <f t="shared" si="16"/>
        <v>65.209923664122144</v>
      </c>
      <c r="H144" s="51">
        <f t="shared" si="17"/>
        <v>6520.9923664122134</v>
      </c>
      <c r="I144" s="50"/>
      <c r="J144" s="51">
        <v>16082</v>
      </c>
      <c r="K144" s="50">
        <v>61.381679389312978</v>
      </c>
      <c r="M144" s="46">
        <f t="shared" si="18"/>
        <v>6.5209923664122137E-3</v>
      </c>
      <c r="N144" s="46" t="str">
        <f t="shared" si="19"/>
        <v>E05000430</v>
      </c>
      <c r="O144" s="46" t="str">
        <f t="shared" si="15"/>
        <v>Streatham Hill</v>
      </c>
      <c r="P144" s="46" t="str">
        <f t="shared" si="20"/>
        <v>Lambeth</v>
      </c>
      <c r="Q144" s="46">
        <v>1.278318931657502E-2</v>
      </c>
    </row>
    <row r="145" spans="1:17" x14ac:dyDescent="0.2">
      <c r="A145" s="47" t="s">
        <v>408</v>
      </c>
      <c r="B145" s="47" t="s">
        <v>409</v>
      </c>
      <c r="C145" s="47" t="s">
        <v>42</v>
      </c>
      <c r="D145" s="48">
        <v>18583</v>
      </c>
      <c r="E145" s="49">
        <v>364.4</v>
      </c>
      <c r="F145" s="50">
        <f t="shared" si="14"/>
        <v>3.6439999999999997</v>
      </c>
      <c r="G145" s="50">
        <f t="shared" si="16"/>
        <v>50.996158068057085</v>
      </c>
      <c r="H145" s="51">
        <f t="shared" si="17"/>
        <v>5099.6158068057084</v>
      </c>
      <c r="I145" s="50"/>
      <c r="J145" s="51">
        <v>17077</v>
      </c>
      <c r="K145" s="50">
        <v>46.863336992316142</v>
      </c>
      <c r="M145" s="46">
        <f t="shared" si="18"/>
        <v>5.0996158068057082E-3</v>
      </c>
      <c r="N145" s="46" t="str">
        <f t="shared" si="19"/>
        <v>E05000398</v>
      </c>
      <c r="O145" s="46" t="str">
        <f t="shared" si="15"/>
        <v>St. Charles</v>
      </c>
      <c r="P145" s="46" t="str">
        <f t="shared" si="20"/>
        <v>Kensington and Chelsea</v>
      </c>
      <c r="Q145" s="46">
        <v>1.2763046544428771E-2</v>
      </c>
    </row>
    <row r="146" spans="1:17" x14ac:dyDescent="0.2">
      <c r="A146" s="47" t="s">
        <v>410</v>
      </c>
      <c r="B146" s="47" t="s">
        <v>411</v>
      </c>
      <c r="C146" s="47" t="s">
        <v>42</v>
      </c>
      <c r="D146" s="48">
        <v>19335</v>
      </c>
      <c r="E146" s="49">
        <v>197.4</v>
      </c>
      <c r="F146" s="50">
        <f t="shared" si="14"/>
        <v>1.974</v>
      </c>
      <c r="G146" s="50">
        <f t="shared" si="16"/>
        <v>97.948328267477194</v>
      </c>
      <c r="H146" s="51">
        <f t="shared" si="17"/>
        <v>9794.8328267477209</v>
      </c>
      <c r="I146" s="50"/>
      <c r="J146" s="51">
        <v>17489</v>
      </c>
      <c r="K146" s="50">
        <v>88.596757852077005</v>
      </c>
      <c r="M146" s="46">
        <f t="shared" si="18"/>
        <v>9.7948328267477205E-3</v>
      </c>
      <c r="N146" s="46" t="str">
        <f t="shared" si="19"/>
        <v>E05000275</v>
      </c>
      <c r="O146" s="46" t="str">
        <f t="shared" si="15"/>
        <v>Noel Park</v>
      </c>
      <c r="P146" s="46" t="str">
        <f t="shared" si="20"/>
        <v>Haringey</v>
      </c>
      <c r="Q146" s="46">
        <v>1.2682926829268294E-2</v>
      </c>
    </row>
    <row r="147" spans="1:17" x14ac:dyDescent="0.2">
      <c r="A147" s="47" t="s">
        <v>412</v>
      </c>
      <c r="B147" s="47" t="s">
        <v>413</v>
      </c>
      <c r="C147" s="47" t="s">
        <v>42</v>
      </c>
      <c r="D147" s="48">
        <v>17130</v>
      </c>
      <c r="E147" s="49">
        <v>216.7</v>
      </c>
      <c r="F147" s="50">
        <f t="shared" si="14"/>
        <v>2.1669999999999998</v>
      </c>
      <c r="G147" s="50">
        <f t="shared" si="16"/>
        <v>79.049377018920168</v>
      </c>
      <c r="H147" s="51">
        <f t="shared" si="17"/>
        <v>7904.9377018920177</v>
      </c>
      <c r="I147" s="50"/>
      <c r="J147" s="51">
        <v>16743.000000000004</v>
      </c>
      <c r="K147" s="50">
        <v>77.263497923396415</v>
      </c>
      <c r="M147" s="46">
        <f t="shared" si="18"/>
        <v>7.9049377018920175E-3</v>
      </c>
      <c r="N147" s="46" t="str">
        <f t="shared" si="19"/>
        <v>E05000610</v>
      </c>
      <c r="O147" s="46" t="str">
        <f t="shared" si="15"/>
        <v>Balham</v>
      </c>
      <c r="P147" s="46" t="str">
        <f t="shared" si="20"/>
        <v>Wandsworth</v>
      </c>
      <c r="Q147" s="46">
        <v>1.2656456953642384E-2</v>
      </c>
    </row>
    <row r="148" spans="1:17" x14ac:dyDescent="0.2">
      <c r="A148" s="47" t="s">
        <v>414</v>
      </c>
      <c r="B148" s="47" t="s">
        <v>415</v>
      </c>
      <c r="C148" s="47" t="s">
        <v>44</v>
      </c>
      <c r="D148" s="48">
        <v>15897</v>
      </c>
      <c r="E148" s="49">
        <v>177.5</v>
      </c>
      <c r="F148" s="50">
        <f t="shared" si="14"/>
        <v>1.7749999999999999</v>
      </c>
      <c r="G148" s="50">
        <f t="shared" si="16"/>
        <v>89.560563380281693</v>
      </c>
      <c r="H148" s="51">
        <f t="shared" si="17"/>
        <v>8956.0563380281692</v>
      </c>
      <c r="I148" s="50"/>
      <c r="J148" s="51">
        <v>15426.999999999998</v>
      </c>
      <c r="K148" s="50">
        <v>86.912676056338015</v>
      </c>
      <c r="M148" s="46">
        <f t="shared" si="18"/>
        <v>8.9560563380281684E-3</v>
      </c>
      <c r="N148" s="46" t="str">
        <f t="shared" si="19"/>
        <v>E05000494</v>
      </c>
      <c r="O148" s="46" t="str">
        <f t="shared" si="15"/>
        <v>West Ham</v>
      </c>
      <c r="P148" s="46" t="str">
        <f t="shared" si="20"/>
        <v>Newham</v>
      </c>
      <c r="Q148" s="46">
        <v>1.2562546816479402E-2</v>
      </c>
    </row>
    <row r="149" spans="1:17" x14ac:dyDescent="0.2">
      <c r="A149" s="47" t="s">
        <v>416</v>
      </c>
      <c r="B149" s="47" t="s">
        <v>417</v>
      </c>
      <c r="C149" s="47" t="s">
        <v>44</v>
      </c>
      <c r="D149" s="48">
        <v>15050</v>
      </c>
      <c r="E149" s="49">
        <v>223.2</v>
      </c>
      <c r="F149" s="50">
        <f t="shared" si="14"/>
        <v>2.2319999999999998</v>
      </c>
      <c r="G149" s="50">
        <f t="shared" si="16"/>
        <v>67.428315412186379</v>
      </c>
      <c r="H149" s="51">
        <f t="shared" si="17"/>
        <v>6742.8315412186384</v>
      </c>
      <c r="I149" s="50"/>
      <c r="J149" s="51">
        <v>14558</v>
      </c>
      <c r="K149" s="50">
        <v>65.224014336917563</v>
      </c>
      <c r="M149" s="46">
        <f t="shared" si="18"/>
        <v>6.7428315412186388E-3</v>
      </c>
      <c r="N149" s="46" t="str">
        <f t="shared" si="19"/>
        <v>E05000138</v>
      </c>
      <c r="O149" s="46" t="str">
        <f t="shared" si="15"/>
        <v>Holborn and Covent Garden</v>
      </c>
      <c r="P149" s="46" t="str">
        <f t="shared" si="20"/>
        <v>Camden</v>
      </c>
      <c r="Q149" s="46">
        <v>1.2474604496253124E-2</v>
      </c>
    </row>
    <row r="150" spans="1:17" x14ac:dyDescent="0.2">
      <c r="A150" s="47" t="s">
        <v>418</v>
      </c>
      <c r="B150" s="47" t="s">
        <v>419</v>
      </c>
      <c r="C150" s="47" t="s">
        <v>44</v>
      </c>
      <c r="D150" s="48">
        <v>14301</v>
      </c>
      <c r="E150" s="49">
        <v>225.9</v>
      </c>
      <c r="F150" s="50">
        <f t="shared" si="14"/>
        <v>2.2589999999999999</v>
      </c>
      <c r="G150" s="50">
        <f t="shared" si="16"/>
        <v>63.306772908366533</v>
      </c>
      <c r="H150" s="51">
        <f t="shared" si="17"/>
        <v>6330.6772908366538</v>
      </c>
      <c r="I150" s="50"/>
      <c r="J150" s="51">
        <v>13910</v>
      </c>
      <c r="K150" s="50">
        <v>61.575918548030103</v>
      </c>
      <c r="M150" s="46">
        <f t="shared" si="18"/>
        <v>6.3306772908366541E-3</v>
      </c>
      <c r="N150" s="46" t="str">
        <f t="shared" si="19"/>
        <v>E05000260</v>
      </c>
      <c r="O150" s="46" t="str">
        <f t="shared" si="15"/>
        <v>Parsons Green and Walham</v>
      </c>
      <c r="P150" s="46" t="str">
        <f t="shared" si="20"/>
        <v>Hammersmith and Fulham</v>
      </c>
      <c r="Q150" s="46">
        <v>1.2387527839643652E-2</v>
      </c>
    </row>
    <row r="151" spans="1:17" x14ac:dyDescent="0.2">
      <c r="A151" s="47" t="s">
        <v>420</v>
      </c>
      <c r="B151" s="47" t="s">
        <v>421</v>
      </c>
      <c r="C151" s="47" t="s">
        <v>44</v>
      </c>
      <c r="D151" s="48">
        <v>15740</v>
      </c>
      <c r="E151" s="49">
        <v>185.7</v>
      </c>
      <c r="F151" s="50">
        <f t="shared" si="14"/>
        <v>1.857</v>
      </c>
      <c r="G151" s="50">
        <f t="shared" si="16"/>
        <v>84.76036618201401</v>
      </c>
      <c r="H151" s="51">
        <f t="shared" si="17"/>
        <v>8476.0366182014004</v>
      </c>
      <c r="I151" s="50"/>
      <c r="J151" s="51">
        <v>14029</v>
      </c>
      <c r="K151" s="50">
        <v>75.546580506192782</v>
      </c>
      <c r="M151" s="46">
        <f t="shared" si="18"/>
        <v>8.4760366182014008E-3</v>
      </c>
      <c r="N151" s="46" t="str">
        <f t="shared" si="19"/>
        <v>E05000553</v>
      </c>
      <c r="O151" s="46" t="str">
        <f t="shared" si="15"/>
        <v>The Lane</v>
      </c>
      <c r="P151" s="46" t="str">
        <f t="shared" si="20"/>
        <v>Southwark</v>
      </c>
      <c r="Q151" s="46">
        <v>1.2361151079136691E-2</v>
      </c>
    </row>
    <row r="152" spans="1:17" x14ac:dyDescent="0.2">
      <c r="A152" s="47" t="s">
        <v>422</v>
      </c>
      <c r="B152" s="47" t="s">
        <v>423</v>
      </c>
      <c r="C152" s="47" t="s">
        <v>44</v>
      </c>
      <c r="D152" s="48">
        <v>14170</v>
      </c>
      <c r="E152" s="49">
        <v>214</v>
      </c>
      <c r="F152" s="50">
        <f t="shared" si="14"/>
        <v>2.14</v>
      </c>
      <c r="G152" s="50">
        <f t="shared" si="16"/>
        <v>66.214953271028037</v>
      </c>
      <c r="H152" s="51">
        <f t="shared" si="17"/>
        <v>6621.4953271028035</v>
      </c>
      <c r="I152" s="50"/>
      <c r="J152" s="51">
        <v>14019</v>
      </c>
      <c r="K152" s="50">
        <v>65.50934579439253</v>
      </c>
      <c r="M152" s="46">
        <f t="shared" si="18"/>
        <v>6.6214953271028039E-3</v>
      </c>
      <c r="N152" s="46" t="str">
        <f t="shared" si="19"/>
        <v>E05000641</v>
      </c>
      <c r="O152" s="46" t="str">
        <f t="shared" si="15"/>
        <v>Marylebone High Street</v>
      </c>
      <c r="P152" s="46" t="str">
        <f t="shared" si="20"/>
        <v>Westminster</v>
      </c>
      <c r="Q152" s="46">
        <v>1.2194805194805196E-2</v>
      </c>
    </row>
    <row r="153" spans="1:17" x14ac:dyDescent="0.2">
      <c r="A153" s="47" t="s">
        <v>424</v>
      </c>
      <c r="B153" s="47" t="s">
        <v>425</v>
      </c>
      <c r="C153" s="47" t="s">
        <v>44</v>
      </c>
      <c r="D153" s="48">
        <v>19900</v>
      </c>
      <c r="E153" s="49">
        <v>427.2</v>
      </c>
      <c r="F153" s="50">
        <f t="shared" si="14"/>
        <v>4.2720000000000002</v>
      </c>
      <c r="G153" s="50">
        <f t="shared" si="16"/>
        <v>46.582397003745321</v>
      </c>
      <c r="H153" s="51">
        <f t="shared" si="17"/>
        <v>4658.2397003745318</v>
      </c>
      <c r="I153" s="50"/>
      <c r="J153" s="51">
        <v>18706</v>
      </c>
      <c r="K153" s="50">
        <v>43.787453183520597</v>
      </c>
      <c r="M153" s="46">
        <f t="shared" si="18"/>
        <v>4.6582397003745316E-3</v>
      </c>
      <c r="N153" s="46" t="str">
        <f t="shared" si="19"/>
        <v>E05000129</v>
      </c>
      <c r="O153" s="46" t="str">
        <f t="shared" si="15"/>
        <v>Bloomsbury</v>
      </c>
      <c r="P153" s="46" t="str">
        <f t="shared" si="20"/>
        <v>Camden</v>
      </c>
      <c r="Q153" s="46">
        <v>1.2180215475024486E-2</v>
      </c>
    </row>
    <row r="154" spans="1:17" x14ac:dyDescent="0.2">
      <c r="A154" s="47" t="s">
        <v>426</v>
      </c>
      <c r="B154" s="47" t="s">
        <v>427</v>
      </c>
      <c r="C154" s="47" t="s">
        <v>44</v>
      </c>
      <c r="D154" s="48">
        <v>16254</v>
      </c>
      <c r="E154" s="49">
        <v>200</v>
      </c>
      <c r="F154" s="50">
        <f t="shared" si="14"/>
        <v>2</v>
      </c>
      <c r="G154" s="50">
        <f t="shared" si="16"/>
        <v>81.27</v>
      </c>
      <c r="H154" s="51">
        <f t="shared" si="17"/>
        <v>8127</v>
      </c>
      <c r="I154" s="50"/>
      <c r="J154" s="51">
        <v>14539</v>
      </c>
      <c r="K154" s="50">
        <v>72.694999999999993</v>
      </c>
      <c r="M154" s="46">
        <f t="shared" si="18"/>
        <v>8.1270000000000005E-3</v>
      </c>
      <c r="N154" s="46" t="str">
        <f t="shared" si="19"/>
        <v>E05000630</v>
      </c>
      <c r="O154" s="46" t="str">
        <f t="shared" si="15"/>
        <v>Abbey Road</v>
      </c>
      <c r="P154" s="46" t="str">
        <f t="shared" si="20"/>
        <v>Westminster</v>
      </c>
      <c r="Q154" s="46">
        <v>1.216986301369863E-2</v>
      </c>
    </row>
    <row r="155" spans="1:17" x14ac:dyDescent="0.2">
      <c r="A155" s="47" t="s">
        <v>428</v>
      </c>
      <c r="B155" s="47" t="s">
        <v>429</v>
      </c>
      <c r="C155" s="47" t="s">
        <v>44</v>
      </c>
      <c r="D155" s="48">
        <v>18664</v>
      </c>
      <c r="E155" s="49">
        <v>252.2</v>
      </c>
      <c r="F155" s="50">
        <f t="shared" si="14"/>
        <v>2.5219999999999998</v>
      </c>
      <c r="G155" s="50">
        <f t="shared" si="16"/>
        <v>74.004758128469476</v>
      </c>
      <c r="H155" s="51">
        <f t="shared" si="17"/>
        <v>7400.4758128469475</v>
      </c>
      <c r="I155" s="50"/>
      <c r="J155" s="51">
        <v>17625</v>
      </c>
      <c r="K155" s="50">
        <v>69.885011895321171</v>
      </c>
      <c r="M155" s="46">
        <f t="shared" si="18"/>
        <v>7.4004758128469478E-3</v>
      </c>
      <c r="N155" s="46" t="str">
        <f t="shared" si="19"/>
        <v>E05000026</v>
      </c>
      <c r="O155" s="46" t="str">
        <f t="shared" si="15"/>
        <v>Abbey</v>
      </c>
      <c r="P155" s="46" t="str">
        <f t="shared" si="20"/>
        <v>Barking and Dagenham</v>
      </c>
      <c r="Q155" s="46">
        <v>1.2132916340891321E-2</v>
      </c>
    </row>
    <row r="156" spans="1:17" x14ac:dyDescent="0.2">
      <c r="A156" s="47" t="s">
        <v>430</v>
      </c>
      <c r="B156" s="47" t="s">
        <v>431</v>
      </c>
      <c r="C156" s="47" t="s">
        <v>44</v>
      </c>
      <c r="D156" s="48">
        <v>14596</v>
      </c>
      <c r="E156" s="49">
        <v>338.1</v>
      </c>
      <c r="F156" s="50">
        <f t="shared" si="14"/>
        <v>3.3810000000000002</v>
      </c>
      <c r="G156" s="50">
        <f t="shared" si="16"/>
        <v>43.17065956817509</v>
      </c>
      <c r="H156" s="51">
        <f t="shared" si="17"/>
        <v>4317.0659568175097</v>
      </c>
      <c r="I156" s="50"/>
      <c r="J156" s="51">
        <v>14349</v>
      </c>
      <c r="K156" s="50">
        <v>42.440106477373554</v>
      </c>
      <c r="M156" s="46">
        <f t="shared" si="18"/>
        <v>4.3170659568175099E-3</v>
      </c>
      <c r="N156" s="46" t="str">
        <f t="shared" si="19"/>
        <v>E05000618</v>
      </c>
      <c r="O156" s="46" t="str">
        <f t="shared" si="15"/>
        <v>Nightingale</v>
      </c>
      <c r="P156" s="46" t="str">
        <f t="shared" si="20"/>
        <v>Wandsworth</v>
      </c>
      <c r="Q156" s="46">
        <v>1.2132412672623884E-2</v>
      </c>
    </row>
    <row r="157" spans="1:17" x14ac:dyDescent="0.2">
      <c r="A157" s="47" t="s">
        <v>432</v>
      </c>
      <c r="B157" s="47" t="s">
        <v>433</v>
      </c>
      <c r="C157" s="47" t="s">
        <v>44</v>
      </c>
      <c r="D157" s="48">
        <v>16121</v>
      </c>
      <c r="E157" s="49">
        <v>327.39999999999998</v>
      </c>
      <c r="F157" s="50">
        <f t="shared" si="14"/>
        <v>3.2739999999999996</v>
      </c>
      <c r="G157" s="50">
        <f t="shared" si="16"/>
        <v>49.239462431276728</v>
      </c>
      <c r="H157" s="51">
        <f t="shared" si="17"/>
        <v>4923.9462431276734</v>
      </c>
      <c r="I157" s="50"/>
      <c r="J157" s="51">
        <v>15561</v>
      </c>
      <c r="K157" s="50">
        <v>47.529016493585829</v>
      </c>
      <c r="M157" s="46">
        <f t="shared" si="18"/>
        <v>4.9239462431276736E-3</v>
      </c>
      <c r="N157" s="46" t="str">
        <f t="shared" si="19"/>
        <v>E05000144</v>
      </c>
      <c r="O157" s="46" t="str">
        <f t="shared" si="15"/>
        <v>Swiss Cottage</v>
      </c>
      <c r="P157" s="46" t="str">
        <f t="shared" si="20"/>
        <v>Camden</v>
      </c>
      <c r="Q157" s="46">
        <v>1.2077963404932378E-2</v>
      </c>
    </row>
    <row r="158" spans="1:17" x14ac:dyDescent="0.2">
      <c r="A158" s="47" t="s">
        <v>434</v>
      </c>
      <c r="B158" s="47" t="s">
        <v>435</v>
      </c>
      <c r="C158" s="47" t="s">
        <v>44</v>
      </c>
      <c r="D158" s="48">
        <v>14407</v>
      </c>
      <c r="E158" s="49">
        <v>220.8</v>
      </c>
      <c r="F158" s="50">
        <f t="shared" si="14"/>
        <v>2.2080000000000002</v>
      </c>
      <c r="G158" s="50">
        <f t="shared" si="16"/>
        <v>65.249094202898547</v>
      </c>
      <c r="H158" s="51">
        <f t="shared" si="17"/>
        <v>6524.9094202898541</v>
      </c>
      <c r="I158" s="50"/>
      <c r="J158" s="51">
        <v>14229</v>
      </c>
      <c r="K158" s="50">
        <v>64.442934782608688</v>
      </c>
      <c r="M158" s="46">
        <f t="shared" si="18"/>
        <v>6.5249094202898539E-3</v>
      </c>
      <c r="N158" s="46" t="str">
        <f t="shared" si="19"/>
        <v>E05000130</v>
      </c>
      <c r="O158" s="46" t="str">
        <f t="shared" si="15"/>
        <v>Camden Town with Primrose Hill</v>
      </c>
      <c r="P158" s="46" t="str">
        <f t="shared" si="20"/>
        <v>Camden</v>
      </c>
      <c r="Q158" s="46">
        <v>1.2073756432246998E-2</v>
      </c>
    </row>
    <row r="159" spans="1:17" x14ac:dyDescent="0.2">
      <c r="A159" s="47" t="s">
        <v>436</v>
      </c>
      <c r="B159" s="47" t="s">
        <v>437</v>
      </c>
      <c r="C159" s="47" t="s">
        <v>44</v>
      </c>
      <c r="D159" s="48">
        <v>13787</v>
      </c>
      <c r="E159" s="49">
        <v>153.9</v>
      </c>
      <c r="F159" s="50">
        <f t="shared" si="14"/>
        <v>1.5390000000000001</v>
      </c>
      <c r="G159" s="50">
        <f t="shared" si="16"/>
        <v>89.584145549057823</v>
      </c>
      <c r="H159" s="51">
        <f t="shared" si="17"/>
        <v>8958.414554905783</v>
      </c>
      <c r="I159" s="50"/>
      <c r="J159" s="51">
        <v>13897</v>
      </c>
      <c r="K159" s="50">
        <v>90.298895386614689</v>
      </c>
      <c r="M159" s="46">
        <f t="shared" si="18"/>
        <v>8.9584145549057824E-3</v>
      </c>
      <c r="N159" s="46" t="str">
        <f t="shared" si="19"/>
        <v>E05000399</v>
      </c>
      <c r="O159" s="46" t="str">
        <f t="shared" si="15"/>
        <v>Stanley</v>
      </c>
      <c r="P159" s="46" t="str">
        <f t="shared" si="20"/>
        <v>Kensington and Chelsea</v>
      </c>
      <c r="Q159" s="46">
        <v>1.2057315233785823E-2</v>
      </c>
    </row>
    <row r="160" spans="1:17" x14ac:dyDescent="0.2">
      <c r="A160" s="47" t="s">
        <v>438</v>
      </c>
      <c r="B160" s="47" t="s">
        <v>439</v>
      </c>
      <c r="C160" s="47" t="s">
        <v>44</v>
      </c>
      <c r="D160" s="48">
        <v>13728</v>
      </c>
      <c r="E160" s="49">
        <v>153.5</v>
      </c>
      <c r="F160" s="50">
        <f t="shared" si="14"/>
        <v>1.5349999999999999</v>
      </c>
      <c r="G160" s="50">
        <f t="shared" si="16"/>
        <v>89.433224755700323</v>
      </c>
      <c r="H160" s="51">
        <f t="shared" si="17"/>
        <v>8943.3224755700339</v>
      </c>
      <c r="I160" s="50"/>
      <c r="J160" s="51">
        <v>13517</v>
      </c>
      <c r="K160" s="50">
        <v>88.058631921824102</v>
      </c>
      <c r="M160" s="46">
        <f t="shared" si="18"/>
        <v>8.9433224755700331E-3</v>
      </c>
      <c r="N160" s="46" t="str">
        <f t="shared" si="19"/>
        <v>E05000448</v>
      </c>
      <c r="O160" s="46" t="str">
        <f t="shared" si="15"/>
        <v>Lewisham Central</v>
      </c>
      <c r="P160" s="46" t="str">
        <f t="shared" si="20"/>
        <v>Lewisham</v>
      </c>
      <c r="Q160" s="46">
        <v>1.2055933852140077E-2</v>
      </c>
    </row>
    <row r="161" spans="1:17" x14ac:dyDescent="0.2">
      <c r="A161" s="47" t="s">
        <v>440</v>
      </c>
      <c r="B161" s="47" t="s">
        <v>441</v>
      </c>
      <c r="C161" s="47" t="s">
        <v>44</v>
      </c>
      <c r="D161" s="48">
        <v>14967</v>
      </c>
      <c r="E161" s="49">
        <v>324.8</v>
      </c>
      <c r="F161" s="50">
        <f t="shared" si="14"/>
        <v>3.2480000000000002</v>
      </c>
      <c r="G161" s="50">
        <f t="shared" si="16"/>
        <v>46.080665024630541</v>
      </c>
      <c r="H161" s="51">
        <f t="shared" si="17"/>
        <v>4608.0665024630534</v>
      </c>
      <c r="I161" s="50"/>
      <c r="J161" s="51">
        <v>14713</v>
      </c>
      <c r="K161" s="50">
        <v>45.298645320197046</v>
      </c>
      <c r="M161" s="46">
        <f t="shared" si="18"/>
        <v>4.608066502463053E-3</v>
      </c>
      <c r="N161" s="46" t="str">
        <f t="shared" si="19"/>
        <v>E05000488</v>
      </c>
      <c r="O161" s="46" t="str">
        <f t="shared" si="15"/>
        <v>Manor Park</v>
      </c>
      <c r="P161" s="46" t="str">
        <f t="shared" si="20"/>
        <v>Newham</v>
      </c>
      <c r="Q161" s="46">
        <v>1.201185185185185E-2</v>
      </c>
    </row>
    <row r="162" spans="1:17" x14ac:dyDescent="0.2">
      <c r="A162" s="47" t="s">
        <v>442</v>
      </c>
      <c r="B162" s="47" t="s">
        <v>443</v>
      </c>
      <c r="C162" s="47" t="s">
        <v>44</v>
      </c>
      <c r="D162" s="48">
        <v>15573</v>
      </c>
      <c r="E162" s="49">
        <v>275.2</v>
      </c>
      <c r="F162" s="50">
        <f t="shared" si="14"/>
        <v>2.7519999999999998</v>
      </c>
      <c r="G162" s="50">
        <f t="shared" si="16"/>
        <v>56.587936046511629</v>
      </c>
      <c r="H162" s="51">
        <f t="shared" si="17"/>
        <v>5658.7936046511632</v>
      </c>
      <c r="I162" s="50"/>
      <c r="J162" s="51">
        <v>15183</v>
      </c>
      <c r="K162" s="50">
        <v>55.170784883720934</v>
      </c>
      <c r="M162" s="46">
        <f t="shared" si="18"/>
        <v>5.658793604651163E-3</v>
      </c>
      <c r="N162" s="46" t="str">
        <f t="shared" si="19"/>
        <v>E05000148</v>
      </c>
      <c r="O162" s="46" t="str">
        <f t="shared" si="15"/>
        <v>Bensham Manor</v>
      </c>
      <c r="P162" s="46" t="str">
        <f t="shared" si="20"/>
        <v>Croydon</v>
      </c>
      <c r="Q162" s="46">
        <v>1.1964038727524204E-2</v>
      </c>
    </row>
    <row r="163" spans="1:17" x14ac:dyDescent="0.2">
      <c r="A163" s="47" t="s">
        <v>444</v>
      </c>
      <c r="B163" s="47" t="s">
        <v>445</v>
      </c>
      <c r="C163" s="47" t="s">
        <v>44</v>
      </c>
      <c r="D163" s="48">
        <v>14913</v>
      </c>
      <c r="E163" s="49">
        <v>354.8</v>
      </c>
      <c r="F163" s="50">
        <f t="shared" si="14"/>
        <v>3.548</v>
      </c>
      <c r="G163" s="50">
        <f t="shared" si="16"/>
        <v>42.032130777903042</v>
      </c>
      <c r="H163" s="51">
        <f t="shared" si="17"/>
        <v>4203.2130777903039</v>
      </c>
      <c r="I163" s="50"/>
      <c r="J163" s="51">
        <v>15121</v>
      </c>
      <c r="K163" s="50">
        <v>42.61837655016911</v>
      </c>
      <c r="M163" s="46">
        <f t="shared" si="18"/>
        <v>4.2032130777903036E-3</v>
      </c>
      <c r="N163" s="46" t="str">
        <f t="shared" si="19"/>
        <v>E05000095</v>
      </c>
      <c r="O163" s="46" t="str">
        <f t="shared" si="15"/>
        <v>Mapesbury</v>
      </c>
      <c r="P163" s="46" t="str">
        <f t="shared" si="20"/>
        <v>Brent</v>
      </c>
      <c r="Q163" s="46">
        <v>1.1839311334289813E-2</v>
      </c>
    </row>
    <row r="164" spans="1:17" x14ac:dyDescent="0.2">
      <c r="A164" s="47" t="s">
        <v>446</v>
      </c>
      <c r="B164" s="47" t="s">
        <v>447</v>
      </c>
      <c r="C164" s="47" t="s">
        <v>44</v>
      </c>
      <c r="D164" s="48">
        <v>14851</v>
      </c>
      <c r="E164" s="49">
        <v>379.4</v>
      </c>
      <c r="F164" s="50">
        <f t="shared" si="14"/>
        <v>3.7939999999999996</v>
      </c>
      <c r="G164" s="50">
        <f t="shared" si="16"/>
        <v>39.143384290985772</v>
      </c>
      <c r="H164" s="51">
        <f t="shared" si="17"/>
        <v>3914.3384290985773</v>
      </c>
      <c r="I164" s="50"/>
      <c r="J164" s="51">
        <v>14032.000000000002</v>
      </c>
      <c r="K164" s="50">
        <v>36.98471270426991</v>
      </c>
      <c r="M164" s="46">
        <f t="shared" si="18"/>
        <v>3.9143384290985777E-3</v>
      </c>
      <c r="N164" s="46" t="str">
        <f t="shared" si="19"/>
        <v>E05000392</v>
      </c>
      <c r="O164" s="46" t="str">
        <f t="shared" si="15"/>
        <v>Norland</v>
      </c>
      <c r="P164" s="46" t="str">
        <f t="shared" si="20"/>
        <v>Kensington and Chelsea</v>
      </c>
      <c r="Q164" s="46">
        <v>1.1834938101788171E-2</v>
      </c>
    </row>
    <row r="165" spans="1:17" x14ac:dyDescent="0.2">
      <c r="A165" s="47" t="s">
        <v>448</v>
      </c>
      <c r="B165" s="47" t="s">
        <v>449</v>
      </c>
      <c r="C165" s="47" t="s">
        <v>44</v>
      </c>
      <c r="D165" s="48">
        <v>15660</v>
      </c>
      <c r="E165" s="49">
        <v>336.5</v>
      </c>
      <c r="F165" s="50">
        <f t="shared" si="14"/>
        <v>3.3650000000000002</v>
      </c>
      <c r="G165" s="50">
        <f t="shared" si="16"/>
        <v>46.537890044576521</v>
      </c>
      <c r="H165" s="51">
        <f t="shared" si="17"/>
        <v>4653.7890044576516</v>
      </c>
      <c r="I165" s="50"/>
      <c r="J165" s="51">
        <v>15339.000000000002</v>
      </c>
      <c r="K165" s="50">
        <v>45.583952451708775</v>
      </c>
      <c r="M165" s="46">
        <f t="shared" si="18"/>
        <v>4.6537890044576515E-3</v>
      </c>
      <c r="N165" s="46" t="str">
        <f t="shared" si="19"/>
        <v>E05000612</v>
      </c>
      <c r="O165" s="46" t="str">
        <f t="shared" si="15"/>
        <v>Earlsfield</v>
      </c>
      <c r="P165" s="46" t="str">
        <f t="shared" si="20"/>
        <v>Wandsworth</v>
      </c>
      <c r="Q165" s="46">
        <v>1.1827072997873847E-2</v>
      </c>
    </row>
    <row r="166" spans="1:17" x14ac:dyDescent="0.2">
      <c r="A166" s="47" t="s">
        <v>450</v>
      </c>
      <c r="B166" s="47" t="s">
        <v>451</v>
      </c>
      <c r="C166" s="47" t="s">
        <v>44</v>
      </c>
      <c r="D166" s="48">
        <v>18144</v>
      </c>
      <c r="E166" s="49">
        <v>171.9</v>
      </c>
      <c r="F166" s="50">
        <f t="shared" si="14"/>
        <v>1.7190000000000001</v>
      </c>
      <c r="G166" s="50">
        <f t="shared" si="16"/>
        <v>105.54973821989529</v>
      </c>
      <c r="H166" s="51">
        <f t="shared" si="17"/>
        <v>10554.973821989528</v>
      </c>
      <c r="I166" s="50"/>
      <c r="J166" s="51">
        <v>14873</v>
      </c>
      <c r="K166" s="50">
        <v>86.521233275159972</v>
      </c>
      <c r="M166" s="46">
        <f t="shared" si="18"/>
        <v>1.0554973821989527E-2</v>
      </c>
      <c r="N166" s="46" t="str">
        <f t="shared" si="19"/>
        <v>E05000432</v>
      </c>
      <c r="O166" s="46" t="str">
        <f t="shared" si="15"/>
        <v>Streatham Wells</v>
      </c>
      <c r="P166" s="46" t="str">
        <f t="shared" si="20"/>
        <v>Lambeth</v>
      </c>
      <c r="Q166" s="46">
        <v>1.1819434872501724E-2</v>
      </c>
    </row>
    <row r="167" spans="1:17" x14ac:dyDescent="0.2">
      <c r="A167" s="47" t="s">
        <v>452</v>
      </c>
      <c r="B167" s="47" t="s">
        <v>453</v>
      </c>
      <c r="C167" s="47" t="s">
        <v>44</v>
      </c>
      <c r="D167" s="48">
        <v>13661</v>
      </c>
      <c r="E167" s="49">
        <v>162.19999999999999</v>
      </c>
      <c r="F167" s="50">
        <f t="shared" si="14"/>
        <v>1.6219999999999999</v>
      </c>
      <c r="G167" s="50">
        <f t="shared" si="16"/>
        <v>84.223181257706543</v>
      </c>
      <c r="H167" s="51">
        <f t="shared" si="17"/>
        <v>8422.3181257706547</v>
      </c>
      <c r="I167" s="50"/>
      <c r="J167" s="51">
        <v>13439</v>
      </c>
      <c r="K167" s="50">
        <v>82.854500616522813</v>
      </c>
      <c r="M167" s="46">
        <f t="shared" si="18"/>
        <v>8.4223181257706541E-3</v>
      </c>
      <c r="N167" s="46" t="str">
        <f t="shared" si="19"/>
        <v>E05000279</v>
      </c>
      <c r="O167" s="46" t="str">
        <f t="shared" si="15"/>
        <v>Stroud Green</v>
      </c>
      <c r="P167" s="46" t="str">
        <f t="shared" si="20"/>
        <v>Haringey</v>
      </c>
      <c r="Q167" s="46">
        <v>1.1781735159817352E-2</v>
      </c>
    </row>
    <row r="168" spans="1:17" x14ac:dyDescent="0.2">
      <c r="A168" s="47" t="s">
        <v>454</v>
      </c>
      <c r="B168" s="47" t="s">
        <v>455</v>
      </c>
      <c r="C168" s="47" t="s">
        <v>44</v>
      </c>
      <c r="D168" s="48">
        <v>16501</v>
      </c>
      <c r="E168" s="49">
        <v>158.5</v>
      </c>
      <c r="F168" s="50">
        <f t="shared" si="14"/>
        <v>1.585</v>
      </c>
      <c r="G168" s="50">
        <f t="shared" si="16"/>
        <v>104.10725552050474</v>
      </c>
      <c r="H168" s="51">
        <f t="shared" si="17"/>
        <v>10410.725552050473</v>
      </c>
      <c r="I168" s="50"/>
      <c r="J168" s="51">
        <v>14578.999999999996</v>
      </c>
      <c r="K168" s="50">
        <v>91.981072555205031</v>
      </c>
      <c r="M168" s="46">
        <f t="shared" si="18"/>
        <v>1.0410725552050474E-2</v>
      </c>
      <c r="N168" s="46" t="str">
        <f t="shared" si="19"/>
        <v>E05000028</v>
      </c>
      <c r="O168" s="46" t="str">
        <f t="shared" si="15"/>
        <v>Becontree</v>
      </c>
      <c r="P168" s="46" t="str">
        <f t="shared" si="20"/>
        <v>Barking and Dagenham</v>
      </c>
      <c r="Q168" s="46">
        <v>1.1774143302180684E-2</v>
      </c>
    </row>
    <row r="169" spans="1:17" x14ac:dyDescent="0.2">
      <c r="A169" s="47" t="s">
        <v>456</v>
      </c>
      <c r="B169" s="47" t="s">
        <v>457</v>
      </c>
      <c r="C169" s="47" t="s">
        <v>44</v>
      </c>
      <c r="D169" s="48">
        <v>13811</v>
      </c>
      <c r="E169" s="49">
        <v>143.5</v>
      </c>
      <c r="F169" s="50">
        <f t="shared" si="14"/>
        <v>1.4350000000000001</v>
      </c>
      <c r="G169" s="50">
        <f t="shared" si="16"/>
        <v>96.243902439024396</v>
      </c>
      <c r="H169" s="51">
        <f t="shared" si="17"/>
        <v>9624.3902439024387</v>
      </c>
      <c r="I169" s="50"/>
      <c r="J169" s="51">
        <v>13474</v>
      </c>
      <c r="K169" s="50">
        <v>93.895470383275267</v>
      </c>
      <c r="M169" s="46">
        <f t="shared" si="18"/>
        <v>9.6243902439024382E-3</v>
      </c>
      <c r="N169" s="46" t="str">
        <f t="shared" si="19"/>
        <v>E05000624</v>
      </c>
      <c r="O169" s="46" t="str">
        <f t="shared" si="15"/>
        <v>Southfields</v>
      </c>
      <c r="P169" s="46" t="str">
        <f t="shared" si="20"/>
        <v>Wandsworth</v>
      </c>
      <c r="Q169" s="46">
        <v>1.1765440210249674E-2</v>
      </c>
    </row>
    <row r="170" spans="1:17" x14ac:dyDescent="0.2">
      <c r="A170" s="47" t="s">
        <v>458</v>
      </c>
      <c r="B170" s="47" t="s">
        <v>459</v>
      </c>
      <c r="C170" s="47" t="s">
        <v>44</v>
      </c>
      <c r="D170" s="48">
        <v>13487</v>
      </c>
      <c r="E170" s="49">
        <v>146.6</v>
      </c>
      <c r="F170" s="50">
        <f t="shared" si="14"/>
        <v>1.466</v>
      </c>
      <c r="G170" s="50">
        <f t="shared" si="16"/>
        <v>91.998635743519785</v>
      </c>
      <c r="H170" s="51">
        <f t="shared" si="17"/>
        <v>9199.863574351979</v>
      </c>
      <c r="I170" s="50"/>
      <c r="J170" s="51">
        <v>13330</v>
      </c>
      <c r="K170" s="50">
        <v>90.92769440654844</v>
      </c>
      <c r="M170" s="46">
        <f t="shared" si="18"/>
        <v>9.1998635743519783E-3</v>
      </c>
      <c r="N170" s="46" t="str">
        <f t="shared" si="19"/>
        <v>E05000478</v>
      </c>
      <c r="O170" s="46" t="str">
        <f t="shared" si="15"/>
        <v>Canning Town South</v>
      </c>
      <c r="P170" s="46" t="str">
        <f t="shared" si="20"/>
        <v>Newham</v>
      </c>
      <c r="Q170" s="46">
        <v>1.1764997248211338E-2</v>
      </c>
    </row>
    <row r="171" spans="1:17" x14ac:dyDescent="0.2">
      <c r="A171" s="47" t="s">
        <v>460</v>
      </c>
      <c r="B171" s="47" t="s">
        <v>461</v>
      </c>
      <c r="C171" s="47" t="s">
        <v>46</v>
      </c>
      <c r="D171" s="48">
        <v>15128</v>
      </c>
      <c r="E171" s="49">
        <v>148.5</v>
      </c>
      <c r="F171" s="50">
        <f t="shared" si="14"/>
        <v>1.4850000000000001</v>
      </c>
      <c r="G171" s="50">
        <f t="shared" si="16"/>
        <v>101.87205387205387</v>
      </c>
      <c r="H171" s="51">
        <f t="shared" si="17"/>
        <v>10187.205387205386</v>
      </c>
      <c r="I171" s="50"/>
      <c r="J171" s="51">
        <v>14051</v>
      </c>
      <c r="K171" s="50">
        <v>94.619528619528623</v>
      </c>
      <c r="M171" s="46">
        <f t="shared" si="18"/>
        <v>1.0187205387205385E-2</v>
      </c>
      <c r="N171" s="46" t="str">
        <f t="shared" si="19"/>
        <v>E05000493</v>
      </c>
      <c r="O171" s="46" t="str">
        <f t="shared" si="15"/>
        <v>Wall End</v>
      </c>
      <c r="P171" s="46" t="str">
        <f t="shared" si="20"/>
        <v>Newham</v>
      </c>
      <c r="Q171" s="46">
        <v>1.173313995649021E-2</v>
      </c>
    </row>
    <row r="172" spans="1:17" x14ac:dyDescent="0.2">
      <c r="A172" s="47" t="s">
        <v>462</v>
      </c>
      <c r="B172" s="47" t="s">
        <v>463</v>
      </c>
      <c r="C172" s="47" t="s">
        <v>46</v>
      </c>
      <c r="D172" s="48">
        <v>14666</v>
      </c>
      <c r="E172" s="49">
        <v>252.6</v>
      </c>
      <c r="F172" s="50">
        <f t="shared" si="14"/>
        <v>2.5259999999999998</v>
      </c>
      <c r="G172" s="50">
        <f t="shared" si="16"/>
        <v>58.060174188440222</v>
      </c>
      <c r="H172" s="51">
        <f t="shared" si="17"/>
        <v>5806.0174188440224</v>
      </c>
      <c r="I172" s="50"/>
      <c r="J172" s="51">
        <v>13923</v>
      </c>
      <c r="K172" s="50">
        <v>55.118764845605703</v>
      </c>
      <c r="M172" s="46">
        <f t="shared" si="18"/>
        <v>5.8060174188440221E-3</v>
      </c>
      <c r="N172" s="46" t="str">
        <f t="shared" si="19"/>
        <v>E05000256</v>
      </c>
      <c r="O172" s="46" t="str">
        <f t="shared" si="15"/>
        <v>Hammersmith Broadway</v>
      </c>
      <c r="P172" s="46" t="str">
        <f t="shared" si="20"/>
        <v>Hammersmith and Fulham</v>
      </c>
      <c r="Q172" s="46">
        <v>1.1701086956521738E-2</v>
      </c>
    </row>
    <row r="173" spans="1:17" x14ac:dyDescent="0.2">
      <c r="A173" s="47" t="s">
        <v>464</v>
      </c>
      <c r="B173" s="47" t="s">
        <v>465</v>
      </c>
      <c r="C173" s="47" t="s">
        <v>46</v>
      </c>
      <c r="D173" s="48">
        <v>14654</v>
      </c>
      <c r="E173" s="49">
        <v>1694.4</v>
      </c>
      <c r="F173" s="50">
        <f t="shared" si="14"/>
        <v>16.944000000000003</v>
      </c>
      <c r="G173" s="50">
        <f t="shared" si="16"/>
        <v>8.6484891406987714</v>
      </c>
      <c r="H173" s="51">
        <f t="shared" si="17"/>
        <v>864.84891406987708</v>
      </c>
      <c r="I173" s="50"/>
      <c r="J173" s="51">
        <v>13762</v>
      </c>
      <c r="K173" s="50">
        <v>8.1220491029272903</v>
      </c>
      <c r="M173" s="46">
        <f t="shared" si="18"/>
        <v>8.6484891406987706E-4</v>
      </c>
      <c r="N173" s="46" t="str">
        <f t="shared" si="19"/>
        <v>E05000243</v>
      </c>
      <c r="O173" s="46" t="str">
        <f t="shared" si="15"/>
        <v>Lordship</v>
      </c>
      <c r="P173" s="46" t="str">
        <f t="shared" si="20"/>
        <v>Hackney</v>
      </c>
      <c r="Q173" s="46">
        <v>1.1645675902602856E-2</v>
      </c>
    </row>
    <row r="174" spans="1:17" x14ac:dyDescent="0.2">
      <c r="A174" s="47" t="s">
        <v>466</v>
      </c>
      <c r="B174" s="47" t="s">
        <v>467</v>
      </c>
      <c r="C174" s="47" t="s">
        <v>46</v>
      </c>
      <c r="D174" s="48">
        <v>15240</v>
      </c>
      <c r="E174" s="49">
        <v>1040.7</v>
      </c>
      <c r="F174" s="50">
        <f t="shared" si="14"/>
        <v>10.407</v>
      </c>
      <c r="G174" s="50">
        <f t="shared" si="16"/>
        <v>14.643989622369558</v>
      </c>
      <c r="H174" s="51">
        <f t="shared" si="17"/>
        <v>1464.3989622369559</v>
      </c>
      <c r="I174" s="50"/>
      <c r="J174" s="51">
        <v>13788</v>
      </c>
      <c r="K174" s="50">
        <v>13.248774863072931</v>
      </c>
      <c r="M174" s="46">
        <f t="shared" si="18"/>
        <v>1.4643989622369559E-3</v>
      </c>
      <c r="N174" s="46" t="str">
        <f t="shared" si="19"/>
        <v>E05000536</v>
      </c>
      <c r="O174" s="46" t="str">
        <f t="shared" si="15"/>
        <v>Cathedrals</v>
      </c>
      <c r="P174" s="46" t="str">
        <f t="shared" si="20"/>
        <v>Southwark</v>
      </c>
      <c r="Q174" s="46">
        <v>1.1644923425978445E-2</v>
      </c>
    </row>
    <row r="175" spans="1:17" x14ac:dyDescent="0.2">
      <c r="A175" s="47" t="s">
        <v>468</v>
      </c>
      <c r="B175" s="47" t="s">
        <v>469</v>
      </c>
      <c r="C175" s="47" t="s">
        <v>46</v>
      </c>
      <c r="D175" s="48">
        <v>19113</v>
      </c>
      <c r="E175" s="49">
        <v>312.89999999999998</v>
      </c>
      <c r="F175" s="50">
        <f t="shared" si="14"/>
        <v>3.1289999999999996</v>
      </c>
      <c r="G175" s="50">
        <f t="shared" si="16"/>
        <v>61.083413231064242</v>
      </c>
      <c r="H175" s="51">
        <f t="shared" si="17"/>
        <v>6108.3413231064251</v>
      </c>
      <c r="I175" s="50"/>
      <c r="J175" s="51">
        <v>17949.000000000007</v>
      </c>
      <c r="K175" s="50">
        <v>57.36337488015343</v>
      </c>
      <c r="M175" s="46">
        <f t="shared" si="18"/>
        <v>6.1083413231064251E-3</v>
      </c>
      <c r="N175" s="46" t="str">
        <f t="shared" si="19"/>
        <v>E05000146</v>
      </c>
      <c r="O175" s="46" t="str">
        <f t="shared" si="15"/>
        <v>Addiscombe</v>
      </c>
      <c r="P175" s="46" t="str">
        <f t="shared" si="20"/>
        <v>Croydon</v>
      </c>
      <c r="Q175" s="46">
        <v>1.1620689655172415E-2</v>
      </c>
    </row>
    <row r="176" spans="1:17" x14ac:dyDescent="0.2">
      <c r="A176" s="47" t="s">
        <v>470</v>
      </c>
      <c r="B176" s="47" t="s">
        <v>471</v>
      </c>
      <c r="C176" s="47" t="s">
        <v>46</v>
      </c>
      <c r="D176" s="48">
        <v>16943</v>
      </c>
      <c r="E176" s="49">
        <v>463.9</v>
      </c>
      <c r="F176" s="50">
        <f t="shared" si="14"/>
        <v>4.6389999999999993</v>
      </c>
      <c r="G176" s="50">
        <f t="shared" si="16"/>
        <v>36.522957533951285</v>
      </c>
      <c r="H176" s="51">
        <f t="shared" si="17"/>
        <v>3652.2957533951289</v>
      </c>
      <c r="I176" s="50"/>
      <c r="J176" s="51">
        <v>16026.999999999996</v>
      </c>
      <c r="K176" s="50">
        <v>34.5483940504419</v>
      </c>
      <c r="M176" s="46">
        <f t="shared" si="18"/>
        <v>3.6522957533951291E-3</v>
      </c>
      <c r="N176" s="46" t="str">
        <f t="shared" si="19"/>
        <v>E05000453</v>
      </c>
      <c r="O176" s="46" t="str">
        <f t="shared" si="15"/>
        <v>Telegraph Hill</v>
      </c>
      <c r="P176" s="46" t="str">
        <f t="shared" si="20"/>
        <v>Lewisham</v>
      </c>
      <c r="Q176" s="46">
        <v>1.1545984455958549E-2</v>
      </c>
    </row>
    <row r="177" spans="1:17" x14ac:dyDescent="0.2">
      <c r="A177" s="47" t="s">
        <v>472</v>
      </c>
      <c r="B177" s="47" t="s">
        <v>473</v>
      </c>
      <c r="C177" s="47" t="s">
        <v>46</v>
      </c>
      <c r="D177" s="48">
        <v>18384</v>
      </c>
      <c r="E177" s="49">
        <v>325.10000000000002</v>
      </c>
      <c r="F177" s="50">
        <f t="shared" si="14"/>
        <v>3.2510000000000003</v>
      </c>
      <c r="G177" s="50">
        <f t="shared" si="16"/>
        <v>56.548754229467853</v>
      </c>
      <c r="H177" s="51">
        <f t="shared" si="17"/>
        <v>5654.875422946785</v>
      </c>
      <c r="I177" s="50"/>
      <c r="J177" s="51">
        <v>16469</v>
      </c>
      <c r="K177" s="50">
        <v>50.65825899723162</v>
      </c>
      <c r="M177" s="46">
        <f t="shared" si="18"/>
        <v>5.6548754229467845E-3</v>
      </c>
      <c r="N177" s="46" t="str">
        <f t="shared" si="19"/>
        <v>E05000142</v>
      </c>
      <c r="O177" s="46" t="str">
        <f t="shared" si="15"/>
        <v>Regent's Park</v>
      </c>
      <c r="P177" s="46" t="str">
        <f t="shared" si="20"/>
        <v>Camden</v>
      </c>
      <c r="Q177" s="46">
        <v>1.1494074074074073E-2</v>
      </c>
    </row>
    <row r="178" spans="1:17" x14ac:dyDescent="0.2">
      <c r="A178" s="47" t="s">
        <v>474</v>
      </c>
      <c r="B178" s="47" t="s">
        <v>475</v>
      </c>
      <c r="C178" s="47" t="s">
        <v>46</v>
      </c>
      <c r="D178" s="48">
        <v>13945</v>
      </c>
      <c r="E178" s="49">
        <v>328.6</v>
      </c>
      <c r="F178" s="50">
        <f t="shared" si="14"/>
        <v>3.286</v>
      </c>
      <c r="G178" s="50">
        <f t="shared" si="16"/>
        <v>42.437614120511256</v>
      </c>
      <c r="H178" s="51">
        <f t="shared" si="17"/>
        <v>4243.7614120511262</v>
      </c>
      <c r="I178" s="50"/>
      <c r="J178" s="51">
        <v>12708.999999999998</v>
      </c>
      <c r="K178" s="50">
        <v>38.676202069385262</v>
      </c>
      <c r="M178" s="46">
        <f t="shared" si="18"/>
        <v>4.2437614120511263E-3</v>
      </c>
      <c r="N178" s="46" t="str">
        <f t="shared" si="19"/>
        <v>E05000221</v>
      </c>
      <c r="O178" s="46" t="str">
        <f t="shared" si="15"/>
        <v>Glyndon</v>
      </c>
      <c r="P178" s="46" t="str">
        <f t="shared" si="20"/>
        <v>Greenwich</v>
      </c>
      <c r="Q178" s="46">
        <v>1.1476525821596244E-2</v>
      </c>
    </row>
    <row r="179" spans="1:17" x14ac:dyDescent="0.2">
      <c r="A179" s="47" t="s">
        <v>476</v>
      </c>
      <c r="B179" s="47" t="s">
        <v>477</v>
      </c>
      <c r="C179" s="47" t="s">
        <v>46</v>
      </c>
      <c r="D179" s="48">
        <v>17526</v>
      </c>
      <c r="E179" s="49">
        <v>179.7</v>
      </c>
      <c r="F179" s="50">
        <f t="shared" si="14"/>
        <v>1.7969999999999999</v>
      </c>
      <c r="G179" s="50">
        <f t="shared" si="16"/>
        <v>97.529215358931552</v>
      </c>
      <c r="H179" s="51">
        <f t="shared" si="17"/>
        <v>9752.921535893156</v>
      </c>
      <c r="I179" s="50"/>
      <c r="J179" s="51">
        <v>16262.999999999998</v>
      </c>
      <c r="K179" s="50">
        <v>90.500834724540894</v>
      </c>
      <c r="M179" s="46">
        <f t="shared" si="18"/>
        <v>9.7529215358931557E-3</v>
      </c>
      <c r="N179" s="46" t="str">
        <f t="shared" si="19"/>
        <v>E05000461</v>
      </c>
      <c r="O179" s="46" t="str">
        <f t="shared" si="15"/>
        <v>Graveney</v>
      </c>
      <c r="P179" s="46" t="str">
        <f t="shared" si="20"/>
        <v>Merton</v>
      </c>
      <c r="Q179" s="46">
        <v>1.1436651583710407E-2</v>
      </c>
    </row>
    <row r="180" spans="1:17" x14ac:dyDescent="0.2">
      <c r="A180" s="47" t="s">
        <v>478</v>
      </c>
      <c r="B180" s="47" t="s">
        <v>479</v>
      </c>
      <c r="C180" s="47" t="s">
        <v>46</v>
      </c>
      <c r="D180" s="48">
        <v>14027</v>
      </c>
      <c r="E180" s="49">
        <v>508.8</v>
      </c>
      <c r="F180" s="50">
        <f t="shared" si="14"/>
        <v>5.0880000000000001</v>
      </c>
      <c r="G180" s="50">
        <f t="shared" si="16"/>
        <v>27.5687893081761</v>
      </c>
      <c r="H180" s="51">
        <f t="shared" si="17"/>
        <v>2756.8789308176101</v>
      </c>
      <c r="I180" s="50"/>
      <c r="J180" s="51">
        <v>13006</v>
      </c>
      <c r="K180" s="50">
        <v>25.562106918238992</v>
      </c>
      <c r="M180" s="46">
        <f t="shared" si="18"/>
        <v>2.75687893081761E-3</v>
      </c>
      <c r="N180" s="46" t="str">
        <f t="shared" si="19"/>
        <v>E05000439</v>
      </c>
      <c r="O180" s="46" t="str">
        <f t="shared" si="15"/>
        <v>Brockley</v>
      </c>
      <c r="P180" s="46" t="str">
        <f t="shared" si="20"/>
        <v>Lewisham</v>
      </c>
      <c r="Q180" s="46">
        <v>1.1418742586002372E-2</v>
      </c>
    </row>
    <row r="181" spans="1:17" x14ac:dyDescent="0.2">
      <c r="A181" s="47" t="s">
        <v>480</v>
      </c>
      <c r="B181" s="47" t="s">
        <v>481</v>
      </c>
      <c r="C181" s="47" t="s">
        <v>46</v>
      </c>
      <c r="D181" s="48">
        <v>14970</v>
      </c>
      <c r="E181" s="49">
        <v>391.8</v>
      </c>
      <c r="F181" s="50">
        <f t="shared" si="14"/>
        <v>3.9180000000000001</v>
      </c>
      <c r="G181" s="50">
        <f t="shared" si="16"/>
        <v>38.208269525267994</v>
      </c>
      <c r="H181" s="51">
        <f t="shared" si="17"/>
        <v>3820.8269525267992</v>
      </c>
      <c r="I181" s="50"/>
      <c r="J181" s="51">
        <v>14355</v>
      </c>
      <c r="K181" s="50">
        <v>36.638591117917301</v>
      </c>
      <c r="M181" s="46">
        <f t="shared" si="18"/>
        <v>3.8208269525267994E-3</v>
      </c>
      <c r="N181" s="46" t="str">
        <f t="shared" si="19"/>
        <v>E05000428</v>
      </c>
      <c r="O181" s="46" t="str">
        <f t="shared" si="15"/>
        <v>St. Leonard's</v>
      </c>
      <c r="P181" s="46" t="str">
        <f t="shared" si="20"/>
        <v>Lambeth</v>
      </c>
      <c r="Q181" s="46">
        <v>1.1327122153209109E-2</v>
      </c>
    </row>
    <row r="182" spans="1:17" x14ac:dyDescent="0.2">
      <c r="A182" s="47" t="s">
        <v>482</v>
      </c>
      <c r="B182" s="47" t="s">
        <v>483</v>
      </c>
      <c r="C182" s="47" t="s">
        <v>46</v>
      </c>
      <c r="D182" s="48">
        <v>17543</v>
      </c>
      <c r="E182" s="49">
        <v>217.5</v>
      </c>
      <c r="F182" s="50">
        <f t="shared" si="14"/>
        <v>2.1749999999999998</v>
      </c>
      <c r="G182" s="50">
        <f t="shared" si="16"/>
        <v>80.657471264367814</v>
      </c>
      <c r="H182" s="51">
        <f t="shared" si="17"/>
        <v>8065.7471264367823</v>
      </c>
      <c r="I182" s="50"/>
      <c r="J182" s="51">
        <v>16531</v>
      </c>
      <c r="K182" s="50">
        <v>76.004597701149422</v>
      </c>
      <c r="M182" s="46">
        <f t="shared" si="18"/>
        <v>8.0657471264367828E-3</v>
      </c>
      <c r="N182" s="46" t="str">
        <f t="shared" si="19"/>
        <v>E05000545</v>
      </c>
      <c r="O182" s="46" t="str">
        <f t="shared" si="15"/>
        <v>Nunhead</v>
      </c>
      <c r="P182" s="46" t="str">
        <f t="shared" si="20"/>
        <v>Southwark</v>
      </c>
      <c r="Q182" s="46">
        <v>1.1300302571860819E-2</v>
      </c>
    </row>
    <row r="183" spans="1:17" x14ac:dyDescent="0.2">
      <c r="A183" s="47" t="s">
        <v>484</v>
      </c>
      <c r="B183" s="47" t="s">
        <v>485</v>
      </c>
      <c r="C183" s="47" t="s">
        <v>46</v>
      </c>
      <c r="D183" s="48">
        <v>16404</v>
      </c>
      <c r="E183" s="49">
        <v>194.1</v>
      </c>
      <c r="F183" s="50">
        <f t="shared" si="14"/>
        <v>1.9409999999999998</v>
      </c>
      <c r="G183" s="50">
        <f t="shared" si="16"/>
        <v>84.513137557959823</v>
      </c>
      <c r="H183" s="51">
        <f t="shared" si="17"/>
        <v>8451.3137557959817</v>
      </c>
      <c r="I183" s="50"/>
      <c r="J183" s="51">
        <v>15162</v>
      </c>
      <c r="K183" s="50">
        <v>78.114374034003092</v>
      </c>
      <c r="M183" s="46">
        <f t="shared" si="18"/>
        <v>8.4513137557959816E-3</v>
      </c>
      <c r="N183" s="46" t="str">
        <f t="shared" si="19"/>
        <v>E05000263</v>
      </c>
      <c r="O183" s="46" t="str">
        <f t="shared" si="15"/>
        <v>Shepherd's Bush Green</v>
      </c>
      <c r="P183" s="46" t="str">
        <f t="shared" si="20"/>
        <v>Hammersmith and Fulham</v>
      </c>
      <c r="Q183" s="46">
        <v>1.1239925023430178E-2</v>
      </c>
    </row>
    <row r="184" spans="1:17" x14ac:dyDescent="0.2">
      <c r="A184" s="47" t="s">
        <v>486</v>
      </c>
      <c r="B184" s="47" t="s">
        <v>487</v>
      </c>
      <c r="C184" s="47" t="s">
        <v>46</v>
      </c>
      <c r="D184" s="48">
        <v>17424</v>
      </c>
      <c r="E184" s="49">
        <v>354.5</v>
      </c>
      <c r="F184" s="50">
        <f t="shared" si="14"/>
        <v>3.5449999999999999</v>
      </c>
      <c r="G184" s="50">
        <f t="shared" si="16"/>
        <v>49.150916784203105</v>
      </c>
      <c r="H184" s="51">
        <f t="shared" si="17"/>
        <v>4915.09167842031</v>
      </c>
      <c r="I184" s="50"/>
      <c r="J184" s="51">
        <v>15664</v>
      </c>
      <c r="K184" s="50">
        <v>44.186177715091681</v>
      </c>
      <c r="M184" s="46">
        <f t="shared" si="18"/>
        <v>4.9150916784203103E-3</v>
      </c>
      <c r="N184" s="46" t="str">
        <f t="shared" si="19"/>
        <v>E05000153</v>
      </c>
      <c r="O184" s="46" t="str">
        <f t="shared" si="15"/>
        <v>Fairfield</v>
      </c>
      <c r="P184" s="46" t="str">
        <f t="shared" si="20"/>
        <v>Wandsworth</v>
      </c>
      <c r="Q184" s="46">
        <v>1.1088659793814433E-2</v>
      </c>
    </row>
    <row r="185" spans="1:17" x14ac:dyDescent="0.2">
      <c r="A185" s="47" t="s">
        <v>488</v>
      </c>
      <c r="B185" s="47" t="s">
        <v>489</v>
      </c>
      <c r="C185" s="47" t="s">
        <v>46</v>
      </c>
      <c r="D185" s="48">
        <v>16179</v>
      </c>
      <c r="E185" s="49">
        <v>286.39999999999998</v>
      </c>
      <c r="F185" s="50">
        <f t="shared" si="14"/>
        <v>2.8639999999999999</v>
      </c>
      <c r="G185" s="50">
        <f t="shared" si="16"/>
        <v>56.490921787709503</v>
      </c>
      <c r="H185" s="51">
        <f t="shared" si="17"/>
        <v>5649.0921787709503</v>
      </c>
      <c r="I185" s="50"/>
      <c r="J185" s="51">
        <v>14506</v>
      </c>
      <c r="K185" s="50">
        <v>50.649441340782126</v>
      </c>
      <c r="M185" s="46">
        <f t="shared" si="18"/>
        <v>5.64909217877095E-3</v>
      </c>
      <c r="N185" s="46" t="str">
        <f t="shared" si="19"/>
        <v>E05000046</v>
      </c>
      <c r="O185" s="46" t="str">
        <f t="shared" si="15"/>
        <v>Colindale</v>
      </c>
      <c r="P185" s="46" t="str">
        <f t="shared" si="20"/>
        <v>Barnet</v>
      </c>
      <c r="Q185" s="46">
        <v>1.1074564723694171E-2</v>
      </c>
    </row>
    <row r="186" spans="1:17" x14ac:dyDescent="0.2">
      <c r="A186" s="47" t="s">
        <v>490</v>
      </c>
      <c r="B186" s="47" t="s">
        <v>491</v>
      </c>
      <c r="C186" s="47" t="s">
        <v>46</v>
      </c>
      <c r="D186" s="48">
        <v>16172</v>
      </c>
      <c r="E186" s="49">
        <v>269.10000000000002</v>
      </c>
      <c r="F186" s="50">
        <f t="shared" si="14"/>
        <v>2.6910000000000003</v>
      </c>
      <c r="G186" s="50">
        <f t="shared" si="16"/>
        <v>60.09661835748792</v>
      </c>
      <c r="H186" s="51">
        <f t="shared" si="17"/>
        <v>6009.6618357487914</v>
      </c>
      <c r="I186" s="50"/>
      <c r="J186" s="51">
        <v>14454</v>
      </c>
      <c r="K186" s="50">
        <v>53.712374581939798</v>
      </c>
      <c r="M186" s="46">
        <f t="shared" si="18"/>
        <v>6.0096618357487917E-3</v>
      </c>
      <c r="N186" s="46" t="str">
        <f t="shared" si="19"/>
        <v>E05000267</v>
      </c>
      <c r="O186" s="46" t="str">
        <f t="shared" si="15"/>
        <v>Bounds Green</v>
      </c>
      <c r="P186" s="46" t="str">
        <f t="shared" si="20"/>
        <v>Haringey</v>
      </c>
      <c r="Q186" s="46">
        <v>1.1020953757225432E-2</v>
      </c>
    </row>
    <row r="187" spans="1:17" x14ac:dyDescent="0.2">
      <c r="A187" s="47" t="s">
        <v>492</v>
      </c>
      <c r="B187" s="47" t="s">
        <v>493</v>
      </c>
      <c r="C187" s="47" t="s">
        <v>46</v>
      </c>
      <c r="D187" s="48">
        <v>15611</v>
      </c>
      <c r="E187" s="49">
        <v>261.7</v>
      </c>
      <c r="F187" s="50">
        <f t="shared" si="14"/>
        <v>2.617</v>
      </c>
      <c r="G187" s="50">
        <f t="shared" si="16"/>
        <v>59.652273595720295</v>
      </c>
      <c r="H187" s="51">
        <f t="shared" si="17"/>
        <v>5965.2273595720289</v>
      </c>
      <c r="I187" s="50"/>
      <c r="J187" s="51">
        <v>13787</v>
      </c>
      <c r="K187" s="50">
        <v>52.682460833014908</v>
      </c>
      <c r="M187" s="46">
        <f t="shared" si="18"/>
        <v>5.9652273595720293E-3</v>
      </c>
      <c r="N187" s="46" t="str">
        <f t="shared" si="19"/>
        <v>E05000615</v>
      </c>
      <c r="O187" s="46" t="str">
        <f t="shared" si="15"/>
        <v>Furzedown</v>
      </c>
      <c r="P187" s="46" t="str">
        <f t="shared" si="20"/>
        <v>Wandsworth</v>
      </c>
      <c r="Q187" s="46">
        <v>1.0993630573248408E-2</v>
      </c>
    </row>
    <row r="188" spans="1:17" x14ac:dyDescent="0.2">
      <c r="A188" s="47" t="s">
        <v>494</v>
      </c>
      <c r="B188" s="47" t="s">
        <v>495</v>
      </c>
      <c r="C188" s="47" t="s">
        <v>46</v>
      </c>
      <c r="D188" s="48">
        <v>15931</v>
      </c>
      <c r="E188" s="49">
        <v>223.3</v>
      </c>
      <c r="F188" s="50">
        <f t="shared" si="14"/>
        <v>2.2330000000000001</v>
      </c>
      <c r="G188" s="50">
        <f t="shared" si="16"/>
        <v>71.343484102104782</v>
      </c>
      <c r="H188" s="51">
        <f t="shared" si="17"/>
        <v>7134.3484102104785</v>
      </c>
      <c r="I188" s="50"/>
      <c r="J188" s="51">
        <v>14906</v>
      </c>
      <c r="K188" s="50">
        <v>66.753246753246756</v>
      </c>
      <c r="M188" s="46">
        <f t="shared" si="18"/>
        <v>7.1343484102104789E-3</v>
      </c>
      <c r="N188" s="46" t="str">
        <f t="shared" si="19"/>
        <v>E05000098</v>
      </c>
      <c r="O188" s="46" t="str">
        <f t="shared" si="15"/>
        <v>Queens Park</v>
      </c>
      <c r="P188" s="46" t="str">
        <f t="shared" si="20"/>
        <v>Brent</v>
      </c>
      <c r="Q188" s="46">
        <v>1.094828744123573E-2</v>
      </c>
    </row>
    <row r="189" spans="1:17" x14ac:dyDescent="0.2">
      <c r="A189" s="47" t="s">
        <v>496</v>
      </c>
      <c r="B189" s="47" t="s">
        <v>497</v>
      </c>
      <c r="C189" s="47" t="s">
        <v>46</v>
      </c>
      <c r="D189" s="48">
        <v>15497</v>
      </c>
      <c r="E189" s="49">
        <v>225.7</v>
      </c>
      <c r="F189" s="50">
        <f t="shared" si="14"/>
        <v>2.2569999999999997</v>
      </c>
      <c r="G189" s="50">
        <f t="shared" si="16"/>
        <v>68.661940629153747</v>
      </c>
      <c r="H189" s="51">
        <f t="shared" si="17"/>
        <v>6866.1940629153751</v>
      </c>
      <c r="I189" s="50"/>
      <c r="J189" s="51">
        <v>14377</v>
      </c>
      <c r="K189" s="50">
        <v>63.699601240584848</v>
      </c>
      <c r="M189" s="46">
        <f t="shared" si="18"/>
        <v>6.8661940629153751E-3</v>
      </c>
      <c r="N189" s="46" t="str">
        <f t="shared" si="19"/>
        <v>E05000606</v>
      </c>
      <c r="O189" s="46" t="str">
        <f t="shared" si="15"/>
        <v>Markhouse</v>
      </c>
      <c r="P189" s="46" t="str">
        <f t="shared" si="20"/>
        <v>Waltham Forest</v>
      </c>
      <c r="Q189" s="46">
        <v>1.0932599724896836E-2</v>
      </c>
    </row>
    <row r="190" spans="1:17" x14ac:dyDescent="0.2">
      <c r="A190" s="47" t="s">
        <v>498</v>
      </c>
      <c r="B190" s="47" t="s">
        <v>499</v>
      </c>
      <c r="C190" s="47" t="s">
        <v>46</v>
      </c>
      <c r="D190" s="48">
        <v>19776</v>
      </c>
      <c r="E190" s="49">
        <v>265.10000000000002</v>
      </c>
      <c r="F190" s="50">
        <f t="shared" si="14"/>
        <v>2.6510000000000002</v>
      </c>
      <c r="G190" s="50">
        <f t="shared" si="16"/>
        <v>74.598264805733677</v>
      </c>
      <c r="H190" s="51">
        <f t="shared" si="17"/>
        <v>7459.8264805733679</v>
      </c>
      <c r="I190" s="50"/>
      <c r="J190" s="51">
        <v>17374</v>
      </c>
      <c r="K190" s="50">
        <v>65.537533006412673</v>
      </c>
      <c r="M190" s="46">
        <f t="shared" si="18"/>
        <v>7.4598264805733677E-3</v>
      </c>
      <c r="N190" s="46" t="str">
        <f t="shared" si="19"/>
        <v>E05000105</v>
      </c>
      <c r="O190" s="46" t="str">
        <f t="shared" si="15"/>
        <v>Willesden Green</v>
      </c>
      <c r="P190" s="46" t="str">
        <f t="shared" si="20"/>
        <v>Brent</v>
      </c>
      <c r="Q190" s="46">
        <v>1.0887524240465418E-2</v>
      </c>
    </row>
    <row r="191" spans="1:17" x14ac:dyDescent="0.2">
      <c r="A191" s="47" t="s">
        <v>500</v>
      </c>
      <c r="B191" s="47" t="s">
        <v>501</v>
      </c>
      <c r="C191" s="47" t="s">
        <v>46</v>
      </c>
      <c r="D191" s="48">
        <v>14345</v>
      </c>
      <c r="E191" s="49">
        <v>275.7</v>
      </c>
      <c r="F191" s="50">
        <f t="shared" si="14"/>
        <v>2.7569999999999997</v>
      </c>
      <c r="G191" s="50">
        <f t="shared" si="16"/>
        <v>52.031193326079077</v>
      </c>
      <c r="H191" s="51">
        <f t="shared" si="17"/>
        <v>5203.1193326079074</v>
      </c>
      <c r="I191" s="50"/>
      <c r="J191" s="51">
        <v>13403</v>
      </c>
      <c r="K191" s="50">
        <v>48.614435981138918</v>
      </c>
      <c r="M191" s="46">
        <f t="shared" si="18"/>
        <v>5.2031193326079073E-3</v>
      </c>
      <c r="N191" s="46" t="str">
        <f t="shared" si="19"/>
        <v>E05000549</v>
      </c>
      <c r="O191" s="46" t="str">
        <f t="shared" si="15"/>
        <v>Rotherhithe</v>
      </c>
      <c r="P191" s="46" t="str">
        <f t="shared" si="20"/>
        <v>Southwark</v>
      </c>
      <c r="Q191" s="46">
        <v>1.085455764075067E-2</v>
      </c>
    </row>
    <row r="192" spans="1:17" x14ac:dyDescent="0.2">
      <c r="A192" s="47" t="s">
        <v>502</v>
      </c>
      <c r="B192" s="47" t="s">
        <v>503</v>
      </c>
      <c r="C192" s="47" t="s">
        <v>48</v>
      </c>
      <c r="D192" s="48">
        <v>16550</v>
      </c>
      <c r="E192" s="49">
        <v>265.3</v>
      </c>
      <c r="F192" s="50">
        <f t="shared" si="14"/>
        <v>2.653</v>
      </c>
      <c r="G192" s="50">
        <f t="shared" si="16"/>
        <v>62.382208820203537</v>
      </c>
      <c r="H192" s="51">
        <f t="shared" si="17"/>
        <v>6238.2208820203541</v>
      </c>
      <c r="I192" s="50"/>
      <c r="J192" s="51">
        <v>15704</v>
      </c>
      <c r="K192" s="50">
        <v>59.193366000753862</v>
      </c>
      <c r="M192" s="46">
        <f t="shared" si="18"/>
        <v>6.2382208820203544E-3</v>
      </c>
      <c r="N192" s="46" t="str">
        <f t="shared" si="19"/>
        <v>E05000169</v>
      </c>
      <c r="O192" s="46" t="str">
        <f t="shared" si="15"/>
        <v>Woodside</v>
      </c>
      <c r="P192" s="46" t="str">
        <f t="shared" si="20"/>
        <v>Haringey</v>
      </c>
      <c r="Q192" s="46">
        <v>1.0850536193029491E-2</v>
      </c>
    </row>
    <row r="193" spans="1:17" x14ac:dyDescent="0.2">
      <c r="A193" s="47" t="s">
        <v>504</v>
      </c>
      <c r="B193" s="47" t="s">
        <v>505</v>
      </c>
      <c r="C193" s="47" t="s">
        <v>48</v>
      </c>
      <c r="D193" s="48">
        <v>13875</v>
      </c>
      <c r="E193" s="49">
        <v>213.8</v>
      </c>
      <c r="F193" s="50">
        <f t="shared" si="14"/>
        <v>2.1379999999999999</v>
      </c>
      <c r="G193" s="50">
        <f t="shared" si="16"/>
        <v>64.897100093545362</v>
      </c>
      <c r="H193" s="51">
        <f t="shared" si="17"/>
        <v>6489.7100093545369</v>
      </c>
      <c r="I193" s="50"/>
      <c r="J193" s="51">
        <v>12875</v>
      </c>
      <c r="K193" s="50">
        <v>60.219831618334887</v>
      </c>
      <c r="M193" s="46">
        <f t="shared" si="18"/>
        <v>6.4897100093545372E-3</v>
      </c>
      <c r="N193" s="46" t="str">
        <f t="shared" si="19"/>
        <v>E05000104</v>
      </c>
      <c r="O193" s="46" t="str">
        <f t="shared" si="15"/>
        <v>Wembley Central</v>
      </c>
      <c r="P193" s="46" t="str">
        <f t="shared" si="20"/>
        <v>Brent</v>
      </c>
      <c r="Q193" s="46">
        <v>1.0797878976918278E-2</v>
      </c>
    </row>
    <row r="194" spans="1:17" x14ac:dyDescent="0.2">
      <c r="A194" s="47" t="s">
        <v>506</v>
      </c>
      <c r="B194" s="47" t="s">
        <v>507</v>
      </c>
      <c r="C194" s="47" t="s">
        <v>48</v>
      </c>
      <c r="D194" s="48">
        <v>15628</v>
      </c>
      <c r="E194" s="49">
        <v>203.4</v>
      </c>
      <c r="F194" s="50">
        <f t="shared" si="14"/>
        <v>2.0340000000000003</v>
      </c>
      <c r="G194" s="50">
        <f t="shared" si="16"/>
        <v>76.833824975417897</v>
      </c>
      <c r="H194" s="51">
        <f t="shared" si="17"/>
        <v>7683.3824975417883</v>
      </c>
      <c r="I194" s="50"/>
      <c r="J194" s="51">
        <v>14384.999999999998</v>
      </c>
      <c r="K194" s="50">
        <v>70.722713864306769</v>
      </c>
      <c r="M194" s="46">
        <f t="shared" si="18"/>
        <v>7.683382497541788E-3</v>
      </c>
      <c r="N194" s="46" t="str">
        <f t="shared" si="19"/>
        <v>E05000575</v>
      </c>
      <c r="O194" s="46" t="str">
        <f t="shared" si="15"/>
        <v>Blackwall and Cubitt Town</v>
      </c>
      <c r="P194" s="46" t="str">
        <f t="shared" si="20"/>
        <v>Tower Hamlets</v>
      </c>
      <c r="Q194" s="46">
        <v>1.0793731041456017E-2</v>
      </c>
    </row>
    <row r="195" spans="1:17" x14ac:dyDescent="0.2">
      <c r="A195" s="47" t="s">
        <v>508</v>
      </c>
      <c r="B195" s="47" t="s">
        <v>509</v>
      </c>
      <c r="C195" s="47" t="s">
        <v>48</v>
      </c>
      <c r="D195" s="48">
        <v>13740</v>
      </c>
      <c r="E195" s="49">
        <v>254.9</v>
      </c>
      <c r="F195" s="50">
        <f t="shared" ref="F195:F258" si="21">E195/100</f>
        <v>2.5489999999999999</v>
      </c>
      <c r="G195" s="50">
        <f t="shared" si="16"/>
        <v>53.903491565319733</v>
      </c>
      <c r="H195" s="51">
        <f t="shared" si="17"/>
        <v>5390.3491565319737</v>
      </c>
      <c r="I195" s="50"/>
      <c r="J195" s="51">
        <v>13062</v>
      </c>
      <c r="K195" s="50">
        <v>51.243624950961163</v>
      </c>
      <c r="M195" s="46">
        <f t="shared" si="18"/>
        <v>5.390349156531974E-3</v>
      </c>
      <c r="N195" s="46" t="str">
        <f t="shared" si="19"/>
        <v>E05000543</v>
      </c>
      <c r="O195" s="46" t="str">
        <f t="shared" ref="O195:O258" si="22">INDEX($B$3:$M$628,MATCH(Q195,$M$3:$M$628,0),1)</f>
        <v>Livesey</v>
      </c>
      <c r="P195" s="46" t="str">
        <f t="shared" si="20"/>
        <v>Southwark</v>
      </c>
      <c r="Q195" s="46">
        <v>1.0754178272980502E-2</v>
      </c>
    </row>
    <row r="196" spans="1:17" x14ac:dyDescent="0.2">
      <c r="A196" s="47" t="s">
        <v>510</v>
      </c>
      <c r="B196" s="47" t="s">
        <v>511</v>
      </c>
      <c r="C196" s="47" t="s">
        <v>48</v>
      </c>
      <c r="D196" s="48">
        <v>12894</v>
      </c>
      <c r="E196" s="49">
        <v>255</v>
      </c>
      <c r="F196" s="50">
        <f t="shared" si="21"/>
        <v>2.5499999999999998</v>
      </c>
      <c r="G196" s="50">
        <f t="shared" ref="G196:G259" si="23">D196/E196</f>
        <v>50.564705882352939</v>
      </c>
      <c r="H196" s="51">
        <f t="shared" ref="H196:H259" si="24">D196/F196</f>
        <v>5056.4705882352946</v>
      </c>
      <c r="I196" s="50"/>
      <c r="J196" s="51">
        <v>12519</v>
      </c>
      <c r="K196" s="50">
        <v>49.094117647058823</v>
      </c>
      <c r="M196" s="46">
        <f t="shared" ref="M196:M259" si="25">H196/1000000</f>
        <v>5.0564705882352942E-3</v>
      </c>
      <c r="N196" s="46" t="str">
        <f t="shared" ref="N196:N259" si="26">INDEX($A$3:$H$628,MATCH(O196,$B$3:$B$628,0),1)</f>
        <v>E05000304</v>
      </c>
      <c r="O196" s="46" t="str">
        <f t="shared" si="22"/>
        <v>Wealdstone</v>
      </c>
      <c r="P196" s="46" t="str">
        <f t="shared" ref="P196:P259" si="27">INDEX($B$3:$M$628,MATCH(Q196,$M$3:$M$628,0),2)</f>
        <v>Harrow</v>
      </c>
      <c r="Q196" s="46">
        <v>1.0753562447611064E-2</v>
      </c>
    </row>
    <row r="197" spans="1:17" x14ac:dyDescent="0.2">
      <c r="A197" s="47" t="s">
        <v>512</v>
      </c>
      <c r="B197" s="47" t="s">
        <v>513</v>
      </c>
      <c r="C197" s="47" t="s">
        <v>48</v>
      </c>
      <c r="D197" s="48">
        <v>12962</v>
      </c>
      <c r="E197" s="49">
        <v>462.7</v>
      </c>
      <c r="F197" s="50">
        <f t="shared" si="21"/>
        <v>4.6269999999999998</v>
      </c>
      <c r="G197" s="50">
        <f t="shared" si="23"/>
        <v>28.013831856494491</v>
      </c>
      <c r="H197" s="51">
        <f t="shared" si="24"/>
        <v>2801.3831856494489</v>
      </c>
      <c r="I197" s="50"/>
      <c r="J197" s="51">
        <v>12541</v>
      </c>
      <c r="K197" s="50">
        <v>27.103955046466393</v>
      </c>
      <c r="M197" s="46">
        <f t="shared" si="25"/>
        <v>2.8013831856494491E-3</v>
      </c>
      <c r="N197" s="46" t="str">
        <f t="shared" si="26"/>
        <v>E05000498</v>
      </c>
      <c r="O197" s="46" t="str">
        <f t="shared" si="22"/>
        <v>Chadwell</v>
      </c>
      <c r="P197" s="46" t="str">
        <f t="shared" si="27"/>
        <v>Redbridge</v>
      </c>
      <c r="Q197" s="46">
        <v>1.0686261558784675E-2</v>
      </c>
    </row>
    <row r="198" spans="1:17" x14ac:dyDescent="0.2">
      <c r="A198" s="47" t="s">
        <v>514</v>
      </c>
      <c r="B198" s="47" t="s">
        <v>515</v>
      </c>
      <c r="C198" s="47" t="s">
        <v>48</v>
      </c>
      <c r="D198" s="48">
        <v>14577</v>
      </c>
      <c r="E198" s="49">
        <v>242.6</v>
      </c>
      <c r="F198" s="50">
        <f t="shared" si="21"/>
        <v>2.4260000000000002</v>
      </c>
      <c r="G198" s="50">
        <f t="shared" si="23"/>
        <v>60.086562242374278</v>
      </c>
      <c r="H198" s="51">
        <f t="shared" si="24"/>
        <v>6008.6562242374275</v>
      </c>
      <c r="I198" s="50"/>
      <c r="J198" s="51">
        <v>10399</v>
      </c>
      <c r="K198" s="50">
        <v>42.86479802143446</v>
      </c>
      <c r="M198" s="46">
        <f t="shared" si="25"/>
        <v>6.0086562242374275E-3</v>
      </c>
      <c r="N198" s="46" t="str">
        <f t="shared" si="26"/>
        <v>E05000460</v>
      </c>
      <c r="O198" s="46" t="str">
        <f t="shared" si="22"/>
        <v>Figge's Marsh</v>
      </c>
      <c r="P198" s="46" t="str">
        <f t="shared" si="27"/>
        <v>Merton</v>
      </c>
      <c r="Q198" s="46">
        <v>1.0641294838145231E-2</v>
      </c>
    </row>
    <row r="199" spans="1:17" x14ac:dyDescent="0.2">
      <c r="A199" s="47" t="s">
        <v>516</v>
      </c>
      <c r="B199" s="47" t="s">
        <v>517</v>
      </c>
      <c r="C199" s="47" t="s">
        <v>48</v>
      </c>
      <c r="D199" s="48">
        <v>19556</v>
      </c>
      <c r="E199" s="49">
        <v>170.4</v>
      </c>
      <c r="F199" s="50">
        <f t="shared" si="21"/>
        <v>1.704</v>
      </c>
      <c r="G199" s="50">
        <f t="shared" si="23"/>
        <v>114.76525821596243</v>
      </c>
      <c r="H199" s="51">
        <f t="shared" si="24"/>
        <v>11476.525821596244</v>
      </c>
      <c r="I199" s="50"/>
      <c r="J199" s="51">
        <v>18171</v>
      </c>
      <c r="K199" s="50">
        <v>106.63732394366197</v>
      </c>
      <c r="M199" s="46">
        <f t="shared" si="25"/>
        <v>1.1476525821596244E-2</v>
      </c>
      <c r="N199" s="46" t="str">
        <f t="shared" si="26"/>
        <v>E05000577</v>
      </c>
      <c r="O199" s="46" t="str">
        <f t="shared" si="22"/>
        <v>Bow West</v>
      </c>
      <c r="P199" s="46" t="str">
        <f t="shared" si="27"/>
        <v>Tower Hamlets</v>
      </c>
      <c r="Q199" s="46">
        <v>1.0632516703786192E-2</v>
      </c>
    </row>
    <row r="200" spans="1:17" x14ac:dyDescent="0.2">
      <c r="A200" s="47" t="s">
        <v>518</v>
      </c>
      <c r="B200" s="47" t="s">
        <v>519</v>
      </c>
      <c r="C200" s="47" t="s">
        <v>48</v>
      </c>
      <c r="D200" s="48">
        <v>22649</v>
      </c>
      <c r="E200" s="49">
        <v>279.7</v>
      </c>
      <c r="F200" s="50">
        <f t="shared" si="21"/>
        <v>2.7969999999999997</v>
      </c>
      <c r="G200" s="50">
        <f t="shared" si="23"/>
        <v>80.976045763317842</v>
      </c>
      <c r="H200" s="51">
        <f t="shared" si="24"/>
        <v>8097.6045763317852</v>
      </c>
      <c r="I200" s="50"/>
      <c r="J200" s="51">
        <v>16527.000000000007</v>
      </c>
      <c r="K200" s="50">
        <v>59.088308902395454</v>
      </c>
      <c r="M200" s="46">
        <f t="shared" si="25"/>
        <v>8.0976045763317857E-3</v>
      </c>
      <c r="N200" s="46" t="str">
        <f t="shared" si="26"/>
        <v>E05000626</v>
      </c>
      <c r="O200" s="46" t="str">
        <f t="shared" si="22"/>
        <v>Tooting</v>
      </c>
      <c r="P200" s="46" t="str">
        <f t="shared" si="27"/>
        <v>Wandsworth</v>
      </c>
      <c r="Q200" s="46">
        <v>1.0588528678304239E-2</v>
      </c>
    </row>
    <row r="201" spans="1:17" x14ac:dyDescent="0.2">
      <c r="A201" s="47" t="s">
        <v>520</v>
      </c>
      <c r="B201" s="47" t="s">
        <v>521</v>
      </c>
      <c r="C201" s="47" t="s">
        <v>48</v>
      </c>
      <c r="D201" s="48">
        <v>15068</v>
      </c>
      <c r="E201" s="49">
        <v>237.8</v>
      </c>
      <c r="F201" s="50">
        <f t="shared" si="21"/>
        <v>2.3780000000000001</v>
      </c>
      <c r="G201" s="50">
        <f t="shared" si="23"/>
        <v>63.364171572750209</v>
      </c>
      <c r="H201" s="51">
        <f t="shared" si="24"/>
        <v>6336.4171572750211</v>
      </c>
      <c r="I201" s="50"/>
      <c r="J201" s="51">
        <v>14299.999999999998</v>
      </c>
      <c r="K201" s="50">
        <v>60.134566862909999</v>
      </c>
      <c r="M201" s="46">
        <f t="shared" si="25"/>
        <v>6.3364171572750207E-3</v>
      </c>
      <c r="N201" s="46" t="str">
        <f t="shared" si="26"/>
        <v>E05000424</v>
      </c>
      <c r="O201" s="46" t="str">
        <f t="shared" si="22"/>
        <v>Knight's Hill</v>
      </c>
      <c r="P201" s="46" t="str">
        <f t="shared" si="27"/>
        <v>Lambeth</v>
      </c>
      <c r="Q201" s="46">
        <v>1.0572980312287848E-2</v>
      </c>
    </row>
    <row r="202" spans="1:17" x14ac:dyDescent="0.2">
      <c r="A202" s="47" t="s">
        <v>522</v>
      </c>
      <c r="B202" s="47" t="s">
        <v>523</v>
      </c>
      <c r="C202" s="47" t="s">
        <v>48</v>
      </c>
      <c r="D202" s="48">
        <v>13596</v>
      </c>
      <c r="E202" s="49">
        <v>328.4</v>
      </c>
      <c r="F202" s="50">
        <f t="shared" si="21"/>
        <v>3.2839999999999998</v>
      </c>
      <c r="G202" s="50">
        <f t="shared" si="23"/>
        <v>41.40073081607796</v>
      </c>
      <c r="H202" s="51">
        <f t="shared" si="24"/>
        <v>4140.0730816077958</v>
      </c>
      <c r="I202" s="50"/>
      <c r="J202" s="51">
        <v>13505</v>
      </c>
      <c r="K202" s="50">
        <v>41.123629719853838</v>
      </c>
      <c r="M202" s="46">
        <f t="shared" si="25"/>
        <v>4.1400730816077954E-3</v>
      </c>
      <c r="N202" s="46" t="str">
        <f t="shared" si="26"/>
        <v>E05000418</v>
      </c>
      <c r="O202" s="46" t="str">
        <f t="shared" si="22"/>
        <v>Clapham Common</v>
      </c>
      <c r="P202" s="46" t="str">
        <f t="shared" si="27"/>
        <v>Lambeth</v>
      </c>
      <c r="Q202" s="46">
        <v>1.0568131049888308E-2</v>
      </c>
    </row>
    <row r="203" spans="1:17" x14ac:dyDescent="0.2">
      <c r="A203" s="47" t="s">
        <v>524</v>
      </c>
      <c r="B203" s="47" t="s">
        <v>525</v>
      </c>
      <c r="C203" s="47" t="s">
        <v>48</v>
      </c>
      <c r="D203" s="48">
        <v>21856</v>
      </c>
      <c r="E203" s="49">
        <v>448.2</v>
      </c>
      <c r="F203" s="50">
        <f t="shared" si="21"/>
        <v>4.4820000000000002</v>
      </c>
      <c r="G203" s="50">
        <f t="shared" si="23"/>
        <v>48.76394466755913</v>
      </c>
      <c r="H203" s="51">
        <f t="shared" si="24"/>
        <v>4876.3944667559126</v>
      </c>
      <c r="I203" s="50"/>
      <c r="J203" s="51">
        <v>14051</v>
      </c>
      <c r="K203" s="50">
        <v>31.34984381972334</v>
      </c>
      <c r="M203" s="46">
        <f t="shared" si="25"/>
        <v>4.8763944667559126E-3</v>
      </c>
      <c r="N203" s="46" t="str">
        <f t="shared" si="26"/>
        <v>E05000514</v>
      </c>
      <c r="O203" s="46" t="str">
        <f t="shared" si="22"/>
        <v>Valentines</v>
      </c>
      <c r="P203" s="46" t="str">
        <f t="shared" si="27"/>
        <v>Redbridge</v>
      </c>
      <c r="Q203" s="46">
        <v>1.0565246338215714E-2</v>
      </c>
    </row>
    <row r="204" spans="1:17" x14ac:dyDescent="0.2">
      <c r="A204" s="47" t="s">
        <v>526</v>
      </c>
      <c r="B204" s="47" t="s">
        <v>527</v>
      </c>
      <c r="C204" s="47" t="s">
        <v>48</v>
      </c>
      <c r="D204" s="48">
        <v>18240</v>
      </c>
      <c r="E204" s="49">
        <v>235.1</v>
      </c>
      <c r="F204" s="50">
        <f t="shared" si="21"/>
        <v>2.351</v>
      </c>
      <c r="G204" s="50">
        <f t="shared" si="23"/>
        <v>77.584006805614635</v>
      </c>
      <c r="H204" s="51">
        <f t="shared" si="24"/>
        <v>7758.4006805614636</v>
      </c>
      <c r="I204" s="50"/>
      <c r="J204" s="51">
        <v>16736</v>
      </c>
      <c r="K204" s="50">
        <v>71.186729051467466</v>
      </c>
      <c r="M204" s="46">
        <f t="shared" si="25"/>
        <v>7.7584006805614635E-3</v>
      </c>
      <c r="N204" s="46" t="str">
        <f t="shared" si="26"/>
        <v>E05000449</v>
      </c>
      <c r="O204" s="46" t="str">
        <f t="shared" si="22"/>
        <v>New Cross</v>
      </c>
      <c r="P204" s="46" t="str">
        <f t="shared" si="27"/>
        <v>Lewisham</v>
      </c>
      <c r="Q204" s="46">
        <v>1.0560264171711613E-2</v>
      </c>
    </row>
    <row r="205" spans="1:17" x14ac:dyDescent="0.2">
      <c r="A205" s="47" t="s">
        <v>528</v>
      </c>
      <c r="B205" s="47" t="s">
        <v>529</v>
      </c>
      <c r="C205" s="47" t="s">
        <v>48</v>
      </c>
      <c r="D205" s="48">
        <v>13770</v>
      </c>
      <c r="E205" s="49">
        <v>378</v>
      </c>
      <c r="F205" s="50">
        <f t="shared" si="21"/>
        <v>3.78</v>
      </c>
      <c r="G205" s="50">
        <f t="shared" si="23"/>
        <v>36.428571428571431</v>
      </c>
      <c r="H205" s="51">
        <f t="shared" si="24"/>
        <v>3642.8571428571431</v>
      </c>
      <c r="I205" s="50"/>
      <c r="J205" s="51">
        <v>13433</v>
      </c>
      <c r="K205" s="50">
        <v>35.537037037037038</v>
      </c>
      <c r="M205" s="46">
        <f t="shared" si="25"/>
        <v>3.642857142857143E-3</v>
      </c>
      <c r="N205" s="46" t="str">
        <f t="shared" si="26"/>
        <v>E05000188</v>
      </c>
      <c r="O205" s="46" t="str">
        <f t="shared" si="22"/>
        <v>South Acton</v>
      </c>
      <c r="P205" s="46" t="str">
        <f t="shared" si="27"/>
        <v>Ealing</v>
      </c>
      <c r="Q205" s="46">
        <v>1.0554973821989527E-2</v>
      </c>
    </row>
    <row r="206" spans="1:17" x14ac:dyDescent="0.2">
      <c r="A206" s="47" t="s">
        <v>530</v>
      </c>
      <c r="B206" s="47" t="s">
        <v>531</v>
      </c>
      <c r="C206" s="47" t="s">
        <v>48</v>
      </c>
      <c r="D206" s="48">
        <v>20768</v>
      </c>
      <c r="E206" s="49">
        <v>481.1</v>
      </c>
      <c r="F206" s="50">
        <f t="shared" si="21"/>
        <v>4.8109999999999999</v>
      </c>
      <c r="G206" s="50">
        <f t="shared" si="23"/>
        <v>43.167740594470999</v>
      </c>
      <c r="H206" s="51">
        <f t="shared" si="24"/>
        <v>4316.7740594471006</v>
      </c>
      <c r="I206" s="50"/>
      <c r="J206" s="51">
        <v>19729.999999999996</v>
      </c>
      <c r="K206" s="50">
        <v>41.010184992724994</v>
      </c>
      <c r="M206" s="46">
        <f t="shared" si="25"/>
        <v>4.3167740594471007E-3</v>
      </c>
      <c r="N206" s="46" t="str">
        <f t="shared" si="26"/>
        <v>E05000358</v>
      </c>
      <c r="O206" s="46" t="str">
        <f t="shared" si="22"/>
        <v>Hounslow Central</v>
      </c>
      <c r="P206" s="46" t="str">
        <f t="shared" si="27"/>
        <v>Hounslow</v>
      </c>
      <c r="Q206" s="46">
        <v>1.0532834101382489E-2</v>
      </c>
    </row>
    <row r="207" spans="1:17" x14ac:dyDescent="0.2">
      <c r="A207" s="47" t="s">
        <v>532</v>
      </c>
      <c r="B207" s="47" t="s">
        <v>533</v>
      </c>
      <c r="C207" s="47" t="s">
        <v>48</v>
      </c>
      <c r="D207" s="48">
        <v>21786</v>
      </c>
      <c r="E207" s="49">
        <v>262</v>
      </c>
      <c r="F207" s="50">
        <f t="shared" si="21"/>
        <v>2.62</v>
      </c>
      <c r="G207" s="50">
        <f t="shared" si="23"/>
        <v>83.152671755725194</v>
      </c>
      <c r="H207" s="51">
        <f t="shared" si="24"/>
        <v>8315.2671755725187</v>
      </c>
      <c r="I207" s="50"/>
      <c r="J207" s="51">
        <v>17499</v>
      </c>
      <c r="K207" s="50">
        <v>66.790076335877856</v>
      </c>
      <c r="M207" s="46">
        <f t="shared" si="25"/>
        <v>8.3152671755725195E-3</v>
      </c>
      <c r="N207" s="46" t="str">
        <f t="shared" si="26"/>
        <v>E05000282</v>
      </c>
      <c r="O207" s="46" t="str">
        <f t="shared" si="22"/>
        <v>West Green</v>
      </c>
      <c r="P207" s="46" t="str">
        <f t="shared" si="27"/>
        <v>Haringey</v>
      </c>
      <c r="Q207" s="46">
        <v>1.0504291845493561E-2</v>
      </c>
    </row>
    <row r="208" spans="1:17" x14ac:dyDescent="0.2">
      <c r="A208" s="47" t="s">
        <v>534</v>
      </c>
      <c r="B208" s="47" t="s">
        <v>535</v>
      </c>
      <c r="C208" s="47" t="s">
        <v>48</v>
      </c>
      <c r="D208" s="48">
        <v>22135</v>
      </c>
      <c r="E208" s="49">
        <v>319.5</v>
      </c>
      <c r="F208" s="50">
        <f t="shared" si="21"/>
        <v>3.1949999999999998</v>
      </c>
      <c r="G208" s="50">
        <f t="shared" si="23"/>
        <v>69.280125195618155</v>
      </c>
      <c r="H208" s="51">
        <f t="shared" si="24"/>
        <v>6928.0125195618157</v>
      </c>
      <c r="I208" s="50"/>
      <c r="J208" s="51">
        <v>19120</v>
      </c>
      <c r="K208" s="50">
        <v>59.843505477308291</v>
      </c>
      <c r="M208" s="46">
        <f t="shared" si="25"/>
        <v>6.9280125195618153E-3</v>
      </c>
      <c r="N208" s="46" t="str">
        <f t="shared" si="26"/>
        <v>E05000262</v>
      </c>
      <c r="O208" s="46" t="str">
        <f t="shared" si="22"/>
        <v>Sands End</v>
      </c>
      <c r="P208" s="46" t="str">
        <f t="shared" si="27"/>
        <v>Hammersmith and Fulham</v>
      </c>
      <c r="Q208" s="46">
        <v>1.047131445170661E-2</v>
      </c>
    </row>
    <row r="209" spans="1:17" x14ac:dyDescent="0.2">
      <c r="A209" s="47" t="s">
        <v>536</v>
      </c>
      <c r="B209" s="47" t="s">
        <v>537</v>
      </c>
      <c r="C209" s="47" t="s">
        <v>50</v>
      </c>
      <c r="D209" s="48">
        <v>15593</v>
      </c>
      <c r="E209" s="49">
        <v>84.1</v>
      </c>
      <c r="F209" s="50">
        <f t="shared" si="21"/>
        <v>0.84099999999999997</v>
      </c>
      <c r="G209" s="50">
        <f t="shared" si="23"/>
        <v>185.410225921522</v>
      </c>
      <c r="H209" s="51">
        <f t="shared" si="24"/>
        <v>18541.0225921522</v>
      </c>
      <c r="I209" s="50"/>
      <c r="J209" s="51">
        <v>11091</v>
      </c>
      <c r="K209" s="50">
        <v>131.87871581450653</v>
      </c>
      <c r="M209" s="46">
        <f t="shared" si="25"/>
        <v>1.85410225921522E-2</v>
      </c>
      <c r="N209" s="46" t="str">
        <f t="shared" si="26"/>
        <v>E05000165</v>
      </c>
      <c r="O209" s="46" t="str">
        <f t="shared" si="22"/>
        <v>Thornton Heath</v>
      </c>
      <c r="P209" s="46" t="str">
        <f t="shared" si="27"/>
        <v>Croydon</v>
      </c>
      <c r="Q209" s="46">
        <v>1.0430101130279597E-2</v>
      </c>
    </row>
    <row r="210" spans="1:17" x14ac:dyDescent="0.2">
      <c r="A210" s="47" t="s">
        <v>538</v>
      </c>
      <c r="B210" s="47" t="s">
        <v>539</v>
      </c>
      <c r="C210" s="47" t="s">
        <v>50</v>
      </c>
      <c r="D210" s="48">
        <v>14796</v>
      </c>
      <c r="E210" s="49">
        <v>68.400000000000006</v>
      </c>
      <c r="F210" s="50">
        <f t="shared" si="21"/>
        <v>0.68400000000000005</v>
      </c>
      <c r="G210" s="50">
        <f t="shared" si="23"/>
        <v>216.31578947368419</v>
      </c>
      <c r="H210" s="51">
        <f t="shared" si="24"/>
        <v>21631.57894736842</v>
      </c>
      <c r="I210" s="50"/>
      <c r="J210" s="51">
        <v>13392</v>
      </c>
      <c r="K210" s="50">
        <v>195.78947368421052</v>
      </c>
      <c r="M210" s="46">
        <f t="shared" si="25"/>
        <v>2.1631578947368418E-2</v>
      </c>
      <c r="N210" s="46" t="str">
        <f t="shared" si="26"/>
        <v>E05000190</v>
      </c>
      <c r="O210" s="46" t="str">
        <f t="shared" si="22"/>
        <v>Southall Green</v>
      </c>
      <c r="P210" s="46" t="str">
        <f t="shared" si="27"/>
        <v>Ealing</v>
      </c>
      <c r="Q210" s="46">
        <v>1.0410725552050474E-2</v>
      </c>
    </row>
    <row r="211" spans="1:17" x14ac:dyDescent="0.2">
      <c r="A211" s="47" t="s">
        <v>540</v>
      </c>
      <c r="B211" s="47" t="s">
        <v>541</v>
      </c>
      <c r="C211" s="47" t="s">
        <v>50</v>
      </c>
      <c r="D211" s="48">
        <v>15673</v>
      </c>
      <c r="E211" s="49">
        <v>90.9</v>
      </c>
      <c r="F211" s="50">
        <f t="shared" si="21"/>
        <v>0.90900000000000003</v>
      </c>
      <c r="G211" s="50">
        <f t="shared" si="23"/>
        <v>172.42024202420242</v>
      </c>
      <c r="H211" s="51">
        <f t="shared" si="24"/>
        <v>17242.024202420242</v>
      </c>
      <c r="I211" s="50"/>
      <c r="J211" s="51">
        <v>13232</v>
      </c>
      <c r="K211" s="50">
        <v>145.56655665566555</v>
      </c>
      <c r="M211" s="46">
        <f t="shared" si="25"/>
        <v>1.7242024202420242E-2</v>
      </c>
      <c r="N211" s="46" t="str">
        <f t="shared" si="26"/>
        <v>E05000564</v>
      </c>
      <c r="O211" s="46" t="str">
        <f t="shared" si="22"/>
        <v>Sutton Central</v>
      </c>
      <c r="P211" s="46" t="str">
        <f t="shared" si="27"/>
        <v>Sutton</v>
      </c>
      <c r="Q211" s="46">
        <v>1.0390076335877862E-2</v>
      </c>
    </row>
    <row r="212" spans="1:17" x14ac:dyDescent="0.2">
      <c r="A212" s="47" t="s">
        <v>542</v>
      </c>
      <c r="B212" s="47" t="s">
        <v>543</v>
      </c>
      <c r="C212" s="47" t="s">
        <v>50</v>
      </c>
      <c r="D212" s="48">
        <v>13226</v>
      </c>
      <c r="E212" s="49">
        <v>70.2</v>
      </c>
      <c r="F212" s="50">
        <f t="shared" si="21"/>
        <v>0.70200000000000007</v>
      </c>
      <c r="G212" s="50">
        <f t="shared" si="23"/>
        <v>188.4045584045584</v>
      </c>
      <c r="H212" s="51">
        <f t="shared" si="24"/>
        <v>18840.455840455837</v>
      </c>
      <c r="I212" s="50"/>
      <c r="J212" s="51">
        <v>12212</v>
      </c>
      <c r="K212" s="50">
        <v>173.96011396011394</v>
      </c>
      <c r="M212" s="46">
        <f t="shared" si="25"/>
        <v>1.8840455840455836E-2</v>
      </c>
      <c r="N212" s="46" t="str">
        <f t="shared" si="26"/>
        <v>E05000457</v>
      </c>
      <c r="O212" s="46" t="str">
        <f t="shared" si="22"/>
        <v>Colliers Wood</v>
      </c>
      <c r="P212" s="46" t="str">
        <f t="shared" si="27"/>
        <v>Merton</v>
      </c>
      <c r="Q212" s="46">
        <v>1.0350135013501351E-2</v>
      </c>
    </row>
    <row r="213" spans="1:17" x14ac:dyDescent="0.2">
      <c r="A213" s="47" t="s">
        <v>544</v>
      </c>
      <c r="B213" s="47" t="s">
        <v>545</v>
      </c>
      <c r="C213" s="47" t="s">
        <v>50</v>
      </c>
      <c r="D213" s="48">
        <v>17000</v>
      </c>
      <c r="E213" s="49">
        <v>92.7</v>
      </c>
      <c r="F213" s="50">
        <f t="shared" si="21"/>
        <v>0.92700000000000005</v>
      </c>
      <c r="G213" s="50">
        <f t="shared" si="23"/>
        <v>183.38727076591152</v>
      </c>
      <c r="H213" s="51">
        <f t="shared" si="24"/>
        <v>18338.727076591153</v>
      </c>
      <c r="I213" s="50"/>
      <c r="J213" s="51">
        <v>14727</v>
      </c>
      <c r="K213" s="50">
        <v>158.86731391585761</v>
      </c>
      <c r="M213" s="46">
        <f t="shared" si="25"/>
        <v>1.8338727076591153E-2</v>
      </c>
      <c r="N213" s="46" t="str">
        <f t="shared" si="26"/>
        <v>E05000605</v>
      </c>
      <c r="O213" s="46" t="str">
        <f t="shared" si="22"/>
        <v>Leytonstone</v>
      </c>
      <c r="P213" s="46" t="str">
        <f t="shared" si="27"/>
        <v>Waltham Forest</v>
      </c>
      <c r="Q213" s="46">
        <v>1.032824427480916E-2</v>
      </c>
    </row>
    <row r="214" spans="1:17" x14ac:dyDescent="0.2">
      <c r="A214" s="47" t="s">
        <v>546</v>
      </c>
      <c r="B214" s="47" t="s">
        <v>547</v>
      </c>
      <c r="C214" s="47" t="s">
        <v>50</v>
      </c>
      <c r="D214" s="48">
        <v>16973</v>
      </c>
      <c r="E214" s="49">
        <v>88.9</v>
      </c>
      <c r="F214" s="50">
        <f t="shared" si="21"/>
        <v>0.88900000000000001</v>
      </c>
      <c r="G214" s="50">
        <f t="shared" si="23"/>
        <v>190.92238470191225</v>
      </c>
      <c r="H214" s="51">
        <f t="shared" si="24"/>
        <v>19092.238470191227</v>
      </c>
      <c r="I214" s="50"/>
      <c r="J214" s="51">
        <v>13643</v>
      </c>
      <c r="K214" s="50">
        <v>153.46456692913384</v>
      </c>
      <c r="M214" s="46">
        <f t="shared" si="25"/>
        <v>1.9092238470191227E-2</v>
      </c>
      <c r="N214" s="46" t="str">
        <f t="shared" si="26"/>
        <v>E05000585</v>
      </c>
      <c r="O214" s="46" t="str">
        <f t="shared" si="22"/>
        <v>St. Katherine's and Wapping</v>
      </c>
      <c r="P214" s="46" t="str">
        <f t="shared" si="27"/>
        <v>Tower Hamlets</v>
      </c>
      <c r="Q214" s="46">
        <v>1.0274900398406374E-2</v>
      </c>
    </row>
    <row r="215" spans="1:17" x14ac:dyDescent="0.2">
      <c r="A215" s="47" t="s">
        <v>548</v>
      </c>
      <c r="B215" s="47" t="s">
        <v>549</v>
      </c>
      <c r="C215" s="47" t="s">
        <v>50</v>
      </c>
      <c r="D215" s="48">
        <v>14639</v>
      </c>
      <c r="E215" s="49">
        <v>78</v>
      </c>
      <c r="F215" s="50">
        <f t="shared" si="21"/>
        <v>0.78</v>
      </c>
      <c r="G215" s="50">
        <f t="shared" si="23"/>
        <v>187.67948717948718</v>
      </c>
      <c r="H215" s="51">
        <f t="shared" si="24"/>
        <v>18767.948717948719</v>
      </c>
      <c r="I215" s="50"/>
      <c r="J215" s="51">
        <v>12548</v>
      </c>
      <c r="K215" s="50">
        <v>160.87179487179486</v>
      </c>
      <c r="M215" s="46">
        <f t="shared" si="25"/>
        <v>1.8767948717948717E-2</v>
      </c>
      <c r="N215" s="46" t="str">
        <f t="shared" si="26"/>
        <v>E05000193</v>
      </c>
      <c r="O215" s="46" t="str">
        <f t="shared" si="22"/>
        <v>Bowes</v>
      </c>
      <c r="P215" s="46" t="str">
        <f t="shared" si="27"/>
        <v>Enfield</v>
      </c>
      <c r="Q215" s="46">
        <v>1.0187205387205385E-2</v>
      </c>
    </row>
    <row r="216" spans="1:17" x14ac:dyDescent="0.2">
      <c r="A216" s="47" t="s">
        <v>550</v>
      </c>
      <c r="B216" s="47" t="s">
        <v>551</v>
      </c>
      <c r="C216" s="47" t="s">
        <v>50</v>
      </c>
      <c r="D216" s="48">
        <v>14214</v>
      </c>
      <c r="E216" s="49">
        <v>101.8</v>
      </c>
      <c r="F216" s="50">
        <f t="shared" si="21"/>
        <v>1.018</v>
      </c>
      <c r="G216" s="50">
        <f t="shared" si="23"/>
        <v>139.62671905697445</v>
      </c>
      <c r="H216" s="51">
        <f t="shared" si="24"/>
        <v>13962.671905697445</v>
      </c>
      <c r="I216" s="50"/>
      <c r="J216" s="51">
        <v>12921</v>
      </c>
      <c r="K216" s="50">
        <v>126.9253438113949</v>
      </c>
      <c r="M216" s="46">
        <f t="shared" si="25"/>
        <v>1.3962671905697445E-2</v>
      </c>
      <c r="N216" s="46" t="str">
        <f t="shared" si="26"/>
        <v>E05000613</v>
      </c>
      <c r="O216" s="46" t="str">
        <f t="shared" si="22"/>
        <v>East Putney</v>
      </c>
      <c r="P216" s="46" t="str">
        <f t="shared" si="27"/>
        <v>Wandsworth</v>
      </c>
      <c r="Q216" s="46">
        <v>1.0161591050341827E-2</v>
      </c>
    </row>
    <row r="217" spans="1:17" x14ac:dyDescent="0.2">
      <c r="A217" s="47" t="s">
        <v>552</v>
      </c>
      <c r="B217" s="47" t="s">
        <v>553</v>
      </c>
      <c r="C217" s="47" t="s">
        <v>50</v>
      </c>
      <c r="D217" s="48">
        <v>18151</v>
      </c>
      <c r="E217" s="49">
        <v>124.3</v>
      </c>
      <c r="F217" s="50">
        <f t="shared" si="21"/>
        <v>1.2429999999999999</v>
      </c>
      <c r="G217" s="50">
        <f t="shared" si="23"/>
        <v>146.02574416733708</v>
      </c>
      <c r="H217" s="51">
        <f t="shared" si="24"/>
        <v>14602.574416733711</v>
      </c>
      <c r="I217" s="50"/>
      <c r="J217" s="51">
        <v>13904.000000000002</v>
      </c>
      <c r="K217" s="50">
        <v>111.85840707964603</v>
      </c>
      <c r="M217" s="46">
        <f t="shared" si="25"/>
        <v>1.460257441673371E-2</v>
      </c>
      <c r="N217" s="46" t="str">
        <f t="shared" si="26"/>
        <v>E05000551</v>
      </c>
      <c r="O217" s="46" t="str">
        <f t="shared" si="22"/>
        <v>South Camberwell</v>
      </c>
      <c r="P217" s="46" t="str">
        <f t="shared" si="27"/>
        <v>Southwark</v>
      </c>
      <c r="Q217" s="46">
        <v>1.0069872276483847E-2</v>
      </c>
    </row>
    <row r="218" spans="1:17" x14ac:dyDescent="0.2">
      <c r="A218" s="47" t="s">
        <v>554</v>
      </c>
      <c r="B218" s="47" t="s">
        <v>555</v>
      </c>
      <c r="C218" s="47" t="s">
        <v>50</v>
      </c>
      <c r="D218" s="48">
        <v>18219</v>
      </c>
      <c r="E218" s="49">
        <v>83.9</v>
      </c>
      <c r="F218" s="50">
        <f t="shared" si="21"/>
        <v>0.83900000000000008</v>
      </c>
      <c r="G218" s="50">
        <f t="shared" si="23"/>
        <v>217.15137067938019</v>
      </c>
      <c r="H218" s="51">
        <f t="shared" si="24"/>
        <v>21715.13706793802</v>
      </c>
      <c r="I218" s="50"/>
      <c r="J218" s="51">
        <v>15174</v>
      </c>
      <c r="K218" s="50">
        <v>180.85816448152562</v>
      </c>
      <c r="M218" s="46">
        <f t="shared" si="25"/>
        <v>2.1715137067938019E-2</v>
      </c>
      <c r="N218" s="46" t="str">
        <f t="shared" si="26"/>
        <v>E05000288</v>
      </c>
      <c r="O218" s="46" t="str">
        <f t="shared" si="22"/>
        <v>Greenhill</v>
      </c>
      <c r="P218" s="46" t="str">
        <f t="shared" si="27"/>
        <v>Harrow</v>
      </c>
      <c r="Q218" s="46">
        <v>1.0012020606754437E-2</v>
      </c>
    </row>
    <row r="219" spans="1:17" x14ac:dyDescent="0.2">
      <c r="A219" s="47" t="s">
        <v>556</v>
      </c>
      <c r="B219" s="47" t="s">
        <v>557</v>
      </c>
      <c r="C219" s="47" t="s">
        <v>50</v>
      </c>
      <c r="D219" s="48">
        <v>12511</v>
      </c>
      <c r="E219" s="49">
        <v>181.4</v>
      </c>
      <c r="F219" s="50">
        <f t="shared" si="21"/>
        <v>1.8140000000000001</v>
      </c>
      <c r="G219" s="50">
        <f t="shared" si="23"/>
        <v>68.96912899669239</v>
      </c>
      <c r="H219" s="51">
        <f t="shared" si="24"/>
        <v>6896.9128996692389</v>
      </c>
      <c r="I219" s="50"/>
      <c r="J219" s="51">
        <v>11097.999999999998</v>
      </c>
      <c r="K219" s="50">
        <v>61.179713340683563</v>
      </c>
      <c r="M219" s="46">
        <f t="shared" si="25"/>
        <v>6.8969128996692391E-3</v>
      </c>
      <c r="N219" s="46" t="str">
        <f t="shared" si="26"/>
        <v>E05000576</v>
      </c>
      <c r="O219" s="46" t="str">
        <f t="shared" si="22"/>
        <v>Bow East</v>
      </c>
      <c r="P219" s="46" t="str">
        <f t="shared" si="27"/>
        <v>Tower Hamlets</v>
      </c>
      <c r="Q219" s="46">
        <v>1.0008611410118407E-2</v>
      </c>
    </row>
    <row r="220" spans="1:17" x14ac:dyDescent="0.2">
      <c r="A220" s="47" t="s">
        <v>558</v>
      </c>
      <c r="B220" s="47" t="s">
        <v>559</v>
      </c>
      <c r="C220" s="47" t="s">
        <v>50</v>
      </c>
      <c r="D220" s="48">
        <v>15661</v>
      </c>
      <c r="E220" s="49">
        <v>106.4</v>
      </c>
      <c r="F220" s="50">
        <f t="shared" si="21"/>
        <v>1.0640000000000001</v>
      </c>
      <c r="G220" s="50">
        <f t="shared" si="23"/>
        <v>147.18984962406014</v>
      </c>
      <c r="H220" s="51">
        <f t="shared" si="24"/>
        <v>14718.984962406013</v>
      </c>
      <c r="I220" s="50"/>
      <c r="J220" s="51">
        <v>14039</v>
      </c>
      <c r="K220" s="50">
        <v>131.94548872180451</v>
      </c>
      <c r="M220" s="46">
        <f t="shared" si="25"/>
        <v>1.4718984962406013E-2</v>
      </c>
      <c r="N220" s="46" t="str">
        <f t="shared" si="26"/>
        <v>E05000628</v>
      </c>
      <c r="O220" s="46" t="str">
        <f t="shared" si="22"/>
        <v>West Hill</v>
      </c>
      <c r="P220" s="46" t="str">
        <f t="shared" si="27"/>
        <v>Wandsworth</v>
      </c>
      <c r="Q220" s="46">
        <v>9.9674170616113732E-3</v>
      </c>
    </row>
    <row r="221" spans="1:17" x14ac:dyDescent="0.2">
      <c r="A221" s="47" t="s">
        <v>560</v>
      </c>
      <c r="B221" s="47" t="s">
        <v>561</v>
      </c>
      <c r="C221" s="47" t="s">
        <v>50</v>
      </c>
      <c r="D221" s="48">
        <v>13870</v>
      </c>
      <c r="E221" s="49">
        <v>119.1</v>
      </c>
      <c r="F221" s="50">
        <f t="shared" si="21"/>
        <v>1.1909999999999998</v>
      </c>
      <c r="G221" s="50">
        <f t="shared" si="23"/>
        <v>116.45675902602855</v>
      </c>
      <c r="H221" s="51">
        <f t="shared" si="24"/>
        <v>11645.675902602856</v>
      </c>
      <c r="I221" s="50"/>
      <c r="J221" s="51">
        <v>12280</v>
      </c>
      <c r="K221" s="50">
        <v>103.10663308144417</v>
      </c>
      <c r="M221" s="46">
        <f t="shared" si="25"/>
        <v>1.1645675902602856E-2</v>
      </c>
      <c r="N221" s="46" t="str">
        <f t="shared" si="26"/>
        <v>E05000451</v>
      </c>
      <c r="O221" s="46" t="str">
        <f t="shared" si="22"/>
        <v>Rushey Green</v>
      </c>
      <c r="P221" s="46" t="str">
        <f t="shared" si="27"/>
        <v>Lewisham</v>
      </c>
      <c r="Q221" s="46">
        <v>9.9651880965749579E-3</v>
      </c>
    </row>
    <row r="222" spans="1:17" x14ac:dyDescent="0.2">
      <c r="A222" s="47" t="s">
        <v>562</v>
      </c>
      <c r="B222" s="47" t="s">
        <v>563</v>
      </c>
      <c r="C222" s="47" t="s">
        <v>50</v>
      </c>
      <c r="D222" s="48">
        <v>16881</v>
      </c>
      <c r="E222" s="49">
        <v>98.3</v>
      </c>
      <c r="F222" s="50">
        <f t="shared" si="21"/>
        <v>0.98299999999999998</v>
      </c>
      <c r="G222" s="50">
        <f t="shared" si="23"/>
        <v>171.7293997965412</v>
      </c>
      <c r="H222" s="51">
        <f t="shared" si="24"/>
        <v>17172.939979654122</v>
      </c>
      <c r="I222" s="50"/>
      <c r="J222" s="51">
        <v>12551</v>
      </c>
      <c r="K222" s="50">
        <v>127.68056968463887</v>
      </c>
      <c r="M222" s="46">
        <f t="shared" si="25"/>
        <v>1.7172939979654123E-2</v>
      </c>
      <c r="N222" s="46" t="str">
        <f t="shared" si="26"/>
        <v>E05000450</v>
      </c>
      <c r="O222" s="46" t="str">
        <f t="shared" si="22"/>
        <v>Perry Vale</v>
      </c>
      <c r="P222" s="46" t="str">
        <f t="shared" si="27"/>
        <v>Lewisham</v>
      </c>
      <c r="Q222" s="46">
        <v>9.9085510688836087E-3</v>
      </c>
    </row>
    <row r="223" spans="1:17" x14ac:dyDescent="0.2">
      <c r="A223" s="47" t="s">
        <v>564</v>
      </c>
      <c r="B223" s="47" t="s">
        <v>565</v>
      </c>
      <c r="C223" s="47" t="s">
        <v>50</v>
      </c>
      <c r="D223" s="48">
        <v>14941</v>
      </c>
      <c r="E223" s="49">
        <v>108</v>
      </c>
      <c r="F223" s="50">
        <f t="shared" si="21"/>
        <v>1.08</v>
      </c>
      <c r="G223" s="50">
        <f t="shared" si="23"/>
        <v>138.34259259259258</v>
      </c>
      <c r="H223" s="51">
        <f t="shared" si="24"/>
        <v>13834.259259259259</v>
      </c>
      <c r="I223" s="50"/>
      <c r="J223" s="51">
        <v>13670</v>
      </c>
      <c r="K223" s="50">
        <v>126.57407407407408</v>
      </c>
      <c r="M223" s="46">
        <f t="shared" si="25"/>
        <v>1.383425925925926E-2</v>
      </c>
      <c r="N223" s="46" t="str">
        <f t="shared" si="26"/>
        <v>E05000281</v>
      </c>
      <c r="O223" s="46" t="str">
        <f t="shared" si="22"/>
        <v>Tottenham Hale</v>
      </c>
      <c r="P223" s="46" t="str">
        <f t="shared" si="27"/>
        <v>Haringey</v>
      </c>
      <c r="Q223" s="46">
        <v>9.8854003139717418E-3</v>
      </c>
    </row>
    <row r="224" spans="1:17" x14ac:dyDescent="0.2">
      <c r="A224" s="47" t="s">
        <v>566</v>
      </c>
      <c r="B224" s="47" t="s">
        <v>567</v>
      </c>
      <c r="C224" s="47" t="s">
        <v>50</v>
      </c>
      <c r="D224" s="48">
        <v>13521</v>
      </c>
      <c r="E224" s="49">
        <v>95.2</v>
      </c>
      <c r="F224" s="50">
        <f t="shared" si="21"/>
        <v>0.95200000000000007</v>
      </c>
      <c r="G224" s="50">
        <f t="shared" si="23"/>
        <v>142.02731092436974</v>
      </c>
      <c r="H224" s="51">
        <f t="shared" si="24"/>
        <v>14202.731092436974</v>
      </c>
      <c r="I224" s="50"/>
      <c r="J224" s="51">
        <v>12378</v>
      </c>
      <c r="K224" s="50">
        <v>130.02100840336135</v>
      </c>
      <c r="M224" s="46">
        <f t="shared" si="25"/>
        <v>1.4202731092436974E-2</v>
      </c>
      <c r="N224" s="46" t="str">
        <f t="shared" si="26"/>
        <v>E05000044</v>
      </c>
      <c r="O224" s="46" t="str">
        <f t="shared" si="22"/>
        <v>Burnt Oak</v>
      </c>
      <c r="P224" s="46" t="str">
        <f t="shared" si="27"/>
        <v>Barnet</v>
      </c>
      <c r="Q224" s="46">
        <v>9.819282945736434E-3</v>
      </c>
    </row>
    <row r="225" spans="1:17" x14ac:dyDescent="0.2">
      <c r="A225" s="47" t="s">
        <v>568</v>
      </c>
      <c r="B225" s="47" t="s">
        <v>569</v>
      </c>
      <c r="C225" s="47" t="s">
        <v>50</v>
      </c>
      <c r="D225" s="48">
        <v>13346</v>
      </c>
      <c r="E225" s="49">
        <v>71.2</v>
      </c>
      <c r="F225" s="50">
        <f t="shared" si="21"/>
        <v>0.71200000000000008</v>
      </c>
      <c r="G225" s="50">
        <f t="shared" si="23"/>
        <v>187.4438202247191</v>
      </c>
      <c r="H225" s="51">
        <f t="shared" si="24"/>
        <v>18744.382022471909</v>
      </c>
      <c r="I225" s="50"/>
      <c r="J225" s="51">
        <v>12445</v>
      </c>
      <c r="K225" s="50">
        <v>174.78932584269663</v>
      </c>
      <c r="M225" s="46">
        <f t="shared" si="25"/>
        <v>1.874438202247191E-2</v>
      </c>
      <c r="N225" s="46" t="str">
        <f t="shared" si="26"/>
        <v>E05000389</v>
      </c>
      <c r="O225" s="46" t="str">
        <f t="shared" si="22"/>
        <v>Golborne</v>
      </c>
      <c r="P225" s="46" t="str">
        <f t="shared" si="27"/>
        <v>Kensington and Chelsea</v>
      </c>
      <c r="Q225" s="46">
        <v>9.8018967334035818E-3</v>
      </c>
    </row>
    <row r="226" spans="1:17" x14ac:dyDescent="0.2">
      <c r="A226" s="47" t="s">
        <v>570</v>
      </c>
      <c r="B226" s="47" t="s">
        <v>571</v>
      </c>
      <c r="C226" s="47" t="s">
        <v>50</v>
      </c>
      <c r="D226" s="48">
        <v>14338</v>
      </c>
      <c r="E226" s="49">
        <v>80.400000000000006</v>
      </c>
      <c r="F226" s="50">
        <f t="shared" si="21"/>
        <v>0.80400000000000005</v>
      </c>
      <c r="G226" s="50">
        <f t="shared" si="23"/>
        <v>178.33333333333331</v>
      </c>
      <c r="H226" s="51">
        <f t="shared" si="24"/>
        <v>17833.333333333332</v>
      </c>
      <c r="I226" s="50"/>
      <c r="J226" s="51">
        <v>13231</v>
      </c>
      <c r="K226" s="50">
        <v>164.56467661691542</v>
      </c>
      <c r="M226" s="46">
        <f t="shared" si="25"/>
        <v>1.7833333333333333E-2</v>
      </c>
      <c r="N226" s="46" t="str">
        <f t="shared" si="26"/>
        <v>E05000033</v>
      </c>
      <c r="O226" s="46" t="str">
        <f t="shared" si="22"/>
        <v>Goresbrook</v>
      </c>
      <c r="P226" s="46" t="str">
        <f t="shared" si="27"/>
        <v>Barking and Dagenham</v>
      </c>
      <c r="Q226" s="46">
        <v>9.796875E-3</v>
      </c>
    </row>
    <row r="227" spans="1:17" x14ac:dyDescent="0.2">
      <c r="A227" s="47" t="s">
        <v>572</v>
      </c>
      <c r="B227" s="47" t="s">
        <v>573</v>
      </c>
      <c r="C227" s="47" t="s">
        <v>50</v>
      </c>
      <c r="D227" s="48">
        <v>12873</v>
      </c>
      <c r="E227" s="49">
        <v>163.19999999999999</v>
      </c>
      <c r="F227" s="50">
        <f t="shared" si="21"/>
        <v>1.6319999999999999</v>
      </c>
      <c r="G227" s="50">
        <f t="shared" si="23"/>
        <v>78.878676470588246</v>
      </c>
      <c r="H227" s="51">
        <f t="shared" si="24"/>
        <v>7887.8676470588243</v>
      </c>
      <c r="I227" s="50"/>
      <c r="J227" s="51">
        <v>11734</v>
      </c>
      <c r="K227" s="50">
        <v>71.899509803921575</v>
      </c>
      <c r="M227" s="46">
        <f t="shared" si="25"/>
        <v>7.8878676470588247E-3</v>
      </c>
      <c r="N227" s="46" t="str">
        <f t="shared" si="26"/>
        <v>E05000168</v>
      </c>
      <c r="O227" s="46" t="str">
        <f t="shared" si="22"/>
        <v>West Thornton</v>
      </c>
      <c r="P227" s="46" t="str">
        <f t="shared" si="27"/>
        <v>Croydon</v>
      </c>
      <c r="Q227" s="46">
        <v>9.7948328267477205E-3</v>
      </c>
    </row>
    <row r="228" spans="1:17" x14ac:dyDescent="0.2">
      <c r="A228" s="47" t="s">
        <v>574</v>
      </c>
      <c r="B228" s="47" t="s">
        <v>575</v>
      </c>
      <c r="C228" s="47" t="s">
        <v>52</v>
      </c>
      <c r="D228" s="48">
        <v>11215</v>
      </c>
      <c r="E228" s="49">
        <v>55.3</v>
      </c>
      <c r="F228" s="50">
        <f t="shared" si="21"/>
        <v>0.55299999999999994</v>
      </c>
      <c r="G228" s="50">
        <f t="shared" si="23"/>
        <v>202.80289330922244</v>
      </c>
      <c r="H228" s="51">
        <f t="shared" si="24"/>
        <v>20280.289330922245</v>
      </c>
      <c r="I228" s="50"/>
      <c r="J228" s="51">
        <v>11518</v>
      </c>
      <c r="K228" s="50">
        <v>208.28209764918626</v>
      </c>
      <c r="M228" s="46">
        <f t="shared" si="25"/>
        <v>2.0280289330922244E-2</v>
      </c>
      <c r="N228" s="46" t="str">
        <f t="shared" si="26"/>
        <v>E05000201</v>
      </c>
      <c r="O228" s="46" t="str">
        <f t="shared" si="22"/>
        <v>Haselbury</v>
      </c>
      <c r="P228" s="46" t="str">
        <f t="shared" si="27"/>
        <v>Enfield</v>
      </c>
      <c r="Q228" s="46">
        <v>9.7529215358931557E-3</v>
      </c>
    </row>
    <row r="229" spans="1:17" x14ac:dyDescent="0.2">
      <c r="A229" s="47" t="s">
        <v>576</v>
      </c>
      <c r="B229" s="47" t="s">
        <v>577</v>
      </c>
      <c r="C229" s="47" t="s">
        <v>52</v>
      </c>
      <c r="D229" s="48">
        <v>14592</v>
      </c>
      <c r="E229" s="49">
        <v>75.900000000000006</v>
      </c>
      <c r="F229" s="50">
        <f t="shared" si="21"/>
        <v>0.75900000000000001</v>
      </c>
      <c r="G229" s="50">
        <f t="shared" si="23"/>
        <v>192.25296442687747</v>
      </c>
      <c r="H229" s="51">
        <f t="shared" si="24"/>
        <v>19225.296442687748</v>
      </c>
      <c r="I229" s="50"/>
      <c r="J229" s="51">
        <v>14160</v>
      </c>
      <c r="K229" s="50">
        <v>186.56126482213438</v>
      </c>
      <c r="M229" s="46">
        <f t="shared" si="25"/>
        <v>1.9225296442687747E-2</v>
      </c>
      <c r="N229" s="46" t="str">
        <f t="shared" si="26"/>
        <v>E05000452</v>
      </c>
      <c r="O229" s="46" t="str">
        <f t="shared" si="22"/>
        <v>Sydenham</v>
      </c>
      <c r="P229" s="46" t="str">
        <f t="shared" si="27"/>
        <v>Lewisham</v>
      </c>
      <c r="Q229" s="46">
        <v>9.6613180515759296E-3</v>
      </c>
    </row>
    <row r="230" spans="1:17" x14ac:dyDescent="0.2">
      <c r="A230" s="47" t="s">
        <v>578</v>
      </c>
      <c r="B230" s="47" t="s">
        <v>579</v>
      </c>
      <c r="C230" s="47" t="s">
        <v>52</v>
      </c>
      <c r="D230" s="48">
        <v>11801</v>
      </c>
      <c r="E230" s="49">
        <v>89.5</v>
      </c>
      <c r="F230" s="50">
        <f t="shared" si="21"/>
        <v>0.89500000000000002</v>
      </c>
      <c r="G230" s="50">
        <f t="shared" si="23"/>
        <v>131.85474860335196</v>
      </c>
      <c r="H230" s="51">
        <f t="shared" si="24"/>
        <v>13185.474860335195</v>
      </c>
      <c r="I230" s="50"/>
      <c r="J230" s="51">
        <v>12216</v>
      </c>
      <c r="K230" s="50">
        <v>136.49162011173183</v>
      </c>
      <c r="M230" s="46">
        <f t="shared" si="25"/>
        <v>1.3185474860335195E-2</v>
      </c>
      <c r="N230" s="46" t="str">
        <f t="shared" si="26"/>
        <v>E05000191</v>
      </c>
      <c r="O230" s="46" t="str">
        <f t="shared" si="22"/>
        <v>Southfield</v>
      </c>
      <c r="P230" s="46" t="str">
        <f t="shared" si="27"/>
        <v>Ealing</v>
      </c>
      <c r="Q230" s="46">
        <v>9.6243902439024382E-3</v>
      </c>
    </row>
    <row r="231" spans="1:17" x14ac:dyDescent="0.2">
      <c r="A231" s="47" t="s">
        <v>580</v>
      </c>
      <c r="B231" s="47" t="s">
        <v>581</v>
      </c>
      <c r="C231" s="47" t="s">
        <v>52</v>
      </c>
      <c r="D231" s="48">
        <v>9306</v>
      </c>
      <c r="E231" s="49">
        <v>344</v>
      </c>
      <c r="F231" s="50">
        <f t="shared" si="21"/>
        <v>3.44</v>
      </c>
      <c r="G231" s="50">
        <f t="shared" si="23"/>
        <v>27.052325581395348</v>
      </c>
      <c r="H231" s="51">
        <f t="shared" si="24"/>
        <v>2705.2325581395348</v>
      </c>
      <c r="I231" s="50"/>
      <c r="J231" s="51">
        <v>9175</v>
      </c>
      <c r="K231" s="50">
        <v>26.671511627906977</v>
      </c>
      <c r="M231" s="46">
        <f t="shared" si="25"/>
        <v>2.7052325581395347E-3</v>
      </c>
      <c r="N231" s="46" t="str">
        <f t="shared" si="26"/>
        <v>E05000434</v>
      </c>
      <c r="O231" s="46" t="str">
        <f t="shared" si="22"/>
        <v>Thurlow Park</v>
      </c>
      <c r="P231" s="46" t="str">
        <f t="shared" si="27"/>
        <v>Lambeth</v>
      </c>
      <c r="Q231" s="46">
        <v>9.6224422442244238E-3</v>
      </c>
    </row>
    <row r="232" spans="1:17" x14ac:dyDescent="0.2">
      <c r="A232" s="47" t="s">
        <v>582</v>
      </c>
      <c r="B232" s="47" t="s">
        <v>583</v>
      </c>
      <c r="C232" s="47" t="s">
        <v>52</v>
      </c>
      <c r="D232" s="48">
        <v>12153</v>
      </c>
      <c r="E232" s="49">
        <v>66.7</v>
      </c>
      <c r="F232" s="50">
        <f t="shared" si="21"/>
        <v>0.66700000000000004</v>
      </c>
      <c r="G232" s="50">
        <f t="shared" si="23"/>
        <v>182.20389805097452</v>
      </c>
      <c r="H232" s="51">
        <f t="shared" si="24"/>
        <v>18220.389805097449</v>
      </c>
      <c r="I232" s="50"/>
      <c r="J232" s="51">
        <v>10996</v>
      </c>
      <c r="K232" s="50">
        <v>164.85757121439281</v>
      </c>
      <c r="M232" s="46">
        <f t="shared" si="25"/>
        <v>1.8220389805097451E-2</v>
      </c>
      <c r="N232" s="46" t="str">
        <f t="shared" si="26"/>
        <v>E05000269</v>
      </c>
      <c r="O232" s="46" t="str">
        <f t="shared" si="22"/>
        <v>Crouch End</v>
      </c>
      <c r="P232" s="46" t="str">
        <f t="shared" si="27"/>
        <v>Haringey</v>
      </c>
      <c r="Q232" s="46">
        <v>9.5916666666666685E-3</v>
      </c>
    </row>
    <row r="233" spans="1:17" x14ac:dyDescent="0.2">
      <c r="A233" s="47" t="s">
        <v>584</v>
      </c>
      <c r="B233" s="47" t="s">
        <v>585</v>
      </c>
      <c r="C233" s="47" t="s">
        <v>52</v>
      </c>
      <c r="D233" s="48">
        <v>11836</v>
      </c>
      <c r="E233" s="49">
        <v>88.2</v>
      </c>
      <c r="F233" s="50">
        <f t="shared" si="21"/>
        <v>0.88200000000000001</v>
      </c>
      <c r="G233" s="50">
        <f t="shared" si="23"/>
        <v>134.19501133786846</v>
      </c>
      <c r="H233" s="51">
        <f t="shared" si="24"/>
        <v>13419.501133786847</v>
      </c>
      <c r="I233" s="50"/>
      <c r="J233" s="51">
        <v>11306</v>
      </c>
      <c r="K233" s="50">
        <v>128.18594104308389</v>
      </c>
      <c r="M233" s="46">
        <f t="shared" si="25"/>
        <v>1.3419501133786847E-2</v>
      </c>
      <c r="N233" s="46" t="str">
        <f t="shared" si="26"/>
        <v>E05000050</v>
      </c>
      <c r="O233" s="46" t="str">
        <f t="shared" si="22"/>
        <v>Edgware</v>
      </c>
      <c r="P233" s="46" t="str">
        <f t="shared" si="27"/>
        <v>Harrow</v>
      </c>
      <c r="Q233" s="46">
        <v>9.5745895788722345E-3</v>
      </c>
    </row>
    <row r="234" spans="1:17" x14ac:dyDescent="0.2">
      <c r="A234" s="47" t="s">
        <v>586</v>
      </c>
      <c r="B234" s="47" t="s">
        <v>587</v>
      </c>
      <c r="C234" s="47" t="s">
        <v>52</v>
      </c>
      <c r="D234" s="48">
        <v>12918</v>
      </c>
      <c r="E234" s="49">
        <v>110.4</v>
      </c>
      <c r="F234" s="50">
        <f t="shared" si="21"/>
        <v>1.1040000000000001</v>
      </c>
      <c r="G234" s="50">
        <f t="shared" si="23"/>
        <v>117.01086956521739</v>
      </c>
      <c r="H234" s="51">
        <f t="shared" si="24"/>
        <v>11701.086956521738</v>
      </c>
      <c r="I234" s="50"/>
      <c r="J234" s="51">
        <v>11923</v>
      </c>
      <c r="K234" s="50">
        <v>107.99818840579709</v>
      </c>
      <c r="M234" s="46">
        <f t="shared" si="25"/>
        <v>1.1701086956521738E-2</v>
      </c>
      <c r="N234" s="46" t="str">
        <f t="shared" si="26"/>
        <v>E05000487</v>
      </c>
      <c r="O234" s="46" t="str">
        <f t="shared" si="22"/>
        <v>Little Ilford</v>
      </c>
      <c r="P234" s="46" t="str">
        <f t="shared" si="27"/>
        <v>Newham</v>
      </c>
      <c r="Q234" s="46">
        <v>9.5734597156398107E-3</v>
      </c>
    </row>
    <row r="235" spans="1:17" x14ac:dyDescent="0.2">
      <c r="A235" s="47" t="s">
        <v>588</v>
      </c>
      <c r="B235" s="47" t="s">
        <v>589</v>
      </c>
      <c r="C235" s="47" t="s">
        <v>52</v>
      </c>
      <c r="D235" s="48">
        <v>10964</v>
      </c>
      <c r="E235" s="49">
        <v>62.3</v>
      </c>
      <c r="F235" s="50">
        <f t="shared" si="21"/>
        <v>0.623</v>
      </c>
      <c r="G235" s="50">
        <f t="shared" si="23"/>
        <v>175.98715890850724</v>
      </c>
      <c r="H235" s="51">
        <f t="shared" si="24"/>
        <v>17598.715890850723</v>
      </c>
      <c r="I235" s="50"/>
      <c r="J235" s="51">
        <v>11004</v>
      </c>
      <c r="K235" s="50">
        <v>176.62921348314609</v>
      </c>
      <c r="M235" s="46">
        <f t="shared" si="25"/>
        <v>1.7598715890850724E-2</v>
      </c>
      <c r="N235" s="46" t="str">
        <f t="shared" si="26"/>
        <v>E05000463</v>
      </c>
      <c r="O235" s="46" t="str">
        <f t="shared" si="22"/>
        <v>Lavender Fields</v>
      </c>
      <c r="P235" s="46" t="str">
        <f t="shared" si="27"/>
        <v>Merton</v>
      </c>
      <c r="Q235" s="46">
        <v>9.5686440677966115E-3</v>
      </c>
    </row>
    <row r="236" spans="1:17" x14ac:dyDescent="0.2">
      <c r="A236" s="47" t="s">
        <v>590</v>
      </c>
      <c r="B236" s="47" t="s">
        <v>234</v>
      </c>
      <c r="C236" s="47" t="s">
        <v>52</v>
      </c>
      <c r="D236" s="48">
        <v>11162</v>
      </c>
      <c r="E236" s="49">
        <v>63.8</v>
      </c>
      <c r="F236" s="50">
        <f t="shared" si="21"/>
        <v>0.63800000000000001</v>
      </c>
      <c r="G236" s="50">
        <f t="shared" si="23"/>
        <v>174.95297805642633</v>
      </c>
      <c r="H236" s="51">
        <f t="shared" si="24"/>
        <v>17495.297805642633</v>
      </c>
      <c r="I236" s="50"/>
      <c r="J236" s="51">
        <v>11589</v>
      </c>
      <c r="K236" s="50">
        <v>181.64576802507838</v>
      </c>
      <c r="M236" s="46">
        <f t="shared" si="25"/>
        <v>1.7495297805642632E-2</v>
      </c>
      <c r="N236" s="46" t="str">
        <f t="shared" si="26"/>
        <v>E05000271</v>
      </c>
      <c r="O236" s="46" t="str">
        <f t="shared" si="22"/>
        <v>Harringay</v>
      </c>
      <c r="P236" s="46" t="str">
        <f t="shared" si="27"/>
        <v>Haringey</v>
      </c>
      <c r="Q236" s="46">
        <v>9.5633802816901432E-3</v>
      </c>
    </row>
    <row r="237" spans="1:17" x14ac:dyDescent="0.2">
      <c r="A237" s="47" t="s">
        <v>591</v>
      </c>
      <c r="B237" s="47" t="s">
        <v>592</v>
      </c>
      <c r="C237" s="47" t="s">
        <v>52</v>
      </c>
      <c r="D237" s="48">
        <v>7376</v>
      </c>
      <c r="E237" s="49">
        <v>148.1</v>
      </c>
      <c r="F237" s="50">
        <f t="shared" si="21"/>
        <v>1.4809999999999999</v>
      </c>
      <c r="G237" s="50">
        <f t="shared" si="23"/>
        <v>49.804186360567186</v>
      </c>
      <c r="H237" s="51">
        <f t="shared" si="24"/>
        <v>4980.4186360567192</v>
      </c>
      <c r="I237" s="50"/>
      <c r="J237" s="51">
        <v>7483</v>
      </c>
      <c r="K237" s="50">
        <v>50.526671168129646</v>
      </c>
      <c r="M237" s="46">
        <f t="shared" si="25"/>
        <v>4.9804186360567189E-3</v>
      </c>
      <c r="N237" s="46" t="str">
        <f t="shared" si="26"/>
        <v>E05000099</v>
      </c>
      <c r="O237" s="46" t="str">
        <f t="shared" si="22"/>
        <v>Queensbury</v>
      </c>
      <c r="P237" s="46" t="str">
        <f t="shared" si="27"/>
        <v>Brent</v>
      </c>
      <c r="Q237" s="46">
        <v>9.5600000000000008E-3</v>
      </c>
    </row>
    <row r="238" spans="1:17" x14ac:dyDescent="0.2">
      <c r="A238" s="47" t="s">
        <v>593</v>
      </c>
      <c r="B238" s="47" t="s">
        <v>594</v>
      </c>
      <c r="C238" s="47" t="s">
        <v>52</v>
      </c>
      <c r="D238" s="48">
        <v>11124</v>
      </c>
      <c r="E238" s="49">
        <v>89.8</v>
      </c>
      <c r="F238" s="50">
        <f t="shared" si="21"/>
        <v>0.89800000000000002</v>
      </c>
      <c r="G238" s="50">
        <f t="shared" si="23"/>
        <v>123.87527839643653</v>
      </c>
      <c r="H238" s="51">
        <f t="shared" si="24"/>
        <v>12387.527839643652</v>
      </c>
      <c r="I238" s="50"/>
      <c r="J238" s="51">
        <v>10813</v>
      </c>
      <c r="K238" s="50">
        <v>120.41202672605792</v>
      </c>
      <c r="M238" s="46">
        <f t="shared" si="25"/>
        <v>1.2387527839643652E-2</v>
      </c>
      <c r="N238" s="46" t="str">
        <f t="shared" si="26"/>
        <v>E05000383</v>
      </c>
      <c r="O238" s="46" t="str">
        <f t="shared" si="22"/>
        <v>Brompton</v>
      </c>
      <c r="P238" s="46" t="str">
        <f t="shared" si="27"/>
        <v>Kensington and Chelsea</v>
      </c>
      <c r="Q238" s="46">
        <v>9.5507853403141354E-3</v>
      </c>
    </row>
    <row r="239" spans="1:17" x14ac:dyDescent="0.2">
      <c r="A239" s="47" t="s">
        <v>595</v>
      </c>
      <c r="B239" s="47" t="s">
        <v>596</v>
      </c>
      <c r="C239" s="47" t="s">
        <v>52</v>
      </c>
      <c r="D239" s="48">
        <v>10779</v>
      </c>
      <c r="E239" s="49">
        <v>122</v>
      </c>
      <c r="F239" s="50">
        <f t="shared" si="21"/>
        <v>1.22</v>
      </c>
      <c r="G239" s="50">
        <f t="shared" si="23"/>
        <v>88.352459016393439</v>
      </c>
      <c r="H239" s="51">
        <f t="shared" si="24"/>
        <v>8835.2459016393441</v>
      </c>
      <c r="I239" s="50"/>
      <c r="J239" s="51">
        <v>10784.999999999998</v>
      </c>
      <c r="K239" s="50">
        <v>88.401639344262279</v>
      </c>
      <c r="M239" s="46">
        <f t="shared" si="25"/>
        <v>8.8352459016393433E-3</v>
      </c>
      <c r="N239" s="46" t="str">
        <f t="shared" si="26"/>
        <v>E05000471</v>
      </c>
      <c r="O239" s="46" t="str">
        <f t="shared" si="22"/>
        <v>Trinity</v>
      </c>
      <c r="P239" s="46" t="str">
        <f t="shared" si="27"/>
        <v>Merton</v>
      </c>
      <c r="Q239" s="46">
        <v>9.5493482309124758E-3</v>
      </c>
    </row>
    <row r="240" spans="1:17" x14ac:dyDescent="0.2">
      <c r="A240" s="47" t="s">
        <v>597</v>
      </c>
      <c r="B240" s="47" t="s">
        <v>598</v>
      </c>
      <c r="C240" s="47" t="s">
        <v>52</v>
      </c>
      <c r="D240" s="48">
        <v>14419</v>
      </c>
      <c r="E240" s="49">
        <v>137.69999999999999</v>
      </c>
      <c r="F240" s="50">
        <f t="shared" si="21"/>
        <v>1.3769999999999998</v>
      </c>
      <c r="G240" s="50">
        <f t="shared" si="23"/>
        <v>104.7131445170661</v>
      </c>
      <c r="H240" s="51">
        <f t="shared" si="24"/>
        <v>10471.31445170661</v>
      </c>
      <c r="I240" s="50"/>
      <c r="J240" s="51">
        <v>12760</v>
      </c>
      <c r="K240" s="50">
        <v>92.665214233841695</v>
      </c>
      <c r="M240" s="46">
        <f t="shared" si="25"/>
        <v>1.047131445170661E-2</v>
      </c>
      <c r="N240" s="46" t="str">
        <f t="shared" si="26"/>
        <v>E05000446</v>
      </c>
      <c r="O240" s="46" t="str">
        <f t="shared" si="22"/>
        <v>Ladywell</v>
      </c>
      <c r="P240" s="46" t="str">
        <f t="shared" si="27"/>
        <v>Lewisham</v>
      </c>
      <c r="Q240" s="46">
        <v>9.5239279055313857E-3</v>
      </c>
    </row>
    <row r="241" spans="1:17" x14ac:dyDescent="0.2">
      <c r="A241" s="47" t="s">
        <v>599</v>
      </c>
      <c r="B241" s="47" t="s">
        <v>600</v>
      </c>
      <c r="C241" s="47" t="s">
        <v>52</v>
      </c>
      <c r="D241" s="48">
        <v>11993</v>
      </c>
      <c r="E241" s="49">
        <v>106.7</v>
      </c>
      <c r="F241" s="50">
        <f t="shared" si="21"/>
        <v>1.0669999999999999</v>
      </c>
      <c r="G241" s="50">
        <f t="shared" si="23"/>
        <v>112.39925023430177</v>
      </c>
      <c r="H241" s="51">
        <f t="shared" si="24"/>
        <v>11239.925023430178</v>
      </c>
      <c r="I241" s="50"/>
      <c r="J241" s="51">
        <v>12175</v>
      </c>
      <c r="K241" s="50">
        <v>114.1049671977507</v>
      </c>
      <c r="M241" s="46">
        <f t="shared" si="25"/>
        <v>1.1239925023430178E-2</v>
      </c>
      <c r="N241" s="46" t="str">
        <f t="shared" si="26"/>
        <v>E05000422</v>
      </c>
      <c r="O241" s="46" t="str">
        <f t="shared" si="22"/>
        <v>Gipsy Hill</v>
      </c>
      <c r="P241" s="46" t="str">
        <f t="shared" si="27"/>
        <v>Lambeth</v>
      </c>
      <c r="Q241" s="46">
        <v>9.5191082802547778E-3</v>
      </c>
    </row>
    <row r="242" spans="1:17" x14ac:dyDescent="0.2">
      <c r="A242" s="47" t="s">
        <v>601</v>
      </c>
      <c r="B242" s="47" t="s">
        <v>495</v>
      </c>
      <c r="C242" s="47" t="s">
        <v>52</v>
      </c>
      <c r="D242" s="48">
        <v>10986</v>
      </c>
      <c r="E242" s="49">
        <v>65</v>
      </c>
      <c r="F242" s="50">
        <f t="shared" si="21"/>
        <v>0.65</v>
      </c>
      <c r="G242" s="50">
        <f t="shared" si="23"/>
        <v>169.01538461538462</v>
      </c>
      <c r="H242" s="51">
        <f t="shared" si="24"/>
        <v>16901.538461538461</v>
      </c>
      <c r="I242" s="50"/>
      <c r="J242" s="51">
        <v>11201</v>
      </c>
      <c r="K242" s="50">
        <v>172.32307692307691</v>
      </c>
      <c r="M242" s="46">
        <f t="shared" si="25"/>
        <v>1.6901538461538461E-2</v>
      </c>
      <c r="N242" s="46" t="str">
        <f t="shared" si="26"/>
        <v>E05000089</v>
      </c>
      <c r="O242" s="46" t="str">
        <f t="shared" si="22"/>
        <v>Dudden Hill</v>
      </c>
      <c r="P242" s="46" t="str">
        <f t="shared" si="27"/>
        <v>Brent</v>
      </c>
      <c r="Q242" s="46">
        <v>9.5142687277051143E-3</v>
      </c>
    </row>
    <row r="243" spans="1:17" x14ac:dyDescent="0.2">
      <c r="A243" s="47" t="s">
        <v>602</v>
      </c>
      <c r="B243" s="47" t="s">
        <v>603</v>
      </c>
      <c r="C243" s="47" t="s">
        <v>52</v>
      </c>
      <c r="D243" s="48">
        <v>13452</v>
      </c>
      <c r="E243" s="49">
        <v>90.4</v>
      </c>
      <c r="F243" s="50">
        <f t="shared" si="21"/>
        <v>0.90400000000000003</v>
      </c>
      <c r="G243" s="50">
        <f t="shared" si="23"/>
        <v>148.80530973451326</v>
      </c>
      <c r="H243" s="51">
        <f t="shared" si="24"/>
        <v>14880.530973451327</v>
      </c>
      <c r="I243" s="50"/>
      <c r="J243" s="51">
        <v>13389</v>
      </c>
      <c r="K243" s="50">
        <v>148.10840707964601</v>
      </c>
      <c r="M243" s="46">
        <f t="shared" si="25"/>
        <v>1.4880530973451326E-2</v>
      </c>
      <c r="N243" s="46" t="str">
        <f t="shared" si="26"/>
        <v>E05000391</v>
      </c>
      <c r="O243" s="46" t="str">
        <f t="shared" si="22"/>
        <v>Holland</v>
      </c>
      <c r="P243" s="46" t="str">
        <f t="shared" si="27"/>
        <v>Kensington and Chelsea</v>
      </c>
      <c r="Q243" s="46">
        <v>9.5072184793070242E-3</v>
      </c>
    </row>
    <row r="244" spans="1:17" x14ac:dyDescent="0.2">
      <c r="A244" s="47" t="s">
        <v>604</v>
      </c>
      <c r="B244" s="47" t="s">
        <v>605</v>
      </c>
      <c r="C244" s="47" t="s">
        <v>54</v>
      </c>
      <c r="D244" s="48">
        <v>12855</v>
      </c>
      <c r="E244" s="49">
        <v>261.3</v>
      </c>
      <c r="F244" s="50">
        <f t="shared" si="21"/>
        <v>2.613</v>
      </c>
      <c r="G244" s="50">
        <f t="shared" si="23"/>
        <v>49.196326061997702</v>
      </c>
      <c r="H244" s="51">
        <f t="shared" si="24"/>
        <v>4919.6326061997706</v>
      </c>
      <c r="I244" s="50"/>
      <c r="J244" s="51">
        <v>11795</v>
      </c>
      <c r="K244" s="50">
        <v>45.139686184462299</v>
      </c>
      <c r="M244" s="46">
        <f t="shared" si="25"/>
        <v>4.9196326061997702E-3</v>
      </c>
      <c r="N244" s="46" t="str">
        <f t="shared" si="26"/>
        <v>E05000619</v>
      </c>
      <c r="O244" s="46" t="str">
        <f t="shared" si="22"/>
        <v>Northcote</v>
      </c>
      <c r="P244" s="46" t="str">
        <f t="shared" si="27"/>
        <v>Wandsworth</v>
      </c>
      <c r="Q244" s="46">
        <v>9.4586063132817144E-3</v>
      </c>
    </row>
    <row r="245" spans="1:17" x14ac:dyDescent="0.2">
      <c r="A245" s="47" t="s">
        <v>606</v>
      </c>
      <c r="B245" s="47" t="s">
        <v>607</v>
      </c>
      <c r="C245" s="47" t="s">
        <v>54</v>
      </c>
      <c r="D245" s="48">
        <v>15253</v>
      </c>
      <c r="E245" s="49">
        <v>138.4</v>
      </c>
      <c r="F245" s="50">
        <f t="shared" si="21"/>
        <v>1.3840000000000001</v>
      </c>
      <c r="G245" s="50">
        <f t="shared" si="23"/>
        <v>110.20953757225433</v>
      </c>
      <c r="H245" s="51">
        <f t="shared" si="24"/>
        <v>11020.953757225432</v>
      </c>
      <c r="I245" s="50"/>
      <c r="J245" s="51">
        <v>13725</v>
      </c>
      <c r="K245" s="50">
        <v>99.169075144508668</v>
      </c>
      <c r="M245" s="46">
        <f t="shared" si="25"/>
        <v>1.1020953757225432E-2</v>
      </c>
      <c r="N245" s="46" t="str">
        <f t="shared" si="26"/>
        <v>E05000361</v>
      </c>
      <c r="O245" s="46" t="str">
        <f t="shared" si="22"/>
        <v>Hounslow West</v>
      </c>
      <c r="P245" s="46" t="str">
        <f t="shared" si="27"/>
        <v>Hounslow</v>
      </c>
      <c r="Q245" s="46">
        <v>9.4484885872917947E-3</v>
      </c>
    </row>
    <row r="246" spans="1:17" x14ac:dyDescent="0.2">
      <c r="A246" s="47" t="s">
        <v>608</v>
      </c>
      <c r="B246" s="47" t="s">
        <v>609</v>
      </c>
      <c r="C246" s="47" t="s">
        <v>54</v>
      </c>
      <c r="D246" s="48">
        <v>15546</v>
      </c>
      <c r="E246" s="49">
        <v>93.1</v>
      </c>
      <c r="F246" s="50">
        <f t="shared" si="21"/>
        <v>0.93099999999999994</v>
      </c>
      <c r="G246" s="50">
        <f t="shared" si="23"/>
        <v>166.98174006444685</v>
      </c>
      <c r="H246" s="51">
        <f t="shared" si="24"/>
        <v>16698.174006444686</v>
      </c>
      <c r="I246" s="50"/>
      <c r="J246" s="51">
        <v>14482.999999999998</v>
      </c>
      <c r="K246" s="50">
        <v>155.56390977443607</v>
      </c>
      <c r="M246" s="46">
        <f t="shared" si="25"/>
        <v>1.6698174006444685E-2</v>
      </c>
      <c r="N246" s="46" t="str">
        <f t="shared" si="26"/>
        <v>E05000384</v>
      </c>
      <c r="O246" s="46" t="str">
        <f t="shared" si="22"/>
        <v>Campden</v>
      </c>
      <c r="P246" s="46" t="str">
        <f t="shared" si="27"/>
        <v>Kensington and Chelsea</v>
      </c>
      <c r="Q246" s="46">
        <v>9.3015350877192985E-3</v>
      </c>
    </row>
    <row r="247" spans="1:17" x14ac:dyDescent="0.2">
      <c r="A247" s="47" t="s">
        <v>610</v>
      </c>
      <c r="B247" s="47" t="s">
        <v>611</v>
      </c>
      <c r="C247" s="47" t="s">
        <v>54</v>
      </c>
      <c r="D247" s="48">
        <v>13812</v>
      </c>
      <c r="E247" s="49">
        <v>144</v>
      </c>
      <c r="F247" s="50">
        <f t="shared" si="21"/>
        <v>1.44</v>
      </c>
      <c r="G247" s="50">
        <f t="shared" si="23"/>
        <v>95.916666666666671</v>
      </c>
      <c r="H247" s="51">
        <f t="shared" si="24"/>
        <v>9591.6666666666679</v>
      </c>
      <c r="I247" s="50"/>
      <c r="J247" s="51">
        <v>12395</v>
      </c>
      <c r="K247" s="50">
        <v>86.076388888888886</v>
      </c>
      <c r="M247" s="46">
        <f t="shared" si="25"/>
        <v>9.5916666666666685E-3</v>
      </c>
      <c r="N247" s="46" t="str">
        <f t="shared" si="26"/>
        <v>E05000444</v>
      </c>
      <c r="O247" s="46" t="str">
        <f t="shared" si="22"/>
        <v>Forest Hill</v>
      </c>
      <c r="P247" s="46" t="str">
        <f t="shared" si="27"/>
        <v>Lewisham</v>
      </c>
      <c r="Q247" s="46">
        <v>9.2100656455142236E-3</v>
      </c>
    </row>
    <row r="248" spans="1:17" x14ac:dyDescent="0.2">
      <c r="A248" s="47" t="s">
        <v>612</v>
      </c>
      <c r="B248" s="47" t="s">
        <v>613</v>
      </c>
      <c r="C248" s="47" t="s">
        <v>54</v>
      </c>
      <c r="D248" s="48">
        <v>14085</v>
      </c>
      <c r="E248" s="49">
        <v>199.4</v>
      </c>
      <c r="F248" s="50">
        <f t="shared" si="21"/>
        <v>1.994</v>
      </c>
      <c r="G248" s="50">
        <f t="shared" si="23"/>
        <v>70.636910732196583</v>
      </c>
      <c r="H248" s="51">
        <f t="shared" si="24"/>
        <v>7063.6910732196593</v>
      </c>
      <c r="I248" s="50"/>
      <c r="J248" s="51">
        <v>12488</v>
      </c>
      <c r="K248" s="50">
        <v>62.62788365095286</v>
      </c>
      <c r="M248" s="46">
        <f t="shared" si="25"/>
        <v>7.063691073219659E-3</v>
      </c>
      <c r="N248" s="46" t="str">
        <f t="shared" si="26"/>
        <v>E05000192</v>
      </c>
      <c r="O248" s="46" t="str">
        <f t="shared" si="22"/>
        <v>Walpole</v>
      </c>
      <c r="P248" s="46" t="str">
        <f t="shared" si="27"/>
        <v>Ealing</v>
      </c>
      <c r="Q248" s="46">
        <v>9.1998635743519783E-3</v>
      </c>
    </row>
    <row r="249" spans="1:17" x14ac:dyDescent="0.2">
      <c r="A249" s="47" t="s">
        <v>614</v>
      </c>
      <c r="B249" s="47" t="s">
        <v>615</v>
      </c>
      <c r="C249" s="47" t="s">
        <v>54</v>
      </c>
      <c r="D249" s="48">
        <v>14938</v>
      </c>
      <c r="E249" s="49">
        <v>156.19999999999999</v>
      </c>
      <c r="F249" s="50">
        <f t="shared" si="21"/>
        <v>1.5619999999999998</v>
      </c>
      <c r="G249" s="50">
        <f t="shared" si="23"/>
        <v>95.633802816901422</v>
      </c>
      <c r="H249" s="51">
        <f t="shared" si="24"/>
        <v>9563.3802816901425</v>
      </c>
      <c r="I249" s="50"/>
      <c r="J249" s="51">
        <v>13272.000000000002</v>
      </c>
      <c r="K249" s="50">
        <v>84.967989756722176</v>
      </c>
      <c r="M249" s="46">
        <f t="shared" si="25"/>
        <v>9.5633802816901432E-3</v>
      </c>
      <c r="N249" s="46" t="str">
        <f t="shared" si="26"/>
        <v>E05000482</v>
      </c>
      <c r="O249" s="46" t="str">
        <f t="shared" si="22"/>
        <v>East Ham South</v>
      </c>
      <c r="P249" s="46" t="str">
        <f t="shared" si="27"/>
        <v>Newham</v>
      </c>
      <c r="Q249" s="46">
        <v>9.1859823399558505E-3</v>
      </c>
    </row>
    <row r="250" spans="1:17" x14ac:dyDescent="0.2">
      <c r="A250" s="47" t="s">
        <v>616</v>
      </c>
      <c r="B250" s="47" t="s">
        <v>350</v>
      </c>
      <c r="C250" s="47" t="s">
        <v>54</v>
      </c>
      <c r="D250" s="48">
        <v>13184</v>
      </c>
      <c r="E250" s="49">
        <v>249.9</v>
      </c>
      <c r="F250" s="50">
        <f t="shared" si="21"/>
        <v>2.4990000000000001</v>
      </c>
      <c r="G250" s="50">
        <f t="shared" si="23"/>
        <v>52.757102841136451</v>
      </c>
      <c r="H250" s="51">
        <f t="shared" si="24"/>
        <v>5275.7102841136448</v>
      </c>
      <c r="I250" s="50"/>
      <c r="J250" s="51">
        <v>11632</v>
      </c>
      <c r="K250" s="50">
        <v>46.546618647458985</v>
      </c>
      <c r="M250" s="46">
        <f t="shared" si="25"/>
        <v>5.2757102841136444E-3</v>
      </c>
      <c r="N250" s="46" t="str">
        <f t="shared" si="26"/>
        <v>E05000441</v>
      </c>
      <c r="O250" s="46" t="str">
        <f t="shared" si="22"/>
        <v>Crofton Park</v>
      </c>
      <c r="P250" s="46" t="str">
        <f t="shared" si="27"/>
        <v>Lewisham</v>
      </c>
      <c r="Q250" s="46">
        <v>9.1592097617664153E-3</v>
      </c>
    </row>
    <row r="251" spans="1:17" x14ac:dyDescent="0.2">
      <c r="A251" s="47" t="s">
        <v>617</v>
      </c>
      <c r="B251" s="47" t="s">
        <v>618</v>
      </c>
      <c r="C251" s="47" t="s">
        <v>54</v>
      </c>
      <c r="D251" s="48">
        <v>13525</v>
      </c>
      <c r="E251" s="49">
        <v>105.5</v>
      </c>
      <c r="F251" s="50">
        <f t="shared" si="21"/>
        <v>1.0549999999999999</v>
      </c>
      <c r="G251" s="50">
        <f t="shared" si="23"/>
        <v>128.19905213270141</v>
      </c>
      <c r="H251" s="51">
        <f t="shared" si="24"/>
        <v>12819.905213270144</v>
      </c>
      <c r="I251" s="50"/>
      <c r="J251" s="51">
        <v>12659</v>
      </c>
      <c r="K251" s="50">
        <v>119.99052132701422</v>
      </c>
      <c r="M251" s="46">
        <f t="shared" si="25"/>
        <v>1.2819905213270144E-2</v>
      </c>
      <c r="N251" s="46" t="str">
        <f t="shared" si="26"/>
        <v>E05000040</v>
      </c>
      <c r="O251" s="46" t="str">
        <f t="shared" si="22"/>
        <v>Valence</v>
      </c>
      <c r="P251" s="46" t="str">
        <f t="shared" si="27"/>
        <v>Barking and Dagenham</v>
      </c>
      <c r="Q251" s="46">
        <v>9.0959010054137649E-3</v>
      </c>
    </row>
    <row r="252" spans="1:17" x14ac:dyDescent="0.2">
      <c r="A252" s="47" t="s">
        <v>619</v>
      </c>
      <c r="B252" s="47" t="s">
        <v>620</v>
      </c>
      <c r="C252" s="47" t="s">
        <v>54</v>
      </c>
      <c r="D252" s="48">
        <v>12361</v>
      </c>
      <c r="E252" s="49">
        <v>165.2</v>
      </c>
      <c r="F252" s="50">
        <f t="shared" si="21"/>
        <v>1.6519999999999999</v>
      </c>
      <c r="G252" s="50">
        <f t="shared" si="23"/>
        <v>74.824455205811148</v>
      </c>
      <c r="H252" s="51">
        <f t="shared" si="24"/>
        <v>7482.4455205811146</v>
      </c>
      <c r="I252" s="50"/>
      <c r="J252" s="51">
        <v>10784</v>
      </c>
      <c r="K252" s="50">
        <v>65.278450363196129</v>
      </c>
      <c r="M252" s="46">
        <f t="shared" si="25"/>
        <v>7.4824455205811146E-3</v>
      </c>
      <c r="N252" s="46" t="str">
        <f t="shared" si="26"/>
        <v>E05000412</v>
      </c>
      <c r="O252" s="46" t="str">
        <f t="shared" si="22"/>
        <v>St. Mark's</v>
      </c>
      <c r="P252" s="46" t="str">
        <f t="shared" si="27"/>
        <v>Kingston upon Thames</v>
      </c>
      <c r="Q252" s="46">
        <v>9.0552325581395362E-3</v>
      </c>
    </row>
    <row r="253" spans="1:17" x14ac:dyDescent="0.2">
      <c r="A253" s="47" t="s">
        <v>621</v>
      </c>
      <c r="B253" s="47" t="s">
        <v>622</v>
      </c>
      <c r="C253" s="47" t="s">
        <v>54</v>
      </c>
      <c r="D253" s="48">
        <v>15600</v>
      </c>
      <c r="E253" s="49">
        <v>123</v>
      </c>
      <c r="F253" s="50">
        <f t="shared" si="21"/>
        <v>1.23</v>
      </c>
      <c r="G253" s="50">
        <f t="shared" si="23"/>
        <v>126.82926829268293</v>
      </c>
      <c r="H253" s="51">
        <f t="shared" si="24"/>
        <v>12682.926829268294</v>
      </c>
      <c r="I253" s="50"/>
      <c r="J253" s="51">
        <v>13939</v>
      </c>
      <c r="K253" s="50">
        <v>113.32520325203252</v>
      </c>
      <c r="M253" s="46">
        <f t="shared" si="25"/>
        <v>1.2682926829268294E-2</v>
      </c>
      <c r="N253" s="46" t="str">
        <f t="shared" si="26"/>
        <v>E05000133</v>
      </c>
      <c r="O253" s="46" t="str">
        <f t="shared" si="22"/>
        <v>Frognal and Fitzjohns</v>
      </c>
      <c r="P253" s="46" t="str">
        <f t="shared" si="27"/>
        <v>Camden</v>
      </c>
      <c r="Q253" s="46">
        <v>9.0495759947814731E-3</v>
      </c>
    </row>
    <row r="254" spans="1:17" x14ac:dyDescent="0.2">
      <c r="A254" s="47" t="s">
        <v>623</v>
      </c>
      <c r="B254" s="47" t="s">
        <v>624</v>
      </c>
      <c r="C254" s="47" t="s">
        <v>54</v>
      </c>
      <c r="D254" s="48">
        <v>16834</v>
      </c>
      <c r="E254" s="49">
        <v>188.3</v>
      </c>
      <c r="F254" s="50">
        <f t="shared" si="21"/>
        <v>1.883</v>
      </c>
      <c r="G254" s="50">
        <f t="shared" si="23"/>
        <v>89.399893786510887</v>
      </c>
      <c r="H254" s="51">
        <f t="shared" si="24"/>
        <v>8939.9893786510893</v>
      </c>
      <c r="I254" s="50"/>
      <c r="J254" s="51">
        <v>14429</v>
      </c>
      <c r="K254" s="50">
        <v>76.627721720658514</v>
      </c>
      <c r="M254" s="46">
        <f t="shared" si="25"/>
        <v>8.9399893786510885E-3</v>
      </c>
      <c r="N254" s="46" t="str">
        <f t="shared" si="26"/>
        <v>E05000181</v>
      </c>
      <c r="O254" s="46" t="str">
        <f t="shared" si="22"/>
        <v>Lady Margaret</v>
      </c>
      <c r="P254" s="46" t="str">
        <f t="shared" si="27"/>
        <v>Ealing</v>
      </c>
      <c r="Q254" s="46">
        <v>8.9584145549057824E-3</v>
      </c>
    </row>
    <row r="255" spans="1:17" x14ac:dyDescent="0.2">
      <c r="A255" s="47" t="s">
        <v>625</v>
      </c>
      <c r="B255" s="47" t="s">
        <v>626</v>
      </c>
      <c r="C255" s="47" t="s">
        <v>54</v>
      </c>
      <c r="D255" s="48">
        <v>16147</v>
      </c>
      <c r="E255" s="49">
        <v>109.7</v>
      </c>
      <c r="F255" s="50">
        <f t="shared" si="21"/>
        <v>1.097</v>
      </c>
      <c r="G255" s="50">
        <f t="shared" si="23"/>
        <v>147.19234275296262</v>
      </c>
      <c r="H255" s="51">
        <f t="shared" si="24"/>
        <v>14719.234275296263</v>
      </c>
      <c r="I255" s="50"/>
      <c r="J255" s="51">
        <v>14637.999999999998</v>
      </c>
      <c r="K255" s="50">
        <v>133.43664539653599</v>
      </c>
      <c r="M255" s="46">
        <f t="shared" si="25"/>
        <v>1.4719234275296263E-2</v>
      </c>
      <c r="N255" s="46" t="str">
        <f t="shared" si="26"/>
        <v>E05000170</v>
      </c>
      <c r="O255" s="46" t="str">
        <f t="shared" si="22"/>
        <v>Acton Central</v>
      </c>
      <c r="P255" s="46" t="str">
        <f t="shared" si="27"/>
        <v>Ealing</v>
      </c>
      <c r="Q255" s="46">
        <v>8.9560563380281684E-3</v>
      </c>
    </row>
    <row r="256" spans="1:17" x14ac:dyDescent="0.2">
      <c r="A256" s="47" t="s">
        <v>627</v>
      </c>
      <c r="B256" s="47" t="s">
        <v>628</v>
      </c>
      <c r="C256" s="47" t="s">
        <v>54</v>
      </c>
      <c r="D256" s="48">
        <v>17983</v>
      </c>
      <c r="E256" s="49">
        <v>129.19999999999999</v>
      </c>
      <c r="F256" s="50">
        <f t="shared" si="21"/>
        <v>1.2919999999999998</v>
      </c>
      <c r="G256" s="50">
        <f t="shared" si="23"/>
        <v>139.18730650154799</v>
      </c>
      <c r="H256" s="51">
        <f t="shared" si="24"/>
        <v>13918.730650154801</v>
      </c>
      <c r="I256" s="50"/>
      <c r="J256" s="51">
        <v>15968</v>
      </c>
      <c r="K256" s="50">
        <v>123.59133126934985</v>
      </c>
      <c r="M256" s="46">
        <f t="shared" si="25"/>
        <v>1.39187306501548E-2</v>
      </c>
      <c r="N256" s="46" t="str">
        <f t="shared" si="26"/>
        <v>E05000182</v>
      </c>
      <c r="O256" s="46" t="str">
        <f t="shared" si="22"/>
        <v>Northfield</v>
      </c>
      <c r="P256" s="46" t="str">
        <f t="shared" si="27"/>
        <v>Ealing</v>
      </c>
      <c r="Q256" s="46">
        <v>8.9433224755700331E-3</v>
      </c>
    </row>
    <row r="257" spans="1:17" x14ac:dyDescent="0.2">
      <c r="A257" s="47" t="s">
        <v>629</v>
      </c>
      <c r="B257" s="47" t="s">
        <v>630</v>
      </c>
      <c r="C257" s="47" t="s">
        <v>54</v>
      </c>
      <c r="D257" s="48">
        <v>12901</v>
      </c>
      <c r="E257" s="49">
        <v>109.5</v>
      </c>
      <c r="F257" s="50">
        <f t="shared" si="21"/>
        <v>1.095</v>
      </c>
      <c r="G257" s="50">
        <f t="shared" si="23"/>
        <v>117.81735159817352</v>
      </c>
      <c r="H257" s="51">
        <f t="shared" si="24"/>
        <v>11781.735159817352</v>
      </c>
      <c r="I257" s="50"/>
      <c r="J257" s="51">
        <v>11758</v>
      </c>
      <c r="K257" s="50">
        <v>107.37899543378995</v>
      </c>
      <c r="M257" s="46">
        <f t="shared" si="25"/>
        <v>1.1781735159817352E-2</v>
      </c>
      <c r="N257" s="46" t="str">
        <f t="shared" si="26"/>
        <v>E05000625</v>
      </c>
      <c r="O257" s="46" t="str">
        <f t="shared" si="22"/>
        <v>Thamesfield</v>
      </c>
      <c r="P257" s="46" t="str">
        <f t="shared" si="27"/>
        <v>Wandsworth</v>
      </c>
      <c r="Q257" s="46">
        <v>8.9406559083810514E-3</v>
      </c>
    </row>
    <row r="258" spans="1:17" x14ac:dyDescent="0.2">
      <c r="A258" s="47" t="s">
        <v>631</v>
      </c>
      <c r="B258" s="47" t="s">
        <v>632</v>
      </c>
      <c r="C258" s="47" t="s">
        <v>54</v>
      </c>
      <c r="D258" s="48">
        <v>17406</v>
      </c>
      <c r="E258" s="49">
        <v>136.1</v>
      </c>
      <c r="F258" s="50">
        <f t="shared" si="21"/>
        <v>1.361</v>
      </c>
      <c r="G258" s="50">
        <f t="shared" si="23"/>
        <v>127.89125642909626</v>
      </c>
      <c r="H258" s="51">
        <f t="shared" si="24"/>
        <v>12789.125642909625</v>
      </c>
      <c r="I258" s="50"/>
      <c r="J258" s="51">
        <v>14580</v>
      </c>
      <c r="K258" s="50">
        <v>107.1271124173402</v>
      </c>
      <c r="M258" s="46">
        <f t="shared" si="25"/>
        <v>1.2789125642909625E-2</v>
      </c>
      <c r="N258" s="46" t="str">
        <f t="shared" si="26"/>
        <v>E05000276</v>
      </c>
      <c r="O258" s="46" t="str">
        <f t="shared" si="22"/>
        <v>Northumberland Park</v>
      </c>
      <c r="P258" s="46" t="str">
        <f t="shared" si="27"/>
        <v>Haringey</v>
      </c>
      <c r="Q258" s="46">
        <v>8.9399893786510885E-3</v>
      </c>
    </row>
    <row r="259" spans="1:17" x14ac:dyDescent="0.2">
      <c r="A259" s="47" t="s">
        <v>633</v>
      </c>
      <c r="B259" s="47" t="s">
        <v>634</v>
      </c>
      <c r="C259" s="47" t="s">
        <v>54</v>
      </c>
      <c r="D259" s="48">
        <v>18891</v>
      </c>
      <c r="E259" s="49">
        <v>191.1</v>
      </c>
      <c r="F259" s="50">
        <f t="shared" ref="F259:F322" si="28">E259/100</f>
        <v>1.911</v>
      </c>
      <c r="G259" s="50">
        <f t="shared" si="23"/>
        <v>98.854003139717435</v>
      </c>
      <c r="H259" s="51">
        <f t="shared" si="24"/>
        <v>9885.4003139717424</v>
      </c>
      <c r="I259" s="50"/>
      <c r="J259" s="51">
        <v>15064</v>
      </c>
      <c r="K259" s="50">
        <v>78.827838827838832</v>
      </c>
      <c r="M259" s="46">
        <f t="shared" si="25"/>
        <v>9.8854003139717418E-3</v>
      </c>
      <c r="N259" s="46" t="str">
        <f t="shared" si="26"/>
        <v>E05000496</v>
      </c>
      <c r="O259" s="46" t="str">
        <f t="shared" ref="O259:O322" si="29">INDEX($B$3:$M$628,MATCH(Q259,$M$3:$M$628,0),1)</f>
        <v>Barkingside</v>
      </c>
      <c r="P259" s="46" t="str">
        <f t="shared" si="27"/>
        <v>Redbridge</v>
      </c>
      <c r="Q259" s="46">
        <v>8.8873608382449253E-3</v>
      </c>
    </row>
    <row r="260" spans="1:17" x14ac:dyDescent="0.2">
      <c r="A260" s="47" t="s">
        <v>635</v>
      </c>
      <c r="B260" s="47" t="s">
        <v>636</v>
      </c>
      <c r="C260" s="47" t="s">
        <v>54</v>
      </c>
      <c r="D260" s="48">
        <v>14685</v>
      </c>
      <c r="E260" s="49">
        <v>139.80000000000001</v>
      </c>
      <c r="F260" s="50">
        <f t="shared" si="28"/>
        <v>1.3980000000000001</v>
      </c>
      <c r="G260" s="50">
        <f t="shared" ref="G260:G323" si="30">D260/E260</f>
        <v>105.04291845493562</v>
      </c>
      <c r="H260" s="51">
        <f t="shared" ref="H260:H323" si="31">D260/F260</f>
        <v>10504.291845493561</v>
      </c>
      <c r="I260" s="50"/>
      <c r="J260" s="51">
        <v>13372</v>
      </c>
      <c r="K260" s="50">
        <v>95.650929899856934</v>
      </c>
      <c r="M260" s="46">
        <f t="shared" ref="M260:M323" si="32">H260/1000000</f>
        <v>1.0504291845493561E-2</v>
      </c>
      <c r="N260" s="46" t="str">
        <f t="shared" ref="N260:N323" si="33">INDEX($A$3:$H$628,MATCH(O260,$B$3:$B$628,0),1)</f>
        <v>E05000447</v>
      </c>
      <c r="O260" s="46" t="str">
        <f t="shared" si="29"/>
        <v>Lee Green</v>
      </c>
      <c r="P260" s="46" t="str">
        <f t="shared" ref="P260:P323" si="34">INDEX($B$3:$M$628,MATCH(Q260,$M$3:$M$628,0),2)</f>
        <v>Lewisham</v>
      </c>
      <c r="Q260" s="46">
        <v>8.8396904367053619E-3</v>
      </c>
    </row>
    <row r="261" spans="1:17" x14ac:dyDescent="0.2">
      <c r="A261" s="47" t="s">
        <v>637</v>
      </c>
      <c r="B261" s="47" t="s">
        <v>638</v>
      </c>
      <c r="C261" s="47" t="s">
        <v>54</v>
      </c>
      <c r="D261" s="48">
        <v>13755</v>
      </c>
      <c r="E261" s="49">
        <v>169.7</v>
      </c>
      <c r="F261" s="50">
        <f t="shared" si="28"/>
        <v>1.6969999999999998</v>
      </c>
      <c r="G261" s="50">
        <f t="shared" si="30"/>
        <v>81.054802592810844</v>
      </c>
      <c r="H261" s="51">
        <f t="shared" si="31"/>
        <v>8105.4802592810847</v>
      </c>
      <c r="I261" s="50"/>
      <c r="J261" s="51">
        <v>13431</v>
      </c>
      <c r="K261" s="50">
        <v>79.145550972304065</v>
      </c>
      <c r="M261" s="46">
        <f t="shared" si="32"/>
        <v>8.1054802592810844E-3</v>
      </c>
      <c r="N261" s="46" t="str">
        <f t="shared" si="33"/>
        <v>E05000261</v>
      </c>
      <c r="O261" s="46" t="str">
        <f t="shared" si="29"/>
        <v>Ravenscourt Park</v>
      </c>
      <c r="P261" s="46" t="str">
        <f t="shared" si="34"/>
        <v>Hammersmith and Fulham</v>
      </c>
      <c r="Q261" s="46">
        <v>8.8352459016393433E-3</v>
      </c>
    </row>
    <row r="262" spans="1:17" x14ac:dyDescent="0.2">
      <c r="A262" s="47" t="s">
        <v>639</v>
      </c>
      <c r="B262" s="47" t="s">
        <v>413</v>
      </c>
      <c r="C262" s="47" t="s">
        <v>54</v>
      </c>
      <c r="D262" s="48">
        <v>16189</v>
      </c>
      <c r="E262" s="49">
        <v>149.19999999999999</v>
      </c>
      <c r="F262" s="50">
        <f t="shared" si="28"/>
        <v>1.492</v>
      </c>
      <c r="G262" s="50">
        <f t="shared" si="30"/>
        <v>108.50536193029491</v>
      </c>
      <c r="H262" s="51">
        <f t="shared" si="31"/>
        <v>10850.536193029491</v>
      </c>
      <c r="I262" s="50"/>
      <c r="J262" s="51">
        <v>14514</v>
      </c>
      <c r="K262" s="50">
        <v>97.27882037533513</v>
      </c>
      <c r="M262" s="46">
        <f t="shared" si="32"/>
        <v>1.0850536193029491E-2</v>
      </c>
      <c r="N262" s="46" t="str">
        <f t="shared" si="33"/>
        <v>E05000301</v>
      </c>
      <c r="O262" s="46" t="str">
        <f t="shared" si="29"/>
        <v>Roxbourne</v>
      </c>
      <c r="P262" s="46" t="str">
        <f t="shared" si="34"/>
        <v>Harrow</v>
      </c>
      <c r="Q262" s="46">
        <v>8.7802124833997342E-3</v>
      </c>
    </row>
    <row r="263" spans="1:17" x14ac:dyDescent="0.2">
      <c r="A263" s="47" t="s">
        <v>640</v>
      </c>
      <c r="B263" s="47" t="s">
        <v>641</v>
      </c>
      <c r="C263" s="47" t="s">
        <v>56</v>
      </c>
      <c r="D263" s="48">
        <v>11741</v>
      </c>
      <c r="E263" s="49">
        <v>177.9</v>
      </c>
      <c r="F263" s="50">
        <f t="shared" si="28"/>
        <v>1.7790000000000001</v>
      </c>
      <c r="G263" s="50">
        <f t="shared" si="30"/>
        <v>65.99775154581225</v>
      </c>
      <c r="H263" s="51">
        <f t="shared" si="31"/>
        <v>6599.7751545812253</v>
      </c>
      <c r="I263" s="50"/>
      <c r="J263" s="51">
        <v>11343</v>
      </c>
      <c r="K263" s="50">
        <v>63.760539629005059</v>
      </c>
      <c r="M263" s="46">
        <f t="shared" si="32"/>
        <v>6.599775154581225E-3</v>
      </c>
      <c r="N263" s="46" t="str">
        <f t="shared" si="33"/>
        <v>E05000552</v>
      </c>
      <c r="O263" s="46" t="str">
        <f t="shared" si="29"/>
        <v>Surrey Docks</v>
      </c>
      <c r="P263" s="46" t="str">
        <f t="shared" si="34"/>
        <v>Southwark</v>
      </c>
      <c r="Q263" s="46">
        <v>8.7190952130457647E-3</v>
      </c>
    </row>
    <row r="264" spans="1:17" x14ac:dyDescent="0.2">
      <c r="A264" s="47" t="s">
        <v>642</v>
      </c>
      <c r="B264" s="47" t="s">
        <v>643</v>
      </c>
      <c r="C264" s="47" t="s">
        <v>56</v>
      </c>
      <c r="D264" s="48">
        <v>14742</v>
      </c>
      <c r="E264" s="49">
        <v>563.1</v>
      </c>
      <c r="F264" s="50">
        <f t="shared" si="28"/>
        <v>5.6310000000000002</v>
      </c>
      <c r="G264" s="50">
        <f t="shared" si="30"/>
        <v>26.180074587107086</v>
      </c>
      <c r="H264" s="51">
        <f t="shared" si="31"/>
        <v>2618.0074587107083</v>
      </c>
      <c r="I264" s="50"/>
      <c r="J264" s="51">
        <v>12471</v>
      </c>
      <c r="K264" s="50">
        <v>22.147043153969097</v>
      </c>
      <c r="M264" s="46">
        <f t="shared" si="32"/>
        <v>2.6180074587107082E-3</v>
      </c>
      <c r="N264" s="46" t="str">
        <f t="shared" si="33"/>
        <v>E05000294</v>
      </c>
      <c r="O264" s="46" t="str">
        <f t="shared" si="29"/>
        <v>Kenton East</v>
      </c>
      <c r="P264" s="46" t="str">
        <f t="shared" si="34"/>
        <v>Harrow</v>
      </c>
      <c r="Q264" s="46">
        <v>8.7127244340359095E-3</v>
      </c>
    </row>
    <row r="265" spans="1:17" x14ac:dyDescent="0.2">
      <c r="A265" s="47" t="s">
        <v>644</v>
      </c>
      <c r="B265" s="47" t="s">
        <v>176</v>
      </c>
      <c r="C265" s="47" t="s">
        <v>56</v>
      </c>
      <c r="D265" s="48">
        <v>13414</v>
      </c>
      <c r="E265" s="49">
        <v>140.1</v>
      </c>
      <c r="F265" s="50">
        <f t="shared" si="28"/>
        <v>1.401</v>
      </c>
      <c r="G265" s="50">
        <f t="shared" si="30"/>
        <v>95.745895788722351</v>
      </c>
      <c r="H265" s="51">
        <f t="shared" si="31"/>
        <v>9574.5895788722337</v>
      </c>
      <c r="I265" s="50"/>
      <c r="J265" s="51">
        <v>11653</v>
      </c>
      <c r="K265" s="50">
        <v>83.176302640970732</v>
      </c>
      <c r="M265" s="46">
        <f t="shared" si="32"/>
        <v>9.5745895788722345E-3</v>
      </c>
      <c r="N265" s="46" t="str">
        <f t="shared" si="33"/>
        <v>E05000505</v>
      </c>
      <c r="O265" s="46" t="str">
        <f t="shared" si="29"/>
        <v>Goodmayes</v>
      </c>
      <c r="P265" s="46" t="str">
        <f t="shared" si="34"/>
        <v>Redbridge</v>
      </c>
      <c r="Q265" s="46">
        <v>8.7093446601941744E-3</v>
      </c>
    </row>
    <row r="266" spans="1:17" x14ac:dyDescent="0.2">
      <c r="A266" s="47" t="s">
        <v>645</v>
      </c>
      <c r="B266" s="47" t="s">
        <v>646</v>
      </c>
      <c r="C266" s="47" t="s">
        <v>56</v>
      </c>
      <c r="D266" s="48">
        <v>17491</v>
      </c>
      <c r="E266" s="49">
        <v>174.7</v>
      </c>
      <c r="F266" s="50">
        <f t="shared" si="28"/>
        <v>1.7469999999999999</v>
      </c>
      <c r="G266" s="50">
        <f t="shared" si="30"/>
        <v>100.12020606754437</v>
      </c>
      <c r="H266" s="51">
        <f t="shared" si="31"/>
        <v>10012.020606754437</v>
      </c>
      <c r="I266" s="50"/>
      <c r="J266" s="51">
        <v>12420</v>
      </c>
      <c r="K266" s="50">
        <v>71.093302804808246</v>
      </c>
      <c r="M266" s="46">
        <f t="shared" si="32"/>
        <v>1.0012020606754437E-2</v>
      </c>
      <c r="N266" s="46" t="str">
        <f t="shared" si="33"/>
        <v>E05000431</v>
      </c>
      <c r="O266" s="46" t="str">
        <f t="shared" si="29"/>
        <v>Streatham South</v>
      </c>
      <c r="P266" s="46" t="str">
        <f t="shared" si="34"/>
        <v>Lambeth</v>
      </c>
      <c r="Q266" s="46">
        <v>8.6749116607773846E-3</v>
      </c>
    </row>
    <row r="267" spans="1:17" x14ac:dyDescent="0.2">
      <c r="A267" s="47" t="s">
        <v>647</v>
      </c>
      <c r="B267" s="47" t="s">
        <v>648</v>
      </c>
      <c r="C267" s="47" t="s">
        <v>56</v>
      </c>
      <c r="D267" s="48">
        <v>13390</v>
      </c>
      <c r="E267" s="49">
        <v>357.5</v>
      </c>
      <c r="F267" s="50">
        <f t="shared" si="28"/>
        <v>3.5750000000000002</v>
      </c>
      <c r="G267" s="50">
        <f t="shared" si="30"/>
        <v>37.454545454545453</v>
      </c>
      <c r="H267" s="51">
        <f t="shared" si="31"/>
        <v>3745.454545454545</v>
      </c>
      <c r="I267" s="50"/>
      <c r="J267" s="51">
        <v>12270</v>
      </c>
      <c r="K267" s="50">
        <v>34.32167832167832</v>
      </c>
      <c r="M267" s="46">
        <f t="shared" si="32"/>
        <v>3.7454545454545449E-3</v>
      </c>
      <c r="N267" s="46" t="str">
        <f t="shared" si="33"/>
        <v>E05000499</v>
      </c>
      <c r="O267" s="46" t="str">
        <f t="shared" si="29"/>
        <v>Church End</v>
      </c>
      <c r="P267" s="46" t="str">
        <f t="shared" si="34"/>
        <v>Redbridge</v>
      </c>
      <c r="Q267" s="46">
        <v>8.6682305630026799E-3</v>
      </c>
    </row>
    <row r="268" spans="1:17" x14ac:dyDescent="0.2">
      <c r="A268" s="47" t="s">
        <v>649</v>
      </c>
      <c r="B268" s="47" t="s">
        <v>650</v>
      </c>
      <c r="C268" s="47" t="s">
        <v>56</v>
      </c>
      <c r="D268" s="48">
        <v>11894</v>
      </c>
      <c r="E268" s="49">
        <v>458.9</v>
      </c>
      <c r="F268" s="50">
        <f t="shared" si="28"/>
        <v>4.5889999999999995</v>
      </c>
      <c r="G268" s="50">
        <f t="shared" si="30"/>
        <v>25.918500762693398</v>
      </c>
      <c r="H268" s="51">
        <f t="shared" si="31"/>
        <v>2591.8500762693402</v>
      </c>
      <c r="I268" s="50"/>
      <c r="J268" s="51">
        <v>11376</v>
      </c>
      <c r="K268" s="50">
        <v>24.789714534757028</v>
      </c>
      <c r="M268" s="46">
        <f t="shared" si="32"/>
        <v>2.5918500762693404E-3</v>
      </c>
      <c r="N268" s="46" t="str">
        <f t="shared" si="33"/>
        <v>E05000459</v>
      </c>
      <c r="O268" s="46" t="str">
        <f t="shared" si="29"/>
        <v>Dundonald</v>
      </c>
      <c r="P268" s="46" t="str">
        <f t="shared" si="34"/>
        <v>Merton</v>
      </c>
      <c r="Q268" s="46">
        <v>8.5968722849695915E-3</v>
      </c>
    </row>
    <row r="269" spans="1:17" x14ac:dyDescent="0.2">
      <c r="A269" s="47" t="s">
        <v>651</v>
      </c>
      <c r="B269" s="47" t="s">
        <v>652</v>
      </c>
      <c r="C269" s="47" t="s">
        <v>56</v>
      </c>
      <c r="D269" s="48">
        <v>10967</v>
      </c>
      <c r="E269" s="49">
        <v>328.1</v>
      </c>
      <c r="F269" s="50">
        <f t="shared" si="28"/>
        <v>3.2810000000000001</v>
      </c>
      <c r="G269" s="50">
        <f t="shared" si="30"/>
        <v>33.425784821700695</v>
      </c>
      <c r="H269" s="51">
        <f t="shared" si="31"/>
        <v>3342.5784821700699</v>
      </c>
      <c r="I269" s="50"/>
      <c r="J269" s="51">
        <v>10693.000000000002</v>
      </c>
      <c r="K269" s="50">
        <v>32.590673575129536</v>
      </c>
      <c r="M269" s="46">
        <f t="shared" si="32"/>
        <v>3.3425784821700701E-3</v>
      </c>
      <c r="N269" s="46" t="str">
        <f t="shared" si="33"/>
        <v>E05000592</v>
      </c>
      <c r="O269" s="46" t="str">
        <f t="shared" si="29"/>
        <v>Chapel End</v>
      </c>
      <c r="P269" s="46" t="str">
        <f t="shared" si="34"/>
        <v>Waltham Forest</v>
      </c>
      <c r="Q269" s="46">
        <v>8.591748099891423E-3</v>
      </c>
    </row>
    <row r="270" spans="1:17" x14ac:dyDescent="0.2">
      <c r="A270" s="47" t="s">
        <v>653</v>
      </c>
      <c r="B270" s="47" t="s">
        <v>654</v>
      </c>
      <c r="C270" s="47" t="s">
        <v>56</v>
      </c>
      <c r="D270" s="48">
        <v>11262</v>
      </c>
      <c r="E270" s="49">
        <v>329.5</v>
      </c>
      <c r="F270" s="50">
        <f t="shared" si="28"/>
        <v>3.2949999999999999</v>
      </c>
      <c r="G270" s="50">
        <f t="shared" si="30"/>
        <v>34.17905918057663</v>
      </c>
      <c r="H270" s="51">
        <f t="shared" si="31"/>
        <v>3417.9059180576633</v>
      </c>
      <c r="I270" s="50"/>
      <c r="J270" s="51">
        <v>10093</v>
      </c>
      <c r="K270" s="50">
        <v>30.631259484066767</v>
      </c>
      <c r="M270" s="46">
        <f t="shared" si="32"/>
        <v>3.4179059180576635E-3</v>
      </c>
      <c r="N270" s="46" t="str">
        <f t="shared" si="33"/>
        <v>E05000031</v>
      </c>
      <c r="O270" s="46" t="str">
        <f t="shared" si="29"/>
        <v>Eastbury</v>
      </c>
      <c r="P270" s="46" t="str">
        <f t="shared" si="34"/>
        <v>Barking and Dagenham</v>
      </c>
      <c r="Q270" s="46">
        <v>8.5640138408304509E-3</v>
      </c>
    </row>
    <row r="271" spans="1:17" x14ac:dyDescent="0.2">
      <c r="A271" s="47" t="s">
        <v>655</v>
      </c>
      <c r="B271" s="47" t="s">
        <v>656</v>
      </c>
      <c r="C271" s="47" t="s">
        <v>56</v>
      </c>
      <c r="D271" s="48">
        <v>12205</v>
      </c>
      <c r="E271" s="49">
        <v>146.19999999999999</v>
      </c>
      <c r="F271" s="50">
        <f t="shared" si="28"/>
        <v>1.462</v>
      </c>
      <c r="G271" s="50">
        <f t="shared" si="30"/>
        <v>83.481532147742826</v>
      </c>
      <c r="H271" s="51">
        <f t="shared" si="31"/>
        <v>8348.1532147742819</v>
      </c>
      <c r="I271" s="50"/>
      <c r="J271" s="51">
        <v>11135</v>
      </c>
      <c r="K271" s="50">
        <v>76.162790697674424</v>
      </c>
      <c r="M271" s="46">
        <f t="shared" si="32"/>
        <v>8.3481532147742822E-3</v>
      </c>
      <c r="N271" s="46" t="str">
        <f t="shared" si="33"/>
        <v>E05000510</v>
      </c>
      <c r="O271" s="46" t="str">
        <f t="shared" si="29"/>
        <v>Newbury</v>
      </c>
      <c r="P271" s="46" t="str">
        <f t="shared" si="34"/>
        <v>Redbridge</v>
      </c>
      <c r="Q271" s="46">
        <v>8.5507794048181388E-3</v>
      </c>
    </row>
    <row r="272" spans="1:17" x14ac:dyDescent="0.2">
      <c r="A272" s="47" t="s">
        <v>657</v>
      </c>
      <c r="B272" s="47" t="s">
        <v>658</v>
      </c>
      <c r="C272" s="47" t="s">
        <v>56</v>
      </c>
      <c r="D272" s="48">
        <v>11161</v>
      </c>
      <c r="E272" s="49">
        <v>128.1</v>
      </c>
      <c r="F272" s="50">
        <f t="shared" si="28"/>
        <v>1.2809999999999999</v>
      </c>
      <c r="G272" s="50">
        <f t="shared" si="30"/>
        <v>87.127244340359098</v>
      </c>
      <c r="H272" s="51">
        <f t="shared" si="31"/>
        <v>8712.7244340359102</v>
      </c>
      <c r="I272" s="50"/>
      <c r="J272" s="51">
        <v>11138</v>
      </c>
      <c r="K272" s="50">
        <v>86.947697111631541</v>
      </c>
      <c r="M272" s="46">
        <f t="shared" si="32"/>
        <v>8.7127244340359095E-3</v>
      </c>
      <c r="N272" s="46" t="str">
        <f t="shared" si="33"/>
        <v>E05000161</v>
      </c>
      <c r="O272" s="46" t="str">
        <f t="shared" si="29"/>
        <v>Selhurst</v>
      </c>
      <c r="P272" s="46" t="str">
        <f t="shared" si="34"/>
        <v>Croydon</v>
      </c>
      <c r="Q272" s="46">
        <v>8.5423803249890223E-3</v>
      </c>
    </row>
    <row r="273" spans="1:17" x14ac:dyDescent="0.2">
      <c r="A273" s="47" t="s">
        <v>659</v>
      </c>
      <c r="B273" s="47" t="s">
        <v>660</v>
      </c>
      <c r="C273" s="47" t="s">
        <v>56</v>
      </c>
      <c r="D273" s="48">
        <v>11622</v>
      </c>
      <c r="E273" s="49">
        <v>176.5</v>
      </c>
      <c r="F273" s="50">
        <f t="shared" si="28"/>
        <v>1.7649999999999999</v>
      </c>
      <c r="G273" s="50">
        <f t="shared" si="30"/>
        <v>65.847025495750714</v>
      </c>
      <c r="H273" s="51">
        <f t="shared" si="31"/>
        <v>6584.7025495750713</v>
      </c>
      <c r="I273" s="50"/>
      <c r="J273" s="51">
        <v>11173</v>
      </c>
      <c r="K273" s="50">
        <v>63.303116147308785</v>
      </c>
      <c r="M273" s="46">
        <f t="shared" si="32"/>
        <v>6.5847025495750717E-3</v>
      </c>
      <c r="N273" s="46" t="str">
        <f t="shared" si="33"/>
        <v>E05000409</v>
      </c>
      <c r="O273" s="46" t="str">
        <f t="shared" si="29"/>
        <v>Norbiton</v>
      </c>
      <c r="P273" s="46" t="str">
        <f t="shared" si="34"/>
        <v>Kingston upon Thames</v>
      </c>
      <c r="Q273" s="46">
        <v>8.5089020771513344E-3</v>
      </c>
    </row>
    <row r="274" spans="1:17" x14ac:dyDescent="0.2">
      <c r="A274" s="47" t="s">
        <v>661</v>
      </c>
      <c r="B274" s="47" t="s">
        <v>662</v>
      </c>
      <c r="C274" s="47" t="s">
        <v>56</v>
      </c>
      <c r="D274" s="48">
        <v>13120</v>
      </c>
      <c r="E274" s="49">
        <v>164.6</v>
      </c>
      <c r="F274" s="50">
        <f t="shared" si="28"/>
        <v>1.6459999999999999</v>
      </c>
      <c r="G274" s="50">
        <f t="shared" si="30"/>
        <v>79.70838396111786</v>
      </c>
      <c r="H274" s="51">
        <f t="shared" si="31"/>
        <v>7970.838396111787</v>
      </c>
      <c r="I274" s="50"/>
      <c r="J274" s="51">
        <v>12259</v>
      </c>
      <c r="K274" s="50">
        <v>74.477521263669502</v>
      </c>
      <c r="M274" s="46">
        <f t="shared" si="32"/>
        <v>7.9708383961117867E-3</v>
      </c>
      <c r="N274" s="46" t="str">
        <f t="shared" si="33"/>
        <v>E05000037</v>
      </c>
      <c r="O274" s="46" t="str">
        <f t="shared" si="29"/>
        <v>Parsloes</v>
      </c>
      <c r="P274" s="46" t="str">
        <f t="shared" si="34"/>
        <v>Barking and Dagenham</v>
      </c>
      <c r="Q274" s="46">
        <v>8.4818986323411116E-3</v>
      </c>
    </row>
    <row r="275" spans="1:17" x14ac:dyDescent="0.2">
      <c r="A275" s="47" t="s">
        <v>663</v>
      </c>
      <c r="B275" s="47" t="s">
        <v>664</v>
      </c>
      <c r="C275" s="47" t="s">
        <v>56</v>
      </c>
      <c r="D275" s="48">
        <v>10427</v>
      </c>
      <c r="E275" s="49">
        <v>327</v>
      </c>
      <c r="F275" s="50">
        <f t="shared" si="28"/>
        <v>3.27</v>
      </c>
      <c r="G275" s="50">
        <f t="shared" si="30"/>
        <v>31.8868501529052</v>
      </c>
      <c r="H275" s="51">
        <f t="shared" si="31"/>
        <v>3188.6850152905199</v>
      </c>
      <c r="I275" s="50"/>
      <c r="J275" s="51">
        <v>10026</v>
      </c>
      <c r="K275" s="50">
        <v>30.660550458715598</v>
      </c>
      <c r="M275" s="46">
        <f t="shared" si="32"/>
        <v>3.1886850152905198E-3</v>
      </c>
      <c r="N275" s="46" t="str">
        <f t="shared" si="33"/>
        <v>E05000173</v>
      </c>
      <c r="O275" s="46" t="str">
        <f t="shared" si="29"/>
        <v>Ealing Broadway</v>
      </c>
      <c r="P275" s="46" t="str">
        <f t="shared" si="34"/>
        <v>Ealing</v>
      </c>
      <c r="Q275" s="46">
        <v>8.4760366182014008E-3</v>
      </c>
    </row>
    <row r="276" spans="1:17" x14ac:dyDescent="0.2">
      <c r="A276" s="47" t="s">
        <v>665</v>
      </c>
      <c r="B276" s="47" t="s">
        <v>666</v>
      </c>
      <c r="C276" s="47" t="s">
        <v>56</v>
      </c>
      <c r="D276" s="48">
        <v>10861</v>
      </c>
      <c r="E276" s="49">
        <v>235.3</v>
      </c>
      <c r="F276" s="50">
        <f t="shared" si="28"/>
        <v>2.3530000000000002</v>
      </c>
      <c r="G276" s="50">
        <f t="shared" si="30"/>
        <v>46.158096047598811</v>
      </c>
      <c r="H276" s="51">
        <f t="shared" si="31"/>
        <v>4615.809604759881</v>
      </c>
      <c r="I276" s="50"/>
      <c r="J276" s="51">
        <v>10411</v>
      </c>
      <c r="K276" s="50">
        <v>44.245643858903527</v>
      </c>
      <c r="M276" s="46">
        <f t="shared" si="32"/>
        <v>4.6158096047598813E-3</v>
      </c>
      <c r="N276" s="46" t="str">
        <f t="shared" si="33"/>
        <v>E05000440</v>
      </c>
      <c r="O276" s="46" t="str">
        <f t="shared" si="29"/>
        <v>Catford South</v>
      </c>
      <c r="P276" s="46" t="str">
        <f t="shared" si="34"/>
        <v>Lewisham</v>
      </c>
      <c r="Q276" s="46">
        <v>8.4673447537473214E-3</v>
      </c>
    </row>
    <row r="277" spans="1:17" x14ac:dyDescent="0.2">
      <c r="A277" s="47" t="s">
        <v>667</v>
      </c>
      <c r="B277" s="47" t="s">
        <v>274</v>
      </c>
      <c r="C277" s="47" t="s">
        <v>56</v>
      </c>
      <c r="D277" s="48">
        <v>12491</v>
      </c>
      <c r="E277" s="49">
        <v>161.30000000000001</v>
      </c>
      <c r="F277" s="50">
        <f t="shared" si="28"/>
        <v>1.6130000000000002</v>
      </c>
      <c r="G277" s="50">
        <f t="shared" si="30"/>
        <v>77.439553626782384</v>
      </c>
      <c r="H277" s="51">
        <f t="shared" si="31"/>
        <v>7743.9553626782381</v>
      </c>
      <c r="I277" s="50"/>
      <c r="J277" s="51">
        <v>11984</v>
      </c>
      <c r="K277" s="50">
        <v>74.296342219466823</v>
      </c>
      <c r="M277" s="46">
        <f t="shared" si="32"/>
        <v>7.7439553626782384E-3</v>
      </c>
      <c r="N277" s="46" t="str">
        <f t="shared" si="33"/>
        <v>E05000205</v>
      </c>
      <c r="O277" s="46" t="str">
        <f t="shared" si="29"/>
        <v>Palmers Green</v>
      </c>
      <c r="P277" s="46" t="str">
        <f t="shared" si="34"/>
        <v>Enfield</v>
      </c>
      <c r="Q277" s="46">
        <v>8.4513137557959816E-3</v>
      </c>
    </row>
    <row r="278" spans="1:17" x14ac:dyDescent="0.2">
      <c r="A278" s="47" t="s">
        <v>668</v>
      </c>
      <c r="B278" s="47" t="s">
        <v>669</v>
      </c>
      <c r="C278" s="47" t="s">
        <v>56</v>
      </c>
      <c r="D278" s="48">
        <v>11481</v>
      </c>
      <c r="E278" s="49">
        <v>153</v>
      </c>
      <c r="F278" s="50">
        <f t="shared" si="28"/>
        <v>1.53</v>
      </c>
      <c r="G278" s="50">
        <f t="shared" si="30"/>
        <v>75.039215686274517</v>
      </c>
      <c r="H278" s="51">
        <f t="shared" si="31"/>
        <v>7503.9215686274511</v>
      </c>
      <c r="I278" s="50"/>
      <c r="J278" s="51">
        <v>11124</v>
      </c>
      <c r="K278" s="50">
        <v>72.705882352941174</v>
      </c>
      <c r="M278" s="46">
        <f t="shared" si="32"/>
        <v>7.5039215686274509E-3</v>
      </c>
      <c r="N278" s="46" t="str">
        <f t="shared" si="33"/>
        <v>E05000189</v>
      </c>
      <c r="O278" s="46" t="str">
        <f t="shared" si="29"/>
        <v>Southall Broadway</v>
      </c>
      <c r="P278" s="46" t="str">
        <f t="shared" si="34"/>
        <v>Ealing</v>
      </c>
      <c r="Q278" s="46">
        <v>8.4223181257706541E-3</v>
      </c>
    </row>
    <row r="279" spans="1:17" x14ac:dyDescent="0.2">
      <c r="A279" s="47" t="s">
        <v>670</v>
      </c>
      <c r="B279" s="47" t="s">
        <v>671</v>
      </c>
      <c r="C279" s="47" t="s">
        <v>56</v>
      </c>
      <c r="D279" s="48">
        <v>13223</v>
      </c>
      <c r="E279" s="49">
        <v>150.6</v>
      </c>
      <c r="F279" s="50">
        <f t="shared" si="28"/>
        <v>1.506</v>
      </c>
      <c r="G279" s="50">
        <f t="shared" si="30"/>
        <v>87.802124833997354</v>
      </c>
      <c r="H279" s="51">
        <f t="shared" si="31"/>
        <v>8780.212483399735</v>
      </c>
      <c r="I279" s="50"/>
      <c r="J279" s="51">
        <v>12828</v>
      </c>
      <c r="K279" s="50">
        <v>85.179282868525902</v>
      </c>
      <c r="M279" s="46">
        <f t="shared" si="32"/>
        <v>8.7802124833997342E-3</v>
      </c>
      <c r="N279" s="46" t="str">
        <f t="shared" si="33"/>
        <v>E05000629</v>
      </c>
      <c r="O279" s="46" t="str">
        <f t="shared" si="29"/>
        <v>West Putney</v>
      </c>
      <c r="P279" s="46" t="str">
        <f t="shared" si="34"/>
        <v>Wandsworth</v>
      </c>
      <c r="Q279" s="46">
        <v>8.3726977248104011E-3</v>
      </c>
    </row>
    <row r="280" spans="1:17" x14ac:dyDescent="0.2">
      <c r="A280" s="47" t="s">
        <v>672</v>
      </c>
      <c r="B280" s="47" t="s">
        <v>673</v>
      </c>
      <c r="C280" s="47" t="s">
        <v>56</v>
      </c>
      <c r="D280" s="48">
        <v>11723</v>
      </c>
      <c r="E280" s="49">
        <v>157.6</v>
      </c>
      <c r="F280" s="50">
        <f t="shared" si="28"/>
        <v>1.5759999999999998</v>
      </c>
      <c r="G280" s="50">
        <f t="shared" si="30"/>
        <v>74.384517766497467</v>
      </c>
      <c r="H280" s="51">
        <f t="shared" si="31"/>
        <v>7438.4517766497465</v>
      </c>
      <c r="I280" s="50"/>
      <c r="J280" s="51">
        <v>11663</v>
      </c>
      <c r="K280" s="50">
        <v>74.003807106598984</v>
      </c>
      <c r="M280" s="46">
        <f t="shared" si="32"/>
        <v>7.4384517766497467E-3</v>
      </c>
      <c r="N280" s="46" t="str">
        <f t="shared" si="33"/>
        <v>E05000085</v>
      </c>
      <c r="O280" s="46" t="str">
        <f t="shared" si="29"/>
        <v>Alperton</v>
      </c>
      <c r="P280" s="46" t="str">
        <f t="shared" si="34"/>
        <v>Brent</v>
      </c>
      <c r="Q280" s="46">
        <v>8.3673469387755082E-3</v>
      </c>
    </row>
    <row r="281" spans="1:17" x14ac:dyDescent="0.2">
      <c r="A281" s="47" t="s">
        <v>674</v>
      </c>
      <c r="B281" s="47" t="s">
        <v>675</v>
      </c>
      <c r="C281" s="47" t="s">
        <v>56</v>
      </c>
      <c r="D281" s="48">
        <v>12306</v>
      </c>
      <c r="E281" s="49">
        <v>445.6</v>
      </c>
      <c r="F281" s="50">
        <f t="shared" si="28"/>
        <v>4.4560000000000004</v>
      </c>
      <c r="G281" s="50">
        <f t="shared" si="30"/>
        <v>27.61669658886894</v>
      </c>
      <c r="H281" s="51">
        <f t="shared" si="31"/>
        <v>2761.669658886894</v>
      </c>
      <c r="I281" s="50"/>
      <c r="J281" s="51">
        <v>11229</v>
      </c>
      <c r="K281" s="50">
        <v>25.199730700179533</v>
      </c>
      <c r="M281" s="46">
        <f t="shared" si="32"/>
        <v>2.7616696588868938E-3</v>
      </c>
      <c r="N281" s="46" t="str">
        <f t="shared" si="33"/>
        <v>E05000566</v>
      </c>
      <c r="O281" s="46" t="str">
        <f t="shared" si="29"/>
        <v>Sutton South</v>
      </c>
      <c r="P281" s="46" t="str">
        <f t="shared" si="34"/>
        <v>Sutton</v>
      </c>
      <c r="Q281" s="46">
        <v>8.3514150943396221E-3</v>
      </c>
    </row>
    <row r="282" spans="1:17" x14ac:dyDescent="0.2">
      <c r="A282" s="47" t="s">
        <v>676</v>
      </c>
      <c r="B282" s="47" t="s">
        <v>677</v>
      </c>
      <c r="C282" s="47" t="s">
        <v>56</v>
      </c>
      <c r="D282" s="48">
        <v>12829</v>
      </c>
      <c r="E282" s="49">
        <v>119.3</v>
      </c>
      <c r="F282" s="50">
        <f t="shared" si="28"/>
        <v>1.1930000000000001</v>
      </c>
      <c r="G282" s="50">
        <f t="shared" si="30"/>
        <v>107.53562447611064</v>
      </c>
      <c r="H282" s="51">
        <f t="shared" si="31"/>
        <v>10753.562447611064</v>
      </c>
      <c r="I282" s="50"/>
      <c r="J282" s="51">
        <v>11394</v>
      </c>
      <c r="K282" s="50">
        <v>95.507124895222134</v>
      </c>
      <c r="M282" s="46">
        <f t="shared" si="32"/>
        <v>1.0753562447611064E-2</v>
      </c>
      <c r="N282" s="46" t="str">
        <f t="shared" si="33"/>
        <v>E05000293</v>
      </c>
      <c r="O282" s="46" t="str">
        <f t="shared" si="29"/>
        <v>Headstone South</v>
      </c>
      <c r="P282" s="46" t="str">
        <f t="shared" si="34"/>
        <v>Harrow</v>
      </c>
      <c r="Q282" s="46">
        <v>8.3481532147742822E-3</v>
      </c>
    </row>
    <row r="283" spans="1:17" x14ac:dyDescent="0.2">
      <c r="A283" s="47" t="s">
        <v>678</v>
      </c>
      <c r="B283" s="47" t="s">
        <v>679</v>
      </c>
      <c r="C283" s="47" t="s">
        <v>56</v>
      </c>
      <c r="D283" s="48">
        <v>10511</v>
      </c>
      <c r="E283" s="49">
        <v>152.1</v>
      </c>
      <c r="F283" s="50">
        <f t="shared" si="28"/>
        <v>1.5209999999999999</v>
      </c>
      <c r="G283" s="50">
        <f t="shared" si="30"/>
        <v>69.105851413543718</v>
      </c>
      <c r="H283" s="51">
        <f t="shared" si="31"/>
        <v>6910.5851413543724</v>
      </c>
      <c r="I283" s="50"/>
      <c r="J283" s="51">
        <v>10373</v>
      </c>
      <c r="K283" s="50">
        <v>68.198553583168973</v>
      </c>
      <c r="M283" s="46">
        <f t="shared" si="32"/>
        <v>6.9105851413543721E-3</v>
      </c>
      <c r="N283" s="46" t="str">
        <f t="shared" si="33"/>
        <v>E05000229</v>
      </c>
      <c r="O283" s="46" t="str">
        <f t="shared" si="29"/>
        <v>Woolwich Common</v>
      </c>
      <c r="P283" s="46" t="str">
        <f t="shared" si="34"/>
        <v>Greenwich</v>
      </c>
      <c r="Q283" s="46">
        <v>8.3152671755725195E-3</v>
      </c>
    </row>
    <row r="284" spans="1:17" x14ac:dyDescent="0.2">
      <c r="A284" s="47" t="s">
        <v>680</v>
      </c>
      <c r="B284" s="47" t="s">
        <v>681</v>
      </c>
      <c r="C284" s="47" t="s">
        <v>58</v>
      </c>
      <c r="D284" s="48">
        <v>19300</v>
      </c>
      <c r="E284" s="49">
        <v>420.1</v>
      </c>
      <c r="F284" s="50">
        <f t="shared" si="28"/>
        <v>4.2010000000000005</v>
      </c>
      <c r="G284" s="50">
        <f t="shared" si="30"/>
        <v>45.941442513687214</v>
      </c>
      <c r="H284" s="51">
        <f t="shared" si="31"/>
        <v>4594.1442513687216</v>
      </c>
      <c r="I284" s="50"/>
      <c r="J284" s="51">
        <v>14957</v>
      </c>
      <c r="K284" s="50">
        <v>35.603427755296359</v>
      </c>
      <c r="M284" s="46">
        <f t="shared" si="32"/>
        <v>4.5941442513687215E-3</v>
      </c>
      <c r="N284" s="46" t="str">
        <f t="shared" si="33"/>
        <v>E05000027</v>
      </c>
      <c r="O284" s="46" t="str">
        <f t="shared" si="29"/>
        <v>Alibon</v>
      </c>
      <c r="P284" s="46" t="str">
        <f t="shared" si="34"/>
        <v>Barking and Dagenham</v>
      </c>
      <c r="Q284" s="46">
        <v>8.2946362968405584E-3</v>
      </c>
    </row>
    <row r="285" spans="1:17" x14ac:dyDescent="0.2">
      <c r="A285" s="47" t="s">
        <v>682</v>
      </c>
      <c r="B285" s="47" t="s">
        <v>683</v>
      </c>
      <c r="C285" s="47" t="s">
        <v>58</v>
      </c>
      <c r="D285" s="48">
        <v>13185</v>
      </c>
      <c r="E285" s="49">
        <v>655.6</v>
      </c>
      <c r="F285" s="50">
        <f t="shared" si="28"/>
        <v>6.556</v>
      </c>
      <c r="G285" s="50">
        <f t="shared" si="30"/>
        <v>20.111348383160465</v>
      </c>
      <c r="H285" s="51">
        <f t="shared" si="31"/>
        <v>2011.1348383160464</v>
      </c>
      <c r="I285" s="50"/>
      <c r="J285" s="51">
        <v>12528</v>
      </c>
      <c r="K285" s="50">
        <v>19.10921293471629</v>
      </c>
      <c r="M285" s="46">
        <f t="shared" si="32"/>
        <v>2.0111348383160463E-3</v>
      </c>
      <c r="N285" s="46" t="str">
        <f t="shared" si="33"/>
        <v>E05000061</v>
      </c>
      <c r="O285" s="46" t="str">
        <f t="shared" si="29"/>
        <v>West Finchley</v>
      </c>
      <c r="P285" s="46" t="str">
        <f t="shared" si="34"/>
        <v>Barnet</v>
      </c>
      <c r="Q285" s="46">
        <v>8.2318371124479404E-3</v>
      </c>
    </row>
    <row r="286" spans="1:17" x14ac:dyDescent="0.2">
      <c r="A286" s="47" t="s">
        <v>684</v>
      </c>
      <c r="B286" s="47" t="s">
        <v>685</v>
      </c>
      <c r="C286" s="47" t="s">
        <v>58</v>
      </c>
      <c r="D286" s="48">
        <v>13423</v>
      </c>
      <c r="E286" s="49">
        <v>366.7</v>
      </c>
      <c r="F286" s="50">
        <f t="shared" si="28"/>
        <v>3.6669999999999998</v>
      </c>
      <c r="G286" s="50">
        <f t="shared" si="30"/>
        <v>36.604854104172347</v>
      </c>
      <c r="H286" s="51">
        <f t="shared" si="31"/>
        <v>3660.485410417235</v>
      </c>
      <c r="I286" s="50"/>
      <c r="J286" s="51">
        <v>12466</v>
      </c>
      <c r="K286" s="50">
        <v>33.995091355331333</v>
      </c>
      <c r="M286" s="46">
        <f t="shared" si="32"/>
        <v>3.6604854104172351E-3</v>
      </c>
      <c r="N286" s="46" t="str">
        <f t="shared" si="33"/>
        <v>E05000042</v>
      </c>
      <c r="O286" s="46" t="str">
        <f t="shared" si="29"/>
        <v>Whalebone</v>
      </c>
      <c r="P286" s="46" t="str">
        <f t="shared" si="34"/>
        <v>Barking and Dagenham</v>
      </c>
      <c r="Q286" s="46">
        <v>8.2200772200772196E-3</v>
      </c>
    </row>
    <row r="287" spans="1:17" x14ac:dyDescent="0.2">
      <c r="A287" s="47" t="s">
        <v>686</v>
      </c>
      <c r="B287" s="47" t="s">
        <v>687</v>
      </c>
      <c r="C287" s="47" t="s">
        <v>58</v>
      </c>
      <c r="D287" s="48">
        <v>12406</v>
      </c>
      <c r="E287" s="49">
        <v>463.9</v>
      </c>
      <c r="F287" s="50">
        <f t="shared" si="28"/>
        <v>4.6389999999999993</v>
      </c>
      <c r="G287" s="50">
        <f t="shared" si="30"/>
        <v>26.742832507005822</v>
      </c>
      <c r="H287" s="51">
        <f t="shared" si="31"/>
        <v>2674.2832507005824</v>
      </c>
      <c r="I287" s="50"/>
      <c r="J287" s="51">
        <v>11977</v>
      </c>
      <c r="K287" s="50">
        <v>25.818064237982323</v>
      </c>
      <c r="M287" s="46">
        <f t="shared" si="32"/>
        <v>2.6742832507005822E-3</v>
      </c>
      <c r="N287" s="46" t="str">
        <f t="shared" si="33"/>
        <v>E05000470</v>
      </c>
      <c r="O287" s="46" t="str">
        <f t="shared" si="29"/>
        <v>St. Helier</v>
      </c>
      <c r="P287" s="46" t="str">
        <f t="shared" si="34"/>
        <v>Sutton</v>
      </c>
      <c r="Q287" s="46">
        <v>8.2199999999999999E-3</v>
      </c>
    </row>
    <row r="288" spans="1:17" x14ac:dyDescent="0.2">
      <c r="A288" s="47" t="s">
        <v>688</v>
      </c>
      <c r="B288" s="47" t="s">
        <v>689</v>
      </c>
      <c r="C288" s="47" t="s">
        <v>58</v>
      </c>
      <c r="D288" s="48">
        <v>16538</v>
      </c>
      <c r="E288" s="49">
        <v>776.1</v>
      </c>
      <c r="F288" s="50">
        <f t="shared" si="28"/>
        <v>7.7610000000000001</v>
      </c>
      <c r="G288" s="50">
        <f t="shared" si="30"/>
        <v>21.309109650818193</v>
      </c>
      <c r="H288" s="51">
        <f t="shared" si="31"/>
        <v>2130.9109650818195</v>
      </c>
      <c r="I288" s="50"/>
      <c r="J288" s="51">
        <v>14692</v>
      </c>
      <c r="K288" s="50">
        <v>18.930550186831592</v>
      </c>
      <c r="M288" s="46">
        <f t="shared" si="32"/>
        <v>2.1309109650818193E-3</v>
      </c>
      <c r="N288" s="46" t="str">
        <f t="shared" si="33"/>
        <v>E05000423</v>
      </c>
      <c r="O288" s="46" t="str">
        <f t="shared" si="29"/>
        <v>Herne Hill</v>
      </c>
      <c r="P288" s="46" t="str">
        <f t="shared" si="34"/>
        <v>Lambeth</v>
      </c>
      <c r="Q288" s="46">
        <v>8.1756889763779528E-3</v>
      </c>
    </row>
    <row r="289" spans="1:17" x14ac:dyDescent="0.2">
      <c r="A289" s="47" t="s">
        <v>690</v>
      </c>
      <c r="B289" s="47" t="s">
        <v>691</v>
      </c>
      <c r="C289" s="47" t="s">
        <v>58</v>
      </c>
      <c r="D289" s="48">
        <v>12580</v>
      </c>
      <c r="E289" s="49">
        <v>246.1</v>
      </c>
      <c r="F289" s="50">
        <f t="shared" si="28"/>
        <v>2.4609999999999999</v>
      </c>
      <c r="G289" s="50">
        <f t="shared" si="30"/>
        <v>51.117431938236493</v>
      </c>
      <c r="H289" s="51">
        <f t="shared" si="31"/>
        <v>5111.7431938236496</v>
      </c>
      <c r="I289" s="50"/>
      <c r="J289" s="51">
        <v>12262</v>
      </c>
      <c r="K289" s="50">
        <v>49.825274278748481</v>
      </c>
      <c r="M289" s="46">
        <f t="shared" si="32"/>
        <v>5.1117431938236492E-3</v>
      </c>
      <c r="N289" s="46" t="str">
        <f t="shared" si="33"/>
        <v>E05000149</v>
      </c>
      <c r="O289" s="46" t="str">
        <f t="shared" si="29"/>
        <v>Broad Green</v>
      </c>
      <c r="P289" s="46" t="str">
        <f t="shared" si="34"/>
        <v>Croydon</v>
      </c>
      <c r="Q289" s="46">
        <v>8.1721034870641182E-3</v>
      </c>
    </row>
    <row r="290" spans="1:17" x14ac:dyDescent="0.2">
      <c r="A290" s="47" t="s">
        <v>692</v>
      </c>
      <c r="B290" s="47" t="s">
        <v>693</v>
      </c>
      <c r="C290" s="47" t="s">
        <v>58</v>
      </c>
      <c r="D290" s="48">
        <v>14929</v>
      </c>
      <c r="E290" s="49">
        <v>759.6</v>
      </c>
      <c r="F290" s="50">
        <f t="shared" si="28"/>
        <v>7.5960000000000001</v>
      </c>
      <c r="G290" s="50">
        <f t="shared" si="30"/>
        <v>19.653765139547129</v>
      </c>
      <c r="H290" s="51">
        <f t="shared" si="31"/>
        <v>1965.3765139547129</v>
      </c>
      <c r="I290" s="50"/>
      <c r="J290" s="51">
        <v>12650</v>
      </c>
      <c r="K290" s="50">
        <v>16.653501843075301</v>
      </c>
      <c r="M290" s="46">
        <f t="shared" si="32"/>
        <v>1.965376513954713E-3</v>
      </c>
      <c r="N290" s="46" t="str">
        <f t="shared" si="33"/>
        <v>E05000176</v>
      </c>
      <c r="O290" s="46" t="str">
        <f t="shared" si="29"/>
        <v>Elthorne</v>
      </c>
      <c r="P290" s="46" t="str">
        <f t="shared" si="34"/>
        <v>Ealing</v>
      </c>
      <c r="Q290" s="46">
        <v>8.1270000000000005E-3</v>
      </c>
    </row>
    <row r="291" spans="1:17" x14ac:dyDescent="0.2">
      <c r="A291" s="47" t="s">
        <v>694</v>
      </c>
      <c r="B291" s="47" t="s">
        <v>695</v>
      </c>
      <c r="C291" s="47" t="s">
        <v>58</v>
      </c>
      <c r="D291" s="48">
        <v>13579</v>
      </c>
      <c r="E291" s="49">
        <v>978.8</v>
      </c>
      <c r="F291" s="50">
        <f t="shared" si="28"/>
        <v>9.7880000000000003</v>
      </c>
      <c r="G291" s="50">
        <f t="shared" si="30"/>
        <v>13.873109930527177</v>
      </c>
      <c r="H291" s="51">
        <f t="shared" si="31"/>
        <v>1387.3109930527175</v>
      </c>
      <c r="I291" s="50"/>
      <c r="J291" s="51">
        <v>13000</v>
      </c>
      <c r="K291" s="50">
        <v>13.281569268492031</v>
      </c>
      <c r="M291" s="46">
        <f t="shared" si="32"/>
        <v>1.3873109930527176E-3</v>
      </c>
      <c r="N291" s="46" t="str">
        <f t="shared" si="33"/>
        <v>E05000283</v>
      </c>
      <c r="O291" s="46" t="str">
        <f t="shared" si="29"/>
        <v>White Hart Lane</v>
      </c>
      <c r="P291" s="46" t="str">
        <f t="shared" si="34"/>
        <v>Haringey</v>
      </c>
      <c r="Q291" s="46">
        <v>8.1054802592810844E-3</v>
      </c>
    </row>
    <row r="292" spans="1:17" x14ac:dyDescent="0.2">
      <c r="A292" s="47" t="s">
        <v>696</v>
      </c>
      <c r="B292" s="47" t="s">
        <v>697</v>
      </c>
      <c r="C292" s="47" t="s">
        <v>58</v>
      </c>
      <c r="D292" s="48">
        <v>14303</v>
      </c>
      <c r="E292" s="49">
        <v>341.5</v>
      </c>
      <c r="F292" s="50">
        <f t="shared" si="28"/>
        <v>3.415</v>
      </c>
      <c r="G292" s="50">
        <f t="shared" si="30"/>
        <v>41.882869692532942</v>
      </c>
      <c r="H292" s="51">
        <f t="shared" si="31"/>
        <v>4188.286969253294</v>
      </c>
      <c r="I292" s="50"/>
      <c r="J292" s="51">
        <v>12569.999999999998</v>
      </c>
      <c r="K292" s="50">
        <v>36.808199121522691</v>
      </c>
      <c r="M292" s="46">
        <f t="shared" si="32"/>
        <v>4.1882869692532942E-3</v>
      </c>
      <c r="N292" s="46" t="str">
        <f t="shared" si="33"/>
        <v>E05000222</v>
      </c>
      <c r="O292" s="46" t="str">
        <f t="shared" si="29"/>
        <v>Greenwich West</v>
      </c>
      <c r="P292" s="46" t="str">
        <f t="shared" si="34"/>
        <v>Greenwich</v>
      </c>
      <c r="Q292" s="46">
        <v>8.0976045763317857E-3</v>
      </c>
    </row>
    <row r="293" spans="1:17" x14ac:dyDescent="0.2">
      <c r="A293" s="47" t="s">
        <v>698</v>
      </c>
      <c r="B293" s="47" t="s">
        <v>699</v>
      </c>
      <c r="C293" s="47" t="s">
        <v>58</v>
      </c>
      <c r="D293" s="48">
        <v>13405</v>
      </c>
      <c r="E293" s="49">
        <v>290.2</v>
      </c>
      <c r="F293" s="50">
        <f t="shared" si="28"/>
        <v>2.9019999999999997</v>
      </c>
      <c r="G293" s="50">
        <f t="shared" si="30"/>
        <v>46.19228118538939</v>
      </c>
      <c r="H293" s="51">
        <f t="shared" si="31"/>
        <v>4619.2281185389393</v>
      </c>
      <c r="I293" s="50"/>
      <c r="J293" s="51">
        <v>12952</v>
      </c>
      <c r="K293" s="50">
        <v>44.631288766368023</v>
      </c>
      <c r="M293" s="46">
        <f t="shared" si="32"/>
        <v>4.6192281185389395E-3</v>
      </c>
      <c r="N293" s="46" t="str">
        <f t="shared" si="33"/>
        <v>E05000609</v>
      </c>
      <c r="O293" s="46" t="str">
        <f t="shared" si="29"/>
        <v>Wood Street</v>
      </c>
      <c r="P293" s="46" t="str">
        <f t="shared" si="34"/>
        <v>Waltham Forest</v>
      </c>
      <c r="Q293" s="46">
        <v>8.0856368563685631E-3</v>
      </c>
    </row>
    <row r="294" spans="1:17" x14ac:dyDescent="0.2">
      <c r="A294" s="47" t="s">
        <v>700</v>
      </c>
      <c r="B294" s="47" t="s">
        <v>701</v>
      </c>
      <c r="C294" s="47" t="s">
        <v>58</v>
      </c>
      <c r="D294" s="48">
        <v>13585</v>
      </c>
      <c r="E294" s="49">
        <v>304.89999999999998</v>
      </c>
      <c r="F294" s="50">
        <f t="shared" si="28"/>
        <v>3.0489999999999999</v>
      </c>
      <c r="G294" s="50">
        <f t="shared" si="30"/>
        <v>44.55559199737619</v>
      </c>
      <c r="H294" s="51">
        <f t="shared" si="31"/>
        <v>4455.5591997376187</v>
      </c>
      <c r="I294" s="50"/>
      <c r="J294" s="51">
        <v>12914.999999999998</v>
      </c>
      <c r="K294" s="50">
        <v>42.358150213184651</v>
      </c>
      <c r="M294" s="46">
        <f t="shared" si="32"/>
        <v>4.4555591997376184E-3</v>
      </c>
      <c r="N294" s="46" t="str">
        <f t="shared" si="33"/>
        <v>E05000204</v>
      </c>
      <c r="O294" s="46" t="str">
        <f t="shared" si="29"/>
        <v>Lower Edmonton</v>
      </c>
      <c r="P294" s="46" t="str">
        <f t="shared" si="34"/>
        <v>Enfield</v>
      </c>
      <c r="Q294" s="46">
        <v>8.0657471264367828E-3</v>
      </c>
    </row>
    <row r="295" spans="1:17" x14ac:dyDescent="0.2">
      <c r="A295" s="47" t="s">
        <v>702</v>
      </c>
      <c r="B295" s="47" t="s">
        <v>703</v>
      </c>
      <c r="C295" s="47" t="s">
        <v>58</v>
      </c>
      <c r="D295" s="48">
        <v>13676</v>
      </c>
      <c r="E295" s="49">
        <v>395.3</v>
      </c>
      <c r="F295" s="50">
        <f t="shared" si="28"/>
        <v>3.9530000000000003</v>
      </c>
      <c r="G295" s="50">
        <f t="shared" si="30"/>
        <v>34.596508980521122</v>
      </c>
      <c r="H295" s="51">
        <f t="shared" si="31"/>
        <v>3459.6508980521121</v>
      </c>
      <c r="I295" s="50"/>
      <c r="J295" s="51">
        <v>12955</v>
      </c>
      <c r="K295" s="50">
        <v>32.772577789020993</v>
      </c>
      <c r="M295" s="46">
        <f t="shared" si="32"/>
        <v>3.4596508980521122E-3</v>
      </c>
      <c r="N295" s="46" t="str">
        <f t="shared" si="33"/>
        <v>E05000154</v>
      </c>
      <c r="O295" s="46" t="str">
        <f t="shared" si="29"/>
        <v>Fieldway</v>
      </c>
      <c r="P295" s="46" t="str">
        <f t="shared" si="34"/>
        <v>Croydon</v>
      </c>
      <c r="Q295" s="46">
        <v>8.0632996632996629E-3</v>
      </c>
    </row>
    <row r="296" spans="1:17" x14ac:dyDescent="0.2">
      <c r="A296" s="47" t="s">
        <v>704</v>
      </c>
      <c r="B296" s="47" t="s">
        <v>705</v>
      </c>
      <c r="C296" s="47" t="s">
        <v>58</v>
      </c>
      <c r="D296" s="48">
        <v>13182</v>
      </c>
      <c r="E296" s="49">
        <v>1690</v>
      </c>
      <c r="F296" s="50">
        <f t="shared" si="28"/>
        <v>16.899999999999999</v>
      </c>
      <c r="G296" s="50">
        <f t="shared" si="30"/>
        <v>7.8</v>
      </c>
      <c r="H296" s="51">
        <f t="shared" si="31"/>
        <v>780.00000000000011</v>
      </c>
      <c r="I296" s="50"/>
      <c r="J296" s="51">
        <v>12482</v>
      </c>
      <c r="K296" s="50">
        <v>7.3857988165680473</v>
      </c>
      <c r="M296" s="46">
        <f t="shared" si="32"/>
        <v>7.8000000000000009E-4</v>
      </c>
      <c r="N296" s="46" t="str">
        <f t="shared" si="33"/>
        <v>E05000397</v>
      </c>
      <c r="O296" s="46" t="str">
        <f t="shared" si="29"/>
        <v>Royal Hospital</v>
      </c>
      <c r="P296" s="46" t="str">
        <f t="shared" si="34"/>
        <v>Kensington and Chelsea</v>
      </c>
      <c r="Q296" s="46">
        <v>8.0233074361820214E-3</v>
      </c>
    </row>
    <row r="297" spans="1:17" x14ac:dyDescent="0.2">
      <c r="A297" s="47" t="s">
        <v>706</v>
      </c>
      <c r="B297" s="47" t="s">
        <v>707</v>
      </c>
      <c r="C297" s="47" t="s">
        <v>58</v>
      </c>
      <c r="D297" s="48">
        <v>17583</v>
      </c>
      <c r="E297" s="49">
        <v>286.60000000000002</v>
      </c>
      <c r="F297" s="50">
        <f t="shared" si="28"/>
        <v>2.8660000000000001</v>
      </c>
      <c r="G297" s="50">
        <f t="shared" si="30"/>
        <v>61.350314026517793</v>
      </c>
      <c r="H297" s="51">
        <f t="shared" si="31"/>
        <v>6135.031402651779</v>
      </c>
      <c r="I297" s="50"/>
      <c r="J297" s="51">
        <v>15921</v>
      </c>
      <c r="K297" s="50">
        <v>55.551290997906484</v>
      </c>
      <c r="M297" s="46">
        <f t="shared" si="32"/>
        <v>6.1350314026517791E-3</v>
      </c>
      <c r="N297" s="46" t="str">
        <f t="shared" si="33"/>
        <v>E05000512</v>
      </c>
      <c r="O297" s="46" t="str">
        <f t="shared" si="29"/>
        <v>Seven Kings</v>
      </c>
      <c r="P297" s="46" t="str">
        <f t="shared" si="34"/>
        <v>Redbridge</v>
      </c>
      <c r="Q297" s="46">
        <v>8.0148895292987514E-3</v>
      </c>
    </row>
    <row r="298" spans="1:17" x14ac:dyDescent="0.2">
      <c r="A298" s="47" t="s">
        <v>708</v>
      </c>
      <c r="B298" s="47" t="s">
        <v>709</v>
      </c>
      <c r="C298" s="47" t="s">
        <v>58</v>
      </c>
      <c r="D298" s="48">
        <v>13823</v>
      </c>
      <c r="E298" s="49">
        <v>268.7</v>
      </c>
      <c r="F298" s="50">
        <f t="shared" si="28"/>
        <v>2.6869999999999998</v>
      </c>
      <c r="G298" s="50">
        <f t="shared" si="30"/>
        <v>51.443989579456648</v>
      </c>
      <c r="H298" s="51">
        <f t="shared" si="31"/>
        <v>5144.3989579456647</v>
      </c>
      <c r="I298" s="50"/>
      <c r="J298" s="51">
        <v>13334</v>
      </c>
      <c r="K298" s="50">
        <v>49.624116114625977</v>
      </c>
      <c r="M298" s="46">
        <f t="shared" si="32"/>
        <v>5.1443989579456643E-3</v>
      </c>
      <c r="N298" s="46" t="str">
        <f t="shared" si="33"/>
        <v>E05000082</v>
      </c>
      <c r="O298" s="46" t="str">
        <f t="shared" si="29"/>
        <v>St. Michael's</v>
      </c>
      <c r="P298" s="46" t="str">
        <f t="shared" si="34"/>
        <v>Bexley</v>
      </c>
      <c r="Q298" s="46">
        <v>8.003462603878117E-3</v>
      </c>
    </row>
    <row r="299" spans="1:17" x14ac:dyDescent="0.2">
      <c r="A299" s="47" t="s">
        <v>710</v>
      </c>
      <c r="B299" s="47" t="s">
        <v>711</v>
      </c>
      <c r="C299" s="47" t="s">
        <v>58</v>
      </c>
      <c r="D299" s="48">
        <v>15576</v>
      </c>
      <c r="E299" s="49">
        <v>684.7</v>
      </c>
      <c r="F299" s="50">
        <f t="shared" si="28"/>
        <v>6.8470000000000004</v>
      </c>
      <c r="G299" s="50">
        <f t="shared" si="30"/>
        <v>22.748649043376659</v>
      </c>
      <c r="H299" s="51">
        <f t="shared" si="31"/>
        <v>2274.8649043376658</v>
      </c>
      <c r="I299" s="50"/>
      <c r="J299" s="51">
        <v>13543.999999999998</v>
      </c>
      <c r="K299" s="50">
        <v>19.780925952972101</v>
      </c>
      <c r="M299" s="46">
        <f t="shared" si="32"/>
        <v>2.2748649043376657E-3</v>
      </c>
      <c r="N299" s="46" t="str">
        <f t="shared" si="33"/>
        <v>E05000355</v>
      </c>
      <c r="O299" s="46" t="str">
        <f t="shared" si="29"/>
        <v>Heston Central</v>
      </c>
      <c r="P299" s="46" t="str">
        <f t="shared" si="34"/>
        <v>Hounslow</v>
      </c>
      <c r="Q299" s="46">
        <v>7.9976261127596444E-3</v>
      </c>
    </row>
    <row r="300" spans="1:17" x14ac:dyDescent="0.2">
      <c r="A300" s="47" t="s">
        <v>712</v>
      </c>
      <c r="B300" s="47" t="s">
        <v>713</v>
      </c>
      <c r="C300" s="47" t="s">
        <v>58</v>
      </c>
      <c r="D300" s="48">
        <v>14283</v>
      </c>
      <c r="E300" s="49">
        <v>264.60000000000002</v>
      </c>
      <c r="F300" s="50">
        <f t="shared" si="28"/>
        <v>2.6460000000000004</v>
      </c>
      <c r="G300" s="50">
        <f t="shared" si="30"/>
        <v>53.979591836734691</v>
      </c>
      <c r="H300" s="51">
        <f t="shared" si="31"/>
        <v>5397.9591836734689</v>
      </c>
      <c r="I300" s="50"/>
      <c r="J300" s="51">
        <v>13194</v>
      </c>
      <c r="K300" s="50">
        <v>49.863945578231288</v>
      </c>
      <c r="M300" s="46">
        <f t="shared" si="32"/>
        <v>5.3979591836734687E-3</v>
      </c>
      <c r="N300" s="46" t="str">
        <f t="shared" si="33"/>
        <v>E05000087</v>
      </c>
      <c r="O300" s="46" t="str">
        <f t="shared" si="29"/>
        <v>Brondesbury Park</v>
      </c>
      <c r="P300" s="46" t="str">
        <f t="shared" si="34"/>
        <v>Brent</v>
      </c>
      <c r="Q300" s="46">
        <v>7.9831591173054588E-3</v>
      </c>
    </row>
    <row r="301" spans="1:17" x14ac:dyDescent="0.2">
      <c r="A301" s="47" t="s">
        <v>714</v>
      </c>
      <c r="B301" s="47" t="s">
        <v>715</v>
      </c>
      <c r="C301" s="47" t="s">
        <v>58</v>
      </c>
      <c r="D301" s="48">
        <v>13300</v>
      </c>
      <c r="E301" s="49">
        <v>2253.4</v>
      </c>
      <c r="F301" s="50">
        <f t="shared" si="28"/>
        <v>22.534000000000002</v>
      </c>
      <c r="G301" s="50">
        <f t="shared" si="30"/>
        <v>5.9021922428330518</v>
      </c>
      <c r="H301" s="51">
        <f t="shared" si="31"/>
        <v>590.21922428330515</v>
      </c>
      <c r="I301" s="50"/>
      <c r="J301" s="51">
        <v>12833</v>
      </c>
      <c r="K301" s="50">
        <v>5.6949498535546281</v>
      </c>
      <c r="M301" s="46">
        <f t="shared" si="32"/>
        <v>5.9021922428330515E-4</v>
      </c>
      <c r="N301" s="46" t="str">
        <f t="shared" si="33"/>
        <v>E05000296</v>
      </c>
      <c r="O301" s="46" t="str">
        <f t="shared" si="29"/>
        <v>Marlborough</v>
      </c>
      <c r="P301" s="46" t="str">
        <f t="shared" si="34"/>
        <v>Harrow</v>
      </c>
      <c r="Q301" s="46">
        <v>7.9708383961117867E-3</v>
      </c>
    </row>
    <row r="302" spans="1:17" x14ac:dyDescent="0.2">
      <c r="A302" s="47" t="s">
        <v>716</v>
      </c>
      <c r="B302" s="47" t="s">
        <v>248</v>
      </c>
      <c r="C302" s="47" t="s">
        <v>60</v>
      </c>
      <c r="D302" s="48">
        <v>14277</v>
      </c>
      <c r="E302" s="49">
        <v>211.9</v>
      </c>
      <c r="F302" s="50">
        <f t="shared" si="28"/>
        <v>2.1190000000000002</v>
      </c>
      <c r="G302" s="50">
        <f t="shared" si="30"/>
        <v>67.376120811703629</v>
      </c>
      <c r="H302" s="51">
        <f t="shared" si="31"/>
        <v>6737.6120811703631</v>
      </c>
      <c r="I302" s="50"/>
      <c r="J302" s="51">
        <v>13449</v>
      </c>
      <c r="K302" s="50">
        <v>63.468617272298253</v>
      </c>
      <c r="M302" s="46">
        <f t="shared" si="32"/>
        <v>6.7376120811703634E-3</v>
      </c>
      <c r="N302" s="46" t="str">
        <f t="shared" si="33"/>
        <v>E05000462</v>
      </c>
      <c r="O302" s="46" t="str">
        <f t="shared" si="29"/>
        <v>Hillside</v>
      </c>
      <c r="P302" s="46" t="str">
        <f t="shared" si="34"/>
        <v>Merton</v>
      </c>
      <c r="Q302" s="46">
        <v>7.9577702702702691E-3</v>
      </c>
    </row>
    <row r="303" spans="1:17" x14ac:dyDescent="0.2">
      <c r="A303" s="47" t="s">
        <v>717</v>
      </c>
      <c r="B303" s="47" t="s">
        <v>718</v>
      </c>
      <c r="C303" s="47" t="s">
        <v>60</v>
      </c>
      <c r="D303" s="48">
        <v>21196</v>
      </c>
      <c r="E303" s="49">
        <v>437.2</v>
      </c>
      <c r="F303" s="50">
        <f t="shared" si="28"/>
        <v>4.3719999999999999</v>
      </c>
      <c r="G303" s="50">
        <f t="shared" si="30"/>
        <v>48.481244281793231</v>
      </c>
      <c r="H303" s="51">
        <f t="shared" si="31"/>
        <v>4848.1244281793233</v>
      </c>
      <c r="I303" s="50"/>
      <c r="J303" s="51">
        <v>15034</v>
      </c>
      <c r="K303" s="50">
        <v>34.387008234217753</v>
      </c>
      <c r="M303" s="46">
        <f t="shared" si="32"/>
        <v>4.8481244281793233E-3</v>
      </c>
      <c r="N303" s="46" t="str">
        <f t="shared" si="33"/>
        <v>E05000508</v>
      </c>
      <c r="O303" s="46" t="str">
        <f t="shared" si="29"/>
        <v>Mayfield</v>
      </c>
      <c r="P303" s="46" t="str">
        <f t="shared" si="34"/>
        <v>Redbridge</v>
      </c>
      <c r="Q303" s="46">
        <v>7.9416135881104025E-3</v>
      </c>
    </row>
    <row r="304" spans="1:17" x14ac:dyDescent="0.2">
      <c r="A304" s="47" t="s">
        <v>719</v>
      </c>
      <c r="B304" s="47" t="s">
        <v>720</v>
      </c>
      <c r="C304" s="47" t="s">
        <v>60</v>
      </c>
      <c r="D304" s="48">
        <v>14672</v>
      </c>
      <c r="E304" s="49">
        <v>327.7</v>
      </c>
      <c r="F304" s="50">
        <f t="shared" si="28"/>
        <v>3.2769999999999997</v>
      </c>
      <c r="G304" s="50">
        <f t="shared" si="30"/>
        <v>44.772657918828195</v>
      </c>
      <c r="H304" s="51">
        <f t="shared" si="31"/>
        <v>4477.2657918828199</v>
      </c>
      <c r="I304" s="50"/>
      <c r="J304" s="51">
        <v>13840.999999999998</v>
      </c>
      <c r="K304" s="50">
        <v>42.236801953005795</v>
      </c>
      <c r="M304" s="46">
        <f t="shared" si="32"/>
        <v>4.47726579188282E-3</v>
      </c>
      <c r="N304" s="46" t="str">
        <f t="shared" si="33"/>
        <v>E05000611</v>
      </c>
      <c r="O304" s="46" t="str">
        <f t="shared" si="29"/>
        <v>Bedford</v>
      </c>
      <c r="P304" s="46" t="str">
        <f t="shared" si="34"/>
        <v>Wandsworth</v>
      </c>
      <c r="Q304" s="46">
        <v>7.9229490022172944E-3</v>
      </c>
    </row>
    <row r="305" spans="1:17" x14ac:dyDescent="0.2">
      <c r="A305" s="47" t="s">
        <v>721</v>
      </c>
      <c r="B305" s="47" t="s">
        <v>722</v>
      </c>
      <c r="C305" s="47" t="s">
        <v>60</v>
      </c>
      <c r="D305" s="48">
        <v>12493</v>
      </c>
      <c r="E305" s="49">
        <v>201.3</v>
      </c>
      <c r="F305" s="50">
        <f t="shared" si="28"/>
        <v>2.0129999999999999</v>
      </c>
      <c r="G305" s="50">
        <f t="shared" si="30"/>
        <v>62.061599602583208</v>
      </c>
      <c r="H305" s="51">
        <f t="shared" si="31"/>
        <v>6206.159960258321</v>
      </c>
      <c r="I305" s="50"/>
      <c r="J305" s="51">
        <v>11658</v>
      </c>
      <c r="K305" s="50">
        <v>57.913561847988078</v>
      </c>
      <c r="M305" s="46">
        <f t="shared" si="32"/>
        <v>6.2061599602583209E-3</v>
      </c>
      <c r="N305" s="46" t="str">
        <f t="shared" si="33"/>
        <v>E05000604</v>
      </c>
      <c r="O305" s="46" t="str">
        <f t="shared" si="29"/>
        <v>Leyton</v>
      </c>
      <c r="P305" s="46" t="str">
        <f t="shared" si="34"/>
        <v>Waltham Forest</v>
      </c>
      <c r="Q305" s="46">
        <v>7.9111001964636551E-3</v>
      </c>
    </row>
    <row r="306" spans="1:17" x14ac:dyDescent="0.2">
      <c r="A306" s="47" t="s">
        <v>723</v>
      </c>
      <c r="B306" s="47" t="s">
        <v>724</v>
      </c>
      <c r="C306" s="47" t="s">
        <v>60</v>
      </c>
      <c r="D306" s="48">
        <v>13253</v>
      </c>
      <c r="E306" s="49">
        <v>297.3</v>
      </c>
      <c r="F306" s="50">
        <f t="shared" si="28"/>
        <v>2.9730000000000003</v>
      </c>
      <c r="G306" s="50">
        <f t="shared" si="30"/>
        <v>44.577867473932052</v>
      </c>
      <c r="H306" s="51">
        <f t="shared" si="31"/>
        <v>4457.7867473932047</v>
      </c>
      <c r="I306" s="50"/>
      <c r="J306" s="51">
        <v>12622</v>
      </c>
      <c r="K306" s="50">
        <v>42.455432223343422</v>
      </c>
      <c r="M306" s="46">
        <f t="shared" si="32"/>
        <v>4.4577867473932047E-3</v>
      </c>
      <c r="N306" s="46" t="str">
        <f t="shared" si="33"/>
        <v>E05000169</v>
      </c>
      <c r="O306" s="46" t="str">
        <f t="shared" si="29"/>
        <v>Woodside</v>
      </c>
      <c r="P306" s="46" t="str">
        <f t="shared" si="34"/>
        <v>Croydon</v>
      </c>
      <c r="Q306" s="46">
        <v>7.9049377018920175E-3</v>
      </c>
    </row>
    <row r="307" spans="1:17" x14ac:dyDescent="0.2">
      <c r="A307" s="47" t="s">
        <v>725</v>
      </c>
      <c r="B307" s="47" t="s">
        <v>726</v>
      </c>
      <c r="C307" s="47" t="s">
        <v>60</v>
      </c>
      <c r="D307" s="48">
        <v>14569</v>
      </c>
      <c r="E307" s="49">
        <v>405.8</v>
      </c>
      <c r="F307" s="50">
        <f t="shared" si="28"/>
        <v>4.0579999999999998</v>
      </c>
      <c r="G307" s="50">
        <f t="shared" si="30"/>
        <v>35.901922129127648</v>
      </c>
      <c r="H307" s="51">
        <f t="shared" si="31"/>
        <v>3590.1922129127652</v>
      </c>
      <c r="I307" s="50"/>
      <c r="J307" s="51">
        <v>12142</v>
      </c>
      <c r="K307" s="50">
        <v>29.921143420404139</v>
      </c>
      <c r="M307" s="46">
        <f t="shared" si="32"/>
        <v>3.590192212912765E-3</v>
      </c>
      <c r="N307" s="46" t="str">
        <f t="shared" si="33"/>
        <v>E05000249</v>
      </c>
      <c r="O307" s="46" t="str">
        <f t="shared" si="29"/>
        <v>Wick</v>
      </c>
      <c r="P307" s="46" t="str">
        <f t="shared" si="34"/>
        <v>Hackney</v>
      </c>
      <c r="Q307" s="46">
        <v>7.8878676470588247E-3</v>
      </c>
    </row>
    <row r="308" spans="1:17" x14ac:dyDescent="0.2">
      <c r="A308" s="47" t="s">
        <v>727</v>
      </c>
      <c r="B308" s="47" t="s">
        <v>728</v>
      </c>
      <c r="C308" s="47" t="s">
        <v>60</v>
      </c>
      <c r="D308" s="48">
        <v>7989</v>
      </c>
      <c r="E308" s="49">
        <v>1522.4</v>
      </c>
      <c r="F308" s="50">
        <f t="shared" si="28"/>
        <v>15.224</v>
      </c>
      <c r="G308" s="50">
        <f t="shared" si="30"/>
        <v>5.2476353126642143</v>
      </c>
      <c r="H308" s="51">
        <f t="shared" si="31"/>
        <v>524.76353126642141</v>
      </c>
      <c r="I308" s="50"/>
      <c r="J308" s="51">
        <v>7399</v>
      </c>
      <c r="K308" s="50">
        <v>4.8600893326326853</v>
      </c>
      <c r="M308" s="46">
        <f t="shared" si="32"/>
        <v>5.247635312664214E-4</v>
      </c>
      <c r="N308" s="46" t="str">
        <f t="shared" si="33"/>
        <v>E05000568</v>
      </c>
      <c r="O308" s="46" t="str">
        <f t="shared" si="29"/>
        <v>The Wrythe</v>
      </c>
      <c r="P308" s="46" t="str">
        <f t="shared" si="34"/>
        <v>Sutton</v>
      </c>
      <c r="Q308" s="46">
        <v>7.8407557354925779E-3</v>
      </c>
    </row>
    <row r="309" spans="1:17" x14ac:dyDescent="0.2">
      <c r="A309" s="47" t="s">
        <v>729</v>
      </c>
      <c r="B309" s="47" t="s">
        <v>730</v>
      </c>
      <c r="C309" s="47" t="s">
        <v>60</v>
      </c>
      <c r="D309" s="48">
        <v>13956</v>
      </c>
      <c r="E309" s="49">
        <v>2352.5</v>
      </c>
      <c r="F309" s="50">
        <f t="shared" si="28"/>
        <v>23.524999999999999</v>
      </c>
      <c r="G309" s="50">
        <f t="shared" si="30"/>
        <v>5.9324123273113711</v>
      </c>
      <c r="H309" s="51">
        <f t="shared" si="31"/>
        <v>593.24123273113707</v>
      </c>
      <c r="I309" s="50"/>
      <c r="J309" s="51">
        <v>12199</v>
      </c>
      <c r="K309" s="50">
        <v>5.1855472901168973</v>
      </c>
      <c r="M309" s="46">
        <f t="shared" si="32"/>
        <v>5.9324123273113709E-4</v>
      </c>
      <c r="N309" s="46" t="str">
        <f t="shared" si="33"/>
        <v>E05000026</v>
      </c>
      <c r="O309" s="46" t="str">
        <f t="shared" si="29"/>
        <v>Abbey</v>
      </c>
      <c r="P309" s="46" t="str">
        <f t="shared" si="34"/>
        <v>Merton</v>
      </c>
      <c r="Q309" s="46">
        <v>7.7903804737975589E-3</v>
      </c>
    </row>
    <row r="310" spans="1:17" x14ac:dyDescent="0.2">
      <c r="A310" s="47" t="s">
        <v>731</v>
      </c>
      <c r="B310" s="47" t="s">
        <v>732</v>
      </c>
      <c r="C310" s="47" t="s">
        <v>60</v>
      </c>
      <c r="D310" s="48">
        <v>13874</v>
      </c>
      <c r="E310" s="49">
        <v>359.4</v>
      </c>
      <c r="F310" s="50">
        <f t="shared" si="28"/>
        <v>3.5939999999999999</v>
      </c>
      <c r="G310" s="50">
        <f t="shared" si="30"/>
        <v>38.603227601558153</v>
      </c>
      <c r="H310" s="51">
        <f t="shared" si="31"/>
        <v>3860.3227601558156</v>
      </c>
      <c r="I310" s="50"/>
      <c r="J310" s="51">
        <v>12906</v>
      </c>
      <c r="K310" s="50">
        <v>35.909849749582641</v>
      </c>
      <c r="M310" s="46">
        <f t="shared" si="32"/>
        <v>3.8603227601558157E-3</v>
      </c>
      <c r="N310" s="46" t="str">
        <f t="shared" si="33"/>
        <v>E05000492</v>
      </c>
      <c r="O310" s="46" t="str">
        <f t="shared" si="29"/>
        <v>Stratford and New Town</v>
      </c>
      <c r="P310" s="46" t="str">
        <f t="shared" si="34"/>
        <v>Newham</v>
      </c>
      <c r="Q310" s="46">
        <v>7.7620958225159313E-3</v>
      </c>
    </row>
    <row r="311" spans="1:17" x14ac:dyDescent="0.2">
      <c r="A311" s="47" t="s">
        <v>733</v>
      </c>
      <c r="B311" s="47" t="s">
        <v>734</v>
      </c>
      <c r="C311" s="47" t="s">
        <v>60</v>
      </c>
      <c r="D311" s="48">
        <v>11121</v>
      </c>
      <c r="E311" s="49">
        <v>620.70000000000005</v>
      </c>
      <c r="F311" s="50">
        <f t="shared" si="28"/>
        <v>6.2070000000000007</v>
      </c>
      <c r="G311" s="50">
        <f t="shared" si="30"/>
        <v>17.916868052199128</v>
      </c>
      <c r="H311" s="51">
        <f t="shared" si="31"/>
        <v>1791.6868052199127</v>
      </c>
      <c r="I311" s="50"/>
      <c r="J311" s="51">
        <v>10386.999999999998</v>
      </c>
      <c r="K311" s="50">
        <v>16.734332205574347</v>
      </c>
      <c r="M311" s="46">
        <f t="shared" si="32"/>
        <v>1.7916868052199127E-3</v>
      </c>
      <c r="N311" s="46" t="str">
        <f t="shared" si="33"/>
        <v>E05000226</v>
      </c>
      <c r="O311" s="46" t="str">
        <f t="shared" si="29"/>
        <v>Plumstead</v>
      </c>
      <c r="P311" s="46" t="str">
        <f t="shared" si="34"/>
        <v>Greenwich</v>
      </c>
      <c r="Q311" s="46">
        <v>7.7584006805614635E-3</v>
      </c>
    </row>
    <row r="312" spans="1:17" x14ac:dyDescent="0.2">
      <c r="A312" s="47" t="s">
        <v>735</v>
      </c>
      <c r="B312" s="47" t="s">
        <v>736</v>
      </c>
      <c r="C312" s="47" t="s">
        <v>60</v>
      </c>
      <c r="D312" s="48">
        <v>12290</v>
      </c>
      <c r="E312" s="49">
        <v>197.4</v>
      </c>
      <c r="F312" s="50">
        <f t="shared" si="28"/>
        <v>1.974</v>
      </c>
      <c r="G312" s="50">
        <f t="shared" si="30"/>
        <v>62.259371833839914</v>
      </c>
      <c r="H312" s="51">
        <f t="shared" si="31"/>
        <v>6225.9371833839923</v>
      </c>
      <c r="I312" s="50"/>
      <c r="J312" s="51">
        <v>11441.999999999998</v>
      </c>
      <c r="K312" s="50">
        <v>57.96352583586625</v>
      </c>
      <c r="M312" s="46">
        <f t="shared" si="32"/>
        <v>6.225937183383992E-3</v>
      </c>
      <c r="N312" s="46" t="str">
        <f t="shared" si="33"/>
        <v>E05000099</v>
      </c>
      <c r="O312" s="46" t="str">
        <f t="shared" si="29"/>
        <v>Queensbury</v>
      </c>
      <c r="P312" s="46" t="str">
        <f t="shared" si="34"/>
        <v>Harrow</v>
      </c>
      <c r="Q312" s="46">
        <v>7.7439553626782384E-3</v>
      </c>
    </row>
    <row r="313" spans="1:17" x14ac:dyDescent="0.2">
      <c r="A313" s="47" t="s">
        <v>737</v>
      </c>
      <c r="B313" s="47" t="s">
        <v>738</v>
      </c>
      <c r="C313" s="47" t="s">
        <v>60</v>
      </c>
      <c r="D313" s="48">
        <v>11389</v>
      </c>
      <c r="E313" s="49">
        <v>740.6</v>
      </c>
      <c r="F313" s="50">
        <f t="shared" si="28"/>
        <v>7.4060000000000006</v>
      </c>
      <c r="G313" s="50">
        <f t="shared" si="30"/>
        <v>15.378071833648393</v>
      </c>
      <c r="H313" s="51">
        <f t="shared" si="31"/>
        <v>1537.8071833648391</v>
      </c>
      <c r="I313" s="50"/>
      <c r="J313" s="51">
        <v>10469</v>
      </c>
      <c r="K313" s="50">
        <v>14.135835808803673</v>
      </c>
      <c r="M313" s="46">
        <f t="shared" si="32"/>
        <v>1.5378071833648391E-3</v>
      </c>
      <c r="N313" s="46" t="str">
        <f t="shared" si="33"/>
        <v>E05000101</v>
      </c>
      <c r="O313" s="46" t="str">
        <f t="shared" si="29"/>
        <v>Sudbury</v>
      </c>
      <c r="P313" s="46" t="str">
        <f t="shared" si="34"/>
        <v>Brent</v>
      </c>
      <c r="Q313" s="46">
        <v>7.7206572769953057E-3</v>
      </c>
    </row>
    <row r="314" spans="1:17" x14ac:dyDescent="0.2">
      <c r="A314" s="47" t="s">
        <v>739</v>
      </c>
      <c r="B314" s="47" t="s">
        <v>740</v>
      </c>
      <c r="C314" s="47" t="s">
        <v>60</v>
      </c>
      <c r="D314" s="48">
        <v>12544</v>
      </c>
      <c r="E314" s="49">
        <v>332.8</v>
      </c>
      <c r="F314" s="50">
        <f t="shared" si="28"/>
        <v>3.3280000000000003</v>
      </c>
      <c r="G314" s="50">
        <f t="shared" si="30"/>
        <v>37.692307692307693</v>
      </c>
      <c r="H314" s="51">
        <f t="shared" si="31"/>
        <v>3769.2307692307691</v>
      </c>
      <c r="I314" s="50"/>
      <c r="J314" s="51">
        <v>11578</v>
      </c>
      <c r="K314" s="50">
        <v>34.78966346153846</v>
      </c>
      <c r="M314" s="46">
        <f t="shared" si="32"/>
        <v>3.7692307692307691E-3</v>
      </c>
      <c r="N314" s="46" t="str">
        <f t="shared" si="33"/>
        <v>E05000216</v>
      </c>
      <c r="O314" s="46" t="str">
        <f t="shared" si="29"/>
        <v>Charlton</v>
      </c>
      <c r="P314" s="46" t="str">
        <f t="shared" si="34"/>
        <v>Greenwich</v>
      </c>
      <c r="Q314" s="46">
        <v>7.683382497541788E-3</v>
      </c>
    </row>
    <row r="315" spans="1:17" x14ac:dyDescent="0.2">
      <c r="A315" s="47" t="s">
        <v>741</v>
      </c>
      <c r="B315" s="47" t="s">
        <v>742</v>
      </c>
      <c r="C315" s="47" t="s">
        <v>60</v>
      </c>
      <c r="D315" s="48">
        <v>16325</v>
      </c>
      <c r="E315" s="49">
        <v>274.39999999999998</v>
      </c>
      <c r="F315" s="50">
        <f t="shared" si="28"/>
        <v>2.7439999999999998</v>
      </c>
      <c r="G315" s="50">
        <f t="shared" si="30"/>
        <v>59.493440233236157</v>
      </c>
      <c r="H315" s="51">
        <f t="shared" si="31"/>
        <v>5949.3440233236161</v>
      </c>
      <c r="I315" s="50"/>
      <c r="J315" s="51">
        <v>14766.999999999998</v>
      </c>
      <c r="K315" s="50">
        <v>53.815597667638485</v>
      </c>
      <c r="M315" s="46">
        <f t="shared" si="32"/>
        <v>5.9493440233236161E-3</v>
      </c>
      <c r="N315" s="46" t="str">
        <f t="shared" si="33"/>
        <v>E05000035</v>
      </c>
      <c r="O315" s="46" t="str">
        <f t="shared" si="29"/>
        <v>Longbridge</v>
      </c>
      <c r="P315" s="46" t="str">
        <f t="shared" si="34"/>
        <v>Barking and Dagenham</v>
      </c>
      <c r="Q315" s="46">
        <v>7.5128048780487809E-3</v>
      </c>
    </row>
    <row r="316" spans="1:17" x14ac:dyDescent="0.2">
      <c r="A316" s="47" t="s">
        <v>743</v>
      </c>
      <c r="B316" s="47" t="s">
        <v>744</v>
      </c>
      <c r="C316" s="47" t="s">
        <v>60</v>
      </c>
      <c r="D316" s="48">
        <v>13647</v>
      </c>
      <c r="E316" s="49">
        <v>741.1</v>
      </c>
      <c r="F316" s="50">
        <f t="shared" si="28"/>
        <v>7.4110000000000005</v>
      </c>
      <c r="G316" s="50">
        <f t="shared" si="30"/>
        <v>18.414518958305223</v>
      </c>
      <c r="H316" s="51">
        <f t="shared" si="31"/>
        <v>1841.4518958305221</v>
      </c>
      <c r="I316" s="50"/>
      <c r="J316" s="51">
        <v>12364</v>
      </c>
      <c r="K316" s="50">
        <v>16.683308595331265</v>
      </c>
      <c r="M316" s="46">
        <f t="shared" si="32"/>
        <v>1.841451895830522E-3</v>
      </c>
      <c r="N316" s="46" t="str">
        <f t="shared" si="33"/>
        <v>E05000300</v>
      </c>
      <c r="O316" s="46" t="str">
        <f t="shared" si="29"/>
        <v>Rayners Lane</v>
      </c>
      <c r="P316" s="46" t="str">
        <f t="shared" si="34"/>
        <v>Harrow</v>
      </c>
      <c r="Q316" s="46">
        <v>7.5039215686274509E-3</v>
      </c>
    </row>
    <row r="317" spans="1:17" x14ac:dyDescent="0.2">
      <c r="A317" s="47" t="s">
        <v>745</v>
      </c>
      <c r="B317" s="47" t="s">
        <v>746</v>
      </c>
      <c r="C317" s="47" t="s">
        <v>60</v>
      </c>
      <c r="D317" s="48">
        <v>16404</v>
      </c>
      <c r="E317" s="49">
        <v>349.8</v>
      </c>
      <c r="F317" s="50">
        <f t="shared" si="28"/>
        <v>3.4980000000000002</v>
      </c>
      <c r="G317" s="50">
        <f t="shared" si="30"/>
        <v>46.895368782161235</v>
      </c>
      <c r="H317" s="51">
        <f t="shared" si="31"/>
        <v>4689.5368782161231</v>
      </c>
      <c r="I317" s="50"/>
      <c r="J317" s="51">
        <v>14106</v>
      </c>
      <c r="K317" s="50">
        <v>40.325900514579757</v>
      </c>
      <c r="M317" s="46">
        <f t="shared" si="32"/>
        <v>4.6895368782161233E-3</v>
      </c>
      <c r="N317" s="46" t="str">
        <f t="shared" si="33"/>
        <v>E05000274</v>
      </c>
      <c r="O317" s="46" t="str">
        <f t="shared" si="29"/>
        <v>Muswell Hill</v>
      </c>
      <c r="P317" s="46" t="str">
        <f t="shared" si="34"/>
        <v>Haringey</v>
      </c>
      <c r="Q317" s="46">
        <v>7.4824455205811146E-3</v>
      </c>
    </row>
    <row r="318" spans="1:17" x14ac:dyDescent="0.2">
      <c r="A318" s="47" t="s">
        <v>747</v>
      </c>
      <c r="B318" s="47" t="s">
        <v>748</v>
      </c>
      <c r="C318" s="47" t="s">
        <v>60</v>
      </c>
      <c r="D318" s="48">
        <v>15325</v>
      </c>
      <c r="E318" s="49">
        <v>463.3</v>
      </c>
      <c r="F318" s="50">
        <f t="shared" si="28"/>
        <v>4.633</v>
      </c>
      <c r="G318" s="50">
        <f t="shared" si="30"/>
        <v>33.077919274767972</v>
      </c>
      <c r="H318" s="51">
        <f t="shared" si="31"/>
        <v>3307.7919274767969</v>
      </c>
      <c r="I318" s="50"/>
      <c r="J318" s="51">
        <v>12048</v>
      </c>
      <c r="K318" s="50">
        <v>26.00474854306065</v>
      </c>
      <c r="M318" s="46">
        <f t="shared" si="32"/>
        <v>3.3077919274767968E-3</v>
      </c>
      <c r="N318" s="46" t="str">
        <f t="shared" si="33"/>
        <v>E05000164</v>
      </c>
      <c r="O318" s="46" t="str">
        <f t="shared" si="29"/>
        <v>South Norwood</v>
      </c>
      <c r="P318" s="46" t="str">
        <f t="shared" si="34"/>
        <v>Croydon</v>
      </c>
      <c r="Q318" s="46">
        <v>7.4766904661906766E-3</v>
      </c>
    </row>
    <row r="319" spans="1:17" x14ac:dyDescent="0.2">
      <c r="A319" s="47" t="s">
        <v>749</v>
      </c>
      <c r="B319" s="47" t="s">
        <v>750</v>
      </c>
      <c r="C319" s="47" t="s">
        <v>60</v>
      </c>
      <c r="D319" s="48">
        <v>15811</v>
      </c>
      <c r="E319" s="49">
        <v>311.7</v>
      </c>
      <c r="F319" s="50">
        <f t="shared" si="28"/>
        <v>3.117</v>
      </c>
      <c r="G319" s="50">
        <f t="shared" si="30"/>
        <v>50.725056143727947</v>
      </c>
      <c r="H319" s="51">
        <f t="shared" si="31"/>
        <v>5072.5056143727943</v>
      </c>
      <c r="I319" s="50"/>
      <c r="J319" s="51">
        <v>13979</v>
      </c>
      <c r="K319" s="50">
        <v>44.847609881296123</v>
      </c>
      <c r="M319" s="46">
        <f t="shared" si="32"/>
        <v>5.0725056143727945E-3</v>
      </c>
      <c r="N319" s="46" t="str">
        <f t="shared" si="33"/>
        <v>E05000212</v>
      </c>
      <c r="O319" s="46" t="str">
        <f t="shared" si="29"/>
        <v>Upper Edmonton</v>
      </c>
      <c r="P319" s="46" t="str">
        <f t="shared" si="34"/>
        <v>Enfield</v>
      </c>
      <c r="Q319" s="46">
        <v>7.4598264805733677E-3</v>
      </c>
    </row>
    <row r="320" spans="1:17" x14ac:dyDescent="0.2">
      <c r="A320" s="47" t="s">
        <v>751</v>
      </c>
      <c r="B320" s="47" t="s">
        <v>752</v>
      </c>
      <c r="C320" s="47" t="s">
        <v>60</v>
      </c>
      <c r="D320" s="48">
        <v>19015</v>
      </c>
      <c r="E320" s="49">
        <v>349</v>
      </c>
      <c r="F320" s="50">
        <f t="shared" si="28"/>
        <v>3.49</v>
      </c>
      <c r="G320" s="50">
        <f t="shared" si="30"/>
        <v>54.484240687679083</v>
      </c>
      <c r="H320" s="51">
        <f t="shared" si="31"/>
        <v>5448.4240687679076</v>
      </c>
      <c r="I320" s="50"/>
      <c r="J320" s="51">
        <v>14370</v>
      </c>
      <c r="K320" s="50">
        <v>41.174785100286535</v>
      </c>
      <c r="M320" s="46">
        <f t="shared" si="32"/>
        <v>5.4484240687679075E-3</v>
      </c>
      <c r="N320" s="46" t="str">
        <f t="shared" si="33"/>
        <v>E05000302</v>
      </c>
      <c r="O320" s="46" t="str">
        <f t="shared" si="29"/>
        <v>Roxeth</v>
      </c>
      <c r="P320" s="46" t="str">
        <f t="shared" si="34"/>
        <v>Harrow</v>
      </c>
      <c r="Q320" s="46">
        <v>7.4384517766497467E-3</v>
      </c>
    </row>
    <row r="321" spans="1:17" x14ac:dyDescent="0.2">
      <c r="A321" s="47" t="s">
        <v>753</v>
      </c>
      <c r="B321" s="47" t="s">
        <v>754</v>
      </c>
      <c r="C321" s="47" t="s">
        <v>60</v>
      </c>
      <c r="D321" s="48">
        <v>12493</v>
      </c>
      <c r="E321" s="49">
        <v>439</v>
      </c>
      <c r="F321" s="50">
        <f t="shared" si="28"/>
        <v>4.3899999999999997</v>
      </c>
      <c r="G321" s="50">
        <f t="shared" si="30"/>
        <v>28.457858769931661</v>
      </c>
      <c r="H321" s="51">
        <f t="shared" si="31"/>
        <v>2845.7858769931663</v>
      </c>
      <c r="I321" s="50"/>
      <c r="J321" s="51">
        <v>10611</v>
      </c>
      <c r="K321" s="50">
        <v>24.170842824601365</v>
      </c>
      <c r="M321" s="46">
        <f t="shared" si="32"/>
        <v>2.8457858769931664E-3</v>
      </c>
      <c r="N321" s="46" t="str">
        <f t="shared" si="33"/>
        <v>E05000112</v>
      </c>
      <c r="O321" s="46" t="str">
        <f t="shared" si="29"/>
        <v>Clock House</v>
      </c>
      <c r="P321" s="46" t="str">
        <f t="shared" si="34"/>
        <v>Bromley</v>
      </c>
      <c r="Q321" s="46">
        <v>7.433362753751103E-3</v>
      </c>
    </row>
    <row r="322" spans="1:17" x14ac:dyDescent="0.2">
      <c r="A322" s="47" t="s">
        <v>755</v>
      </c>
      <c r="B322" s="47" t="s">
        <v>756</v>
      </c>
      <c r="C322" s="47" t="s">
        <v>60</v>
      </c>
      <c r="D322" s="48">
        <v>14940</v>
      </c>
      <c r="E322" s="49">
        <v>233.2</v>
      </c>
      <c r="F322" s="50">
        <f t="shared" si="28"/>
        <v>2.3319999999999999</v>
      </c>
      <c r="G322" s="50">
        <f t="shared" si="30"/>
        <v>64.06518010291596</v>
      </c>
      <c r="H322" s="51">
        <f t="shared" si="31"/>
        <v>6406.5180102915956</v>
      </c>
      <c r="I322" s="50"/>
      <c r="J322" s="51">
        <v>13586</v>
      </c>
      <c r="K322" s="50">
        <v>58.259005145797602</v>
      </c>
      <c r="M322" s="46">
        <f t="shared" si="32"/>
        <v>6.4065180102915956E-3</v>
      </c>
      <c r="N322" s="46" t="str">
        <f t="shared" si="33"/>
        <v>E05000401</v>
      </c>
      <c r="O322" s="46" t="str">
        <f t="shared" si="29"/>
        <v>Berrylands</v>
      </c>
      <c r="P322" s="46" t="str">
        <f t="shared" si="34"/>
        <v>Kingston upon Thames</v>
      </c>
      <c r="Q322" s="46">
        <v>7.4125344352617088E-3</v>
      </c>
    </row>
    <row r="323" spans="1:17" x14ac:dyDescent="0.2">
      <c r="A323" s="47" t="s">
        <v>757</v>
      </c>
      <c r="B323" s="47" t="s">
        <v>758</v>
      </c>
      <c r="C323" s="47" t="s">
        <v>60</v>
      </c>
      <c r="D323" s="48">
        <v>14983</v>
      </c>
      <c r="E323" s="49">
        <v>401.3</v>
      </c>
      <c r="F323" s="50">
        <f t="shared" ref="F323:F386" si="35">E323/100</f>
        <v>4.0129999999999999</v>
      </c>
      <c r="G323" s="50">
        <f t="shared" si="30"/>
        <v>37.336157488163465</v>
      </c>
      <c r="H323" s="51">
        <f t="shared" si="31"/>
        <v>3733.6157488163471</v>
      </c>
      <c r="I323" s="50"/>
      <c r="J323" s="51">
        <v>12979</v>
      </c>
      <c r="K323" s="50">
        <v>32.342387241465239</v>
      </c>
      <c r="M323" s="46">
        <f t="shared" si="32"/>
        <v>3.7336157488163471E-3</v>
      </c>
      <c r="N323" s="46" t="str">
        <f t="shared" si="33"/>
        <v>E05000177</v>
      </c>
      <c r="O323" s="46" t="str">
        <f t="shared" ref="O323:O386" si="36">INDEX($B$3:$M$628,MATCH(Q323,$M$3:$M$628,0),1)</f>
        <v>Greenford Broadway</v>
      </c>
      <c r="P323" s="46" t="str">
        <f t="shared" si="34"/>
        <v>Ealing</v>
      </c>
      <c r="Q323" s="46">
        <v>7.4004758128469478E-3</v>
      </c>
    </row>
    <row r="324" spans="1:17" x14ac:dyDescent="0.2">
      <c r="A324" s="47" t="s">
        <v>759</v>
      </c>
      <c r="B324" s="47" t="s">
        <v>760</v>
      </c>
      <c r="C324" s="47" t="s">
        <v>62</v>
      </c>
      <c r="D324" s="48">
        <v>13782</v>
      </c>
      <c r="E324" s="49">
        <v>444.7</v>
      </c>
      <c r="F324" s="50">
        <f t="shared" si="35"/>
        <v>4.4470000000000001</v>
      </c>
      <c r="G324" s="50">
        <f t="shared" ref="G324:G387" si="37">D324/E324</f>
        <v>30.99167978412413</v>
      </c>
      <c r="H324" s="51">
        <f t="shared" ref="H324:H387" si="38">D324/F324</f>
        <v>3099.1679784124126</v>
      </c>
      <c r="I324" s="50"/>
      <c r="J324" s="51">
        <v>12701</v>
      </c>
      <c r="K324" s="50">
        <v>28.5608275241736</v>
      </c>
      <c r="M324" s="46">
        <f t="shared" ref="M324:M387" si="39">H324/1000000</f>
        <v>3.0991679784124126E-3</v>
      </c>
      <c r="N324" s="46" t="str">
        <f t="shared" ref="N324:N387" si="40">INDEX($A$3:$H$628,MATCH(O324,$B$3:$B$628,0),1)</f>
        <v>E05000569</v>
      </c>
      <c r="O324" s="46" t="str">
        <f t="shared" si="36"/>
        <v>Wallington North</v>
      </c>
      <c r="P324" s="46" t="str">
        <f t="shared" ref="P324:P387" si="41">INDEX($B$3:$M$628,MATCH(Q324,$M$3:$M$628,0),2)</f>
        <v>Sutton</v>
      </c>
      <c r="Q324" s="46">
        <v>7.3908472479901049E-3</v>
      </c>
    </row>
    <row r="325" spans="1:17" x14ac:dyDescent="0.2">
      <c r="A325" s="47" t="s">
        <v>761</v>
      </c>
      <c r="B325" s="47" t="s">
        <v>762</v>
      </c>
      <c r="C325" s="47" t="s">
        <v>62</v>
      </c>
      <c r="D325" s="48">
        <v>18734</v>
      </c>
      <c r="E325" s="49">
        <v>318.7</v>
      </c>
      <c r="F325" s="50">
        <f t="shared" si="35"/>
        <v>3.1869999999999998</v>
      </c>
      <c r="G325" s="50">
        <f t="shared" si="37"/>
        <v>58.782554126137434</v>
      </c>
      <c r="H325" s="51">
        <f t="shared" si="38"/>
        <v>5878.2554126137438</v>
      </c>
      <c r="I325" s="50"/>
      <c r="J325" s="51">
        <v>14353</v>
      </c>
      <c r="K325" s="50">
        <v>45.036084091622214</v>
      </c>
      <c r="M325" s="46">
        <f t="shared" si="39"/>
        <v>5.8782554126137442E-3</v>
      </c>
      <c r="N325" s="46" t="str">
        <f t="shared" si="40"/>
        <v>E05000045</v>
      </c>
      <c r="O325" s="46" t="str">
        <f t="shared" si="36"/>
        <v>Childs Hill</v>
      </c>
      <c r="P325" s="46" t="str">
        <f t="shared" si="41"/>
        <v>Barnet</v>
      </c>
      <c r="Q325" s="46">
        <v>7.324700550339916E-3</v>
      </c>
    </row>
    <row r="326" spans="1:17" x14ac:dyDescent="0.2">
      <c r="A326" s="47" t="s">
        <v>763</v>
      </c>
      <c r="B326" s="47" t="s">
        <v>764</v>
      </c>
      <c r="C326" s="47" t="s">
        <v>62</v>
      </c>
      <c r="D326" s="48">
        <v>12405</v>
      </c>
      <c r="E326" s="49">
        <v>225.6</v>
      </c>
      <c r="F326" s="50">
        <f t="shared" si="35"/>
        <v>2.2559999999999998</v>
      </c>
      <c r="G326" s="50">
        <f t="shared" si="37"/>
        <v>54.986702127659576</v>
      </c>
      <c r="H326" s="51">
        <f t="shared" si="38"/>
        <v>5498.6702127659582</v>
      </c>
      <c r="I326" s="50"/>
      <c r="J326" s="51">
        <v>11346</v>
      </c>
      <c r="K326" s="50">
        <v>50.292553191489361</v>
      </c>
      <c r="M326" s="46">
        <f t="shared" si="39"/>
        <v>5.4986702127659583E-3</v>
      </c>
      <c r="N326" s="46" t="str">
        <f t="shared" si="40"/>
        <v>E05000464</v>
      </c>
      <c r="O326" s="46" t="str">
        <f t="shared" si="36"/>
        <v>Longthornton</v>
      </c>
      <c r="P326" s="46" t="str">
        <f t="shared" si="41"/>
        <v>Merton</v>
      </c>
      <c r="Q326" s="46">
        <v>7.312626603646186E-3</v>
      </c>
    </row>
    <row r="327" spans="1:17" x14ac:dyDescent="0.2">
      <c r="A327" s="47" t="s">
        <v>765</v>
      </c>
      <c r="B327" s="47" t="s">
        <v>766</v>
      </c>
      <c r="C327" s="47" t="s">
        <v>62</v>
      </c>
      <c r="D327" s="48">
        <v>12291</v>
      </c>
      <c r="E327" s="49">
        <v>208.1</v>
      </c>
      <c r="F327" s="50">
        <f t="shared" si="35"/>
        <v>2.081</v>
      </c>
      <c r="G327" s="50">
        <f t="shared" si="37"/>
        <v>59.062950504565116</v>
      </c>
      <c r="H327" s="51">
        <f t="shared" si="38"/>
        <v>5906.2950504565115</v>
      </c>
      <c r="I327" s="50"/>
      <c r="J327" s="51">
        <v>11542.999999999998</v>
      </c>
      <c r="K327" s="50">
        <v>55.468524747717439</v>
      </c>
      <c r="M327" s="46">
        <f t="shared" si="39"/>
        <v>5.9062950504565111E-3</v>
      </c>
      <c r="N327" s="46" t="str">
        <f t="shared" si="40"/>
        <v>E05000477</v>
      </c>
      <c r="O327" s="46" t="str">
        <f t="shared" si="36"/>
        <v>Canning Town North</v>
      </c>
      <c r="P327" s="46" t="str">
        <f t="shared" si="41"/>
        <v>Newham</v>
      </c>
      <c r="Q327" s="46">
        <v>7.277051129607609E-3</v>
      </c>
    </row>
    <row r="328" spans="1:17" x14ac:dyDescent="0.2">
      <c r="A328" s="47" t="s">
        <v>767</v>
      </c>
      <c r="B328" s="47" t="s">
        <v>768</v>
      </c>
      <c r="C328" s="47" t="s">
        <v>62</v>
      </c>
      <c r="D328" s="48">
        <v>13590</v>
      </c>
      <c r="E328" s="49">
        <v>272.3</v>
      </c>
      <c r="F328" s="50">
        <f t="shared" si="35"/>
        <v>2.7230000000000003</v>
      </c>
      <c r="G328" s="50">
        <f t="shared" si="37"/>
        <v>49.908189496878443</v>
      </c>
      <c r="H328" s="51">
        <f t="shared" si="38"/>
        <v>4990.818949687844</v>
      </c>
      <c r="I328" s="50"/>
      <c r="J328" s="51">
        <v>12330</v>
      </c>
      <c r="K328" s="50">
        <v>45.280940139551966</v>
      </c>
      <c r="M328" s="46">
        <f t="shared" si="39"/>
        <v>4.9908189496878442E-3</v>
      </c>
      <c r="N328" s="46" t="str">
        <f t="shared" si="40"/>
        <v>E05000063</v>
      </c>
      <c r="O328" s="46" t="str">
        <f t="shared" si="36"/>
        <v>Woodhouse</v>
      </c>
      <c r="P328" s="46" t="str">
        <f t="shared" si="41"/>
        <v>Barnet</v>
      </c>
      <c r="Q328" s="46">
        <v>7.218223583460949E-3</v>
      </c>
    </row>
    <row r="329" spans="1:17" x14ac:dyDescent="0.2">
      <c r="A329" s="47" t="s">
        <v>769</v>
      </c>
      <c r="B329" s="47" t="s">
        <v>770</v>
      </c>
      <c r="C329" s="47" t="s">
        <v>62</v>
      </c>
      <c r="D329" s="48">
        <v>11837</v>
      </c>
      <c r="E329" s="49">
        <v>338.4</v>
      </c>
      <c r="F329" s="50">
        <f t="shared" si="35"/>
        <v>3.3839999999999999</v>
      </c>
      <c r="G329" s="50">
        <f t="shared" si="37"/>
        <v>34.979314420803782</v>
      </c>
      <c r="H329" s="51">
        <f t="shared" si="38"/>
        <v>3497.9314420803785</v>
      </c>
      <c r="I329" s="50"/>
      <c r="J329" s="51">
        <v>11563</v>
      </c>
      <c r="K329" s="50">
        <v>34.169621749408982</v>
      </c>
      <c r="M329" s="46">
        <f t="shared" si="39"/>
        <v>3.4979314420803785E-3</v>
      </c>
      <c r="N329" s="46" t="str">
        <f t="shared" si="40"/>
        <v>E05000158</v>
      </c>
      <c r="O329" s="46" t="str">
        <f t="shared" si="36"/>
        <v>Norbury</v>
      </c>
      <c r="P329" s="46" t="str">
        <f t="shared" si="41"/>
        <v>Croydon</v>
      </c>
      <c r="Q329" s="46">
        <v>7.2047619047619048E-3</v>
      </c>
    </row>
    <row r="330" spans="1:17" x14ac:dyDescent="0.2">
      <c r="A330" s="47" t="s">
        <v>771</v>
      </c>
      <c r="B330" s="47" t="s">
        <v>772</v>
      </c>
      <c r="C330" s="47" t="s">
        <v>62</v>
      </c>
      <c r="D330" s="48">
        <v>16150</v>
      </c>
      <c r="E330" s="49">
        <v>318.2</v>
      </c>
      <c r="F330" s="50">
        <f t="shared" si="35"/>
        <v>3.1819999999999999</v>
      </c>
      <c r="G330" s="50">
        <f t="shared" si="37"/>
        <v>50.754242614707735</v>
      </c>
      <c r="H330" s="51">
        <f t="shared" si="38"/>
        <v>5075.4242614707728</v>
      </c>
      <c r="I330" s="50"/>
      <c r="J330" s="51">
        <v>15541</v>
      </c>
      <c r="K330" s="50">
        <v>48.840351979886869</v>
      </c>
      <c r="M330" s="46">
        <f t="shared" si="39"/>
        <v>5.0754242614707724E-3</v>
      </c>
      <c r="N330" s="46" t="str">
        <f t="shared" si="40"/>
        <v>E05000053</v>
      </c>
      <c r="O330" s="46" t="str">
        <f t="shared" si="36"/>
        <v>Golders Green</v>
      </c>
      <c r="P330" s="46" t="str">
        <f t="shared" si="41"/>
        <v>Barnet</v>
      </c>
      <c r="Q330" s="46">
        <v>7.1964405641370037E-3</v>
      </c>
    </row>
    <row r="331" spans="1:17" x14ac:dyDescent="0.2">
      <c r="A331" s="47" t="s">
        <v>773</v>
      </c>
      <c r="B331" s="47" t="s">
        <v>774</v>
      </c>
      <c r="C331" s="47" t="s">
        <v>62</v>
      </c>
      <c r="D331" s="48">
        <v>12567</v>
      </c>
      <c r="E331" s="49">
        <v>325.10000000000002</v>
      </c>
      <c r="F331" s="50">
        <f t="shared" si="35"/>
        <v>3.2510000000000003</v>
      </c>
      <c r="G331" s="50">
        <f t="shared" si="37"/>
        <v>38.655798215933558</v>
      </c>
      <c r="H331" s="51">
        <f t="shared" si="38"/>
        <v>3865.5798215933555</v>
      </c>
      <c r="I331" s="50"/>
      <c r="J331" s="51">
        <v>12155</v>
      </c>
      <c r="K331" s="50">
        <v>37.388495847431557</v>
      </c>
      <c r="M331" s="46">
        <f t="shared" si="39"/>
        <v>3.8655798215933555E-3</v>
      </c>
      <c r="N331" s="46" t="str">
        <f t="shared" si="40"/>
        <v>E05000210</v>
      </c>
      <c r="O331" s="46" t="str">
        <f t="shared" si="36"/>
        <v>Town</v>
      </c>
      <c r="P331" s="46" t="str">
        <f t="shared" si="41"/>
        <v>Enfield</v>
      </c>
      <c r="Q331" s="46">
        <v>7.1343484102104789E-3</v>
      </c>
    </row>
    <row r="332" spans="1:17" x14ac:dyDescent="0.2">
      <c r="A332" s="47" t="s">
        <v>775</v>
      </c>
      <c r="B332" s="47" t="s">
        <v>776</v>
      </c>
      <c r="C332" s="47" t="s">
        <v>62</v>
      </c>
      <c r="D332" s="48">
        <v>12389</v>
      </c>
      <c r="E332" s="49">
        <v>364.1</v>
      </c>
      <c r="F332" s="50">
        <f t="shared" si="35"/>
        <v>3.641</v>
      </c>
      <c r="G332" s="50">
        <f t="shared" si="37"/>
        <v>34.026366382861852</v>
      </c>
      <c r="H332" s="51">
        <f t="shared" si="38"/>
        <v>3402.6366382861852</v>
      </c>
      <c r="I332" s="50"/>
      <c r="J332" s="51">
        <v>11408</v>
      </c>
      <c r="K332" s="50">
        <v>31.332051634166437</v>
      </c>
      <c r="M332" s="46">
        <f t="shared" si="39"/>
        <v>3.4026366382861853E-3</v>
      </c>
      <c r="N332" s="46" t="str">
        <f t="shared" si="40"/>
        <v>E05000055</v>
      </c>
      <c r="O332" s="46" t="str">
        <f t="shared" si="36"/>
        <v>Hendon</v>
      </c>
      <c r="P332" s="46" t="str">
        <f t="shared" si="41"/>
        <v>Barnet</v>
      </c>
      <c r="Q332" s="46">
        <v>7.1161971830985922E-3</v>
      </c>
    </row>
    <row r="333" spans="1:17" x14ac:dyDescent="0.2">
      <c r="A333" s="47" t="s">
        <v>777</v>
      </c>
      <c r="B333" s="47" t="s">
        <v>778</v>
      </c>
      <c r="C333" s="47" t="s">
        <v>62</v>
      </c>
      <c r="D333" s="48">
        <v>13476</v>
      </c>
      <c r="E333" s="49">
        <v>168.5</v>
      </c>
      <c r="F333" s="50">
        <f t="shared" si="35"/>
        <v>1.6850000000000001</v>
      </c>
      <c r="G333" s="50">
        <f t="shared" si="37"/>
        <v>79.976261127596445</v>
      </c>
      <c r="H333" s="51">
        <f t="shared" si="38"/>
        <v>7997.6261127596435</v>
      </c>
      <c r="I333" s="50"/>
      <c r="J333" s="51">
        <v>12288</v>
      </c>
      <c r="K333" s="50">
        <v>72.925816023738875</v>
      </c>
      <c r="M333" s="46">
        <f t="shared" si="39"/>
        <v>7.9976261127596444E-3</v>
      </c>
      <c r="N333" s="46" t="str">
        <f t="shared" si="40"/>
        <v>E05000270</v>
      </c>
      <c r="O333" s="46" t="str">
        <f t="shared" si="36"/>
        <v>Fortis Green</v>
      </c>
      <c r="P333" s="46" t="str">
        <f t="shared" si="41"/>
        <v>Haringey</v>
      </c>
      <c r="Q333" s="46">
        <v>7.063691073219659E-3</v>
      </c>
    </row>
    <row r="334" spans="1:17" x14ac:dyDescent="0.2">
      <c r="A334" s="47" t="s">
        <v>779</v>
      </c>
      <c r="B334" s="47" t="s">
        <v>780</v>
      </c>
      <c r="C334" s="47" t="s">
        <v>62</v>
      </c>
      <c r="D334" s="48">
        <v>13425</v>
      </c>
      <c r="E334" s="49">
        <v>200.4</v>
      </c>
      <c r="F334" s="50">
        <f t="shared" si="35"/>
        <v>2.004</v>
      </c>
      <c r="G334" s="50">
        <f t="shared" si="37"/>
        <v>66.991017964071858</v>
      </c>
      <c r="H334" s="51">
        <f t="shared" si="38"/>
        <v>6699.1017964071852</v>
      </c>
      <c r="I334" s="50"/>
      <c r="J334" s="51">
        <v>12318.999999999998</v>
      </c>
      <c r="K334" s="50">
        <v>61.472055888223544</v>
      </c>
      <c r="M334" s="46">
        <f t="shared" si="39"/>
        <v>6.6991017964071848E-3</v>
      </c>
      <c r="N334" s="46" t="str">
        <f t="shared" si="40"/>
        <v>E05000620</v>
      </c>
      <c r="O334" s="46" t="str">
        <f t="shared" si="36"/>
        <v>Queenstown</v>
      </c>
      <c r="P334" s="46" t="str">
        <f t="shared" si="41"/>
        <v>Wandsworth</v>
      </c>
      <c r="Q334" s="46">
        <v>7.0586034912718193E-3</v>
      </c>
    </row>
    <row r="335" spans="1:17" x14ac:dyDescent="0.2">
      <c r="A335" s="47" t="s">
        <v>781</v>
      </c>
      <c r="B335" s="47" t="s">
        <v>782</v>
      </c>
      <c r="C335" s="47" t="s">
        <v>62</v>
      </c>
      <c r="D335" s="48">
        <v>13600</v>
      </c>
      <c r="E335" s="49">
        <v>383</v>
      </c>
      <c r="F335" s="50">
        <f t="shared" si="35"/>
        <v>3.83</v>
      </c>
      <c r="G335" s="50">
        <f t="shared" si="37"/>
        <v>35.509138381201048</v>
      </c>
      <c r="H335" s="51">
        <f t="shared" si="38"/>
        <v>3550.9138381201042</v>
      </c>
      <c r="I335" s="50"/>
      <c r="J335" s="51">
        <v>12438</v>
      </c>
      <c r="K335" s="50">
        <v>32.47519582245431</v>
      </c>
      <c r="M335" s="46">
        <f t="shared" si="39"/>
        <v>3.5509138381201043E-3</v>
      </c>
      <c r="N335" s="46" t="str">
        <f t="shared" si="40"/>
        <v>E05000454</v>
      </c>
      <c r="O335" s="46" t="str">
        <f t="shared" si="36"/>
        <v>Whitefoot</v>
      </c>
      <c r="P335" s="46" t="str">
        <f t="shared" si="41"/>
        <v>Lewisham</v>
      </c>
      <c r="Q335" s="46">
        <v>7.031025179856115E-3</v>
      </c>
    </row>
    <row r="336" spans="1:17" x14ac:dyDescent="0.2">
      <c r="A336" s="47" t="s">
        <v>783</v>
      </c>
      <c r="B336" s="47" t="s">
        <v>784</v>
      </c>
      <c r="C336" s="47" t="s">
        <v>62</v>
      </c>
      <c r="D336" s="48">
        <v>18285</v>
      </c>
      <c r="E336" s="49">
        <v>173.6</v>
      </c>
      <c r="F336" s="50">
        <f t="shared" si="35"/>
        <v>1.736</v>
      </c>
      <c r="G336" s="50">
        <f t="shared" si="37"/>
        <v>105.32834101382488</v>
      </c>
      <c r="H336" s="51">
        <f t="shared" si="38"/>
        <v>10532.834101382488</v>
      </c>
      <c r="I336" s="50"/>
      <c r="J336" s="51">
        <v>15169</v>
      </c>
      <c r="K336" s="50">
        <v>87.379032258064512</v>
      </c>
      <c r="M336" s="46">
        <f t="shared" si="39"/>
        <v>1.0532834101382489E-2</v>
      </c>
      <c r="N336" s="46" t="str">
        <f t="shared" si="40"/>
        <v>E05000413</v>
      </c>
      <c r="O336" s="46" t="str">
        <f t="shared" si="36"/>
        <v>Surbiton Hill</v>
      </c>
      <c r="P336" s="46" t="str">
        <f t="shared" si="41"/>
        <v>Kingston upon Thames</v>
      </c>
      <c r="Q336" s="46">
        <v>6.9819711538461537E-3</v>
      </c>
    </row>
    <row r="337" spans="1:17" x14ac:dyDescent="0.2">
      <c r="A337" s="47" t="s">
        <v>785</v>
      </c>
      <c r="B337" s="47" t="s">
        <v>786</v>
      </c>
      <c r="C337" s="47" t="s">
        <v>62</v>
      </c>
      <c r="D337" s="48">
        <v>15690</v>
      </c>
      <c r="E337" s="49">
        <v>278.7</v>
      </c>
      <c r="F337" s="50">
        <f t="shared" si="35"/>
        <v>2.7869999999999999</v>
      </c>
      <c r="G337" s="50">
        <f t="shared" si="37"/>
        <v>56.297093649085042</v>
      </c>
      <c r="H337" s="51">
        <f t="shared" si="38"/>
        <v>5629.7093649085036</v>
      </c>
      <c r="I337" s="50"/>
      <c r="J337" s="51">
        <v>14727</v>
      </c>
      <c r="K337" s="50">
        <v>52.841765339074279</v>
      </c>
      <c r="M337" s="46">
        <f t="shared" si="39"/>
        <v>5.6297093649085037E-3</v>
      </c>
      <c r="N337" s="46" t="str">
        <f t="shared" si="40"/>
        <v>E05000479</v>
      </c>
      <c r="O337" s="46" t="str">
        <f t="shared" si="36"/>
        <v>Custom House</v>
      </c>
      <c r="P337" s="46" t="str">
        <f t="shared" si="41"/>
        <v>Newham</v>
      </c>
      <c r="Q337" s="46">
        <v>6.9491032476975273E-3</v>
      </c>
    </row>
    <row r="338" spans="1:17" x14ac:dyDescent="0.2">
      <c r="A338" s="47" t="s">
        <v>787</v>
      </c>
      <c r="B338" s="47" t="s">
        <v>788</v>
      </c>
      <c r="C338" s="47" t="s">
        <v>62</v>
      </c>
      <c r="D338" s="48">
        <v>12306</v>
      </c>
      <c r="E338" s="49">
        <v>179.3</v>
      </c>
      <c r="F338" s="50">
        <f t="shared" si="35"/>
        <v>1.7930000000000001</v>
      </c>
      <c r="G338" s="50">
        <f t="shared" si="37"/>
        <v>68.633575013943101</v>
      </c>
      <c r="H338" s="51">
        <f t="shared" si="38"/>
        <v>6863.3575013943109</v>
      </c>
      <c r="I338" s="50"/>
      <c r="J338" s="51">
        <v>11408</v>
      </c>
      <c r="K338" s="50">
        <v>63.625209146681534</v>
      </c>
      <c r="M338" s="46">
        <f t="shared" si="39"/>
        <v>6.8633575013943111E-3</v>
      </c>
      <c r="N338" s="46" t="str">
        <f t="shared" si="40"/>
        <v>E05000230</v>
      </c>
      <c r="O338" s="46" t="str">
        <f t="shared" si="36"/>
        <v>Woolwich Riverside</v>
      </c>
      <c r="P338" s="46" t="str">
        <f t="shared" si="41"/>
        <v>Greenwich</v>
      </c>
      <c r="Q338" s="46">
        <v>6.9280125195618153E-3</v>
      </c>
    </row>
    <row r="339" spans="1:17" x14ac:dyDescent="0.2">
      <c r="A339" s="47" t="s">
        <v>789</v>
      </c>
      <c r="B339" s="47" t="s">
        <v>790</v>
      </c>
      <c r="C339" s="47" t="s">
        <v>62</v>
      </c>
      <c r="D339" s="48">
        <v>15316</v>
      </c>
      <c r="E339" s="49">
        <v>162.1</v>
      </c>
      <c r="F339" s="50">
        <f t="shared" si="35"/>
        <v>1.621</v>
      </c>
      <c r="G339" s="50">
        <f t="shared" si="37"/>
        <v>94.484885872917957</v>
      </c>
      <c r="H339" s="51">
        <f t="shared" si="38"/>
        <v>9448.4885872917948</v>
      </c>
      <c r="I339" s="50"/>
      <c r="J339" s="51">
        <v>12658</v>
      </c>
      <c r="K339" s="50">
        <v>78.087600246761255</v>
      </c>
      <c r="M339" s="46">
        <f t="shared" si="39"/>
        <v>9.4484885872917947E-3</v>
      </c>
      <c r="N339" s="46" t="str">
        <f t="shared" si="40"/>
        <v>E05000305</v>
      </c>
      <c r="O339" s="46" t="str">
        <f t="shared" si="36"/>
        <v>West Harrow</v>
      </c>
      <c r="P339" s="46" t="str">
        <f t="shared" si="41"/>
        <v>Harrow</v>
      </c>
      <c r="Q339" s="46">
        <v>6.9105851413543721E-3</v>
      </c>
    </row>
    <row r="340" spans="1:17" x14ac:dyDescent="0.2">
      <c r="A340" s="47" t="s">
        <v>791</v>
      </c>
      <c r="B340" s="47" t="s">
        <v>792</v>
      </c>
      <c r="C340" s="47" t="s">
        <v>62</v>
      </c>
      <c r="D340" s="48">
        <v>13069</v>
      </c>
      <c r="E340" s="49">
        <v>203.1</v>
      </c>
      <c r="F340" s="50">
        <f t="shared" si="35"/>
        <v>2.0310000000000001</v>
      </c>
      <c r="G340" s="50">
        <f t="shared" si="37"/>
        <v>64.347612013786318</v>
      </c>
      <c r="H340" s="51">
        <f t="shared" si="38"/>
        <v>6434.7612013786311</v>
      </c>
      <c r="I340" s="50"/>
      <c r="J340" s="51">
        <v>11977</v>
      </c>
      <c r="K340" s="50">
        <v>58.970950270802561</v>
      </c>
      <c r="M340" s="46">
        <f t="shared" si="39"/>
        <v>6.4347612013786314E-3</v>
      </c>
      <c r="N340" s="46" t="str">
        <f t="shared" si="40"/>
        <v>E05000365</v>
      </c>
      <c r="O340" s="46" t="str">
        <f t="shared" si="36"/>
        <v>Turnham Green</v>
      </c>
      <c r="P340" s="46" t="str">
        <f t="shared" si="41"/>
        <v>Hounslow</v>
      </c>
      <c r="Q340" s="46">
        <v>6.9048697621744053E-3</v>
      </c>
    </row>
    <row r="341" spans="1:17" x14ac:dyDescent="0.2">
      <c r="A341" s="47" t="s">
        <v>793</v>
      </c>
      <c r="B341" s="47" t="s">
        <v>794</v>
      </c>
      <c r="C341" s="47" t="s">
        <v>62</v>
      </c>
      <c r="D341" s="48">
        <v>14347</v>
      </c>
      <c r="E341" s="49">
        <v>633.70000000000005</v>
      </c>
      <c r="F341" s="50">
        <f t="shared" si="35"/>
        <v>6.3370000000000006</v>
      </c>
      <c r="G341" s="50">
        <f t="shared" si="37"/>
        <v>22.640050497080637</v>
      </c>
      <c r="H341" s="51">
        <f t="shared" si="38"/>
        <v>2264.0050497080633</v>
      </c>
      <c r="I341" s="50"/>
      <c r="J341" s="51">
        <v>13031</v>
      </c>
      <c r="K341" s="50">
        <v>20.563358055862395</v>
      </c>
      <c r="M341" s="46">
        <f t="shared" si="39"/>
        <v>2.2640050497080631E-3</v>
      </c>
      <c r="N341" s="46" t="str">
        <f t="shared" si="40"/>
        <v>E05000049</v>
      </c>
      <c r="O341" s="46" t="str">
        <f t="shared" si="36"/>
        <v>East Finchley</v>
      </c>
      <c r="P341" s="46" t="str">
        <f t="shared" si="41"/>
        <v>Barnet</v>
      </c>
      <c r="Q341" s="46">
        <v>6.9045166402535657E-3</v>
      </c>
    </row>
    <row r="342" spans="1:17" x14ac:dyDescent="0.2">
      <c r="A342" s="47" t="s">
        <v>795</v>
      </c>
      <c r="B342" s="47" t="s">
        <v>796</v>
      </c>
      <c r="C342" s="47" t="s">
        <v>62</v>
      </c>
      <c r="D342" s="48">
        <v>15887</v>
      </c>
      <c r="E342" s="49">
        <v>285.2</v>
      </c>
      <c r="F342" s="50">
        <f t="shared" si="35"/>
        <v>2.8519999999999999</v>
      </c>
      <c r="G342" s="50">
        <f t="shared" si="37"/>
        <v>55.70476858345021</v>
      </c>
      <c r="H342" s="51">
        <f t="shared" si="38"/>
        <v>5570.4768583450214</v>
      </c>
      <c r="I342" s="50"/>
      <c r="J342" s="51">
        <v>13554</v>
      </c>
      <c r="K342" s="50">
        <v>47.52454417952314</v>
      </c>
      <c r="M342" s="46">
        <f t="shared" si="39"/>
        <v>5.5704768583450213E-3</v>
      </c>
      <c r="N342" s="46" t="str">
        <f t="shared" si="40"/>
        <v>E05000241</v>
      </c>
      <c r="O342" s="46" t="str">
        <f t="shared" si="36"/>
        <v>King's Park</v>
      </c>
      <c r="P342" s="46" t="str">
        <f t="shared" si="41"/>
        <v>Hackney</v>
      </c>
      <c r="Q342" s="46">
        <v>6.8969128996692391E-3</v>
      </c>
    </row>
    <row r="343" spans="1:17" x14ac:dyDescent="0.2">
      <c r="A343" s="47" t="s">
        <v>797</v>
      </c>
      <c r="B343" s="47" t="s">
        <v>798</v>
      </c>
      <c r="C343" s="47" t="s">
        <v>62</v>
      </c>
      <c r="D343" s="48">
        <v>12194</v>
      </c>
      <c r="E343" s="49">
        <v>176.6</v>
      </c>
      <c r="F343" s="50">
        <f t="shared" si="35"/>
        <v>1.766</v>
      </c>
      <c r="G343" s="50">
        <f t="shared" si="37"/>
        <v>69.048697621744054</v>
      </c>
      <c r="H343" s="51">
        <f t="shared" si="38"/>
        <v>6904.869762174405</v>
      </c>
      <c r="I343" s="50"/>
      <c r="J343" s="51">
        <v>11448</v>
      </c>
      <c r="K343" s="50">
        <v>64.82446206115516</v>
      </c>
      <c r="M343" s="46">
        <f t="shared" si="39"/>
        <v>6.9048697621744053E-3</v>
      </c>
      <c r="N343" s="46" t="str">
        <f t="shared" si="40"/>
        <v>E05000211</v>
      </c>
      <c r="O343" s="46" t="str">
        <f t="shared" si="36"/>
        <v>Turkey Street</v>
      </c>
      <c r="P343" s="46" t="str">
        <f t="shared" si="41"/>
        <v>Enfield</v>
      </c>
      <c r="Q343" s="46">
        <v>6.8661940629153751E-3</v>
      </c>
    </row>
    <row r="344" spans="1:17" x14ac:dyDescent="0.2">
      <c r="A344" s="47" t="s">
        <v>799</v>
      </c>
      <c r="B344" s="47" t="s">
        <v>800</v>
      </c>
      <c r="C344" s="47" t="s">
        <v>64</v>
      </c>
      <c r="D344" s="48">
        <v>14044</v>
      </c>
      <c r="E344" s="49">
        <v>83</v>
      </c>
      <c r="F344" s="50">
        <f t="shared" si="35"/>
        <v>0.83</v>
      </c>
      <c r="G344" s="50">
        <f t="shared" si="37"/>
        <v>169.20481927710844</v>
      </c>
      <c r="H344" s="51">
        <f t="shared" si="38"/>
        <v>16920.481927710844</v>
      </c>
      <c r="I344" s="50"/>
      <c r="J344" s="51">
        <v>12201</v>
      </c>
      <c r="K344" s="50">
        <v>147</v>
      </c>
      <c r="M344" s="46">
        <f t="shared" si="39"/>
        <v>1.6920481927710843E-2</v>
      </c>
      <c r="N344" s="46" t="str">
        <f t="shared" si="40"/>
        <v>E05000360</v>
      </c>
      <c r="O344" s="46" t="str">
        <f t="shared" si="36"/>
        <v>Hounslow South</v>
      </c>
      <c r="P344" s="46" t="str">
        <f t="shared" si="41"/>
        <v>Hounslow</v>
      </c>
      <c r="Q344" s="46">
        <v>6.8633575013943111E-3</v>
      </c>
    </row>
    <row r="345" spans="1:17" x14ac:dyDescent="0.2">
      <c r="A345" s="47" t="s">
        <v>801</v>
      </c>
      <c r="B345" s="47" t="s">
        <v>802</v>
      </c>
      <c r="C345" s="47" t="s">
        <v>64</v>
      </c>
      <c r="D345" s="48">
        <v>18838</v>
      </c>
      <c r="E345" s="49">
        <v>108.9</v>
      </c>
      <c r="F345" s="50">
        <f t="shared" si="35"/>
        <v>1.089</v>
      </c>
      <c r="G345" s="50">
        <f t="shared" si="37"/>
        <v>172.9843893480257</v>
      </c>
      <c r="H345" s="51">
        <f t="shared" si="38"/>
        <v>17298.438934802572</v>
      </c>
      <c r="I345" s="50"/>
      <c r="J345" s="51">
        <v>14639</v>
      </c>
      <c r="K345" s="50">
        <v>134.42607897153351</v>
      </c>
      <c r="M345" s="46">
        <f t="shared" si="39"/>
        <v>1.7298438934802571E-2</v>
      </c>
      <c r="N345" s="46" t="str">
        <f t="shared" si="40"/>
        <v>E05000649</v>
      </c>
      <c r="O345" s="46" t="str">
        <f t="shared" si="36"/>
        <v>West End</v>
      </c>
      <c r="P345" s="46" t="str">
        <f t="shared" si="41"/>
        <v>Westminster</v>
      </c>
      <c r="Q345" s="46">
        <v>6.822645290581162E-3</v>
      </c>
    </row>
    <row r="346" spans="1:17" x14ac:dyDescent="0.2">
      <c r="A346" s="47" t="s">
        <v>803</v>
      </c>
      <c r="B346" s="47" t="s">
        <v>804</v>
      </c>
      <c r="C346" s="47" t="s">
        <v>64</v>
      </c>
      <c r="D346" s="48">
        <v>16583</v>
      </c>
      <c r="E346" s="49">
        <v>113.8</v>
      </c>
      <c r="F346" s="50">
        <f t="shared" si="35"/>
        <v>1.1379999999999999</v>
      </c>
      <c r="G346" s="50">
        <f t="shared" si="37"/>
        <v>145.72056239015816</v>
      </c>
      <c r="H346" s="51">
        <f t="shared" si="38"/>
        <v>14572.056239015819</v>
      </c>
      <c r="I346" s="50"/>
      <c r="J346" s="51">
        <v>13896</v>
      </c>
      <c r="K346" s="50">
        <v>122.10896309314587</v>
      </c>
      <c r="M346" s="46">
        <f t="shared" si="39"/>
        <v>1.4572056239015819E-2</v>
      </c>
      <c r="N346" s="46" t="str">
        <f t="shared" si="40"/>
        <v>E05000571</v>
      </c>
      <c r="O346" s="46" t="str">
        <f t="shared" si="36"/>
        <v>Wandle Valley</v>
      </c>
      <c r="P346" s="46" t="str">
        <f t="shared" si="41"/>
        <v>Sutton</v>
      </c>
      <c r="Q346" s="46">
        <v>6.8077858880778589E-3</v>
      </c>
    </row>
    <row r="347" spans="1:17" x14ac:dyDescent="0.2">
      <c r="A347" s="47" t="s">
        <v>805</v>
      </c>
      <c r="B347" s="47" t="s">
        <v>806</v>
      </c>
      <c r="C347" s="47" t="s">
        <v>64</v>
      </c>
      <c r="D347" s="48">
        <v>13499</v>
      </c>
      <c r="E347" s="49">
        <v>80.7</v>
      </c>
      <c r="F347" s="50">
        <f t="shared" si="35"/>
        <v>0.80700000000000005</v>
      </c>
      <c r="G347" s="50">
        <f t="shared" si="37"/>
        <v>167.27385377942997</v>
      </c>
      <c r="H347" s="51">
        <f t="shared" si="38"/>
        <v>16727.385377942999</v>
      </c>
      <c r="I347" s="50"/>
      <c r="J347" s="51">
        <v>12072</v>
      </c>
      <c r="K347" s="50">
        <v>149.59107806691449</v>
      </c>
      <c r="M347" s="46">
        <f t="shared" si="39"/>
        <v>1.6727385377943001E-2</v>
      </c>
      <c r="N347" s="46" t="str">
        <f t="shared" si="40"/>
        <v>E05000153</v>
      </c>
      <c r="O347" s="46" t="str">
        <f t="shared" si="36"/>
        <v>Fairfield</v>
      </c>
      <c r="P347" s="46" t="str">
        <f t="shared" si="41"/>
        <v>Croydon</v>
      </c>
      <c r="Q347" s="46">
        <v>6.8047808764940239E-3</v>
      </c>
    </row>
    <row r="348" spans="1:17" x14ac:dyDescent="0.2">
      <c r="A348" s="47" t="s">
        <v>807</v>
      </c>
      <c r="B348" s="47" t="s">
        <v>808</v>
      </c>
      <c r="C348" s="47" t="s">
        <v>64</v>
      </c>
      <c r="D348" s="48">
        <v>12786</v>
      </c>
      <c r="E348" s="49">
        <v>93.5</v>
      </c>
      <c r="F348" s="50">
        <f t="shared" si="35"/>
        <v>0.93500000000000005</v>
      </c>
      <c r="G348" s="50">
        <f t="shared" si="37"/>
        <v>136.74866310160428</v>
      </c>
      <c r="H348" s="51">
        <f t="shared" si="38"/>
        <v>13674.866310160427</v>
      </c>
      <c r="I348" s="50"/>
      <c r="J348" s="51">
        <v>11490</v>
      </c>
      <c r="K348" s="50">
        <v>122.88770053475936</v>
      </c>
      <c r="M348" s="46">
        <f t="shared" si="39"/>
        <v>1.3674866310160428E-2</v>
      </c>
      <c r="N348" s="46" t="str">
        <f t="shared" si="40"/>
        <v>E05000097</v>
      </c>
      <c r="O348" s="46" t="str">
        <f t="shared" si="36"/>
        <v>Preston</v>
      </c>
      <c r="P348" s="46" t="str">
        <f t="shared" si="41"/>
        <v>Brent</v>
      </c>
      <c r="Q348" s="46">
        <v>6.7987473903966594E-3</v>
      </c>
    </row>
    <row r="349" spans="1:17" x14ac:dyDescent="0.2">
      <c r="A349" s="47" t="s">
        <v>809</v>
      </c>
      <c r="B349" s="47" t="s">
        <v>810</v>
      </c>
      <c r="C349" s="47" t="s">
        <v>64</v>
      </c>
      <c r="D349" s="48">
        <v>16891</v>
      </c>
      <c r="E349" s="49">
        <v>91.6</v>
      </c>
      <c r="F349" s="50">
        <f t="shared" si="35"/>
        <v>0.91599999999999993</v>
      </c>
      <c r="G349" s="50">
        <f t="shared" si="37"/>
        <v>184.3995633187773</v>
      </c>
      <c r="H349" s="51">
        <f t="shared" si="38"/>
        <v>18439.956331877729</v>
      </c>
      <c r="I349" s="50"/>
      <c r="J349" s="51">
        <v>14358</v>
      </c>
      <c r="K349" s="50">
        <v>156.74672489082971</v>
      </c>
      <c r="M349" s="46">
        <f t="shared" si="39"/>
        <v>1.8439956331877731E-2</v>
      </c>
      <c r="N349" s="46" t="str">
        <f t="shared" si="40"/>
        <v>E05000416</v>
      </c>
      <c r="O349" s="46" t="str">
        <f t="shared" si="36"/>
        <v>Bishop's</v>
      </c>
      <c r="P349" s="46" t="str">
        <f t="shared" si="41"/>
        <v>Lambeth</v>
      </c>
      <c r="Q349" s="46">
        <v>6.7959582790091261E-3</v>
      </c>
    </row>
    <row r="350" spans="1:17" x14ac:dyDescent="0.2">
      <c r="A350" s="47" t="s">
        <v>811</v>
      </c>
      <c r="B350" s="47" t="s">
        <v>812</v>
      </c>
      <c r="C350" s="47" t="s">
        <v>64</v>
      </c>
      <c r="D350" s="48">
        <v>13902</v>
      </c>
      <c r="E350" s="49">
        <v>100.4</v>
      </c>
      <c r="F350" s="50">
        <f t="shared" si="35"/>
        <v>1.004</v>
      </c>
      <c r="G350" s="50">
        <f t="shared" si="37"/>
        <v>138.46613545816732</v>
      </c>
      <c r="H350" s="51">
        <f t="shared" si="38"/>
        <v>13846.613545816734</v>
      </c>
      <c r="I350" s="50"/>
      <c r="J350" s="51">
        <v>11634</v>
      </c>
      <c r="K350" s="50">
        <v>115.87649402390437</v>
      </c>
      <c r="M350" s="46">
        <f t="shared" si="39"/>
        <v>1.3846613545816734E-2</v>
      </c>
      <c r="N350" s="46" t="str">
        <f t="shared" si="40"/>
        <v>E05000171</v>
      </c>
      <c r="O350" s="46" t="str">
        <f t="shared" si="36"/>
        <v>Cleveland</v>
      </c>
      <c r="P350" s="46" t="str">
        <f t="shared" si="41"/>
        <v>Ealing</v>
      </c>
      <c r="Q350" s="46">
        <v>6.7428315412186388E-3</v>
      </c>
    </row>
    <row r="351" spans="1:17" x14ac:dyDescent="0.2">
      <c r="A351" s="47" t="s">
        <v>813</v>
      </c>
      <c r="B351" s="47" t="s">
        <v>814</v>
      </c>
      <c r="C351" s="47" t="s">
        <v>64</v>
      </c>
      <c r="D351" s="48">
        <v>18863</v>
      </c>
      <c r="E351" s="49">
        <v>108.2</v>
      </c>
      <c r="F351" s="50">
        <f t="shared" si="35"/>
        <v>1.0820000000000001</v>
      </c>
      <c r="G351" s="50">
        <f t="shared" si="37"/>
        <v>174.33456561922367</v>
      </c>
      <c r="H351" s="51">
        <f t="shared" si="38"/>
        <v>17433.456561922365</v>
      </c>
      <c r="I351" s="50"/>
      <c r="J351" s="51">
        <v>15030</v>
      </c>
      <c r="K351" s="50">
        <v>138.90942698706098</v>
      </c>
      <c r="M351" s="46">
        <f t="shared" si="39"/>
        <v>1.7433456561922366E-2</v>
      </c>
      <c r="N351" s="46" t="str">
        <f t="shared" si="40"/>
        <v>E05000086</v>
      </c>
      <c r="O351" s="46" t="str">
        <f t="shared" si="36"/>
        <v>Barnhill</v>
      </c>
      <c r="P351" s="46" t="str">
        <f t="shared" si="41"/>
        <v>Hillingdon</v>
      </c>
      <c r="Q351" s="46">
        <v>6.7376120811703634E-3</v>
      </c>
    </row>
    <row r="352" spans="1:17" x14ac:dyDescent="0.2">
      <c r="A352" s="47" t="s">
        <v>815</v>
      </c>
      <c r="B352" s="47" t="s">
        <v>816</v>
      </c>
      <c r="C352" s="47" t="s">
        <v>64</v>
      </c>
      <c r="D352" s="48">
        <v>13458</v>
      </c>
      <c r="E352" s="49">
        <v>82.5</v>
      </c>
      <c r="F352" s="50">
        <f t="shared" si="35"/>
        <v>0.82499999999999996</v>
      </c>
      <c r="G352" s="50">
        <f t="shared" si="37"/>
        <v>163.12727272727273</v>
      </c>
      <c r="H352" s="51">
        <f t="shared" si="38"/>
        <v>16312.727272727274</v>
      </c>
      <c r="I352" s="50"/>
      <c r="J352" s="51">
        <v>11794</v>
      </c>
      <c r="K352" s="50">
        <v>142.95757575757577</v>
      </c>
      <c r="M352" s="46">
        <f t="shared" si="39"/>
        <v>1.6312727272727274E-2</v>
      </c>
      <c r="N352" s="46" t="str">
        <f t="shared" si="40"/>
        <v>E05000438</v>
      </c>
      <c r="O352" s="46" t="str">
        <f t="shared" si="36"/>
        <v>Blackheath</v>
      </c>
      <c r="P352" s="46" t="str">
        <f t="shared" si="41"/>
        <v>Lewisham</v>
      </c>
      <c r="Q352" s="46">
        <v>6.7263294422827491E-3</v>
      </c>
    </row>
    <row r="353" spans="1:17" x14ac:dyDescent="0.2">
      <c r="A353" s="47" t="s">
        <v>817</v>
      </c>
      <c r="B353" s="47" t="s">
        <v>818</v>
      </c>
      <c r="C353" s="47" t="s">
        <v>64</v>
      </c>
      <c r="D353" s="48">
        <v>17109</v>
      </c>
      <c r="E353" s="49">
        <v>100.9</v>
      </c>
      <c r="F353" s="50">
        <f t="shared" si="35"/>
        <v>1.0090000000000001</v>
      </c>
      <c r="G353" s="50">
        <f t="shared" si="37"/>
        <v>169.56392467789891</v>
      </c>
      <c r="H353" s="51">
        <f t="shared" si="38"/>
        <v>16956.39246778989</v>
      </c>
      <c r="I353" s="50"/>
      <c r="J353" s="51">
        <v>14983</v>
      </c>
      <c r="K353" s="50">
        <v>148.49355797819624</v>
      </c>
      <c r="M353" s="46">
        <f t="shared" si="39"/>
        <v>1.6956392467789891E-2</v>
      </c>
      <c r="N353" s="46" t="str">
        <f t="shared" si="40"/>
        <v>E05000356</v>
      </c>
      <c r="O353" s="46" t="str">
        <f t="shared" si="36"/>
        <v>Heston East</v>
      </c>
      <c r="P353" s="46" t="str">
        <f t="shared" si="41"/>
        <v>Hounslow</v>
      </c>
      <c r="Q353" s="46">
        <v>6.6991017964071848E-3</v>
      </c>
    </row>
    <row r="354" spans="1:17" x14ac:dyDescent="0.2">
      <c r="A354" s="47" t="s">
        <v>819</v>
      </c>
      <c r="B354" s="47" t="s">
        <v>820</v>
      </c>
      <c r="C354" s="47" t="s">
        <v>64</v>
      </c>
      <c r="D354" s="48">
        <v>13385</v>
      </c>
      <c r="E354" s="49">
        <v>102.8</v>
      </c>
      <c r="F354" s="50">
        <f t="shared" si="35"/>
        <v>1.028</v>
      </c>
      <c r="G354" s="50">
        <f t="shared" si="37"/>
        <v>130.20428015564204</v>
      </c>
      <c r="H354" s="51">
        <f t="shared" si="38"/>
        <v>13020.428015564203</v>
      </c>
      <c r="I354" s="50"/>
      <c r="J354" s="51">
        <v>12025</v>
      </c>
      <c r="K354" s="50">
        <v>116.97470817120623</v>
      </c>
      <c r="M354" s="46">
        <f t="shared" si="39"/>
        <v>1.3020428015564203E-2</v>
      </c>
      <c r="N354" s="46" t="str">
        <f t="shared" si="40"/>
        <v>E05000572</v>
      </c>
      <c r="O354" s="46" t="str">
        <f t="shared" si="36"/>
        <v>Worcester Park</v>
      </c>
      <c r="P354" s="46" t="str">
        <f t="shared" si="41"/>
        <v>Sutton</v>
      </c>
      <c r="Q354" s="46">
        <v>6.6903423607562601E-3</v>
      </c>
    </row>
    <row r="355" spans="1:17" x14ac:dyDescent="0.2">
      <c r="A355" s="47" t="s">
        <v>821</v>
      </c>
      <c r="B355" s="47" t="s">
        <v>822</v>
      </c>
      <c r="C355" s="47" t="s">
        <v>64</v>
      </c>
      <c r="D355" s="48">
        <v>14632</v>
      </c>
      <c r="E355" s="49">
        <v>82.6</v>
      </c>
      <c r="F355" s="50">
        <f t="shared" si="35"/>
        <v>0.82599999999999996</v>
      </c>
      <c r="G355" s="50">
        <f t="shared" si="37"/>
        <v>177.14285714285717</v>
      </c>
      <c r="H355" s="51">
        <f t="shared" si="38"/>
        <v>17714.285714285714</v>
      </c>
      <c r="I355" s="50"/>
      <c r="J355" s="51">
        <v>12916.999999999998</v>
      </c>
      <c r="K355" s="50">
        <v>156.38014527845036</v>
      </c>
      <c r="M355" s="46">
        <f t="shared" si="39"/>
        <v>1.7714285714285714E-2</v>
      </c>
      <c r="N355" s="46" t="str">
        <f t="shared" si="40"/>
        <v>E05000102</v>
      </c>
      <c r="O355" s="46" t="str">
        <f t="shared" si="36"/>
        <v>Tokyngton</v>
      </c>
      <c r="P355" s="46" t="str">
        <f t="shared" si="41"/>
        <v>Brent</v>
      </c>
      <c r="Q355" s="46">
        <v>6.68740955137482E-3</v>
      </c>
    </row>
    <row r="356" spans="1:17" x14ac:dyDescent="0.2">
      <c r="A356" s="47" t="s">
        <v>823</v>
      </c>
      <c r="B356" s="47" t="s">
        <v>824</v>
      </c>
      <c r="C356" s="47" t="s">
        <v>64</v>
      </c>
      <c r="D356" s="48">
        <v>13731</v>
      </c>
      <c r="E356" s="49">
        <v>84.6</v>
      </c>
      <c r="F356" s="50">
        <f t="shared" si="35"/>
        <v>0.84599999999999997</v>
      </c>
      <c r="G356" s="50">
        <f t="shared" si="37"/>
        <v>162.3049645390071</v>
      </c>
      <c r="H356" s="51">
        <f t="shared" si="38"/>
        <v>16230.496453900711</v>
      </c>
      <c r="I356" s="50"/>
      <c r="J356" s="51">
        <v>12400</v>
      </c>
      <c r="K356" s="50">
        <v>146.57210401891254</v>
      </c>
      <c r="M356" s="46">
        <f t="shared" si="39"/>
        <v>1.6230496453900709E-2</v>
      </c>
      <c r="N356" s="46" t="str">
        <f t="shared" si="40"/>
        <v>E05000076</v>
      </c>
      <c r="O356" s="46" t="str">
        <f t="shared" si="36"/>
        <v>Falconwood and Welling</v>
      </c>
      <c r="P356" s="46" t="str">
        <f t="shared" si="41"/>
        <v>Bexley</v>
      </c>
      <c r="Q356" s="46">
        <v>6.6660660660660658E-3</v>
      </c>
    </row>
    <row r="357" spans="1:17" x14ac:dyDescent="0.2">
      <c r="A357" s="47" t="s">
        <v>825</v>
      </c>
      <c r="B357" s="47" t="s">
        <v>238</v>
      </c>
      <c r="C357" s="47" t="s">
        <v>64</v>
      </c>
      <c r="D357" s="48">
        <v>13620</v>
      </c>
      <c r="E357" s="49">
        <v>86.9</v>
      </c>
      <c r="F357" s="50">
        <f t="shared" si="35"/>
        <v>0.86900000000000011</v>
      </c>
      <c r="G357" s="50">
        <f t="shared" si="37"/>
        <v>156.73187571921747</v>
      </c>
      <c r="H357" s="51">
        <f t="shared" si="38"/>
        <v>15673.187571921748</v>
      </c>
      <c r="I357" s="50"/>
      <c r="J357" s="51">
        <v>11553</v>
      </c>
      <c r="K357" s="50">
        <v>132.94591484464902</v>
      </c>
      <c r="M357" s="46">
        <f t="shared" si="39"/>
        <v>1.5673187571921748E-2</v>
      </c>
      <c r="N357" s="46" t="str">
        <f t="shared" si="40"/>
        <v>E05000595</v>
      </c>
      <c r="O357" s="46" t="str">
        <f t="shared" si="36"/>
        <v>Forest</v>
      </c>
      <c r="P357" s="46" t="str">
        <f t="shared" si="41"/>
        <v>Waltham Forest</v>
      </c>
      <c r="Q357" s="46">
        <v>6.6397984886649875E-3</v>
      </c>
    </row>
    <row r="358" spans="1:17" x14ac:dyDescent="0.2">
      <c r="A358" s="47" t="s">
        <v>826</v>
      </c>
      <c r="B358" s="47" t="s">
        <v>827</v>
      </c>
      <c r="C358" s="47" t="s">
        <v>64</v>
      </c>
      <c r="D358" s="48">
        <v>15571</v>
      </c>
      <c r="E358" s="49">
        <v>81</v>
      </c>
      <c r="F358" s="50">
        <f t="shared" si="35"/>
        <v>0.81</v>
      </c>
      <c r="G358" s="50">
        <f t="shared" si="37"/>
        <v>192.23456790123456</v>
      </c>
      <c r="H358" s="51">
        <f t="shared" si="38"/>
        <v>19223.456790123455</v>
      </c>
      <c r="I358" s="50"/>
      <c r="J358" s="51">
        <v>11822</v>
      </c>
      <c r="K358" s="50">
        <v>145.95061728395061</v>
      </c>
      <c r="M358" s="46">
        <f t="shared" si="39"/>
        <v>1.9223456790123456E-2</v>
      </c>
      <c r="N358" s="46" t="str">
        <f t="shared" si="40"/>
        <v>E05000408</v>
      </c>
      <c r="O358" s="46" t="str">
        <f t="shared" si="36"/>
        <v>Grove</v>
      </c>
      <c r="P358" s="46" t="str">
        <f t="shared" si="41"/>
        <v>Kingston upon Thames</v>
      </c>
      <c r="Q358" s="46">
        <v>6.6359375000000003E-3</v>
      </c>
    </row>
    <row r="359" spans="1:17" x14ac:dyDescent="0.2">
      <c r="A359" s="47" t="s">
        <v>828</v>
      </c>
      <c r="B359" s="47" t="s">
        <v>829</v>
      </c>
      <c r="C359" s="47" t="s">
        <v>64</v>
      </c>
      <c r="D359" s="48">
        <v>14676</v>
      </c>
      <c r="E359" s="49">
        <v>84.7</v>
      </c>
      <c r="F359" s="50">
        <f t="shared" si="35"/>
        <v>0.84699999999999998</v>
      </c>
      <c r="G359" s="50">
        <f t="shared" si="37"/>
        <v>173.27036599763872</v>
      </c>
      <c r="H359" s="51">
        <f t="shared" si="38"/>
        <v>17327.036599763873</v>
      </c>
      <c r="I359" s="50"/>
      <c r="J359" s="51">
        <v>13311</v>
      </c>
      <c r="K359" s="50">
        <v>157.15466351829988</v>
      </c>
      <c r="M359" s="46">
        <f t="shared" si="39"/>
        <v>1.7327036599763875E-2</v>
      </c>
      <c r="N359" s="46" t="str">
        <f t="shared" si="40"/>
        <v>E05000174</v>
      </c>
      <c r="O359" s="46" t="str">
        <f t="shared" si="36"/>
        <v>Ealing Common</v>
      </c>
      <c r="P359" s="46" t="str">
        <f t="shared" si="41"/>
        <v>Ealing</v>
      </c>
      <c r="Q359" s="46">
        <v>6.6214953271028039E-3</v>
      </c>
    </row>
    <row r="360" spans="1:17" x14ac:dyDescent="0.2">
      <c r="A360" s="47" t="s">
        <v>830</v>
      </c>
      <c r="B360" s="47" t="s">
        <v>831</v>
      </c>
      <c r="C360" s="47" t="s">
        <v>66</v>
      </c>
      <c r="D360" s="48">
        <v>10950</v>
      </c>
      <c r="E360" s="49">
        <v>62.9</v>
      </c>
      <c r="F360" s="50">
        <f t="shared" si="35"/>
        <v>0.629</v>
      </c>
      <c r="G360" s="50">
        <f t="shared" si="37"/>
        <v>174.0858505564388</v>
      </c>
      <c r="H360" s="51">
        <f t="shared" si="38"/>
        <v>17408.585055643878</v>
      </c>
      <c r="I360" s="50"/>
      <c r="J360" s="51">
        <v>10013</v>
      </c>
      <c r="K360" s="50">
        <v>159.18918918918919</v>
      </c>
      <c r="M360" s="46">
        <f t="shared" si="39"/>
        <v>1.7408585055643879E-2</v>
      </c>
      <c r="N360" s="46" t="str">
        <f t="shared" si="40"/>
        <v>E05000047</v>
      </c>
      <c r="O360" s="46" t="str">
        <f t="shared" si="36"/>
        <v>Coppetts</v>
      </c>
      <c r="P360" s="46" t="str">
        <f t="shared" si="41"/>
        <v>Barnet</v>
      </c>
      <c r="Q360" s="46">
        <v>6.6191176470588231E-3</v>
      </c>
    </row>
    <row r="361" spans="1:17" x14ac:dyDescent="0.2">
      <c r="A361" s="47" t="s">
        <v>832</v>
      </c>
      <c r="B361" s="47" t="s">
        <v>833</v>
      </c>
      <c r="C361" s="47" t="s">
        <v>66</v>
      </c>
      <c r="D361" s="48">
        <v>9121</v>
      </c>
      <c r="E361" s="49">
        <v>95.5</v>
      </c>
      <c r="F361" s="50">
        <f t="shared" si="35"/>
        <v>0.95499999999999996</v>
      </c>
      <c r="G361" s="50">
        <f t="shared" si="37"/>
        <v>95.507853403141368</v>
      </c>
      <c r="H361" s="51">
        <f t="shared" si="38"/>
        <v>9550.7853403141362</v>
      </c>
      <c r="I361" s="50"/>
      <c r="J361" s="51">
        <v>8839</v>
      </c>
      <c r="K361" s="50">
        <v>92.554973821989535</v>
      </c>
      <c r="M361" s="46">
        <f t="shared" si="39"/>
        <v>9.5507853403141354E-3</v>
      </c>
      <c r="N361" s="46" t="str">
        <f t="shared" si="40"/>
        <v>E05000285</v>
      </c>
      <c r="O361" s="46" t="str">
        <f t="shared" si="36"/>
        <v>Belmont</v>
      </c>
      <c r="P361" s="46" t="str">
        <f t="shared" si="41"/>
        <v>Harrow</v>
      </c>
      <c r="Q361" s="46">
        <v>6.599775154581225E-3</v>
      </c>
    </row>
    <row r="362" spans="1:17" x14ac:dyDescent="0.2">
      <c r="A362" s="47" t="s">
        <v>834</v>
      </c>
      <c r="B362" s="47" t="s">
        <v>835</v>
      </c>
      <c r="C362" s="47" t="s">
        <v>66</v>
      </c>
      <c r="D362" s="48">
        <v>8483</v>
      </c>
      <c r="E362" s="49">
        <v>91.2</v>
      </c>
      <c r="F362" s="50">
        <f t="shared" si="35"/>
        <v>0.91200000000000003</v>
      </c>
      <c r="G362" s="50">
        <f t="shared" si="37"/>
        <v>93.015350877192986</v>
      </c>
      <c r="H362" s="51">
        <f t="shared" si="38"/>
        <v>9301.5350877192977</v>
      </c>
      <c r="I362" s="50"/>
      <c r="J362" s="51">
        <v>8177.9999999999982</v>
      </c>
      <c r="K362" s="50">
        <v>89.671052631578931</v>
      </c>
      <c r="M362" s="46">
        <f t="shared" si="39"/>
        <v>9.3015350877192985E-3</v>
      </c>
      <c r="N362" s="46" t="str">
        <f t="shared" si="40"/>
        <v>E05000295</v>
      </c>
      <c r="O362" s="46" t="str">
        <f t="shared" si="36"/>
        <v>Kenton West</v>
      </c>
      <c r="P362" s="46" t="str">
        <f t="shared" si="41"/>
        <v>Harrow</v>
      </c>
      <c r="Q362" s="46">
        <v>6.5847025495750717E-3</v>
      </c>
    </row>
    <row r="363" spans="1:17" x14ac:dyDescent="0.2">
      <c r="A363" s="47" t="s">
        <v>836</v>
      </c>
      <c r="B363" s="47" t="s">
        <v>837</v>
      </c>
      <c r="C363" s="47" t="s">
        <v>66</v>
      </c>
      <c r="D363" s="48">
        <v>8151</v>
      </c>
      <c r="E363" s="49">
        <v>39.1</v>
      </c>
      <c r="F363" s="50">
        <f t="shared" si="35"/>
        <v>0.39100000000000001</v>
      </c>
      <c r="G363" s="50">
        <f t="shared" si="37"/>
        <v>208.46547314578004</v>
      </c>
      <c r="H363" s="51">
        <f t="shared" si="38"/>
        <v>20846.547314578005</v>
      </c>
      <c r="I363" s="50"/>
      <c r="J363" s="51">
        <v>8376.9999999999982</v>
      </c>
      <c r="K363" s="50">
        <v>214.24552429667514</v>
      </c>
      <c r="M363" s="46">
        <f t="shared" si="39"/>
        <v>2.0846547314578006E-2</v>
      </c>
      <c r="N363" s="46" t="str">
        <f t="shared" si="40"/>
        <v>E05000547</v>
      </c>
      <c r="O363" s="46" t="str">
        <f t="shared" si="36"/>
        <v>Peckham Rye</v>
      </c>
      <c r="P363" s="46" t="str">
        <f t="shared" si="41"/>
        <v>Southwark</v>
      </c>
      <c r="Q363" s="46">
        <v>6.5787838437638699E-3</v>
      </c>
    </row>
    <row r="364" spans="1:17" x14ac:dyDescent="0.2">
      <c r="A364" s="47" t="s">
        <v>838</v>
      </c>
      <c r="B364" s="47" t="s">
        <v>839</v>
      </c>
      <c r="C364" s="47" t="s">
        <v>66</v>
      </c>
      <c r="D364" s="48">
        <v>8554</v>
      </c>
      <c r="E364" s="49">
        <v>48.2</v>
      </c>
      <c r="F364" s="50">
        <f t="shared" si="35"/>
        <v>0.48200000000000004</v>
      </c>
      <c r="G364" s="50">
        <f t="shared" si="37"/>
        <v>177.46887966804979</v>
      </c>
      <c r="H364" s="51">
        <f t="shared" si="38"/>
        <v>17746.887966804978</v>
      </c>
      <c r="I364" s="50"/>
      <c r="J364" s="51">
        <v>8933</v>
      </c>
      <c r="K364" s="50">
        <v>185.33195020746888</v>
      </c>
      <c r="M364" s="46">
        <f t="shared" si="39"/>
        <v>1.7746887966804979E-2</v>
      </c>
      <c r="N364" s="46" t="str">
        <f t="shared" si="40"/>
        <v>E05000066</v>
      </c>
      <c r="O364" s="46" t="str">
        <f t="shared" si="36"/>
        <v>Blackfen and Lamorbey</v>
      </c>
      <c r="P364" s="46" t="str">
        <f t="shared" si="41"/>
        <v>Bexley</v>
      </c>
      <c r="Q364" s="46">
        <v>6.5761707172495559E-3</v>
      </c>
    </row>
    <row r="365" spans="1:17" x14ac:dyDescent="0.2">
      <c r="A365" s="47" t="s">
        <v>840</v>
      </c>
      <c r="B365" s="47" t="s">
        <v>841</v>
      </c>
      <c r="C365" s="47" t="s">
        <v>66</v>
      </c>
      <c r="D365" s="48">
        <v>7965</v>
      </c>
      <c r="E365" s="49">
        <v>61.2</v>
      </c>
      <c r="F365" s="50">
        <f t="shared" si="35"/>
        <v>0.61199999999999999</v>
      </c>
      <c r="G365" s="50">
        <f t="shared" si="37"/>
        <v>130.14705882352939</v>
      </c>
      <c r="H365" s="51">
        <f t="shared" si="38"/>
        <v>13014.705882352941</v>
      </c>
      <c r="I365" s="50"/>
      <c r="J365" s="51">
        <v>7963.9999999999982</v>
      </c>
      <c r="K365" s="50">
        <v>130.13071895424832</v>
      </c>
      <c r="M365" s="46">
        <f t="shared" si="39"/>
        <v>1.301470588235294E-2</v>
      </c>
      <c r="N365" s="46" t="str">
        <f t="shared" si="40"/>
        <v>E05000415</v>
      </c>
      <c r="O365" s="46" t="str">
        <f t="shared" si="36"/>
        <v>Tudor</v>
      </c>
      <c r="P365" s="46" t="str">
        <f t="shared" si="41"/>
        <v>Kingston upon Thames</v>
      </c>
      <c r="Q365" s="46">
        <v>6.570435881238154E-3</v>
      </c>
    </row>
    <row r="366" spans="1:17" x14ac:dyDescent="0.2">
      <c r="A366" s="47" t="s">
        <v>842</v>
      </c>
      <c r="B366" s="47" t="s">
        <v>843</v>
      </c>
      <c r="C366" s="47" t="s">
        <v>66</v>
      </c>
      <c r="D366" s="48">
        <v>10483</v>
      </c>
      <c r="E366" s="49">
        <v>45.9</v>
      </c>
      <c r="F366" s="50">
        <f t="shared" si="35"/>
        <v>0.45899999999999996</v>
      </c>
      <c r="G366" s="50">
        <f t="shared" si="37"/>
        <v>228.38779956427015</v>
      </c>
      <c r="H366" s="51">
        <f t="shared" si="38"/>
        <v>22838.779956427017</v>
      </c>
      <c r="I366" s="50"/>
      <c r="J366" s="51">
        <v>9104</v>
      </c>
      <c r="K366" s="50">
        <v>198.34422657952069</v>
      </c>
      <c r="M366" s="46">
        <f t="shared" si="39"/>
        <v>2.2838779956427017E-2</v>
      </c>
      <c r="N366" s="46" t="str">
        <f t="shared" si="40"/>
        <v>E05000513</v>
      </c>
      <c r="O366" s="46" t="str">
        <f t="shared" si="36"/>
        <v>Snaresbrook</v>
      </c>
      <c r="P366" s="46" t="str">
        <f t="shared" si="41"/>
        <v>Redbridge</v>
      </c>
      <c r="Q366" s="46">
        <v>6.5624370594159114E-3</v>
      </c>
    </row>
    <row r="367" spans="1:17" x14ac:dyDescent="0.2">
      <c r="A367" s="47" t="s">
        <v>844</v>
      </c>
      <c r="B367" s="47" t="s">
        <v>845</v>
      </c>
      <c r="C367" s="47" t="s">
        <v>66</v>
      </c>
      <c r="D367" s="48">
        <v>9302</v>
      </c>
      <c r="E367" s="49">
        <v>94.9</v>
      </c>
      <c r="F367" s="50">
        <f t="shared" si="35"/>
        <v>0.94900000000000007</v>
      </c>
      <c r="G367" s="50">
        <f t="shared" si="37"/>
        <v>98.018967334035821</v>
      </c>
      <c r="H367" s="51">
        <f t="shared" si="38"/>
        <v>9801.8967334035824</v>
      </c>
      <c r="I367" s="50"/>
      <c r="J367" s="51">
        <v>8937</v>
      </c>
      <c r="K367" s="50">
        <v>94.172813487881982</v>
      </c>
      <c r="M367" s="46">
        <f t="shared" si="39"/>
        <v>9.8018967334035818E-3</v>
      </c>
      <c r="N367" s="46" t="str">
        <f t="shared" si="40"/>
        <v>E05000445</v>
      </c>
      <c r="O367" s="46" t="str">
        <f t="shared" si="36"/>
        <v>Grove Park</v>
      </c>
      <c r="P367" s="46" t="str">
        <f t="shared" si="41"/>
        <v>Lewisham</v>
      </c>
      <c r="Q367" s="46">
        <v>6.5346989966555188E-3</v>
      </c>
    </row>
    <row r="368" spans="1:17" x14ac:dyDescent="0.2">
      <c r="A368" s="47" t="s">
        <v>846</v>
      </c>
      <c r="B368" s="47" t="s">
        <v>847</v>
      </c>
      <c r="C368" s="47" t="s">
        <v>66</v>
      </c>
      <c r="D368" s="48">
        <v>8753</v>
      </c>
      <c r="E368" s="49">
        <v>55.2</v>
      </c>
      <c r="F368" s="50">
        <f t="shared" si="35"/>
        <v>0.55200000000000005</v>
      </c>
      <c r="G368" s="50">
        <f t="shared" si="37"/>
        <v>158.56884057971013</v>
      </c>
      <c r="H368" s="51">
        <f t="shared" si="38"/>
        <v>15856.884057971014</v>
      </c>
      <c r="I368" s="50"/>
      <c r="J368" s="51">
        <v>8792</v>
      </c>
      <c r="K368" s="50">
        <v>159.27536231884056</v>
      </c>
      <c r="M368" s="46">
        <f t="shared" si="39"/>
        <v>1.5856884057971015E-2</v>
      </c>
      <c r="N368" s="46" t="str">
        <f t="shared" si="40"/>
        <v>E05000070</v>
      </c>
      <c r="O368" s="46" t="str">
        <f t="shared" si="36"/>
        <v>Colyers</v>
      </c>
      <c r="P368" s="46" t="str">
        <f t="shared" si="41"/>
        <v>Bexley</v>
      </c>
      <c r="Q368" s="46">
        <v>6.5338208409506399E-3</v>
      </c>
    </row>
    <row r="369" spans="1:17" x14ac:dyDescent="0.2">
      <c r="A369" s="47" t="s">
        <v>848</v>
      </c>
      <c r="B369" s="47" t="s">
        <v>849</v>
      </c>
      <c r="C369" s="47" t="s">
        <v>66</v>
      </c>
      <c r="D369" s="48">
        <v>9878</v>
      </c>
      <c r="E369" s="49">
        <v>103.9</v>
      </c>
      <c r="F369" s="50">
        <f t="shared" si="35"/>
        <v>1.0390000000000001</v>
      </c>
      <c r="G369" s="50">
        <f t="shared" si="37"/>
        <v>95.072184793070249</v>
      </c>
      <c r="H369" s="51">
        <f t="shared" si="38"/>
        <v>9507.2184793070246</v>
      </c>
      <c r="I369" s="50"/>
      <c r="J369" s="51">
        <v>9767</v>
      </c>
      <c r="K369" s="50">
        <v>94.003849855630406</v>
      </c>
      <c r="M369" s="46">
        <f t="shared" si="39"/>
        <v>9.5072184793070242E-3</v>
      </c>
      <c r="N369" s="46" t="str">
        <f t="shared" si="40"/>
        <v>E05000180</v>
      </c>
      <c r="O369" s="46" t="str">
        <f t="shared" si="36"/>
        <v>Hobbayne</v>
      </c>
      <c r="P369" s="46" t="str">
        <f t="shared" si="41"/>
        <v>Ealing</v>
      </c>
      <c r="Q369" s="46">
        <v>6.5249094202898539E-3</v>
      </c>
    </row>
    <row r="370" spans="1:17" x14ac:dyDescent="0.2">
      <c r="A370" s="47" t="s">
        <v>850</v>
      </c>
      <c r="B370" s="47" t="s">
        <v>851</v>
      </c>
      <c r="C370" s="47" t="s">
        <v>66</v>
      </c>
      <c r="D370" s="48">
        <v>8604</v>
      </c>
      <c r="E370" s="49">
        <v>72.7</v>
      </c>
      <c r="F370" s="50">
        <f t="shared" si="35"/>
        <v>0.72699999999999998</v>
      </c>
      <c r="G370" s="50">
        <f t="shared" si="37"/>
        <v>118.3493810178817</v>
      </c>
      <c r="H370" s="51">
        <f t="shared" si="38"/>
        <v>11834.938101788171</v>
      </c>
      <c r="I370" s="50"/>
      <c r="J370" s="51">
        <v>8675.0000000000018</v>
      </c>
      <c r="K370" s="50">
        <v>119.32599724896838</v>
      </c>
      <c r="M370" s="46">
        <f t="shared" si="39"/>
        <v>1.1834938101788171E-2</v>
      </c>
      <c r="N370" s="46" t="str">
        <f t="shared" si="40"/>
        <v>E05000603</v>
      </c>
      <c r="O370" s="46" t="str">
        <f t="shared" si="36"/>
        <v>Lea Bridge</v>
      </c>
      <c r="P370" s="46" t="str">
        <f t="shared" si="41"/>
        <v>Waltham Forest</v>
      </c>
      <c r="Q370" s="46">
        <v>6.5228733459357282E-3</v>
      </c>
    </row>
    <row r="371" spans="1:17" x14ac:dyDescent="0.2">
      <c r="A371" s="47" t="s">
        <v>852</v>
      </c>
      <c r="B371" s="47" t="s">
        <v>853</v>
      </c>
      <c r="C371" s="47" t="s">
        <v>66</v>
      </c>
      <c r="D371" s="48">
        <v>9382</v>
      </c>
      <c r="E371" s="49">
        <v>62.3</v>
      </c>
      <c r="F371" s="50">
        <f t="shared" si="35"/>
        <v>0.623</v>
      </c>
      <c r="G371" s="50">
        <f t="shared" si="37"/>
        <v>150.59390048154094</v>
      </c>
      <c r="H371" s="51">
        <f t="shared" si="38"/>
        <v>15059.390048154093</v>
      </c>
      <c r="I371" s="50"/>
      <c r="J371" s="51">
        <v>9537</v>
      </c>
      <c r="K371" s="50">
        <v>153.08186195826647</v>
      </c>
      <c r="M371" s="46">
        <f t="shared" si="39"/>
        <v>1.5059390048154092E-2</v>
      </c>
      <c r="N371" s="46" t="str">
        <f t="shared" si="40"/>
        <v>E05000166</v>
      </c>
      <c r="O371" s="46" t="str">
        <f t="shared" si="36"/>
        <v>Upper Norwood</v>
      </c>
      <c r="P371" s="46" t="str">
        <f t="shared" si="41"/>
        <v>Croydon</v>
      </c>
      <c r="Q371" s="46">
        <v>6.5209923664122137E-3</v>
      </c>
    </row>
    <row r="372" spans="1:17" x14ac:dyDescent="0.2">
      <c r="A372" s="47" t="s">
        <v>854</v>
      </c>
      <c r="B372" s="47" t="s">
        <v>855</v>
      </c>
      <c r="C372" s="47" t="s">
        <v>66</v>
      </c>
      <c r="D372" s="48">
        <v>7549</v>
      </c>
      <c r="E372" s="49">
        <v>48.8</v>
      </c>
      <c r="F372" s="50">
        <f t="shared" si="35"/>
        <v>0.48799999999999999</v>
      </c>
      <c r="G372" s="50">
        <f t="shared" si="37"/>
        <v>154.69262295081967</v>
      </c>
      <c r="H372" s="51">
        <f t="shared" si="38"/>
        <v>15469.262295081968</v>
      </c>
      <c r="I372" s="50"/>
      <c r="J372" s="51">
        <v>7659.0000000000009</v>
      </c>
      <c r="K372" s="50">
        <v>156.94672131147544</v>
      </c>
      <c r="M372" s="46">
        <f t="shared" si="39"/>
        <v>1.5469262295081969E-2</v>
      </c>
      <c r="N372" s="46" t="str">
        <f t="shared" si="40"/>
        <v>E05000215</v>
      </c>
      <c r="O372" s="46" t="str">
        <f t="shared" si="36"/>
        <v>Blackheath Westcombe</v>
      </c>
      <c r="P372" s="46" t="str">
        <f t="shared" si="41"/>
        <v>Greenwich</v>
      </c>
      <c r="Q372" s="46">
        <v>6.4897100093545372E-3</v>
      </c>
    </row>
    <row r="373" spans="1:17" x14ac:dyDescent="0.2">
      <c r="A373" s="47" t="s">
        <v>856</v>
      </c>
      <c r="B373" s="47" t="s">
        <v>857</v>
      </c>
      <c r="C373" s="47" t="s">
        <v>66</v>
      </c>
      <c r="D373" s="48">
        <v>9753</v>
      </c>
      <c r="E373" s="49">
        <v>60.5</v>
      </c>
      <c r="F373" s="50">
        <f t="shared" si="35"/>
        <v>0.60499999999999998</v>
      </c>
      <c r="G373" s="50">
        <f t="shared" si="37"/>
        <v>161.20661157024793</v>
      </c>
      <c r="H373" s="51">
        <f t="shared" si="38"/>
        <v>16120.661157024793</v>
      </c>
      <c r="I373" s="50"/>
      <c r="J373" s="51">
        <v>9847</v>
      </c>
      <c r="K373" s="50">
        <v>162.7603305785124</v>
      </c>
      <c r="M373" s="46">
        <f t="shared" si="39"/>
        <v>1.6120661157024794E-2</v>
      </c>
      <c r="N373" s="46" t="str">
        <f t="shared" si="40"/>
        <v>E05000570</v>
      </c>
      <c r="O373" s="46" t="str">
        <f t="shared" si="36"/>
        <v>Wallington South</v>
      </c>
      <c r="P373" s="46" t="str">
        <f t="shared" si="41"/>
        <v>Sutton</v>
      </c>
      <c r="Q373" s="46">
        <v>6.4758580570098891E-3</v>
      </c>
    </row>
    <row r="374" spans="1:17" x14ac:dyDescent="0.2">
      <c r="A374" s="47" t="s">
        <v>858</v>
      </c>
      <c r="B374" s="47" t="s">
        <v>859</v>
      </c>
      <c r="C374" s="47" t="s">
        <v>66</v>
      </c>
      <c r="D374" s="48">
        <v>9331</v>
      </c>
      <c r="E374" s="49">
        <v>69.400000000000006</v>
      </c>
      <c r="F374" s="50">
        <f t="shared" si="35"/>
        <v>0.69400000000000006</v>
      </c>
      <c r="G374" s="50">
        <f t="shared" si="37"/>
        <v>134.45244956772333</v>
      </c>
      <c r="H374" s="51">
        <f t="shared" si="38"/>
        <v>13445.244956772332</v>
      </c>
      <c r="I374" s="50"/>
      <c r="J374" s="51">
        <v>9245</v>
      </c>
      <c r="K374" s="50">
        <v>133.21325648414984</v>
      </c>
      <c r="M374" s="46">
        <f t="shared" si="39"/>
        <v>1.3445244956772332E-2</v>
      </c>
      <c r="N374" s="46" t="str">
        <f t="shared" si="40"/>
        <v>E05000442</v>
      </c>
      <c r="O374" s="46" t="str">
        <f t="shared" si="36"/>
        <v>Downham</v>
      </c>
      <c r="P374" s="46" t="str">
        <f t="shared" si="41"/>
        <v>Lewisham</v>
      </c>
      <c r="Q374" s="46">
        <v>6.4612808706571781E-3</v>
      </c>
    </row>
    <row r="375" spans="1:17" x14ac:dyDescent="0.2">
      <c r="A375" s="47" t="s">
        <v>860</v>
      </c>
      <c r="B375" s="47" t="s">
        <v>861</v>
      </c>
      <c r="C375" s="47" t="s">
        <v>66</v>
      </c>
      <c r="D375" s="48">
        <v>7229</v>
      </c>
      <c r="E375" s="49">
        <v>90.1</v>
      </c>
      <c r="F375" s="50">
        <f t="shared" si="35"/>
        <v>0.90099999999999991</v>
      </c>
      <c r="G375" s="50">
        <f t="shared" si="37"/>
        <v>80.233074361820201</v>
      </c>
      <c r="H375" s="51">
        <f t="shared" si="38"/>
        <v>8023.3074361820209</v>
      </c>
      <c r="I375" s="50"/>
      <c r="J375" s="51">
        <v>7252</v>
      </c>
      <c r="K375" s="50">
        <v>80.488346281908989</v>
      </c>
      <c r="M375" s="46">
        <f t="shared" si="39"/>
        <v>8.0233074361820214E-3</v>
      </c>
      <c r="N375" s="46" t="str">
        <f t="shared" si="40"/>
        <v>E05000362</v>
      </c>
      <c r="O375" s="46" t="str">
        <f t="shared" si="36"/>
        <v>Isleworth</v>
      </c>
      <c r="P375" s="46" t="str">
        <f t="shared" si="41"/>
        <v>Hounslow</v>
      </c>
      <c r="Q375" s="46">
        <v>6.4347612013786314E-3</v>
      </c>
    </row>
    <row r="376" spans="1:17" x14ac:dyDescent="0.2">
      <c r="A376" s="47" t="s">
        <v>862</v>
      </c>
      <c r="B376" s="47" t="s">
        <v>863</v>
      </c>
      <c r="C376" s="47" t="s">
        <v>66</v>
      </c>
      <c r="D376" s="48">
        <v>9049</v>
      </c>
      <c r="E376" s="49">
        <v>70.900000000000006</v>
      </c>
      <c r="F376" s="50">
        <f t="shared" si="35"/>
        <v>0.70900000000000007</v>
      </c>
      <c r="G376" s="50">
        <f t="shared" si="37"/>
        <v>127.63046544428772</v>
      </c>
      <c r="H376" s="51">
        <f t="shared" si="38"/>
        <v>12763.046544428771</v>
      </c>
      <c r="I376" s="50"/>
      <c r="J376" s="51">
        <v>9343</v>
      </c>
      <c r="K376" s="50">
        <v>131.77715091678419</v>
      </c>
      <c r="M376" s="46">
        <f t="shared" si="39"/>
        <v>1.2763046544428771E-2</v>
      </c>
      <c r="N376" s="46" t="str">
        <f t="shared" si="40"/>
        <v>E05000088</v>
      </c>
      <c r="O376" s="46" t="str">
        <f t="shared" si="36"/>
        <v>Dollis Hill</v>
      </c>
      <c r="P376" s="46" t="str">
        <f t="shared" si="41"/>
        <v>Brent</v>
      </c>
      <c r="Q376" s="46">
        <v>6.4299390774586601E-3</v>
      </c>
    </row>
    <row r="377" spans="1:17" x14ac:dyDescent="0.2">
      <c r="A377" s="47" t="s">
        <v>864</v>
      </c>
      <c r="B377" s="47" t="s">
        <v>865</v>
      </c>
      <c r="C377" s="47" t="s">
        <v>66</v>
      </c>
      <c r="D377" s="48">
        <v>7994</v>
      </c>
      <c r="E377" s="49">
        <v>66.3</v>
      </c>
      <c r="F377" s="50">
        <f t="shared" si="35"/>
        <v>0.66299999999999992</v>
      </c>
      <c r="G377" s="50">
        <f t="shared" si="37"/>
        <v>120.57315233785823</v>
      </c>
      <c r="H377" s="51">
        <f t="shared" si="38"/>
        <v>12057.315233785823</v>
      </c>
      <c r="I377" s="50"/>
      <c r="J377" s="51">
        <v>8186.9999999999973</v>
      </c>
      <c r="K377" s="50">
        <v>123.48416289592757</v>
      </c>
      <c r="M377" s="46">
        <f t="shared" si="39"/>
        <v>1.2057315233785823E-2</v>
      </c>
      <c r="N377" s="46" t="str">
        <f t="shared" si="40"/>
        <v>E05000567</v>
      </c>
      <c r="O377" s="46" t="str">
        <f t="shared" si="36"/>
        <v>Sutton West</v>
      </c>
      <c r="P377" s="46" t="str">
        <f t="shared" si="41"/>
        <v>Sutton</v>
      </c>
      <c r="Q377" s="46">
        <v>6.4249578414839791E-3</v>
      </c>
    </row>
    <row r="378" spans="1:17" x14ac:dyDescent="0.2">
      <c r="A378" s="47" t="s">
        <v>866</v>
      </c>
      <c r="B378" s="47" t="s">
        <v>605</v>
      </c>
      <c r="C378" s="47" t="s">
        <v>68</v>
      </c>
      <c r="D378" s="48">
        <v>10214</v>
      </c>
      <c r="E378" s="49">
        <v>267.7</v>
      </c>
      <c r="F378" s="50">
        <f t="shared" si="35"/>
        <v>2.677</v>
      </c>
      <c r="G378" s="50">
        <f t="shared" si="37"/>
        <v>38.154650728427349</v>
      </c>
      <c r="H378" s="51">
        <f t="shared" si="38"/>
        <v>3815.4650728427341</v>
      </c>
      <c r="I378" s="50"/>
      <c r="J378" s="51">
        <v>9246</v>
      </c>
      <c r="K378" s="50">
        <v>34.538662682106839</v>
      </c>
      <c r="M378" s="46">
        <f t="shared" si="39"/>
        <v>3.8154650728427341E-3</v>
      </c>
      <c r="N378" s="46" t="str">
        <f t="shared" si="40"/>
        <v>E05000344</v>
      </c>
      <c r="O378" s="46" t="str">
        <f t="shared" si="36"/>
        <v>Yeading</v>
      </c>
      <c r="P378" s="46" t="str">
        <f t="shared" si="41"/>
        <v>Hillingdon</v>
      </c>
      <c r="Q378" s="46">
        <v>6.4065180102915956E-3</v>
      </c>
    </row>
    <row r="379" spans="1:17" x14ac:dyDescent="0.2">
      <c r="A379" s="47" t="s">
        <v>867</v>
      </c>
      <c r="B379" s="47" t="s">
        <v>868</v>
      </c>
      <c r="C379" s="47" t="s">
        <v>68</v>
      </c>
      <c r="D379" s="48">
        <v>10763</v>
      </c>
      <c r="E379" s="49">
        <v>145.19999999999999</v>
      </c>
      <c r="F379" s="50">
        <f t="shared" si="35"/>
        <v>1.452</v>
      </c>
      <c r="G379" s="50">
        <f t="shared" si="37"/>
        <v>74.125344352617091</v>
      </c>
      <c r="H379" s="51">
        <f t="shared" si="38"/>
        <v>7412.5344352617085</v>
      </c>
      <c r="I379" s="50"/>
      <c r="J379" s="51">
        <v>9437</v>
      </c>
      <c r="K379" s="50">
        <v>64.993112947658403</v>
      </c>
      <c r="M379" s="46">
        <f t="shared" si="39"/>
        <v>7.4125344352617088E-3</v>
      </c>
      <c r="N379" s="46" t="str">
        <f t="shared" si="40"/>
        <v>E05000533</v>
      </c>
      <c r="O379" s="46" t="str">
        <f t="shared" si="36"/>
        <v>Whitton</v>
      </c>
      <c r="P379" s="46" t="str">
        <f t="shared" si="41"/>
        <v>Richmond upon Thames</v>
      </c>
      <c r="Q379" s="46">
        <v>6.3930991990141699E-3</v>
      </c>
    </row>
    <row r="380" spans="1:17" x14ac:dyDescent="0.2">
      <c r="A380" s="47" t="s">
        <v>869</v>
      </c>
      <c r="B380" s="47" t="s">
        <v>870</v>
      </c>
      <c r="C380" s="47" t="s">
        <v>68</v>
      </c>
      <c r="D380" s="48">
        <v>11455</v>
      </c>
      <c r="E380" s="49">
        <v>188</v>
      </c>
      <c r="F380" s="50">
        <f t="shared" si="35"/>
        <v>1.88</v>
      </c>
      <c r="G380" s="50">
        <f t="shared" si="37"/>
        <v>60.930851063829785</v>
      </c>
      <c r="H380" s="51">
        <f t="shared" si="38"/>
        <v>6093.0851063829787</v>
      </c>
      <c r="I380" s="50"/>
      <c r="J380" s="51">
        <v>10109</v>
      </c>
      <c r="K380" s="50">
        <v>53.771276595744681</v>
      </c>
      <c r="M380" s="46">
        <f t="shared" si="39"/>
        <v>6.0930851063829786E-3</v>
      </c>
      <c r="N380" s="46" t="str">
        <f t="shared" si="40"/>
        <v>E05000407</v>
      </c>
      <c r="O380" s="46" t="str">
        <f t="shared" si="36"/>
        <v>Coombe Vale</v>
      </c>
      <c r="P380" s="46" t="str">
        <f t="shared" si="41"/>
        <v>Kingston upon Thames</v>
      </c>
      <c r="Q380" s="46">
        <v>6.3709775349119618E-3</v>
      </c>
    </row>
    <row r="381" spans="1:17" x14ac:dyDescent="0.2">
      <c r="A381" s="47" t="s">
        <v>871</v>
      </c>
      <c r="B381" s="47" t="s">
        <v>872</v>
      </c>
      <c r="C381" s="47" t="s">
        <v>68</v>
      </c>
      <c r="D381" s="48">
        <v>16230</v>
      </c>
      <c r="E381" s="49">
        <v>124.1</v>
      </c>
      <c r="F381" s="50">
        <f t="shared" si="35"/>
        <v>1.2409999999999999</v>
      </c>
      <c r="G381" s="50">
        <f t="shared" si="37"/>
        <v>130.781627719581</v>
      </c>
      <c r="H381" s="51">
        <f t="shared" si="38"/>
        <v>13078.162771958099</v>
      </c>
      <c r="I381" s="50"/>
      <c r="J381" s="51">
        <v>12373</v>
      </c>
      <c r="K381" s="50">
        <v>99.701853344077364</v>
      </c>
      <c r="M381" s="46">
        <f t="shared" si="39"/>
        <v>1.3078162771958099E-2</v>
      </c>
      <c r="N381" s="46" t="str">
        <f t="shared" si="40"/>
        <v>E05000223</v>
      </c>
      <c r="O381" s="46" t="str">
        <f t="shared" si="36"/>
        <v>Kidbrooke with Hornfair</v>
      </c>
      <c r="P381" s="46" t="str">
        <f t="shared" si="41"/>
        <v>Greenwich</v>
      </c>
      <c r="Q381" s="46">
        <v>6.3364171572750207E-3</v>
      </c>
    </row>
    <row r="382" spans="1:17" x14ac:dyDescent="0.2">
      <c r="A382" s="47" t="s">
        <v>873</v>
      </c>
      <c r="B382" s="47" t="s">
        <v>874</v>
      </c>
      <c r="C382" s="47" t="s">
        <v>68</v>
      </c>
      <c r="D382" s="48">
        <v>9309</v>
      </c>
      <c r="E382" s="49">
        <v>192.9</v>
      </c>
      <c r="F382" s="50">
        <f t="shared" si="35"/>
        <v>1.929</v>
      </c>
      <c r="G382" s="50">
        <f t="shared" si="37"/>
        <v>48.258164852255049</v>
      </c>
      <c r="H382" s="51">
        <f t="shared" si="38"/>
        <v>4825.8164852255049</v>
      </c>
      <c r="I382" s="50"/>
      <c r="J382" s="51">
        <v>8741</v>
      </c>
      <c r="K382" s="50">
        <v>45.313634007257647</v>
      </c>
      <c r="M382" s="46">
        <f t="shared" si="39"/>
        <v>4.8258164852255049E-3</v>
      </c>
      <c r="N382" s="46" t="str">
        <f t="shared" si="40"/>
        <v>E05000172</v>
      </c>
      <c r="O382" s="46" t="str">
        <f t="shared" si="36"/>
        <v>Dormers Wells</v>
      </c>
      <c r="P382" s="46" t="str">
        <f t="shared" si="41"/>
        <v>Ealing</v>
      </c>
      <c r="Q382" s="46">
        <v>6.3306772908366541E-3</v>
      </c>
    </row>
    <row r="383" spans="1:17" x14ac:dyDescent="0.2">
      <c r="A383" s="47" t="s">
        <v>875</v>
      </c>
      <c r="B383" s="47" t="s">
        <v>876</v>
      </c>
      <c r="C383" s="47" t="s">
        <v>68</v>
      </c>
      <c r="D383" s="48">
        <v>11128</v>
      </c>
      <c r="E383" s="49">
        <v>755.2</v>
      </c>
      <c r="F383" s="50">
        <f t="shared" si="35"/>
        <v>7.5520000000000005</v>
      </c>
      <c r="G383" s="50">
        <f t="shared" si="37"/>
        <v>14.735169491525422</v>
      </c>
      <c r="H383" s="51">
        <f t="shared" si="38"/>
        <v>1473.5169491525423</v>
      </c>
      <c r="I383" s="50"/>
      <c r="J383" s="51">
        <v>10232</v>
      </c>
      <c r="K383" s="50">
        <v>13.548728813559322</v>
      </c>
      <c r="M383" s="46">
        <f t="shared" si="39"/>
        <v>1.4735169491525424E-3</v>
      </c>
      <c r="N383" s="46" t="str">
        <f t="shared" si="40"/>
        <v>E05000504</v>
      </c>
      <c r="O383" s="46" t="str">
        <f t="shared" si="36"/>
        <v>Fullwell</v>
      </c>
      <c r="P383" s="46" t="str">
        <f t="shared" si="41"/>
        <v>Redbridge</v>
      </c>
      <c r="Q383" s="46">
        <v>6.3217391304347817E-3</v>
      </c>
    </row>
    <row r="384" spans="1:17" x14ac:dyDescent="0.2">
      <c r="A384" s="47" t="s">
        <v>877</v>
      </c>
      <c r="B384" s="47" t="s">
        <v>878</v>
      </c>
      <c r="C384" s="47" t="s">
        <v>68</v>
      </c>
      <c r="D384" s="48">
        <v>11365</v>
      </c>
      <c r="E384" s="49">
        <v>441</v>
      </c>
      <c r="F384" s="50">
        <f t="shared" si="35"/>
        <v>4.41</v>
      </c>
      <c r="G384" s="50">
        <f t="shared" si="37"/>
        <v>25.770975056689341</v>
      </c>
      <c r="H384" s="51">
        <f t="shared" si="38"/>
        <v>2577.097505668934</v>
      </c>
      <c r="I384" s="50"/>
      <c r="J384" s="51">
        <v>10357</v>
      </c>
      <c r="K384" s="50">
        <v>23.485260770975056</v>
      </c>
      <c r="M384" s="46">
        <f t="shared" si="39"/>
        <v>2.5770975056689338E-3</v>
      </c>
      <c r="N384" s="46" t="str">
        <f t="shared" si="40"/>
        <v>E05000527</v>
      </c>
      <c r="O384" s="46" t="str">
        <f t="shared" si="36"/>
        <v>St. Margarets &amp; North Twickenham</v>
      </c>
      <c r="P384" s="46" t="str">
        <f t="shared" si="41"/>
        <v>Richmond upon Thames</v>
      </c>
      <c r="Q384" s="46">
        <v>6.3205383848454642E-3</v>
      </c>
    </row>
    <row r="385" spans="1:17" x14ac:dyDescent="0.2">
      <c r="A385" s="47" t="s">
        <v>879</v>
      </c>
      <c r="B385" s="47" t="s">
        <v>880</v>
      </c>
      <c r="C385" s="47" t="s">
        <v>68</v>
      </c>
      <c r="D385" s="48">
        <v>10493</v>
      </c>
      <c r="E385" s="49">
        <v>164.7</v>
      </c>
      <c r="F385" s="50">
        <f t="shared" si="35"/>
        <v>1.6469999999999998</v>
      </c>
      <c r="G385" s="50">
        <f t="shared" si="37"/>
        <v>63.709775349119617</v>
      </c>
      <c r="H385" s="51">
        <f t="shared" si="38"/>
        <v>6370.9775349119618</v>
      </c>
      <c r="I385" s="50"/>
      <c r="J385" s="51">
        <v>9750</v>
      </c>
      <c r="K385" s="50">
        <v>59.198542805100189</v>
      </c>
      <c r="M385" s="46">
        <f t="shared" si="39"/>
        <v>6.3709775349119618E-3</v>
      </c>
      <c r="N385" s="46" t="str">
        <f t="shared" si="40"/>
        <v>E05000051</v>
      </c>
      <c r="O385" s="46" t="str">
        <f t="shared" si="36"/>
        <v>Finchley Church End</v>
      </c>
      <c r="P385" s="46" t="str">
        <f t="shared" si="41"/>
        <v>Barnet</v>
      </c>
      <c r="Q385" s="46">
        <v>6.3137689184200813E-3</v>
      </c>
    </row>
    <row r="386" spans="1:17" x14ac:dyDescent="0.2">
      <c r="A386" s="47" t="s">
        <v>881</v>
      </c>
      <c r="B386" s="47" t="s">
        <v>882</v>
      </c>
      <c r="C386" s="47" t="s">
        <v>68</v>
      </c>
      <c r="D386" s="48">
        <v>12741</v>
      </c>
      <c r="E386" s="49">
        <v>192</v>
      </c>
      <c r="F386" s="50">
        <f t="shared" si="35"/>
        <v>1.92</v>
      </c>
      <c r="G386" s="50">
        <f t="shared" si="37"/>
        <v>66.359375</v>
      </c>
      <c r="H386" s="51">
        <f t="shared" si="38"/>
        <v>6635.9375</v>
      </c>
      <c r="I386" s="50"/>
      <c r="J386" s="51">
        <v>10955</v>
      </c>
      <c r="K386" s="50">
        <v>57.057291666666664</v>
      </c>
      <c r="M386" s="46">
        <f t="shared" si="39"/>
        <v>6.6359375000000003E-3</v>
      </c>
      <c r="N386" s="46" t="str">
        <f t="shared" si="40"/>
        <v>E05000214</v>
      </c>
      <c r="O386" s="46" t="str">
        <f t="shared" si="36"/>
        <v>Abbey Wood</v>
      </c>
      <c r="P386" s="46" t="str">
        <f t="shared" si="41"/>
        <v>Greenwich</v>
      </c>
      <c r="Q386" s="46">
        <v>6.2382208820203544E-3</v>
      </c>
    </row>
    <row r="387" spans="1:17" x14ac:dyDescent="0.2">
      <c r="A387" s="47" t="s">
        <v>883</v>
      </c>
      <c r="B387" s="47" t="s">
        <v>884</v>
      </c>
      <c r="C387" s="47" t="s">
        <v>68</v>
      </c>
      <c r="D387" s="48">
        <v>11470</v>
      </c>
      <c r="E387" s="49">
        <v>134.80000000000001</v>
      </c>
      <c r="F387" s="50">
        <f t="shared" ref="F387:F450" si="42">E387/100</f>
        <v>1.3480000000000001</v>
      </c>
      <c r="G387" s="50">
        <f t="shared" si="37"/>
        <v>85.089020771513347</v>
      </c>
      <c r="H387" s="51">
        <f t="shared" si="38"/>
        <v>8508.9020771513351</v>
      </c>
      <c r="I387" s="50"/>
      <c r="J387" s="51">
        <v>10107</v>
      </c>
      <c r="K387" s="50">
        <v>74.977744807121653</v>
      </c>
      <c r="M387" s="46">
        <f t="shared" si="39"/>
        <v>8.5089020771513344E-3</v>
      </c>
      <c r="N387" s="46" t="str">
        <f t="shared" si="40"/>
        <v>E05000334</v>
      </c>
      <c r="O387" s="46" t="str">
        <f t="shared" ref="O387:O450" si="43">INDEX($B$3:$M$628,MATCH(Q387,$M$3:$M$628,0),1)</f>
        <v>Manor</v>
      </c>
      <c r="P387" s="46" t="str">
        <f t="shared" si="41"/>
        <v>Hillingdon</v>
      </c>
      <c r="Q387" s="46">
        <v>6.225937183383992E-3</v>
      </c>
    </row>
    <row r="388" spans="1:17" x14ac:dyDescent="0.2">
      <c r="A388" s="47" t="s">
        <v>885</v>
      </c>
      <c r="B388" s="47" t="s">
        <v>886</v>
      </c>
      <c r="C388" s="47" t="s">
        <v>68</v>
      </c>
      <c r="D388" s="48">
        <v>10252</v>
      </c>
      <c r="E388" s="49">
        <v>180.5</v>
      </c>
      <c r="F388" s="50">
        <f t="shared" si="42"/>
        <v>1.8049999999999999</v>
      </c>
      <c r="G388" s="50">
        <f t="shared" ref="G388:G451" si="44">D388/E388</f>
        <v>56.797783933518005</v>
      </c>
      <c r="H388" s="51">
        <f t="shared" ref="H388:H451" si="45">D388/F388</f>
        <v>5679.7783933518003</v>
      </c>
      <c r="I388" s="50"/>
      <c r="J388" s="51">
        <v>9430.9999999999964</v>
      </c>
      <c r="K388" s="50">
        <v>52.249307479224356</v>
      </c>
      <c r="M388" s="46">
        <f t="shared" ref="M388:M451" si="46">H388/1000000</f>
        <v>5.6797783933518007E-3</v>
      </c>
      <c r="N388" s="46" t="str">
        <f t="shared" ref="N388:N451" si="47">INDEX($A$3:$H$628,MATCH(O388,$B$3:$B$628,0),1)</f>
        <v>E05000080</v>
      </c>
      <c r="O388" s="46" t="str">
        <f t="shared" si="43"/>
        <v>Northumberland Heath</v>
      </c>
      <c r="P388" s="46" t="str">
        <f t="shared" ref="P388:P451" si="48">INDEX($B$3:$M$628,MATCH(Q388,$M$3:$M$628,0),2)</f>
        <v>Bexley</v>
      </c>
      <c r="Q388" s="46">
        <v>6.2098695405558698E-3</v>
      </c>
    </row>
    <row r="389" spans="1:17" x14ac:dyDescent="0.2">
      <c r="A389" s="47" t="s">
        <v>887</v>
      </c>
      <c r="B389" s="47" t="s">
        <v>888</v>
      </c>
      <c r="C389" s="47" t="s">
        <v>68</v>
      </c>
      <c r="D389" s="48">
        <v>9688</v>
      </c>
      <c r="E389" s="49">
        <v>216.7</v>
      </c>
      <c r="F389" s="50">
        <f t="shared" si="42"/>
        <v>2.1669999999999998</v>
      </c>
      <c r="G389" s="50">
        <f t="shared" si="44"/>
        <v>44.706968158744807</v>
      </c>
      <c r="H389" s="51">
        <f t="shared" si="45"/>
        <v>4470.6968158744812</v>
      </c>
      <c r="I389" s="50"/>
      <c r="J389" s="51">
        <v>8969</v>
      </c>
      <c r="K389" s="50">
        <v>41.389017074296262</v>
      </c>
      <c r="M389" s="46">
        <f t="shared" si="46"/>
        <v>4.4706968158744814E-3</v>
      </c>
      <c r="N389" s="46" t="str">
        <f t="shared" si="47"/>
        <v>E05000103</v>
      </c>
      <c r="O389" s="46" t="str">
        <f t="shared" si="43"/>
        <v>Welsh Harp</v>
      </c>
      <c r="P389" s="46" t="str">
        <f t="shared" si="48"/>
        <v>Brent</v>
      </c>
      <c r="Q389" s="46">
        <v>6.2097750865051909E-3</v>
      </c>
    </row>
    <row r="390" spans="1:17" x14ac:dyDescent="0.2">
      <c r="A390" s="47" t="s">
        <v>889</v>
      </c>
      <c r="B390" s="47" t="s">
        <v>890</v>
      </c>
      <c r="C390" s="47" t="s">
        <v>68</v>
      </c>
      <c r="D390" s="48">
        <v>12460</v>
      </c>
      <c r="E390" s="49">
        <v>137.6</v>
      </c>
      <c r="F390" s="50">
        <f t="shared" si="42"/>
        <v>1.3759999999999999</v>
      </c>
      <c r="G390" s="50">
        <f t="shared" si="44"/>
        <v>90.552325581395351</v>
      </c>
      <c r="H390" s="51">
        <f t="shared" si="45"/>
        <v>9055.2325581395362</v>
      </c>
      <c r="I390" s="50"/>
      <c r="J390" s="51">
        <v>10483</v>
      </c>
      <c r="K390" s="50">
        <v>76.184593023255815</v>
      </c>
      <c r="M390" s="46">
        <f t="shared" si="46"/>
        <v>9.0552325581395362E-3</v>
      </c>
      <c r="N390" s="46" t="str">
        <f t="shared" si="47"/>
        <v>E05000327</v>
      </c>
      <c r="O390" s="46" t="str">
        <f t="shared" si="43"/>
        <v>Cavendish</v>
      </c>
      <c r="P390" s="46" t="str">
        <f t="shared" si="48"/>
        <v>Hillingdon</v>
      </c>
      <c r="Q390" s="46">
        <v>6.2061599602583209E-3</v>
      </c>
    </row>
    <row r="391" spans="1:17" x14ac:dyDescent="0.2">
      <c r="A391" s="47" t="s">
        <v>891</v>
      </c>
      <c r="B391" s="47" t="s">
        <v>892</v>
      </c>
      <c r="C391" s="47" t="s">
        <v>68</v>
      </c>
      <c r="D391" s="48">
        <v>11618</v>
      </c>
      <c r="E391" s="49">
        <v>166.4</v>
      </c>
      <c r="F391" s="50">
        <f t="shared" si="42"/>
        <v>1.6640000000000001</v>
      </c>
      <c r="G391" s="50">
        <f t="shared" si="44"/>
        <v>69.819711538461533</v>
      </c>
      <c r="H391" s="51">
        <f t="shared" si="45"/>
        <v>6981.9711538461534</v>
      </c>
      <c r="I391" s="50"/>
      <c r="J391" s="51">
        <v>10459</v>
      </c>
      <c r="K391" s="50">
        <v>62.854567307692307</v>
      </c>
      <c r="M391" s="46">
        <f t="shared" si="46"/>
        <v>6.9819711538461537E-3</v>
      </c>
      <c r="N391" s="46" t="str">
        <f t="shared" si="47"/>
        <v>E05000123</v>
      </c>
      <c r="O391" s="46" t="str">
        <f t="shared" si="43"/>
        <v>Penge and Cator</v>
      </c>
      <c r="P391" s="46" t="str">
        <f t="shared" si="48"/>
        <v>Bromley</v>
      </c>
      <c r="Q391" s="46">
        <v>6.2035847142374034E-3</v>
      </c>
    </row>
    <row r="392" spans="1:17" x14ac:dyDescent="0.2">
      <c r="A392" s="47" t="s">
        <v>893</v>
      </c>
      <c r="B392" s="47" t="s">
        <v>894</v>
      </c>
      <c r="C392" s="47" t="s">
        <v>68</v>
      </c>
      <c r="D392" s="48">
        <v>11011</v>
      </c>
      <c r="E392" s="49">
        <v>259.5</v>
      </c>
      <c r="F392" s="50">
        <f t="shared" si="42"/>
        <v>2.5950000000000002</v>
      </c>
      <c r="G392" s="50">
        <f t="shared" si="44"/>
        <v>42.431599229287087</v>
      </c>
      <c r="H392" s="51">
        <f t="shared" si="45"/>
        <v>4243.1599229287085</v>
      </c>
      <c r="I392" s="50"/>
      <c r="J392" s="51">
        <v>9832.9999999999982</v>
      </c>
      <c r="K392" s="50">
        <v>37.892100192678221</v>
      </c>
      <c r="M392" s="46">
        <f t="shared" si="46"/>
        <v>4.2431599229287081E-3</v>
      </c>
      <c r="N392" s="46" t="str">
        <f t="shared" si="47"/>
        <v>E05000036</v>
      </c>
      <c r="O392" s="46" t="str">
        <f t="shared" si="43"/>
        <v>Mayesbrook</v>
      </c>
      <c r="P392" s="46" t="str">
        <f t="shared" si="48"/>
        <v>Barking and Dagenham</v>
      </c>
      <c r="Q392" s="46">
        <v>6.1799027552674234E-3</v>
      </c>
    </row>
    <row r="393" spans="1:17" x14ac:dyDescent="0.2">
      <c r="A393" s="47" t="s">
        <v>895</v>
      </c>
      <c r="B393" s="47" t="s">
        <v>896</v>
      </c>
      <c r="C393" s="47" t="s">
        <v>68</v>
      </c>
      <c r="D393" s="48">
        <v>10401</v>
      </c>
      <c r="E393" s="49">
        <v>158.30000000000001</v>
      </c>
      <c r="F393" s="50">
        <f t="shared" si="42"/>
        <v>1.5830000000000002</v>
      </c>
      <c r="G393" s="50">
        <f t="shared" si="44"/>
        <v>65.704358812381543</v>
      </c>
      <c r="H393" s="51">
        <f t="shared" si="45"/>
        <v>6570.4358812381543</v>
      </c>
      <c r="I393" s="50"/>
      <c r="J393" s="51">
        <v>9578</v>
      </c>
      <c r="K393" s="50">
        <v>60.50536955148452</v>
      </c>
      <c r="M393" s="46">
        <f t="shared" si="46"/>
        <v>6.570435881238154E-3</v>
      </c>
      <c r="N393" s="46" t="str">
        <f t="shared" si="47"/>
        <v>E05000565</v>
      </c>
      <c r="O393" s="46" t="str">
        <f t="shared" si="43"/>
        <v>Sutton North</v>
      </c>
      <c r="P393" s="46" t="str">
        <f t="shared" si="48"/>
        <v>Sutton</v>
      </c>
      <c r="Q393" s="46">
        <v>6.1663999999999998E-3</v>
      </c>
    </row>
    <row r="394" spans="1:17" x14ac:dyDescent="0.2">
      <c r="A394" s="47" t="s">
        <v>897</v>
      </c>
      <c r="B394" s="47" t="s">
        <v>898</v>
      </c>
      <c r="C394" s="47" t="s">
        <v>70</v>
      </c>
      <c r="D394" s="48">
        <v>10425</v>
      </c>
      <c r="E394" s="49">
        <v>153.4</v>
      </c>
      <c r="F394" s="50">
        <f t="shared" si="42"/>
        <v>1.534</v>
      </c>
      <c r="G394" s="50">
        <f t="shared" si="44"/>
        <v>67.959582790091261</v>
      </c>
      <c r="H394" s="51">
        <f t="shared" si="45"/>
        <v>6795.9582790091263</v>
      </c>
      <c r="I394" s="50"/>
      <c r="J394" s="51">
        <v>9675</v>
      </c>
      <c r="K394" s="50">
        <v>63.070404172099082</v>
      </c>
      <c r="M394" s="46">
        <f t="shared" si="46"/>
        <v>6.7959582790091261E-3</v>
      </c>
      <c r="N394" s="46" t="str">
        <f t="shared" si="47"/>
        <v>E05000607</v>
      </c>
      <c r="O394" s="46" t="str">
        <f t="shared" si="43"/>
        <v>Valley</v>
      </c>
      <c r="P394" s="46" t="str">
        <f t="shared" si="48"/>
        <v>Waltham Forest</v>
      </c>
      <c r="Q394" s="46">
        <v>6.1519434628975267E-3</v>
      </c>
    </row>
    <row r="395" spans="1:17" x14ac:dyDescent="0.2">
      <c r="A395" s="47" t="s">
        <v>899</v>
      </c>
      <c r="B395" s="47" t="s">
        <v>900</v>
      </c>
      <c r="C395" s="47" t="s">
        <v>70</v>
      </c>
      <c r="D395" s="48">
        <v>17180</v>
      </c>
      <c r="E395" s="49">
        <v>112.9</v>
      </c>
      <c r="F395" s="50">
        <f t="shared" si="42"/>
        <v>1.129</v>
      </c>
      <c r="G395" s="50">
        <f t="shared" si="44"/>
        <v>152.17006200177147</v>
      </c>
      <c r="H395" s="51">
        <f t="shared" si="45"/>
        <v>15217.006200177148</v>
      </c>
      <c r="I395" s="50"/>
      <c r="J395" s="51">
        <v>15842</v>
      </c>
      <c r="K395" s="50">
        <v>140.31886625332152</v>
      </c>
      <c r="M395" s="46">
        <f t="shared" si="46"/>
        <v>1.5217006200177147E-2</v>
      </c>
      <c r="N395" s="46" t="str">
        <f t="shared" si="47"/>
        <v>E05000319</v>
      </c>
      <c r="O395" s="46" t="str">
        <f t="shared" si="43"/>
        <v>Romford Town</v>
      </c>
      <c r="P395" s="46" t="str">
        <f t="shared" si="48"/>
        <v>Havering</v>
      </c>
      <c r="Q395" s="46">
        <v>6.1350314026517791E-3</v>
      </c>
    </row>
    <row r="396" spans="1:17" x14ac:dyDescent="0.2">
      <c r="A396" s="47" t="s">
        <v>901</v>
      </c>
      <c r="B396" s="47" t="s">
        <v>902</v>
      </c>
      <c r="C396" s="47" t="s">
        <v>70</v>
      </c>
      <c r="D396" s="48">
        <v>14193</v>
      </c>
      <c r="E396" s="49">
        <v>134.30000000000001</v>
      </c>
      <c r="F396" s="50">
        <f t="shared" si="42"/>
        <v>1.3430000000000002</v>
      </c>
      <c r="G396" s="50">
        <f t="shared" si="44"/>
        <v>105.68131049888309</v>
      </c>
      <c r="H396" s="51">
        <f t="shared" si="45"/>
        <v>10568.131049888309</v>
      </c>
      <c r="I396" s="50"/>
      <c r="J396" s="51">
        <v>12852</v>
      </c>
      <c r="K396" s="50">
        <v>95.696202531645568</v>
      </c>
      <c r="M396" s="46">
        <f t="shared" si="46"/>
        <v>1.0568131049888308E-2</v>
      </c>
      <c r="N396" s="46" t="str">
        <f t="shared" si="47"/>
        <v>E05000529</v>
      </c>
      <c r="O396" s="46" t="str">
        <f t="shared" si="43"/>
        <v>South Twickenham</v>
      </c>
      <c r="P396" s="46" t="str">
        <f t="shared" si="48"/>
        <v>Richmond upon Thames</v>
      </c>
      <c r="Q396" s="46">
        <v>6.1134916039374638E-3</v>
      </c>
    </row>
    <row r="397" spans="1:17" x14ac:dyDescent="0.2">
      <c r="A397" s="47" t="s">
        <v>903</v>
      </c>
      <c r="B397" s="47" t="s">
        <v>904</v>
      </c>
      <c r="C397" s="47" t="s">
        <v>70</v>
      </c>
      <c r="D397" s="48">
        <v>15491</v>
      </c>
      <c r="E397" s="49">
        <v>112</v>
      </c>
      <c r="F397" s="50">
        <f t="shared" si="42"/>
        <v>1.1200000000000001</v>
      </c>
      <c r="G397" s="50">
        <f t="shared" si="44"/>
        <v>138.3125</v>
      </c>
      <c r="H397" s="51">
        <f t="shared" si="45"/>
        <v>13831.249999999998</v>
      </c>
      <c r="I397" s="50"/>
      <c r="J397" s="51">
        <v>13795</v>
      </c>
      <c r="K397" s="50">
        <v>123.16964285714286</v>
      </c>
      <c r="M397" s="46">
        <f t="shared" si="46"/>
        <v>1.3831249999999998E-2</v>
      </c>
      <c r="N397" s="46" t="str">
        <f t="shared" si="47"/>
        <v>E05000197</v>
      </c>
      <c r="O397" s="46" t="str">
        <f t="shared" si="43"/>
        <v>Edmonton Green</v>
      </c>
      <c r="P397" s="46" t="str">
        <f t="shared" si="48"/>
        <v>Enfield</v>
      </c>
      <c r="Q397" s="46">
        <v>6.1083413231064251E-3</v>
      </c>
    </row>
    <row r="398" spans="1:17" x14ac:dyDescent="0.2">
      <c r="A398" s="47" t="s">
        <v>905</v>
      </c>
      <c r="B398" s="47" t="s">
        <v>906</v>
      </c>
      <c r="C398" s="47" t="s">
        <v>70</v>
      </c>
      <c r="D398" s="48">
        <v>18244</v>
      </c>
      <c r="E398" s="49">
        <v>120.8</v>
      </c>
      <c r="F398" s="50">
        <f t="shared" si="42"/>
        <v>1.208</v>
      </c>
      <c r="G398" s="50">
        <f t="shared" si="44"/>
        <v>151.02649006622516</v>
      </c>
      <c r="H398" s="51">
        <f t="shared" si="45"/>
        <v>15102.649006622518</v>
      </c>
      <c r="I398" s="50"/>
      <c r="J398" s="51">
        <v>16784</v>
      </c>
      <c r="K398" s="50">
        <v>138.94039735099338</v>
      </c>
      <c r="M398" s="46">
        <f t="shared" si="46"/>
        <v>1.5102649006622518E-2</v>
      </c>
      <c r="N398" s="46" t="str">
        <f t="shared" si="47"/>
        <v>E05000402</v>
      </c>
      <c r="O398" s="46" t="str">
        <f t="shared" si="43"/>
        <v>Beverley</v>
      </c>
      <c r="P398" s="46" t="str">
        <f t="shared" si="48"/>
        <v>Kingston upon Thames</v>
      </c>
      <c r="Q398" s="46">
        <v>6.0930851063829786E-3</v>
      </c>
    </row>
    <row r="399" spans="1:17" x14ac:dyDescent="0.2">
      <c r="A399" s="47" t="s">
        <v>907</v>
      </c>
      <c r="B399" s="47" t="s">
        <v>908</v>
      </c>
      <c r="C399" s="47" t="s">
        <v>70</v>
      </c>
      <c r="D399" s="48">
        <v>17733</v>
      </c>
      <c r="E399" s="49">
        <v>85.3</v>
      </c>
      <c r="F399" s="50">
        <f t="shared" si="42"/>
        <v>0.85299999999999998</v>
      </c>
      <c r="G399" s="50">
        <f t="shared" si="44"/>
        <v>207.88980070339977</v>
      </c>
      <c r="H399" s="51">
        <f t="shared" si="45"/>
        <v>20788.980070339978</v>
      </c>
      <c r="I399" s="50"/>
      <c r="J399" s="51">
        <v>15032</v>
      </c>
      <c r="K399" s="50">
        <v>176.22508792497069</v>
      </c>
      <c r="M399" s="46">
        <f t="shared" si="46"/>
        <v>2.0788980070339979E-2</v>
      </c>
      <c r="N399" s="46" t="str">
        <f t="shared" si="47"/>
        <v>E05000142</v>
      </c>
      <c r="O399" s="46" t="str">
        <f t="shared" si="43"/>
        <v>Regent's Park</v>
      </c>
      <c r="P399" s="46" t="str">
        <f t="shared" si="48"/>
        <v>Westminster</v>
      </c>
      <c r="Q399" s="46">
        <v>6.0828900709219858E-3</v>
      </c>
    </row>
    <row r="400" spans="1:17" x14ac:dyDescent="0.2">
      <c r="A400" s="47" t="s">
        <v>909</v>
      </c>
      <c r="B400" s="47" t="s">
        <v>910</v>
      </c>
      <c r="C400" s="47" t="s">
        <v>70</v>
      </c>
      <c r="D400" s="48">
        <v>14945</v>
      </c>
      <c r="E400" s="49">
        <v>157</v>
      </c>
      <c r="F400" s="50">
        <f t="shared" si="42"/>
        <v>1.57</v>
      </c>
      <c r="G400" s="50">
        <f t="shared" si="44"/>
        <v>95.191082802547768</v>
      </c>
      <c r="H400" s="51">
        <f t="shared" si="45"/>
        <v>9519.1082802547771</v>
      </c>
      <c r="I400" s="50"/>
      <c r="J400" s="51">
        <v>13712</v>
      </c>
      <c r="K400" s="50">
        <v>87.337579617834393</v>
      </c>
      <c r="M400" s="46">
        <f t="shared" si="46"/>
        <v>9.5191082802547778E-3</v>
      </c>
      <c r="N400" s="46" t="str">
        <f t="shared" si="47"/>
        <v>E05000062</v>
      </c>
      <c r="O400" s="46" t="str">
        <f t="shared" si="43"/>
        <v>West Hendon</v>
      </c>
      <c r="P400" s="46" t="str">
        <f t="shared" si="48"/>
        <v>Barnet</v>
      </c>
      <c r="Q400" s="46">
        <v>6.0624635143023938E-3</v>
      </c>
    </row>
    <row r="401" spans="1:17" x14ac:dyDescent="0.2">
      <c r="A401" s="47" t="s">
        <v>911</v>
      </c>
      <c r="B401" s="47" t="s">
        <v>912</v>
      </c>
      <c r="C401" s="47" t="s">
        <v>70</v>
      </c>
      <c r="D401" s="48">
        <v>16613</v>
      </c>
      <c r="E401" s="49">
        <v>203.2</v>
      </c>
      <c r="F401" s="50">
        <f t="shared" si="42"/>
        <v>2.032</v>
      </c>
      <c r="G401" s="50">
        <f t="shared" si="44"/>
        <v>81.756889763779526</v>
      </c>
      <c r="H401" s="51">
        <f t="shared" si="45"/>
        <v>8175.6889763779527</v>
      </c>
      <c r="I401" s="50"/>
      <c r="J401" s="51">
        <v>15107</v>
      </c>
      <c r="K401" s="50">
        <v>74.345472440944889</v>
      </c>
      <c r="M401" s="46">
        <f t="shared" si="46"/>
        <v>8.1756889763779528E-3</v>
      </c>
      <c r="N401" s="46" t="str">
        <f t="shared" si="47"/>
        <v>E05000470</v>
      </c>
      <c r="O401" s="46" t="str">
        <f t="shared" si="43"/>
        <v>St. Helier</v>
      </c>
      <c r="P401" s="46" t="str">
        <f t="shared" si="48"/>
        <v>Merton</v>
      </c>
      <c r="Q401" s="46">
        <v>6.0407166123778505E-3</v>
      </c>
    </row>
    <row r="402" spans="1:17" x14ac:dyDescent="0.2">
      <c r="A402" s="47" t="s">
        <v>913</v>
      </c>
      <c r="B402" s="47" t="s">
        <v>914</v>
      </c>
      <c r="C402" s="47" t="s">
        <v>70</v>
      </c>
      <c r="D402" s="48">
        <v>15574</v>
      </c>
      <c r="E402" s="49">
        <v>147.30000000000001</v>
      </c>
      <c r="F402" s="50">
        <f t="shared" si="42"/>
        <v>1.4730000000000001</v>
      </c>
      <c r="G402" s="50">
        <f t="shared" si="44"/>
        <v>105.72980312287847</v>
      </c>
      <c r="H402" s="51">
        <f t="shared" si="45"/>
        <v>10572.980312287847</v>
      </c>
      <c r="I402" s="50"/>
      <c r="J402" s="51">
        <v>14763</v>
      </c>
      <c r="K402" s="50">
        <v>100.22403258655804</v>
      </c>
      <c r="M402" s="46">
        <f t="shared" si="46"/>
        <v>1.0572980312287848E-2</v>
      </c>
      <c r="N402" s="46" t="str">
        <f t="shared" si="47"/>
        <v>E05000602</v>
      </c>
      <c r="O402" s="46" t="str">
        <f t="shared" si="43"/>
        <v>Larkswood</v>
      </c>
      <c r="P402" s="46" t="str">
        <f t="shared" si="48"/>
        <v>Waltham Forest</v>
      </c>
      <c r="Q402" s="46">
        <v>6.0144997583373612E-3</v>
      </c>
    </row>
    <row r="403" spans="1:17" x14ac:dyDescent="0.2">
      <c r="A403" s="47" t="s">
        <v>915</v>
      </c>
      <c r="B403" s="47" t="s">
        <v>916</v>
      </c>
      <c r="C403" s="47" t="s">
        <v>70</v>
      </c>
      <c r="D403" s="48">
        <v>19831</v>
      </c>
      <c r="E403" s="49">
        <v>105.9</v>
      </c>
      <c r="F403" s="50">
        <f t="shared" si="42"/>
        <v>1.0590000000000002</v>
      </c>
      <c r="G403" s="50">
        <f t="shared" si="44"/>
        <v>187.26156751652502</v>
      </c>
      <c r="H403" s="51">
        <f t="shared" si="45"/>
        <v>18726.156751652499</v>
      </c>
      <c r="I403" s="50"/>
      <c r="J403" s="51">
        <v>17242.999999999996</v>
      </c>
      <c r="K403" s="50">
        <v>162.82341831916898</v>
      </c>
      <c r="M403" s="46">
        <f t="shared" si="46"/>
        <v>1.8726156751652498E-2</v>
      </c>
      <c r="N403" s="46" t="str">
        <f t="shared" si="47"/>
        <v>E05000208</v>
      </c>
      <c r="O403" s="46" t="str">
        <f t="shared" si="43"/>
        <v>Southgate</v>
      </c>
      <c r="P403" s="46" t="str">
        <f t="shared" si="48"/>
        <v>Enfield</v>
      </c>
      <c r="Q403" s="46">
        <v>6.0096618357487917E-3</v>
      </c>
    </row>
    <row r="404" spans="1:17" x14ac:dyDescent="0.2">
      <c r="A404" s="47" t="s">
        <v>917</v>
      </c>
      <c r="B404" s="47" t="s">
        <v>918</v>
      </c>
      <c r="C404" s="47" t="s">
        <v>70</v>
      </c>
      <c r="D404" s="48">
        <v>17731</v>
      </c>
      <c r="E404" s="49">
        <v>127.5</v>
      </c>
      <c r="F404" s="50">
        <f t="shared" si="42"/>
        <v>1.2749999999999999</v>
      </c>
      <c r="G404" s="50">
        <f t="shared" si="44"/>
        <v>139.06666666666666</v>
      </c>
      <c r="H404" s="51">
        <f t="shared" si="45"/>
        <v>13906.666666666668</v>
      </c>
      <c r="I404" s="50"/>
      <c r="J404" s="51">
        <v>15106</v>
      </c>
      <c r="K404" s="50">
        <v>118.47843137254903</v>
      </c>
      <c r="M404" s="46">
        <f t="shared" si="46"/>
        <v>1.3906666666666668E-2</v>
      </c>
      <c r="N404" s="46" t="str">
        <f t="shared" si="47"/>
        <v>E05000220</v>
      </c>
      <c r="O404" s="46" t="str">
        <f t="shared" si="43"/>
        <v>Eltham West</v>
      </c>
      <c r="P404" s="46" t="str">
        <f t="shared" si="48"/>
        <v>Greenwich</v>
      </c>
      <c r="Q404" s="46">
        <v>6.0086562242374275E-3</v>
      </c>
    </row>
    <row r="405" spans="1:17" x14ac:dyDescent="0.2">
      <c r="A405" s="47" t="s">
        <v>919</v>
      </c>
      <c r="B405" s="47" t="s">
        <v>920</v>
      </c>
      <c r="C405" s="47" t="s">
        <v>70</v>
      </c>
      <c r="D405" s="48">
        <v>16616</v>
      </c>
      <c r="E405" s="49">
        <v>116.2</v>
      </c>
      <c r="F405" s="50">
        <f t="shared" si="42"/>
        <v>1.1619999999999999</v>
      </c>
      <c r="G405" s="50">
        <f t="shared" si="44"/>
        <v>142.99483648881238</v>
      </c>
      <c r="H405" s="51">
        <f t="shared" si="45"/>
        <v>14299.48364888124</v>
      </c>
      <c r="I405" s="50"/>
      <c r="J405" s="51">
        <v>14262</v>
      </c>
      <c r="K405" s="50">
        <v>122.73666092943201</v>
      </c>
      <c r="M405" s="46">
        <f t="shared" si="46"/>
        <v>1.429948364888124E-2</v>
      </c>
      <c r="N405" s="46" t="str">
        <f t="shared" si="47"/>
        <v>E05000525</v>
      </c>
      <c r="O405" s="46" t="str">
        <f t="shared" si="43"/>
        <v>Mortlake and Barnes Common</v>
      </c>
      <c r="P405" s="46" t="str">
        <f t="shared" si="48"/>
        <v>Richmond upon Thames</v>
      </c>
      <c r="Q405" s="46">
        <v>5.9912280701754379E-3</v>
      </c>
    </row>
    <row r="406" spans="1:17" x14ac:dyDescent="0.2">
      <c r="A406" s="47" t="s">
        <v>921</v>
      </c>
      <c r="B406" s="47" t="s">
        <v>922</v>
      </c>
      <c r="C406" s="47" t="s">
        <v>70</v>
      </c>
      <c r="D406" s="48">
        <v>16413</v>
      </c>
      <c r="E406" s="49">
        <v>144.9</v>
      </c>
      <c r="F406" s="50">
        <f t="shared" si="42"/>
        <v>1.4490000000000001</v>
      </c>
      <c r="G406" s="50">
        <f t="shared" si="44"/>
        <v>113.27122153209109</v>
      </c>
      <c r="H406" s="51">
        <f t="shared" si="45"/>
        <v>11327.122153209109</v>
      </c>
      <c r="I406" s="50"/>
      <c r="J406" s="51">
        <v>14550</v>
      </c>
      <c r="K406" s="50">
        <v>100.41407867494824</v>
      </c>
      <c r="M406" s="46">
        <f t="shared" si="46"/>
        <v>1.1327122153209109E-2</v>
      </c>
      <c r="N406" s="46" t="str">
        <f t="shared" si="47"/>
        <v>E05000034</v>
      </c>
      <c r="O406" s="46" t="str">
        <f t="shared" si="43"/>
        <v>Heath</v>
      </c>
      <c r="P406" s="46" t="str">
        <f t="shared" si="48"/>
        <v>Barking and Dagenham</v>
      </c>
      <c r="Q406" s="46">
        <v>5.9865336658354116E-3</v>
      </c>
    </row>
    <row r="407" spans="1:17" x14ac:dyDescent="0.2">
      <c r="A407" s="47" t="s">
        <v>923</v>
      </c>
      <c r="B407" s="47" t="s">
        <v>924</v>
      </c>
      <c r="C407" s="47" t="s">
        <v>70</v>
      </c>
      <c r="D407" s="48">
        <v>16083</v>
      </c>
      <c r="E407" s="49">
        <v>86.9</v>
      </c>
      <c r="F407" s="50">
        <f t="shared" si="42"/>
        <v>0.86900000000000011</v>
      </c>
      <c r="G407" s="50">
        <f t="shared" si="44"/>
        <v>185.07479861910241</v>
      </c>
      <c r="H407" s="51">
        <f t="shared" si="45"/>
        <v>18507.47986191024</v>
      </c>
      <c r="I407" s="50"/>
      <c r="J407" s="51">
        <v>14777</v>
      </c>
      <c r="K407" s="50">
        <v>170.04602991944762</v>
      </c>
      <c r="M407" s="46">
        <f t="shared" si="46"/>
        <v>1.8507479861910241E-2</v>
      </c>
      <c r="N407" s="46" t="str">
        <f t="shared" si="47"/>
        <v>E05000209</v>
      </c>
      <c r="O407" s="46" t="str">
        <f t="shared" si="43"/>
        <v>Southgate Green</v>
      </c>
      <c r="P407" s="46" t="str">
        <f t="shared" si="48"/>
        <v>Enfield</v>
      </c>
      <c r="Q407" s="46">
        <v>5.9652273595720293E-3</v>
      </c>
    </row>
    <row r="408" spans="1:17" x14ac:dyDescent="0.2">
      <c r="A408" s="47" t="s">
        <v>925</v>
      </c>
      <c r="B408" s="47" t="s">
        <v>926</v>
      </c>
      <c r="C408" s="47" t="s">
        <v>70</v>
      </c>
      <c r="D408" s="48">
        <v>16273</v>
      </c>
      <c r="E408" s="49">
        <v>127.3</v>
      </c>
      <c r="F408" s="50">
        <f t="shared" si="42"/>
        <v>1.2729999999999999</v>
      </c>
      <c r="G408" s="50">
        <f t="shared" si="44"/>
        <v>127.8318931657502</v>
      </c>
      <c r="H408" s="51">
        <f t="shared" si="45"/>
        <v>12783.189316575021</v>
      </c>
      <c r="I408" s="50"/>
      <c r="J408" s="51">
        <v>14263</v>
      </c>
      <c r="K408" s="50">
        <v>112.04241948153967</v>
      </c>
      <c r="M408" s="46">
        <f t="shared" si="46"/>
        <v>1.278318931657502E-2</v>
      </c>
      <c r="N408" s="46" t="str">
        <f t="shared" si="47"/>
        <v>E05000337</v>
      </c>
      <c r="O408" s="46" t="str">
        <f t="shared" si="43"/>
        <v>Pinkwell</v>
      </c>
      <c r="P408" s="46" t="str">
        <f t="shared" si="48"/>
        <v>Hillingdon</v>
      </c>
      <c r="Q408" s="46">
        <v>5.9493440233236161E-3</v>
      </c>
    </row>
    <row r="409" spans="1:17" x14ac:dyDescent="0.2">
      <c r="A409" s="47" t="s">
        <v>927</v>
      </c>
      <c r="B409" s="47" t="s">
        <v>928</v>
      </c>
      <c r="C409" s="47" t="s">
        <v>70</v>
      </c>
      <c r="D409" s="48">
        <v>14730</v>
      </c>
      <c r="E409" s="49">
        <v>169.8</v>
      </c>
      <c r="F409" s="50">
        <f t="shared" si="42"/>
        <v>1.6980000000000002</v>
      </c>
      <c r="G409" s="50">
        <f t="shared" si="44"/>
        <v>86.749116607773843</v>
      </c>
      <c r="H409" s="51">
        <f t="shared" si="45"/>
        <v>8674.9116607773849</v>
      </c>
      <c r="I409" s="50"/>
      <c r="J409" s="51">
        <v>14336</v>
      </c>
      <c r="K409" s="50">
        <v>84.42873969375735</v>
      </c>
      <c r="M409" s="46">
        <f t="shared" si="46"/>
        <v>8.6749116607773846E-3</v>
      </c>
      <c r="N409" s="46" t="str">
        <f t="shared" si="47"/>
        <v>E05000116</v>
      </c>
      <c r="O409" s="46" t="str">
        <f t="shared" si="43"/>
        <v>Crystal Palace</v>
      </c>
      <c r="P409" s="46" t="str">
        <f t="shared" si="48"/>
        <v>Bromley</v>
      </c>
      <c r="Q409" s="46">
        <v>5.9188835586567812E-3</v>
      </c>
    </row>
    <row r="410" spans="1:17" x14ac:dyDescent="0.2">
      <c r="A410" s="47" t="s">
        <v>929</v>
      </c>
      <c r="B410" s="47" t="s">
        <v>930</v>
      </c>
      <c r="C410" s="47" t="s">
        <v>70</v>
      </c>
      <c r="D410" s="48">
        <v>17150</v>
      </c>
      <c r="E410" s="49">
        <v>145.1</v>
      </c>
      <c r="F410" s="50">
        <f t="shared" si="42"/>
        <v>1.4509999999999998</v>
      </c>
      <c r="G410" s="50">
        <f t="shared" si="44"/>
        <v>118.19434872501724</v>
      </c>
      <c r="H410" s="51">
        <f t="shared" si="45"/>
        <v>11819.434872501724</v>
      </c>
      <c r="I410" s="50"/>
      <c r="J410" s="51">
        <v>14906</v>
      </c>
      <c r="K410" s="50">
        <v>102.72915230875259</v>
      </c>
      <c r="M410" s="46">
        <f t="shared" si="46"/>
        <v>1.1819434872501724E-2</v>
      </c>
      <c r="N410" s="46" t="str">
        <f t="shared" si="47"/>
        <v>E05000594</v>
      </c>
      <c r="O410" s="46" t="str">
        <f t="shared" si="43"/>
        <v>Endlebury</v>
      </c>
      <c r="P410" s="46" t="str">
        <f t="shared" si="48"/>
        <v>Waltham Forest</v>
      </c>
      <c r="Q410" s="46">
        <v>5.9096477794793262E-3</v>
      </c>
    </row>
    <row r="411" spans="1:17" x14ac:dyDescent="0.2">
      <c r="A411" s="47" t="s">
        <v>931</v>
      </c>
      <c r="B411" s="47" t="s">
        <v>932</v>
      </c>
      <c r="C411" s="47" t="s">
        <v>70</v>
      </c>
      <c r="D411" s="48">
        <v>14613</v>
      </c>
      <c r="E411" s="49">
        <v>108.3</v>
      </c>
      <c r="F411" s="50">
        <f t="shared" si="42"/>
        <v>1.083</v>
      </c>
      <c r="G411" s="50">
        <f t="shared" si="44"/>
        <v>134.93074792243769</v>
      </c>
      <c r="H411" s="51">
        <f t="shared" si="45"/>
        <v>13493.074792243768</v>
      </c>
      <c r="I411" s="50"/>
      <c r="J411" s="51">
        <v>12526</v>
      </c>
      <c r="K411" s="50">
        <v>115.66020313942752</v>
      </c>
      <c r="M411" s="46">
        <f t="shared" si="46"/>
        <v>1.3493074792243768E-2</v>
      </c>
      <c r="N411" s="46" t="str">
        <f t="shared" si="47"/>
        <v>E05000349</v>
      </c>
      <c r="O411" s="46" t="str">
        <f t="shared" si="43"/>
        <v>Chiswick Riverside</v>
      </c>
      <c r="P411" s="46" t="str">
        <f t="shared" si="48"/>
        <v>Hounslow</v>
      </c>
      <c r="Q411" s="46">
        <v>5.9062950504565111E-3</v>
      </c>
    </row>
    <row r="412" spans="1:17" x14ac:dyDescent="0.2">
      <c r="A412" s="47" t="s">
        <v>933</v>
      </c>
      <c r="B412" s="47" t="s">
        <v>934</v>
      </c>
      <c r="C412" s="47" t="s">
        <v>70</v>
      </c>
      <c r="D412" s="48">
        <v>14578</v>
      </c>
      <c r="E412" s="49">
        <v>151.5</v>
      </c>
      <c r="F412" s="50">
        <f t="shared" si="42"/>
        <v>1.5149999999999999</v>
      </c>
      <c r="G412" s="50">
        <f t="shared" si="44"/>
        <v>96.224422442244219</v>
      </c>
      <c r="H412" s="51">
        <f t="shared" si="45"/>
        <v>9622.4422442244231</v>
      </c>
      <c r="I412" s="50"/>
      <c r="J412" s="51">
        <v>13641</v>
      </c>
      <c r="K412" s="50">
        <v>90.039603960396036</v>
      </c>
      <c r="M412" s="46">
        <f t="shared" si="46"/>
        <v>9.6224422442244238E-3</v>
      </c>
      <c r="N412" s="46" t="str">
        <f t="shared" si="47"/>
        <v>E05000561</v>
      </c>
      <c r="O412" s="46" t="str">
        <f t="shared" si="43"/>
        <v>Nonsuch</v>
      </c>
      <c r="P412" s="46" t="str">
        <f t="shared" si="48"/>
        <v>Sutton</v>
      </c>
      <c r="Q412" s="46">
        <v>5.8803777544596016E-3</v>
      </c>
    </row>
    <row r="413" spans="1:17" x14ac:dyDescent="0.2">
      <c r="A413" s="47" t="s">
        <v>935</v>
      </c>
      <c r="B413" s="47" t="s">
        <v>936</v>
      </c>
      <c r="C413" s="47" t="s">
        <v>70</v>
      </c>
      <c r="D413" s="48">
        <v>16473</v>
      </c>
      <c r="E413" s="49">
        <v>102.9</v>
      </c>
      <c r="F413" s="50">
        <f t="shared" si="42"/>
        <v>1.0290000000000001</v>
      </c>
      <c r="G413" s="50">
        <f t="shared" si="44"/>
        <v>160.0874635568513</v>
      </c>
      <c r="H413" s="51">
        <f t="shared" si="45"/>
        <v>16008.746355685129</v>
      </c>
      <c r="I413" s="50"/>
      <c r="J413" s="51">
        <v>15771</v>
      </c>
      <c r="K413" s="50">
        <v>153.26530612244898</v>
      </c>
      <c r="M413" s="46">
        <f t="shared" si="46"/>
        <v>1.6008746355685128E-2</v>
      </c>
      <c r="N413" s="46" t="str">
        <f t="shared" si="47"/>
        <v>E05000347</v>
      </c>
      <c r="O413" s="46" t="str">
        <f t="shared" si="43"/>
        <v>Brentford</v>
      </c>
      <c r="P413" s="46" t="str">
        <f t="shared" si="48"/>
        <v>Hounslow</v>
      </c>
      <c r="Q413" s="46">
        <v>5.8782554126137442E-3</v>
      </c>
    </row>
    <row r="414" spans="1:17" x14ac:dyDescent="0.2">
      <c r="A414" s="47" t="s">
        <v>937</v>
      </c>
      <c r="B414" s="47" t="s">
        <v>938</v>
      </c>
      <c r="C414" s="47" t="s">
        <v>70</v>
      </c>
      <c r="D414" s="48">
        <v>17137</v>
      </c>
      <c r="E414" s="49">
        <v>112.9</v>
      </c>
      <c r="F414" s="50">
        <f t="shared" si="42"/>
        <v>1.129</v>
      </c>
      <c r="G414" s="50">
        <f t="shared" si="44"/>
        <v>151.78919397697075</v>
      </c>
      <c r="H414" s="51">
        <f t="shared" si="45"/>
        <v>15178.919397697076</v>
      </c>
      <c r="I414" s="50"/>
      <c r="J414" s="51">
        <v>14143</v>
      </c>
      <c r="K414" s="50">
        <v>125.27015057573072</v>
      </c>
      <c r="M414" s="46">
        <f t="shared" si="46"/>
        <v>1.5178919397697076E-2</v>
      </c>
      <c r="N414" s="46" t="str">
        <f t="shared" si="47"/>
        <v>E05000194</v>
      </c>
      <c r="O414" s="46" t="str">
        <f t="shared" si="43"/>
        <v>Bush Hill Park</v>
      </c>
      <c r="P414" s="46" t="str">
        <f t="shared" si="48"/>
        <v>Enfield</v>
      </c>
      <c r="Q414" s="46">
        <v>5.8060174188440221E-3</v>
      </c>
    </row>
    <row r="415" spans="1:17" x14ac:dyDescent="0.2">
      <c r="A415" s="47" t="s">
        <v>939</v>
      </c>
      <c r="B415" s="47" t="s">
        <v>940</v>
      </c>
      <c r="C415" s="47" t="s">
        <v>72</v>
      </c>
      <c r="D415" s="48">
        <v>16173</v>
      </c>
      <c r="E415" s="49">
        <v>308.5</v>
      </c>
      <c r="F415" s="50">
        <f t="shared" si="42"/>
        <v>3.085</v>
      </c>
      <c r="G415" s="50">
        <f t="shared" si="44"/>
        <v>52.424635332252834</v>
      </c>
      <c r="H415" s="51">
        <f t="shared" si="45"/>
        <v>5242.4635332252838</v>
      </c>
      <c r="I415" s="50"/>
      <c r="J415" s="51">
        <v>14775</v>
      </c>
      <c r="K415" s="50">
        <v>47.893030794165313</v>
      </c>
      <c r="M415" s="46">
        <f t="shared" si="46"/>
        <v>5.2424635332252835E-3</v>
      </c>
      <c r="N415" s="46" t="str">
        <f t="shared" si="47"/>
        <v>E05000155</v>
      </c>
      <c r="O415" s="46" t="str">
        <f t="shared" si="43"/>
        <v>Heathfield</v>
      </c>
      <c r="P415" s="46" t="str">
        <f t="shared" si="48"/>
        <v>Richmond upon Thames</v>
      </c>
      <c r="Q415" s="46">
        <v>5.7473849372384938E-3</v>
      </c>
    </row>
    <row r="416" spans="1:17" x14ac:dyDescent="0.2">
      <c r="A416" s="47" t="s">
        <v>941</v>
      </c>
      <c r="B416" s="47" t="s">
        <v>942</v>
      </c>
      <c r="C416" s="47" t="s">
        <v>72</v>
      </c>
      <c r="D416" s="48">
        <v>15558</v>
      </c>
      <c r="E416" s="49">
        <v>231.3</v>
      </c>
      <c r="F416" s="50">
        <f t="shared" si="42"/>
        <v>2.3130000000000002</v>
      </c>
      <c r="G416" s="50">
        <f t="shared" si="44"/>
        <v>67.263294422827499</v>
      </c>
      <c r="H416" s="51">
        <f t="shared" si="45"/>
        <v>6726.3294422827494</v>
      </c>
      <c r="I416" s="50"/>
      <c r="J416" s="51">
        <v>14039</v>
      </c>
      <c r="K416" s="50">
        <v>60.696065715520966</v>
      </c>
      <c r="M416" s="46">
        <f t="shared" si="46"/>
        <v>6.7263294422827491E-3</v>
      </c>
      <c r="N416" s="46" t="str">
        <f t="shared" si="47"/>
        <v>E05000502</v>
      </c>
      <c r="O416" s="46" t="str">
        <f t="shared" si="43"/>
        <v>Cranbrook</v>
      </c>
      <c r="P416" s="46" t="str">
        <f t="shared" si="48"/>
        <v>Redbridge</v>
      </c>
      <c r="Q416" s="46">
        <v>5.741895261845386E-3</v>
      </c>
    </row>
    <row r="417" spans="1:17" x14ac:dyDescent="0.2">
      <c r="A417" s="47" t="s">
        <v>943</v>
      </c>
      <c r="B417" s="47" t="s">
        <v>944</v>
      </c>
      <c r="C417" s="47" t="s">
        <v>72</v>
      </c>
      <c r="D417" s="48">
        <v>19252</v>
      </c>
      <c r="E417" s="49">
        <v>168.6</v>
      </c>
      <c r="F417" s="50">
        <f t="shared" si="42"/>
        <v>1.6859999999999999</v>
      </c>
      <c r="G417" s="50">
        <f t="shared" si="44"/>
        <v>114.18742586002372</v>
      </c>
      <c r="H417" s="51">
        <f t="shared" si="45"/>
        <v>11418.742586002372</v>
      </c>
      <c r="I417" s="50"/>
      <c r="J417" s="51">
        <v>17156</v>
      </c>
      <c r="K417" s="50">
        <v>101.75563463819692</v>
      </c>
      <c r="M417" s="46">
        <f t="shared" si="46"/>
        <v>1.1418742586002372E-2</v>
      </c>
      <c r="N417" s="46" t="str">
        <f t="shared" si="47"/>
        <v>E05000518</v>
      </c>
      <c r="O417" s="46" t="str">
        <f t="shared" si="43"/>
        <v>Fulwell and Hampton Hill</v>
      </c>
      <c r="P417" s="46" t="str">
        <f t="shared" si="48"/>
        <v>Richmond upon Thames</v>
      </c>
      <c r="Q417" s="46">
        <v>5.7189781021897805E-3</v>
      </c>
    </row>
    <row r="418" spans="1:17" x14ac:dyDescent="0.2">
      <c r="A418" s="47" t="s">
        <v>945</v>
      </c>
      <c r="B418" s="47" t="s">
        <v>946</v>
      </c>
      <c r="C418" s="47" t="s">
        <v>72</v>
      </c>
      <c r="D418" s="48">
        <v>15817</v>
      </c>
      <c r="E418" s="49">
        <v>186.8</v>
      </c>
      <c r="F418" s="50">
        <f t="shared" si="42"/>
        <v>1.8680000000000001</v>
      </c>
      <c r="G418" s="50">
        <f t="shared" si="44"/>
        <v>84.673447537473223</v>
      </c>
      <c r="H418" s="51">
        <f t="shared" si="45"/>
        <v>8467.3447537473221</v>
      </c>
      <c r="I418" s="50"/>
      <c r="J418" s="51">
        <v>15214</v>
      </c>
      <c r="K418" s="50">
        <v>81.445396145610275</v>
      </c>
      <c r="M418" s="46">
        <f t="shared" si="46"/>
        <v>8.4673447537473214E-3</v>
      </c>
      <c r="N418" s="46" t="str">
        <f t="shared" si="47"/>
        <v>E12000007</v>
      </c>
      <c r="O418" s="46" t="str">
        <f t="shared" si="43"/>
        <v>London</v>
      </c>
      <c r="P418" s="46" t="str">
        <f t="shared" si="48"/>
        <v>London</v>
      </c>
      <c r="Q418" s="46">
        <v>5.7101953384891E-3</v>
      </c>
    </row>
    <row r="419" spans="1:17" x14ac:dyDescent="0.2">
      <c r="A419" s="47" t="s">
        <v>947</v>
      </c>
      <c r="B419" s="47" t="s">
        <v>948</v>
      </c>
      <c r="C419" s="47" t="s">
        <v>72</v>
      </c>
      <c r="D419" s="48">
        <v>15763</v>
      </c>
      <c r="E419" s="49">
        <v>172.1</v>
      </c>
      <c r="F419" s="50">
        <f t="shared" si="42"/>
        <v>1.7209999999999999</v>
      </c>
      <c r="G419" s="50">
        <f t="shared" si="44"/>
        <v>91.592097617664152</v>
      </c>
      <c r="H419" s="51">
        <f t="shared" si="45"/>
        <v>9159.2097617664149</v>
      </c>
      <c r="I419" s="50"/>
      <c r="J419" s="51">
        <v>14937</v>
      </c>
      <c r="K419" s="50">
        <v>86.792562463683907</v>
      </c>
      <c r="M419" s="46">
        <f t="shared" si="46"/>
        <v>9.1592097617664153E-3</v>
      </c>
      <c r="N419" s="46" t="str">
        <f t="shared" si="47"/>
        <v>E05000531</v>
      </c>
      <c r="O419" s="46" t="str">
        <f t="shared" si="43"/>
        <v>Twickenham Riverside</v>
      </c>
      <c r="P419" s="46" t="str">
        <f t="shared" si="48"/>
        <v>Richmond upon Thames</v>
      </c>
      <c r="Q419" s="46">
        <v>5.6997961264016314E-3</v>
      </c>
    </row>
    <row r="420" spans="1:17" x14ac:dyDescent="0.2">
      <c r="A420" s="47" t="s">
        <v>949</v>
      </c>
      <c r="B420" s="47" t="s">
        <v>950</v>
      </c>
      <c r="C420" s="47" t="s">
        <v>72</v>
      </c>
      <c r="D420" s="48">
        <v>15436</v>
      </c>
      <c r="E420" s="49">
        <v>238.9</v>
      </c>
      <c r="F420" s="50">
        <f t="shared" si="42"/>
        <v>2.3890000000000002</v>
      </c>
      <c r="G420" s="50">
        <f t="shared" si="44"/>
        <v>64.612808706571784</v>
      </c>
      <c r="H420" s="51">
        <f t="shared" si="45"/>
        <v>6461.2808706571777</v>
      </c>
      <c r="I420" s="50"/>
      <c r="J420" s="51">
        <v>14567</v>
      </c>
      <c r="K420" s="50">
        <v>60.975303474257011</v>
      </c>
      <c r="M420" s="46">
        <f t="shared" si="46"/>
        <v>6.4612808706571781E-3</v>
      </c>
      <c r="N420" s="46" t="str">
        <f t="shared" si="47"/>
        <v>E05000410</v>
      </c>
      <c r="O420" s="46" t="str">
        <f t="shared" si="43"/>
        <v>Old Malden</v>
      </c>
      <c r="P420" s="46" t="str">
        <f t="shared" si="48"/>
        <v>Kingston upon Thames</v>
      </c>
      <c r="Q420" s="46">
        <v>5.6797783933518007E-3</v>
      </c>
    </row>
    <row r="421" spans="1:17" x14ac:dyDescent="0.2">
      <c r="A421" s="47" t="s">
        <v>951</v>
      </c>
      <c r="B421" s="47" t="s">
        <v>952</v>
      </c>
      <c r="C421" s="47" t="s">
        <v>72</v>
      </c>
      <c r="D421" s="48">
        <v>23514</v>
      </c>
      <c r="E421" s="49">
        <v>177.4</v>
      </c>
      <c r="F421" s="50">
        <f t="shared" si="42"/>
        <v>1.774</v>
      </c>
      <c r="G421" s="50">
        <f t="shared" si="44"/>
        <v>132.54791431792557</v>
      </c>
      <c r="H421" s="51">
        <f t="shared" si="45"/>
        <v>13254.791431792559</v>
      </c>
      <c r="I421" s="50"/>
      <c r="J421" s="51">
        <v>16603</v>
      </c>
      <c r="K421" s="50">
        <v>93.590755355129644</v>
      </c>
      <c r="M421" s="46">
        <f t="shared" si="46"/>
        <v>1.3254791431792558E-2</v>
      </c>
      <c r="N421" s="46" t="str">
        <f t="shared" si="47"/>
        <v>E05000184</v>
      </c>
      <c r="O421" s="46" t="str">
        <f t="shared" si="43"/>
        <v>Northolt Mandeville</v>
      </c>
      <c r="P421" s="46" t="str">
        <f t="shared" si="48"/>
        <v>Ealing</v>
      </c>
      <c r="Q421" s="46">
        <v>5.658793604651163E-3</v>
      </c>
    </row>
    <row r="422" spans="1:17" x14ac:dyDescent="0.2">
      <c r="A422" s="47" t="s">
        <v>953</v>
      </c>
      <c r="B422" s="47" t="s">
        <v>954</v>
      </c>
      <c r="C422" s="47" t="s">
        <v>72</v>
      </c>
      <c r="D422" s="48">
        <v>16836</v>
      </c>
      <c r="E422" s="49">
        <v>182.8</v>
      </c>
      <c r="F422" s="50">
        <f t="shared" si="42"/>
        <v>1.8280000000000001</v>
      </c>
      <c r="G422" s="50">
        <f t="shared" si="44"/>
        <v>92.100656455142229</v>
      </c>
      <c r="H422" s="51">
        <f t="shared" si="45"/>
        <v>9210.0656455142234</v>
      </c>
      <c r="I422" s="50"/>
      <c r="J422" s="51">
        <v>14854</v>
      </c>
      <c r="K422" s="50">
        <v>81.258205689277901</v>
      </c>
      <c r="M422" s="46">
        <f t="shared" si="46"/>
        <v>9.2100656455142236E-3</v>
      </c>
      <c r="N422" s="46" t="str">
        <f t="shared" si="47"/>
        <v>E05000199</v>
      </c>
      <c r="O422" s="46" t="str">
        <f t="shared" si="43"/>
        <v>Enfield Lock</v>
      </c>
      <c r="P422" s="46" t="str">
        <f t="shared" si="48"/>
        <v>Enfield</v>
      </c>
      <c r="Q422" s="46">
        <v>5.6548754229467845E-3</v>
      </c>
    </row>
    <row r="423" spans="1:17" x14ac:dyDescent="0.2">
      <c r="A423" s="47" t="s">
        <v>955</v>
      </c>
      <c r="B423" s="47" t="s">
        <v>956</v>
      </c>
      <c r="C423" s="47" t="s">
        <v>72</v>
      </c>
      <c r="D423" s="48">
        <v>15631</v>
      </c>
      <c r="E423" s="49">
        <v>239.2</v>
      </c>
      <c r="F423" s="50">
        <f t="shared" si="42"/>
        <v>2.3919999999999999</v>
      </c>
      <c r="G423" s="50">
        <f t="shared" si="44"/>
        <v>65.346989966555185</v>
      </c>
      <c r="H423" s="51">
        <f t="shared" si="45"/>
        <v>6534.6989966555184</v>
      </c>
      <c r="I423" s="50"/>
      <c r="J423" s="51">
        <v>14647.999999999998</v>
      </c>
      <c r="K423" s="50">
        <v>61.237458193979926</v>
      </c>
      <c r="M423" s="46">
        <f t="shared" si="46"/>
        <v>6.5346989966555188E-3</v>
      </c>
      <c r="N423" s="46" t="str">
        <f t="shared" si="47"/>
        <v>E05000207</v>
      </c>
      <c r="O423" s="46" t="str">
        <f t="shared" si="43"/>
        <v>Southbury</v>
      </c>
      <c r="P423" s="46" t="str">
        <f t="shared" si="48"/>
        <v>Enfield</v>
      </c>
      <c r="Q423" s="46">
        <v>5.64909217877095E-3</v>
      </c>
    </row>
    <row r="424" spans="1:17" x14ac:dyDescent="0.2">
      <c r="A424" s="47" t="s">
        <v>957</v>
      </c>
      <c r="B424" s="47" t="s">
        <v>958</v>
      </c>
      <c r="C424" s="47" t="s">
        <v>72</v>
      </c>
      <c r="D424" s="48">
        <v>15324</v>
      </c>
      <c r="E424" s="49">
        <v>160.9</v>
      </c>
      <c r="F424" s="50">
        <f t="shared" si="42"/>
        <v>1.609</v>
      </c>
      <c r="G424" s="50">
        <f t="shared" si="44"/>
        <v>95.239279055313858</v>
      </c>
      <c r="H424" s="51">
        <f t="shared" si="45"/>
        <v>9523.9279055313855</v>
      </c>
      <c r="I424" s="50"/>
      <c r="J424" s="51">
        <v>14515</v>
      </c>
      <c r="K424" s="50">
        <v>90.211311373523927</v>
      </c>
      <c r="M424" s="46">
        <f t="shared" si="46"/>
        <v>9.5239279055313857E-3</v>
      </c>
      <c r="N424" s="46" t="str">
        <f t="shared" si="47"/>
        <v>E05000359</v>
      </c>
      <c r="O424" s="46" t="str">
        <f t="shared" si="43"/>
        <v>Hounslow Heath</v>
      </c>
      <c r="P424" s="46" t="str">
        <f t="shared" si="48"/>
        <v>Hounslow</v>
      </c>
      <c r="Q424" s="46">
        <v>5.6297093649085037E-3</v>
      </c>
    </row>
    <row r="425" spans="1:17" x14ac:dyDescent="0.2">
      <c r="A425" s="47" t="s">
        <v>959</v>
      </c>
      <c r="B425" s="47" t="s">
        <v>960</v>
      </c>
      <c r="C425" s="47" t="s">
        <v>72</v>
      </c>
      <c r="D425" s="48">
        <v>15991</v>
      </c>
      <c r="E425" s="49">
        <v>180.9</v>
      </c>
      <c r="F425" s="50">
        <f t="shared" si="42"/>
        <v>1.8090000000000002</v>
      </c>
      <c r="G425" s="50">
        <f t="shared" si="44"/>
        <v>88.396904367053622</v>
      </c>
      <c r="H425" s="51">
        <f t="shared" si="45"/>
        <v>8839.6904367053612</v>
      </c>
      <c r="I425" s="50"/>
      <c r="J425" s="51">
        <v>14573</v>
      </c>
      <c r="K425" s="50">
        <v>80.558319513543395</v>
      </c>
      <c r="M425" s="46">
        <f t="shared" si="46"/>
        <v>8.8396904367053619E-3</v>
      </c>
      <c r="N425" s="46" t="str">
        <f t="shared" si="47"/>
        <v>E05000563</v>
      </c>
      <c r="O425" s="46" t="str">
        <f t="shared" si="43"/>
        <v>Stonecot</v>
      </c>
      <c r="P425" s="46" t="str">
        <f t="shared" si="48"/>
        <v>Sutton</v>
      </c>
      <c r="Q425" s="46">
        <v>5.608278647147906E-3</v>
      </c>
    </row>
    <row r="426" spans="1:17" x14ac:dyDescent="0.2">
      <c r="A426" s="47" t="s">
        <v>961</v>
      </c>
      <c r="B426" s="47" t="s">
        <v>962</v>
      </c>
      <c r="C426" s="47" t="s">
        <v>72</v>
      </c>
      <c r="D426" s="48">
        <v>24787</v>
      </c>
      <c r="E426" s="49">
        <v>205.6</v>
      </c>
      <c r="F426" s="50">
        <f t="shared" si="42"/>
        <v>2.056</v>
      </c>
      <c r="G426" s="50">
        <f t="shared" si="44"/>
        <v>120.55933852140078</v>
      </c>
      <c r="H426" s="51">
        <f t="shared" si="45"/>
        <v>12055.933852140077</v>
      </c>
      <c r="I426" s="50"/>
      <c r="J426" s="51">
        <v>17446.000000000004</v>
      </c>
      <c r="K426" s="50">
        <v>84.854085603112864</v>
      </c>
      <c r="M426" s="46">
        <f t="shared" si="46"/>
        <v>1.2055933852140077E-2</v>
      </c>
      <c r="N426" s="46" t="str">
        <f t="shared" si="47"/>
        <v>E05000086</v>
      </c>
      <c r="O426" s="46" t="str">
        <f t="shared" si="43"/>
        <v>Barnhill</v>
      </c>
      <c r="P426" s="46" t="str">
        <f t="shared" si="48"/>
        <v>Brent</v>
      </c>
      <c r="Q426" s="46">
        <v>5.5932773109243702E-3</v>
      </c>
    </row>
    <row r="427" spans="1:17" x14ac:dyDescent="0.2">
      <c r="A427" s="47" t="s">
        <v>963</v>
      </c>
      <c r="B427" s="47" t="s">
        <v>964</v>
      </c>
      <c r="C427" s="47" t="s">
        <v>72</v>
      </c>
      <c r="D427" s="48">
        <v>19188</v>
      </c>
      <c r="E427" s="49">
        <v>181.7</v>
      </c>
      <c r="F427" s="50">
        <f t="shared" si="42"/>
        <v>1.8169999999999999</v>
      </c>
      <c r="G427" s="50">
        <f t="shared" si="44"/>
        <v>105.60264171711613</v>
      </c>
      <c r="H427" s="51">
        <f t="shared" si="45"/>
        <v>10560.264171711613</v>
      </c>
      <c r="I427" s="50"/>
      <c r="J427" s="51">
        <v>15756</v>
      </c>
      <c r="K427" s="50">
        <v>86.714364336818932</v>
      </c>
      <c r="M427" s="46">
        <f t="shared" si="46"/>
        <v>1.0560264171711613E-2</v>
      </c>
      <c r="N427" s="46" t="str">
        <f t="shared" si="47"/>
        <v>E05000473</v>
      </c>
      <c r="O427" s="46" t="str">
        <f t="shared" si="43"/>
        <v>West Barnes</v>
      </c>
      <c r="P427" s="46" t="str">
        <f t="shared" si="48"/>
        <v>Merton</v>
      </c>
      <c r="Q427" s="46">
        <v>5.5725269092772945E-3</v>
      </c>
    </row>
    <row r="428" spans="1:17" x14ac:dyDescent="0.2">
      <c r="A428" s="47" t="s">
        <v>965</v>
      </c>
      <c r="B428" s="47" t="s">
        <v>966</v>
      </c>
      <c r="C428" s="47" t="s">
        <v>72</v>
      </c>
      <c r="D428" s="48">
        <v>16686</v>
      </c>
      <c r="E428" s="49">
        <v>168.4</v>
      </c>
      <c r="F428" s="50">
        <f t="shared" si="42"/>
        <v>1.6840000000000002</v>
      </c>
      <c r="G428" s="50">
        <f t="shared" si="44"/>
        <v>99.085510688836095</v>
      </c>
      <c r="H428" s="51">
        <f t="shared" si="45"/>
        <v>9908.5510688836093</v>
      </c>
      <c r="I428" s="50"/>
      <c r="J428" s="51">
        <v>15618</v>
      </c>
      <c r="K428" s="50">
        <v>92.743467933491686</v>
      </c>
      <c r="M428" s="46">
        <f t="shared" si="46"/>
        <v>9.9085510688836087E-3</v>
      </c>
      <c r="N428" s="46" t="str">
        <f t="shared" si="47"/>
        <v>E05000364</v>
      </c>
      <c r="O428" s="46" t="str">
        <f t="shared" si="43"/>
        <v>Syon</v>
      </c>
      <c r="P428" s="46" t="str">
        <f t="shared" si="48"/>
        <v>Hounslow</v>
      </c>
      <c r="Q428" s="46">
        <v>5.5704768583450213E-3</v>
      </c>
    </row>
    <row r="429" spans="1:17" x14ac:dyDescent="0.2">
      <c r="A429" s="47" t="s">
        <v>967</v>
      </c>
      <c r="B429" s="47" t="s">
        <v>968</v>
      </c>
      <c r="C429" s="47" t="s">
        <v>72</v>
      </c>
      <c r="D429" s="48">
        <v>17748</v>
      </c>
      <c r="E429" s="49">
        <v>178.1</v>
      </c>
      <c r="F429" s="50">
        <f t="shared" si="42"/>
        <v>1.7809999999999999</v>
      </c>
      <c r="G429" s="50">
        <f t="shared" si="44"/>
        <v>99.651880965749584</v>
      </c>
      <c r="H429" s="51">
        <f t="shared" si="45"/>
        <v>9965.1880965749588</v>
      </c>
      <c r="I429" s="50"/>
      <c r="J429" s="51">
        <v>14916</v>
      </c>
      <c r="K429" s="50">
        <v>83.750701852891638</v>
      </c>
      <c r="M429" s="46">
        <f t="shared" si="46"/>
        <v>9.9651880965749579E-3</v>
      </c>
      <c r="N429" s="46" t="str">
        <f t="shared" si="47"/>
        <v>E05000511</v>
      </c>
      <c r="O429" s="46" t="str">
        <f t="shared" si="43"/>
        <v>Roding</v>
      </c>
      <c r="P429" s="46" t="str">
        <f t="shared" si="48"/>
        <v>Redbridge</v>
      </c>
      <c r="Q429" s="46">
        <v>5.562286689419796E-3</v>
      </c>
    </row>
    <row r="430" spans="1:17" x14ac:dyDescent="0.2">
      <c r="A430" s="47" t="s">
        <v>969</v>
      </c>
      <c r="B430" s="47" t="s">
        <v>970</v>
      </c>
      <c r="C430" s="47" t="s">
        <v>72</v>
      </c>
      <c r="D430" s="48">
        <v>16859</v>
      </c>
      <c r="E430" s="49">
        <v>174.5</v>
      </c>
      <c r="F430" s="50">
        <f t="shared" si="42"/>
        <v>1.7450000000000001</v>
      </c>
      <c r="G430" s="50">
        <f t="shared" si="44"/>
        <v>96.613180515759311</v>
      </c>
      <c r="H430" s="51">
        <f t="shared" si="45"/>
        <v>9661.3180515759304</v>
      </c>
      <c r="I430" s="50"/>
      <c r="J430" s="51">
        <v>15605</v>
      </c>
      <c r="K430" s="50">
        <v>89.42693409742121</v>
      </c>
      <c r="M430" s="46">
        <f t="shared" si="46"/>
        <v>9.6613180515759296E-3</v>
      </c>
      <c r="N430" s="46" t="str">
        <f t="shared" si="47"/>
        <v>E05000068</v>
      </c>
      <c r="O430" s="46" t="str">
        <f t="shared" si="43"/>
        <v>Brampton</v>
      </c>
      <c r="P430" s="46" t="str">
        <f t="shared" si="48"/>
        <v>Bexley</v>
      </c>
      <c r="Q430" s="46">
        <v>5.5529650278763306E-3</v>
      </c>
    </row>
    <row r="431" spans="1:17" x14ac:dyDescent="0.2">
      <c r="A431" s="47" t="s">
        <v>971</v>
      </c>
      <c r="B431" s="47" t="s">
        <v>972</v>
      </c>
      <c r="C431" s="47" t="s">
        <v>72</v>
      </c>
      <c r="D431" s="48">
        <v>17827</v>
      </c>
      <c r="E431" s="49">
        <v>154.4</v>
      </c>
      <c r="F431" s="50">
        <f t="shared" si="42"/>
        <v>1.544</v>
      </c>
      <c r="G431" s="50">
        <f t="shared" si="44"/>
        <v>115.45984455958549</v>
      </c>
      <c r="H431" s="51">
        <f t="shared" si="45"/>
        <v>11545.984455958549</v>
      </c>
      <c r="I431" s="50"/>
      <c r="J431" s="51">
        <v>16414</v>
      </c>
      <c r="K431" s="50">
        <v>106.30829015544042</v>
      </c>
      <c r="M431" s="46">
        <f t="shared" si="46"/>
        <v>1.1545984455958549E-2</v>
      </c>
      <c r="N431" s="46" t="str">
        <f t="shared" si="47"/>
        <v>E05000469</v>
      </c>
      <c r="O431" s="46" t="str">
        <f t="shared" si="43"/>
        <v>Raynes Park</v>
      </c>
      <c r="P431" s="46" t="str">
        <f t="shared" si="48"/>
        <v>Merton</v>
      </c>
      <c r="Q431" s="46">
        <v>5.536427415002698E-3</v>
      </c>
    </row>
    <row r="432" spans="1:17" x14ac:dyDescent="0.2">
      <c r="A432" s="47" t="s">
        <v>973</v>
      </c>
      <c r="B432" s="47" t="s">
        <v>974</v>
      </c>
      <c r="C432" s="47" t="s">
        <v>72</v>
      </c>
      <c r="D432" s="48">
        <v>15637</v>
      </c>
      <c r="E432" s="49">
        <v>222.4</v>
      </c>
      <c r="F432" s="50">
        <f t="shared" si="42"/>
        <v>2.2240000000000002</v>
      </c>
      <c r="G432" s="50">
        <f t="shared" si="44"/>
        <v>70.310251798561154</v>
      </c>
      <c r="H432" s="51">
        <f t="shared" si="45"/>
        <v>7031.0251798561148</v>
      </c>
      <c r="I432" s="50"/>
      <c r="J432" s="51">
        <v>14249</v>
      </c>
      <c r="K432" s="50">
        <v>64.069244604316552</v>
      </c>
      <c r="M432" s="46">
        <f t="shared" si="46"/>
        <v>7.031025179856115E-3</v>
      </c>
      <c r="N432" s="46" t="str">
        <f t="shared" si="47"/>
        <v>E05000500</v>
      </c>
      <c r="O432" s="46" t="str">
        <f t="shared" si="43"/>
        <v>Clayhall</v>
      </c>
      <c r="P432" s="46" t="str">
        <f t="shared" si="48"/>
        <v>Redbridge</v>
      </c>
      <c r="Q432" s="46">
        <v>5.5343235648334004E-3</v>
      </c>
    </row>
    <row r="433" spans="1:17" x14ac:dyDescent="0.2">
      <c r="A433" s="47" t="s">
        <v>975</v>
      </c>
      <c r="B433" s="47" t="s">
        <v>128</v>
      </c>
      <c r="C433" s="47" t="s">
        <v>74</v>
      </c>
      <c r="D433" s="48">
        <v>10852</v>
      </c>
      <c r="E433" s="49">
        <v>139.30000000000001</v>
      </c>
      <c r="F433" s="50">
        <f t="shared" si="42"/>
        <v>1.393</v>
      </c>
      <c r="G433" s="50">
        <f t="shared" si="44"/>
        <v>77.903804737975591</v>
      </c>
      <c r="H433" s="51">
        <f t="shared" si="45"/>
        <v>7790.3804737975588</v>
      </c>
      <c r="I433" s="50"/>
      <c r="J433" s="51">
        <v>10323</v>
      </c>
      <c r="K433" s="50">
        <v>74.106245513280683</v>
      </c>
      <c r="M433" s="46">
        <f t="shared" si="46"/>
        <v>7.7903804737975589E-3</v>
      </c>
      <c r="N433" s="46" t="str">
        <f t="shared" si="47"/>
        <v>E05000597</v>
      </c>
      <c r="O433" s="46" t="str">
        <f t="shared" si="43"/>
        <v>Hale End and Highams Park</v>
      </c>
      <c r="P433" s="46" t="str">
        <f t="shared" si="48"/>
        <v>Waltham Forest</v>
      </c>
      <c r="Q433" s="46">
        <v>5.5174468085106383E-3</v>
      </c>
    </row>
    <row r="434" spans="1:17" x14ac:dyDescent="0.2">
      <c r="A434" s="47" t="s">
        <v>976</v>
      </c>
      <c r="B434" s="47" t="s">
        <v>977</v>
      </c>
      <c r="C434" s="47" t="s">
        <v>74</v>
      </c>
      <c r="D434" s="48">
        <v>9642</v>
      </c>
      <c r="E434" s="49">
        <v>222.4</v>
      </c>
      <c r="F434" s="50">
        <f t="shared" si="42"/>
        <v>2.2240000000000002</v>
      </c>
      <c r="G434" s="50">
        <f t="shared" si="44"/>
        <v>43.35431654676259</v>
      </c>
      <c r="H434" s="51">
        <f t="shared" si="45"/>
        <v>4335.4316546762584</v>
      </c>
      <c r="I434" s="50"/>
      <c r="J434" s="51">
        <v>9249</v>
      </c>
      <c r="K434" s="50">
        <v>41.58723021582734</v>
      </c>
      <c r="M434" s="46">
        <f t="shared" si="46"/>
        <v>4.3354316546762584E-3</v>
      </c>
      <c r="N434" s="46" t="str">
        <f t="shared" si="47"/>
        <v>E05000093</v>
      </c>
      <c r="O434" s="46" t="str">
        <f t="shared" si="43"/>
        <v>Kenton</v>
      </c>
      <c r="P434" s="46" t="str">
        <f t="shared" si="48"/>
        <v>Brent</v>
      </c>
      <c r="Q434" s="46">
        <v>5.5142222222222224E-3</v>
      </c>
    </row>
    <row r="435" spans="1:17" x14ac:dyDescent="0.2">
      <c r="A435" s="47" t="s">
        <v>978</v>
      </c>
      <c r="B435" s="47" t="s">
        <v>979</v>
      </c>
      <c r="C435" s="47" t="s">
        <v>74</v>
      </c>
      <c r="D435" s="48">
        <v>11499</v>
      </c>
      <c r="E435" s="49">
        <v>111.1</v>
      </c>
      <c r="F435" s="50">
        <f t="shared" si="42"/>
        <v>1.111</v>
      </c>
      <c r="G435" s="50">
        <f t="shared" si="44"/>
        <v>103.50135013501351</v>
      </c>
      <c r="H435" s="51">
        <f t="shared" si="45"/>
        <v>10350.135013501351</v>
      </c>
      <c r="I435" s="50"/>
      <c r="J435" s="51">
        <v>10712</v>
      </c>
      <c r="K435" s="50">
        <v>96.417641764176423</v>
      </c>
      <c r="M435" s="46">
        <f t="shared" si="46"/>
        <v>1.0350135013501351E-2</v>
      </c>
      <c r="N435" s="46" t="str">
        <f t="shared" si="47"/>
        <v>E05000090</v>
      </c>
      <c r="O435" s="46" t="str">
        <f t="shared" si="43"/>
        <v>Fryent</v>
      </c>
      <c r="P435" s="46" t="str">
        <f t="shared" si="48"/>
        <v>Brent</v>
      </c>
      <c r="Q435" s="46">
        <v>5.5060195635816406E-3</v>
      </c>
    </row>
    <row r="436" spans="1:17" x14ac:dyDescent="0.2">
      <c r="A436" s="47" t="s">
        <v>980</v>
      </c>
      <c r="B436" s="47" t="s">
        <v>981</v>
      </c>
      <c r="C436" s="47" t="s">
        <v>74</v>
      </c>
      <c r="D436" s="48">
        <v>12066</v>
      </c>
      <c r="E436" s="49">
        <v>299.7</v>
      </c>
      <c r="F436" s="50">
        <f t="shared" si="42"/>
        <v>2.9969999999999999</v>
      </c>
      <c r="G436" s="50">
        <f t="shared" si="44"/>
        <v>40.26026026026026</v>
      </c>
      <c r="H436" s="51">
        <f t="shared" si="45"/>
        <v>4026.0260260260261</v>
      </c>
      <c r="I436" s="50"/>
      <c r="J436" s="51">
        <v>11474</v>
      </c>
      <c r="K436" s="50">
        <v>38.28495161828495</v>
      </c>
      <c r="M436" s="46">
        <f t="shared" si="46"/>
        <v>4.0260260260260262E-3</v>
      </c>
      <c r="N436" s="46" t="str">
        <f t="shared" si="47"/>
        <v>E05000348</v>
      </c>
      <c r="O436" s="46" t="str">
        <f t="shared" si="43"/>
        <v>Chiswick Homefields</v>
      </c>
      <c r="P436" s="46" t="str">
        <f t="shared" si="48"/>
        <v>Hounslow</v>
      </c>
      <c r="Q436" s="46">
        <v>5.4986702127659583E-3</v>
      </c>
    </row>
    <row r="437" spans="1:17" x14ac:dyDescent="0.2">
      <c r="A437" s="47" t="s">
        <v>982</v>
      </c>
      <c r="B437" s="47" t="s">
        <v>983</v>
      </c>
      <c r="C437" s="47" t="s">
        <v>74</v>
      </c>
      <c r="D437" s="48">
        <v>9895</v>
      </c>
      <c r="E437" s="49">
        <v>115.1</v>
      </c>
      <c r="F437" s="50">
        <f t="shared" si="42"/>
        <v>1.151</v>
      </c>
      <c r="G437" s="50">
        <f t="shared" si="44"/>
        <v>85.968722849695922</v>
      </c>
      <c r="H437" s="51">
        <f t="shared" si="45"/>
        <v>8596.8722849695914</v>
      </c>
      <c r="I437" s="50"/>
      <c r="J437" s="51">
        <v>9275</v>
      </c>
      <c r="K437" s="50">
        <v>80.582102519548229</v>
      </c>
      <c r="M437" s="46">
        <f t="shared" si="46"/>
        <v>8.5968722849695915E-3</v>
      </c>
      <c r="N437" s="46" t="str">
        <f t="shared" si="47"/>
        <v>E05000468</v>
      </c>
      <c r="O437" s="46" t="str">
        <f t="shared" si="43"/>
        <v>Ravensbury</v>
      </c>
      <c r="P437" s="46" t="str">
        <f t="shared" si="48"/>
        <v>Merton</v>
      </c>
      <c r="Q437" s="46">
        <v>5.4896626768226337E-3</v>
      </c>
    </row>
    <row r="438" spans="1:17" x14ac:dyDescent="0.2">
      <c r="A438" s="47" t="s">
        <v>984</v>
      </c>
      <c r="B438" s="47" t="s">
        <v>985</v>
      </c>
      <c r="C438" s="47" t="s">
        <v>74</v>
      </c>
      <c r="D438" s="48">
        <v>12163</v>
      </c>
      <c r="E438" s="49">
        <v>114.3</v>
      </c>
      <c r="F438" s="50">
        <f t="shared" si="42"/>
        <v>1.143</v>
      </c>
      <c r="G438" s="50">
        <f t="shared" si="44"/>
        <v>106.41294838145232</v>
      </c>
      <c r="H438" s="51">
        <f t="shared" si="45"/>
        <v>10641.294838145232</v>
      </c>
      <c r="I438" s="50"/>
      <c r="J438" s="51">
        <v>11240.000000000002</v>
      </c>
      <c r="K438" s="50">
        <v>98.337707786526707</v>
      </c>
      <c r="M438" s="46">
        <f t="shared" si="46"/>
        <v>1.0641294838145231E-2</v>
      </c>
      <c r="N438" s="46" t="str">
        <f t="shared" si="47"/>
        <v>E05000558</v>
      </c>
      <c r="O438" s="46" t="str">
        <f t="shared" si="43"/>
        <v>Carshalton Central</v>
      </c>
      <c r="P438" s="46" t="str">
        <f t="shared" si="48"/>
        <v>Sutton</v>
      </c>
      <c r="Q438" s="46">
        <v>5.4864331524420327E-3</v>
      </c>
    </row>
    <row r="439" spans="1:17" x14ac:dyDescent="0.2">
      <c r="A439" s="47" t="s">
        <v>986</v>
      </c>
      <c r="B439" s="47" t="s">
        <v>987</v>
      </c>
      <c r="C439" s="47" t="s">
        <v>74</v>
      </c>
      <c r="D439" s="48">
        <v>10110</v>
      </c>
      <c r="E439" s="49">
        <v>88.4</v>
      </c>
      <c r="F439" s="50">
        <f t="shared" si="42"/>
        <v>0.88400000000000001</v>
      </c>
      <c r="G439" s="50">
        <f t="shared" si="44"/>
        <v>114.36651583710406</v>
      </c>
      <c r="H439" s="51">
        <f t="shared" si="45"/>
        <v>11436.651583710407</v>
      </c>
      <c r="I439" s="50"/>
      <c r="J439" s="51">
        <v>9816</v>
      </c>
      <c r="K439" s="50">
        <v>111.04072398190044</v>
      </c>
      <c r="M439" s="46">
        <f t="shared" si="46"/>
        <v>1.1436651583710407E-2</v>
      </c>
      <c r="N439" s="46" t="str">
        <f t="shared" si="47"/>
        <v>E05000342</v>
      </c>
      <c r="O439" s="46" t="str">
        <f t="shared" si="43"/>
        <v>West Drayton</v>
      </c>
      <c r="P439" s="46" t="str">
        <f t="shared" si="48"/>
        <v>Hillingdon</v>
      </c>
      <c r="Q439" s="46">
        <v>5.4484240687679075E-3</v>
      </c>
    </row>
    <row r="440" spans="1:17" x14ac:dyDescent="0.2">
      <c r="A440" s="47" t="s">
        <v>988</v>
      </c>
      <c r="B440" s="47" t="s">
        <v>989</v>
      </c>
      <c r="C440" s="47" t="s">
        <v>74</v>
      </c>
      <c r="D440" s="48">
        <v>9422</v>
      </c>
      <c r="E440" s="49">
        <v>118.4</v>
      </c>
      <c r="F440" s="50">
        <f t="shared" si="42"/>
        <v>1.1840000000000002</v>
      </c>
      <c r="G440" s="50">
        <f t="shared" si="44"/>
        <v>79.577702702702695</v>
      </c>
      <c r="H440" s="51">
        <f t="shared" si="45"/>
        <v>7957.7702702702691</v>
      </c>
      <c r="I440" s="50"/>
      <c r="J440" s="51">
        <v>8977</v>
      </c>
      <c r="K440" s="50">
        <v>75.819256756756758</v>
      </c>
      <c r="M440" s="46">
        <f t="shared" si="46"/>
        <v>7.9577702702702691E-3</v>
      </c>
      <c r="N440" s="46" t="str">
        <f t="shared" si="47"/>
        <v>E05000627</v>
      </c>
      <c r="O440" s="46" t="str">
        <f t="shared" si="43"/>
        <v>Wandsworth Common</v>
      </c>
      <c r="P440" s="46" t="str">
        <f t="shared" si="48"/>
        <v>Wandsworth</v>
      </c>
      <c r="Q440" s="46">
        <v>5.4144927536231889E-3</v>
      </c>
    </row>
    <row r="441" spans="1:17" x14ac:dyDescent="0.2">
      <c r="A441" s="47" t="s">
        <v>990</v>
      </c>
      <c r="B441" s="47" t="s">
        <v>991</v>
      </c>
      <c r="C441" s="47" t="s">
        <v>74</v>
      </c>
      <c r="D441" s="48">
        <v>11291</v>
      </c>
      <c r="E441" s="49">
        <v>118</v>
      </c>
      <c r="F441" s="50">
        <f t="shared" si="42"/>
        <v>1.18</v>
      </c>
      <c r="G441" s="50">
        <f t="shared" si="44"/>
        <v>95.686440677966104</v>
      </c>
      <c r="H441" s="51">
        <f t="shared" si="45"/>
        <v>9568.6440677966111</v>
      </c>
      <c r="I441" s="50"/>
      <c r="J441" s="51">
        <v>10273</v>
      </c>
      <c r="K441" s="50">
        <v>87.059322033898312</v>
      </c>
      <c r="M441" s="46">
        <f t="shared" si="46"/>
        <v>9.5686440677966115E-3</v>
      </c>
      <c r="N441" s="46" t="str">
        <f t="shared" si="47"/>
        <v>E05000322</v>
      </c>
      <c r="O441" s="46" t="str">
        <f t="shared" si="43"/>
        <v>Squirrel's Heath</v>
      </c>
      <c r="P441" s="46" t="str">
        <f t="shared" si="48"/>
        <v>Havering</v>
      </c>
      <c r="Q441" s="46">
        <v>5.3979591836734687E-3</v>
      </c>
    </row>
    <row r="442" spans="1:17" x14ac:dyDescent="0.2">
      <c r="A442" s="47" t="s">
        <v>992</v>
      </c>
      <c r="B442" s="47" t="s">
        <v>993</v>
      </c>
      <c r="C442" s="47" t="s">
        <v>74</v>
      </c>
      <c r="D442" s="48">
        <v>10830</v>
      </c>
      <c r="E442" s="49">
        <v>148.1</v>
      </c>
      <c r="F442" s="50">
        <f t="shared" si="42"/>
        <v>1.4809999999999999</v>
      </c>
      <c r="G442" s="50">
        <f t="shared" si="44"/>
        <v>73.126266036461857</v>
      </c>
      <c r="H442" s="51">
        <f t="shared" si="45"/>
        <v>7312.6266036461857</v>
      </c>
      <c r="I442" s="50"/>
      <c r="J442" s="51">
        <v>10024</v>
      </c>
      <c r="K442" s="50">
        <v>67.683997299122211</v>
      </c>
      <c r="M442" s="46">
        <f t="shared" si="46"/>
        <v>7.312626603646186E-3</v>
      </c>
      <c r="N442" s="46" t="str">
        <f t="shared" si="47"/>
        <v>E05000217</v>
      </c>
      <c r="O442" s="46" t="str">
        <f t="shared" si="43"/>
        <v>Coldharbour and New Eltham</v>
      </c>
      <c r="P442" s="46" t="str">
        <f t="shared" si="48"/>
        <v>Greenwich</v>
      </c>
      <c r="Q442" s="46">
        <v>5.390349156531974E-3</v>
      </c>
    </row>
    <row r="443" spans="1:17" x14ac:dyDescent="0.2">
      <c r="A443" s="47" t="s">
        <v>994</v>
      </c>
      <c r="B443" s="47" t="s">
        <v>995</v>
      </c>
      <c r="C443" s="47" t="s">
        <v>74</v>
      </c>
      <c r="D443" s="48">
        <v>9036</v>
      </c>
      <c r="E443" s="49">
        <v>180.8</v>
      </c>
      <c r="F443" s="50">
        <f t="shared" si="42"/>
        <v>1.8080000000000001</v>
      </c>
      <c r="G443" s="50">
        <f t="shared" si="44"/>
        <v>49.977876106194685</v>
      </c>
      <c r="H443" s="51">
        <f t="shared" si="45"/>
        <v>4997.787610619469</v>
      </c>
      <c r="I443" s="50"/>
      <c r="J443" s="51">
        <v>9090</v>
      </c>
      <c r="K443" s="50">
        <v>50.276548672566371</v>
      </c>
      <c r="M443" s="46">
        <f t="shared" si="46"/>
        <v>4.9977876106194691E-3</v>
      </c>
      <c r="N443" s="46" t="str">
        <f t="shared" si="47"/>
        <v>E05000147</v>
      </c>
      <c r="O443" s="46" t="str">
        <f t="shared" si="43"/>
        <v>Ashburton</v>
      </c>
      <c r="P443" s="46" t="str">
        <f t="shared" si="48"/>
        <v>Croydon</v>
      </c>
      <c r="Q443" s="46">
        <v>5.3754605747973472E-3</v>
      </c>
    </row>
    <row r="444" spans="1:17" x14ac:dyDescent="0.2">
      <c r="A444" s="47" t="s">
        <v>996</v>
      </c>
      <c r="B444" s="47" t="s">
        <v>997</v>
      </c>
      <c r="C444" s="47" t="s">
        <v>74</v>
      </c>
      <c r="D444" s="48">
        <v>9635</v>
      </c>
      <c r="E444" s="49">
        <v>181.7</v>
      </c>
      <c r="F444" s="50">
        <f t="shared" si="42"/>
        <v>1.8169999999999999</v>
      </c>
      <c r="G444" s="50">
        <f t="shared" si="44"/>
        <v>53.026967528893785</v>
      </c>
      <c r="H444" s="51">
        <f t="shared" si="45"/>
        <v>5302.6967528893783</v>
      </c>
      <c r="I444" s="50"/>
      <c r="J444" s="51">
        <v>9485</v>
      </c>
      <c r="K444" s="50">
        <v>52.201430930104571</v>
      </c>
      <c r="M444" s="46">
        <f t="shared" si="46"/>
        <v>5.3026967528893784E-3</v>
      </c>
      <c r="N444" s="46" t="str">
        <f t="shared" si="47"/>
        <v>E05000043</v>
      </c>
      <c r="O444" s="46" t="str">
        <f t="shared" si="43"/>
        <v>Brunswick Park</v>
      </c>
      <c r="P444" s="46" t="str">
        <f t="shared" si="48"/>
        <v>Barnet</v>
      </c>
      <c r="Q444" s="46">
        <v>5.321676118462508E-3</v>
      </c>
    </row>
    <row r="445" spans="1:17" x14ac:dyDescent="0.2">
      <c r="A445" s="47" t="s">
        <v>998</v>
      </c>
      <c r="B445" s="47" t="s">
        <v>999</v>
      </c>
      <c r="C445" s="47" t="s">
        <v>74</v>
      </c>
      <c r="D445" s="48">
        <v>10814</v>
      </c>
      <c r="E445" s="49">
        <v>215.9</v>
      </c>
      <c r="F445" s="50">
        <f t="shared" si="42"/>
        <v>2.1590000000000003</v>
      </c>
      <c r="G445" s="50">
        <f t="shared" si="44"/>
        <v>50.088003705419176</v>
      </c>
      <c r="H445" s="51">
        <f t="shared" si="45"/>
        <v>5008.8003705419169</v>
      </c>
      <c r="I445" s="50"/>
      <c r="J445" s="51">
        <v>10287</v>
      </c>
      <c r="K445" s="50">
        <v>47.647058823529413</v>
      </c>
      <c r="M445" s="46">
        <f t="shared" si="46"/>
        <v>5.0088003705419165E-3</v>
      </c>
      <c r="N445" s="46" t="str">
        <f t="shared" si="47"/>
        <v>E05000067</v>
      </c>
      <c r="O445" s="46" t="str">
        <f t="shared" si="43"/>
        <v>Blendon and Penhill</v>
      </c>
      <c r="P445" s="46" t="str">
        <f t="shared" si="48"/>
        <v>Bexley</v>
      </c>
      <c r="Q445" s="46">
        <v>5.3160152526215438E-3</v>
      </c>
    </row>
    <row r="446" spans="1:17" x14ac:dyDescent="0.2">
      <c r="A446" s="47" t="s">
        <v>1000</v>
      </c>
      <c r="B446" s="47" t="s">
        <v>1001</v>
      </c>
      <c r="C446" s="47" t="s">
        <v>74</v>
      </c>
      <c r="D446" s="48">
        <v>10090</v>
      </c>
      <c r="E446" s="49">
        <v>183.8</v>
      </c>
      <c r="F446" s="50">
        <f t="shared" si="42"/>
        <v>1.8380000000000001</v>
      </c>
      <c r="G446" s="50">
        <f t="shared" si="44"/>
        <v>54.896626768226326</v>
      </c>
      <c r="H446" s="51">
        <f t="shared" si="45"/>
        <v>5489.6626768226333</v>
      </c>
      <c r="I446" s="50"/>
      <c r="J446" s="51">
        <v>9968</v>
      </c>
      <c r="K446" s="50">
        <v>54.232861806311206</v>
      </c>
      <c r="M446" s="46">
        <f t="shared" si="46"/>
        <v>5.4896626768226337E-3</v>
      </c>
      <c r="N446" s="46" t="str">
        <f t="shared" si="47"/>
        <v>E05000466</v>
      </c>
      <c r="O446" s="46" t="str">
        <f t="shared" si="43"/>
        <v>Merton Park</v>
      </c>
      <c r="P446" s="46" t="str">
        <f t="shared" si="48"/>
        <v>Merton</v>
      </c>
      <c r="Q446" s="46">
        <v>5.3026967528893784E-3</v>
      </c>
    </row>
    <row r="447" spans="1:17" x14ac:dyDescent="0.2">
      <c r="A447" s="47" t="s">
        <v>1002</v>
      </c>
      <c r="B447" s="47" t="s">
        <v>1003</v>
      </c>
      <c r="C447" s="47" t="s">
        <v>74</v>
      </c>
      <c r="D447" s="48">
        <v>10259</v>
      </c>
      <c r="E447" s="49">
        <v>185.3</v>
      </c>
      <c r="F447" s="50">
        <f t="shared" si="42"/>
        <v>1.8530000000000002</v>
      </c>
      <c r="G447" s="50">
        <f t="shared" si="44"/>
        <v>55.364274150026979</v>
      </c>
      <c r="H447" s="51">
        <f t="shared" si="45"/>
        <v>5536.4274150026977</v>
      </c>
      <c r="I447" s="50"/>
      <c r="J447" s="51">
        <v>9738</v>
      </c>
      <c r="K447" s="50">
        <v>52.552617377226113</v>
      </c>
      <c r="M447" s="46">
        <f t="shared" si="46"/>
        <v>5.536427415002698E-3</v>
      </c>
      <c r="N447" s="46" t="str">
        <f t="shared" si="47"/>
        <v>E05000074</v>
      </c>
      <c r="O447" s="46" t="str">
        <f t="shared" si="43"/>
        <v>East Wickham</v>
      </c>
      <c r="P447" s="46" t="str">
        <f t="shared" si="48"/>
        <v>Bexley</v>
      </c>
      <c r="Q447" s="46">
        <v>5.2913785154449049E-3</v>
      </c>
    </row>
    <row r="448" spans="1:17" x14ac:dyDescent="0.2">
      <c r="A448" s="47" t="s">
        <v>1004</v>
      </c>
      <c r="B448" s="47" t="s">
        <v>1005</v>
      </c>
      <c r="C448" s="47" t="s">
        <v>74</v>
      </c>
      <c r="D448" s="48">
        <v>11127</v>
      </c>
      <c r="E448" s="49">
        <v>184.2</v>
      </c>
      <c r="F448" s="50">
        <f t="shared" si="42"/>
        <v>1.8419999999999999</v>
      </c>
      <c r="G448" s="50">
        <f t="shared" si="44"/>
        <v>60.407166123778502</v>
      </c>
      <c r="H448" s="51">
        <f t="shared" si="45"/>
        <v>6040.7166123778507</v>
      </c>
      <c r="I448" s="50"/>
      <c r="J448" s="51">
        <v>10414</v>
      </c>
      <c r="K448" s="50">
        <v>56.536373507057547</v>
      </c>
      <c r="M448" s="46">
        <f t="shared" si="46"/>
        <v>6.0407166123778505E-3</v>
      </c>
      <c r="N448" s="46" t="str">
        <f t="shared" si="47"/>
        <v>E05000137</v>
      </c>
      <c r="O448" s="46" t="str">
        <f t="shared" si="43"/>
        <v>Highgate</v>
      </c>
      <c r="P448" s="46" t="str">
        <f t="shared" si="48"/>
        <v>Haringey</v>
      </c>
      <c r="Q448" s="46">
        <v>5.2757102841136444E-3</v>
      </c>
    </row>
    <row r="449" spans="1:17" x14ac:dyDescent="0.2">
      <c r="A449" s="47" t="s">
        <v>1006</v>
      </c>
      <c r="B449" s="47" t="s">
        <v>1007</v>
      </c>
      <c r="C449" s="47" t="s">
        <v>74</v>
      </c>
      <c r="D449" s="48">
        <v>10256</v>
      </c>
      <c r="E449" s="49">
        <v>107.4</v>
      </c>
      <c r="F449" s="50">
        <f t="shared" si="42"/>
        <v>1.0740000000000001</v>
      </c>
      <c r="G449" s="50">
        <f t="shared" si="44"/>
        <v>95.493482309124758</v>
      </c>
      <c r="H449" s="51">
        <f t="shared" si="45"/>
        <v>9549.3482309124756</v>
      </c>
      <c r="I449" s="50"/>
      <c r="J449" s="51">
        <v>9798</v>
      </c>
      <c r="K449" s="50">
        <v>91.229050279329599</v>
      </c>
      <c r="M449" s="46">
        <f t="shared" si="46"/>
        <v>9.5493482309124758E-3</v>
      </c>
      <c r="N449" s="46" t="str">
        <f t="shared" si="47"/>
        <v>E05000041</v>
      </c>
      <c r="O449" s="46" t="str">
        <f t="shared" si="43"/>
        <v>Village</v>
      </c>
      <c r="P449" s="46" t="str">
        <f t="shared" si="48"/>
        <v>Barking and Dagenham</v>
      </c>
      <c r="Q449" s="46">
        <v>5.2700934579439241E-3</v>
      </c>
    </row>
    <row r="450" spans="1:17" x14ac:dyDescent="0.2">
      <c r="A450" s="47" t="s">
        <v>1008</v>
      </c>
      <c r="B450" s="47" t="s">
        <v>158</v>
      </c>
      <c r="C450" s="47" t="s">
        <v>74</v>
      </c>
      <c r="D450" s="48">
        <v>8609</v>
      </c>
      <c r="E450" s="49">
        <v>621.79999999999995</v>
      </c>
      <c r="F450" s="50">
        <f t="shared" si="42"/>
        <v>6.218</v>
      </c>
      <c r="G450" s="50">
        <f t="shared" si="44"/>
        <v>13.845287873914444</v>
      </c>
      <c r="H450" s="51">
        <f t="shared" si="45"/>
        <v>1384.5287873914442</v>
      </c>
      <c r="I450" s="50"/>
      <c r="J450" s="51">
        <v>8491</v>
      </c>
      <c r="K450" s="50">
        <v>13.655516243165005</v>
      </c>
      <c r="M450" s="46">
        <f t="shared" si="46"/>
        <v>1.3845287873914443E-3</v>
      </c>
      <c r="N450" s="46" t="str">
        <f t="shared" si="47"/>
        <v>E05000109</v>
      </c>
      <c r="O450" s="46" t="str">
        <f t="shared" si="43"/>
        <v>Bromley Town</v>
      </c>
      <c r="P450" s="46" t="str">
        <f t="shared" si="48"/>
        <v>Bromley</v>
      </c>
      <c r="Q450" s="46">
        <v>5.2670790747713827E-3</v>
      </c>
    </row>
    <row r="451" spans="1:17" x14ac:dyDescent="0.2">
      <c r="A451" s="47" t="s">
        <v>1009</v>
      </c>
      <c r="B451" s="47" t="s">
        <v>1010</v>
      </c>
      <c r="C451" s="47" t="s">
        <v>74</v>
      </c>
      <c r="D451" s="48">
        <v>10872</v>
      </c>
      <c r="E451" s="49">
        <v>195.1</v>
      </c>
      <c r="F451" s="50">
        <f t="shared" ref="F451:F514" si="49">E451/100</f>
        <v>1.9509999999999998</v>
      </c>
      <c r="G451" s="50">
        <f t="shared" si="44"/>
        <v>55.72526909277294</v>
      </c>
      <c r="H451" s="51">
        <f t="shared" si="45"/>
        <v>5572.5269092772942</v>
      </c>
      <c r="I451" s="50"/>
      <c r="J451" s="51">
        <v>9862</v>
      </c>
      <c r="K451" s="50">
        <v>50.548436699128651</v>
      </c>
      <c r="M451" s="46">
        <f t="shared" si="46"/>
        <v>5.5725269092772945E-3</v>
      </c>
      <c r="N451" s="46" t="str">
        <f t="shared" si="47"/>
        <v>E05000437</v>
      </c>
      <c r="O451" s="46" t="str">
        <f t="shared" ref="O451:O514" si="50">INDEX($B$3:$M$628,MATCH(Q451,$M$3:$M$628,0),1)</f>
        <v>Bellingham</v>
      </c>
      <c r="P451" s="46" t="str">
        <f t="shared" si="48"/>
        <v>Lewisham</v>
      </c>
      <c r="Q451" s="46">
        <v>5.2424635332252835E-3</v>
      </c>
    </row>
    <row r="452" spans="1:17" x14ac:dyDescent="0.2">
      <c r="A452" s="47" t="s">
        <v>1011</v>
      </c>
      <c r="B452" s="47" t="s">
        <v>1012</v>
      </c>
      <c r="C452" s="47" t="s">
        <v>74</v>
      </c>
      <c r="D452" s="48">
        <v>11982</v>
      </c>
      <c r="E452" s="49">
        <v>230</v>
      </c>
      <c r="F452" s="50">
        <f t="shared" si="49"/>
        <v>2.2999999999999998</v>
      </c>
      <c r="G452" s="50">
        <f t="shared" ref="G452:G515" si="51">D452/E452</f>
        <v>52.095652173913045</v>
      </c>
      <c r="H452" s="51">
        <f t="shared" ref="H452:H515" si="52">D452/F452</f>
        <v>5209.5652173913049</v>
      </c>
      <c r="I452" s="50"/>
      <c r="J452" s="51">
        <v>11197</v>
      </c>
      <c r="K452" s="50">
        <v>48.682608695652171</v>
      </c>
      <c r="M452" s="46">
        <f t="shared" ref="M452:M515" si="53">H452/1000000</f>
        <v>5.2095652173913048E-3</v>
      </c>
      <c r="N452" s="46" t="str">
        <f t="shared" ref="N452:N515" si="54">INDEX($A$3:$H$628,MATCH(O452,$B$3:$B$628,0),1)</f>
        <v>E05000599</v>
      </c>
      <c r="O452" s="46" t="str">
        <f t="shared" si="50"/>
        <v>High Street</v>
      </c>
      <c r="P452" s="46" t="str">
        <f t="shared" ref="P452:P515" si="55">INDEX($B$3:$M$628,MATCH(Q452,$M$3:$M$628,0),2)</f>
        <v>Waltham Forest</v>
      </c>
      <c r="Q452" s="46">
        <v>5.2224763149297604E-3</v>
      </c>
    </row>
    <row r="453" spans="1:17" x14ac:dyDescent="0.2">
      <c r="A453" s="47" t="s">
        <v>1013</v>
      </c>
      <c r="B453" s="47" t="s">
        <v>1014</v>
      </c>
      <c r="C453" s="47" t="s">
        <v>76</v>
      </c>
      <c r="D453" s="48">
        <v>16115</v>
      </c>
      <c r="E453" s="49">
        <v>625.6</v>
      </c>
      <c r="F453" s="50">
        <f t="shared" si="49"/>
        <v>6.2560000000000002</v>
      </c>
      <c r="G453" s="50">
        <f t="shared" si="51"/>
        <v>25.759271099744243</v>
      </c>
      <c r="H453" s="51">
        <f t="shared" si="52"/>
        <v>2575.9271099744246</v>
      </c>
      <c r="I453" s="50"/>
      <c r="J453" s="51">
        <v>15141</v>
      </c>
      <c r="K453" s="50">
        <v>24.202365728900254</v>
      </c>
      <c r="M453" s="46">
        <f t="shared" si="53"/>
        <v>2.5759271099744245E-3</v>
      </c>
      <c r="N453" s="46" t="str">
        <f t="shared" si="54"/>
        <v>E05000077</v>
      </c>
      <c r="O453" s="46" t="str">
        <f t="shared" si="50"/>
        <v>Lesnes Abbey</v>
      </c>
      <c r="P453" s="46" t="str">
        <f t="shared" si="55"/>
        <v>Bexley</v>
      </c>
      <c r="Q453" s="46">
        <v>5.2202531645569612E-3</v>
      </c>
    </row>
    <row r="454" spans="1:17" x14ac:dyDescent="0.2">
      <c r="A454" s="47" t="s">
        <v>1015</v>
      </c>
      <c r="B454" s="47" t="s">
        <v>1016</v>
      </c>
      <c r="C454" s="47" t="s">
        <v>76</v>
      </c>
      <c r="D454" s="48">
        <v>18061</v>
      </c>
      <c r="E454" s="49">
        <v>91.6</v>
      </c>
      <c r="F454" s="50">
        <f t="shared" si="49"/>
        <v>0.91599999999999993</v>
      </c>
      <c r="G454" s="50">
        <f t="shared" si="51"/>
        <v>197.17248908296943</v>
      </c>
      <c r="H454" s="51">
        <f t="shared" si="52"/>
        <v>19717.248908296944</v>
      </c>
      <c r="I454" s="50"/>
      <c r="J454" s="51">
        <v>15981.999999999996</v>
      </c>
      <c r="K454" s="50">
        <v>174.47598253275106</v>
      </c>
      <c r="M454" s="46">
        <f t="shared" si="53"/>
        <v>1.9717248908296944E-2</v>
      </c>
      <c r="N454" s="46" t="str">
        <f t="shared" si="54"/>
        <v>E05000474</v>
      </c>
      <c r="O454" s="46" t="str">
        <f t="shared" si="50"/>
        <v>Wimbledon Park</v>
      </c>
      <c r="P454" s="46" t="str">
        <f t="shared" si="55"/>
        <v>Merton</v>
      </c>
      <c r="Q454" s="46">
        <v>5.2095652173913048E-3</v>
      </c>
    </row>
    <row r="455" spans="1:17" x14ac:dyDescent="0.2">
      <c r="A455" s="47" t="s">
        <v>1017</v>
      </c>
      <c r="B455" s="47" t="s">
        <v>1018</v>
      </c>
      <c r="C455" s="47" t="s">
        <v>76</v>
      </c>
      <c r="D455" s="48">
        <v>18360</v>
      </c>
      <c r="E455" s="49">
        <v>252.3</v>
      </c>
      <c r="F455" s="50">
        <f t="shared" si="49"/>
        <v>2.5230000000000001</v>
      </c>
      <c r="G455" s="50">
        <f t="shared" si="51"/>
        <v>72.770511296076094</v>
      </c>
      <c r="H455" s="51">
        <f t="shared" si="52"/>
        <v>7277.0511296076093</v>
      </c>
      <c r="I455" s="50"/>
      <c r="J455" s="51">
        <v>14810</v>
      </c>
      <c r="K455" s="50">
        <v>58.699960364645264</v>
      </c>
      <c r="M455" s="46">
        <f t="shared" si="53"/>
        <v>7.277051129607609E-3</v>
      </c>
      <c r="N455" s="46" t="str">
        <f t="shared" si="54"/>
        <v>E05000213</v>
      </c>
      <c r="O455" s="46" t="str">
        <f t="shared" si="50"/>
        <v>Winchmore Hill</v>
      </c>
      <c r="P455" s="46" t="str">
        <f t="shared" si="55"/>
        <v>Enfield</v>
      </c>
      <c r="Q455" s="46">
        <v>5.2031193326079073E-3</v>
      </c>
    </row>
    <row r="456" spans="1:17" x14ac:dyDescent="0.2">
      <c r="A456" s="47" t="s">
        <v>1019</v>
      </c>
      <c r="B456" s="47" t="s">
        <v>1020</v>
      </c>
      <c r="C456" s="47" t="s">
        <v>76</v>
      </c>
      <c r="D456" s="48">
        <v>21377</v>
      </c>
      <c r="E456" s="49">
        <v>181.7</v>
      </c>
      <c r="F456" s="50">
        <f t="shared" si="49"/>
        <v>1.8169999999999999</v>
      </c>
      <c r="G456" s="50">
        <f t="shared" si="51"/>
        <v>117.64997248211338</v>
      </c>
      <c r="H456" s="51">
        <f t="shared" si="52"/>
        <v>11764.997248211337</v>
      </c>
      <c r="I456" s="50"/>
      <c r="J456" s="51">
        <v>15996</v>
      </c>
      <c r="K456" s="50">
        <v>88.035222894881684</v>
      </c>
      <c r="M456" s="46">
        <f t="shared" si="53"/>
        <v>1.1764997248211338E-2</v>
      </c>
      <c r="N456" s="46" t="str">
        <f t="shared" si="54"/>
        <v>E05000600</v>
      </c>
      <c r="O456" s="46" t="str">
        <f t="shared" si="50"/>
        <v>Higham Hill</v>
      </c>
      <c r="P456" s="46" t="str">
        <f t="shared" si="55"/>
        <v>Waltham Forest</v>
      </c>
      <c r="Q456" s="46">
        <v>5.1871508379888265E-3</v>
      </c>
    </row>
    <row r="457" spans="1:17" x14ac:dyDescent="0.2">
      <c r="A457" s="47" t="s">
        <v>1021</v>
      </c>
      <c r="B457" s="47" t="s">
        <v>1022</v>
      </c>
      <c r="C457" s="47" t="s">
        <v>76</v>
      </c>
      <c r="D457" s="48">
        <v>14336</v>
      </c>
      <c r="E457" s="49">
        <v>206.3</v>
      </c>
      <c r="F457" s="50">
        <f t="shared" si="49"/>
        <v>2.0630000000000002</v>
      </c>
      <c r="G457" s="50">
        <f t="shared" si="51"/>
        <v>69.491032476975278</v>
      </c>
      <c r="H457" s="51">
        <f t="shared" si="52"/>
        <v>6949.103247697527</v>
      </c>
      <c r="I457" s="50"/>
      <c r="J457" s="51">
        <v>13411</v>
      </c>
      <c r="K457" s="50">
        <v>65.007270964614634</v>
      </c>
      <c r="M457" s="46">
        <f t="shared" si="53"/>
        <v>6.9491032476975273E-3</v>
      </c>
      <c r="N457" s="46" t="str">
        <f t="shared" si="54"/>
        <v>E05000163</v>
      </c>
      <c r="O457" s="46" t="str">
        <f t="shared" si="50"/>
        <v>Shirley</v>
      </c>
      <c r="P457" s="46" t="str">
        <f t="shared" si="55"/>
        <v>Croydon</v>
      </c>
      <c r="Q457" s="46">
        <v>5.1814285714285712E-3</v>
      </c>
    </row>
    <row r="458" spans="1:17" x14ac:dyDescent="0.2">
      <c r="A458" s="47" t="s">
        <v>1023</v>
      </c>
      <c r="B458" s="47" t="s">
        <v>1024</v>
      </c>
      <c r="C458" s="47" t="s">
        <v>76</v>
      </c>
      <c r="D458" s="48">
        <v>17331</v>
      </c>
      <c r="E458" s="49">
        <v>103.9</v>
      </c>
      <c r="F458" s="50">
        <f t="shared" si="49"/>
        <v>1.0390000000000001</v>
      </c>
      <c r="G458" s="50">
        <f t="shared" si="51"/>
        <v>166.80461982675649</v>
      </c>
      <c r="H458" s="51">
        <f t="shared" si="52"/>
        <v>16680.461982675646</v>
      </c>
      <c r="I458" s="50"/>
      <c r="J458" s="51">
        <v>15916.999999999996</v>
      </c>
      <c r="K458" s="50">
        <v>153.19538017324345</v>
      </c>
      <c r="M458" s="46">
        <f t="shared" si="53"/>
        <v>1.6680461982675646E-2</v>
      </c>
      <c r="N458" s="46" t="str">
        <f t="shared" si="54"/>
        <v>E05000320</v>
      </c>
      <c r="O458" s="46" t="str">
        <f t="shared" si="50"/>
        <v>St. Andrew's</v>
      </c>
      <c r="P458" s="46" t="str">
        <f t="shared" si="55"/>
        <v>Havering</v>
      </c>
      <c r="Q458" s="46">
        <v>5.1443989579456643E-3</v>
      </c>
    </row>
    <row r="459" spans="1:17" x14ac:dyDescent="0.2">
      <c r="A459" s="47" t="s">
        <v>1025</v>
      </c>
      <c r="B459" s="47" t="s">
        <v>1026</v>
      </c>
      <c r="C459" s="47" t="s">
        <v>76</v>
      </c>
      <c r="D459" s="48">
        <v>14625</v>
      </c>
      <c r="E459" s="49">
        <v>90.4</v>
      </c>
      <c r="F459" s="50">
        <f t="shared" si="49"/>
        <v>0.90400000000000003</v>
      </c>
      <c r="G459" s="50">
        <f t="shared" si="51"/>
        <v>161.78097345132741</v>
      </c>
      <c r="H459" s="51">
        <f t="shared" si="52"/>
        <v>16178.097345132743</v>
      </c>
      <c r="I459" s="50"/>
      <c r="J459" s="51">
        <v>13866</v>
      </c>
      <c r="K459" s="50">
        <v>153.38495575221239</v>
      </c>
      <c r="M459" s="46">
        <f t="shared" si="53"/>
        <v>1.6178097345132744E-2</v>
      </c>
      <c r="N459" s="46" t="str">
        <f t="shared" si="54"/>
        <v>E05000113</v>
      </c>
      <c r="O459" s="46" t="str">
        <f t="shared" si="50"/>
        <v>Copers Cope</v>
      </c>
      <c r="P459" s="46" t="str">
        <f t="shared" si="55"/>
        <v>Bromley</v>
      </c>
      <c r="Q459" s="46">
        <v>5.1253804017041991E-3</v>
      </c>
    </row>
    <row r="460" spans="1:17" x14ac:dyDescent="0.2">
      <c r="A460" s="47" t="s">
        <v>1027</v>
      </c>
      <c r="B460" s="47" t="s">
        <v>1028</v>
      </c>
      <c r="C460" s="47" t="s">
        <v>76</v>
      </c>
      <c r="D460" s="48">
        <v>16645</v>
      </c>
      <c r="E460" s="49">
        <v>181.2</v>
      </c>
      <c r="F460" s="50">
        <f t="shared" si="49"/>
        <v>1.8119999999999998</v>
      </c>
      <c r="G460" s="50">
        <f t="shared" si="51"/>
        <v>91.859823399558508</v>
      </c>
      <c r="H460" s="51">
        <f t="shared" si="52"/>
        <v>9185.98233995585</v>
      </c>
      <c r="I460" s="50"/>
      <c r="J460" s="51">
        <v>15575</v>
      </c>
      <c r="K460" s="50">
        <v>85.954746136865353</v>
      </c>
      <c r="M460" s="46">
        <f t="shared" si="53"/>
        <v>9.1859823399558505E-3</v>
      </c>
      <c r="N460" s="46" t="str">
        <f t="shared" si="54"/>
        <v>E05000311</v>
      </c>
      <c r="O460" s="46" t="str">
        <f t="shared" si="50"/>
        <v>Hacton</v>
      </c>
      <c r="P460" s="46" t="str">
        <f t="shared" si="55"/>
        <v>Havering</v>
      </c>
      <c r="Q460" s="46">
        <v>5.1117431938236492E-3</v>
      </c>
    </row>
    <row r="461" spans="1:17" x14ac:dyDescent="0.2">
      <c r="A461" s="47" t="s">
        <v>1029</v>
      </c>
      <c r="B461" s="47" t="s">
        <v>1030</v>
      </c>
      <c r="C461" s="47" t="s">
        <v>76</v>
      </c>
      <c r="D461" s="48">
        <v>17081</v>
      </c>
      <c r="E461" s="49">
        <v>124.6</v>
      </c>
      <c r="F461" s="50">
        <f t="shared" si="49"/>
        <v>1.246</v>
      </c>
      <c r="G461" s="50">
        <f t="shared" si="51"/>
        <v>137.08667736757624</v>
      </c>
      <c r="H461" s="51">
        <f t="shared" si="52"/>
        <v>13708.667736757625</v>
      </c>
      <c r="I461" s="50"/>
      <c r="J461" s="51">
        <v>16257</v>
      </c>
      <c r="K461" s="50">
        <v>130.47351524879616</v>
      </c>
      <c r="M461" s="46">
        <f t="shared" si="53"/>
        <v>1.3708667736757624E-2</v>
      </c>
      <c r="N461" s="46" t="str">
        <f t="shared" si="54"/>
        <v>E05000058</v>
      </c>
      <c r="O461" s="46" t="str">
        <f t="shared" si="50"/>
        <v>Oakleigh</v>
      </c>
      <c r="P461" s="46" t="str">
        <f t="shared" si="55"/>
        <v>Barnet</v>
      </c>
      <c r="Q461" s="46">
        <v>5.1109436237564065E-3</v>
      </c>
    </row>
    <row r="462" spans="1:17" x14ac:dyDescent="0.2">
      <c r="A462" s="47" t="s">
        <v>1031</v>
      </c>
      <c r="B462" s="47" t="s">
        <v>1032</v>
      </c>
      <c r="C462" s="47" t="s">
        <v>76</v>
      </c>
      <c r="D462" s="48">
        <v>19131</v>
      </c>
      <c r="E462" s="49">
        <v>119.2</v>
      </c>
      <c r="F462" s="50">
        <f t="shared" si="49"/>
        <v>1.1919999999999999</v>
      </c>
      <c r="G462" s="50">
        <f t="shared" si="51"/>
        <v>160.49496644295303</v>
      </c>
      <c r="H462" s="51">
        <f t="shared" si="52"/>
        <v>16049.496644295303</v>
      </c>
      <c r="I462" s="50"/>
      <c r="J462" s="51">
        <v>17362</v>
      </c>
      <c r="K462" s="50">
        <v>145.65436241610738</v>
      </c>
      <c r="M462" s="46">
        <f t="shared" si="53"/>
        <v>1.6049496644295301E-2</v>
      </c>
      <c r="N462" s="46" t="str">
        <f t="shared" si="54"/>
        <v>E05000167</v>
      </c>
      <c r="O462" s="46" t="str">
        <f t="shared" si="50"/>
        <v>Waddon</v>
      </c>
      <c r="P462" s="46" t="str">
        <f t="shared" si="55"/>
        <v>Croydon</v>
      </c>
      <c r="Q462" s="46">
        <v>5.0996158068057082E-3</v>
      </c>
    </row>
    <row r="463" spans="1:17" x14ac:dyDescent="0.2">
      <c r="A463" s="47" t="s">
        <v>1033</v>
      </c>
      <c r="B463" s="47" t="s">
        <v>1034</v>
      </c>
      <c r="C463" s="47" t="s">
        <v>76</v>
      </c>
      <c r="D463" s="48">
        <v>17704</v>
      </c>
      <c r="E463" s="49">
        <v>74.3</v>
      </c>
      <c r="F463" s="50">
        <f t="shared" si="49"/>
        <v>0.74299999999999999</v>
      </c>
      <c r="G463" s="50">
        <f t="shared" si="51"/>
        <v>238.27725437415882</v>
      </c>
      <c r="H463" s="51">
        <f t="shared" si="52"/>
        <v>23827.72543741588</v>
      </c>
      <c r="I463" s="50"/>
      <c r="J463" s="51">
        <v>15884.999999999998</v>
      </c>
      <c r="K463" s="50">
        <v>213.79542395693133</v>
      </c>
      <c r="M463" s="46">
        <f t="shared" si="53"/>
        <v>2.3827725437415879E-2</v>
      </c>
      <c r="N463" s="46" t="str">
        <f t="shared" si="54"/>
        <v>E05000135</v>
      </c>
      <c r="O463" s="46" t="str">
        <f t="shared" si="50"/>
        <v>Hampstead Town</v>
      </c>
      <c r="P463" s="46" t="str">
        <f t="shared" si="55"/>
        <v>Camden</v>
      </c>
      <c r="Q463" s="46">
        <v>5.0779591836734687E-3</v>
      </c>
    </row>
    <row r="464" spans="1:17" x14ac:dyDescent="0.2">
      <c r="A464" s="47" t="s">
        <v>1035</v>
      </c>
      <c r="B464" s="47" t="s">
        <v>1036</v>
      </c>
      <c r="C464" s="47" t="s">
        <v>76</v>
      </c>
      <c r="D464" s="48">
        <v>16710</v>
      </c>
      <c r="E464" s="49">
        <v>80.5</v>
      </c>
      <c r="F464" s="50">
        <f t="shared" si="49"/>
        <v>0.80500000000000005</v>
      </c>
      <c r="G464" s="50">
        <f t="shared" si="51"/>
        <v>207.57763975155279</v>
      </c>
      <c r="H464" s="51">
        <f t="shared" si="52"/>
        <v>20757.763975155278</v>
      </c>
      <c r="I464" s="50"/>
      <c r="J464" s="51">
        <v>15112.999999999998</v>
      </c>
      <c r="K464" s="50">
        <v>187.7391304347826</v>
      </c>
      <c r="M464" s="46">
        <f t="shared" si="53"/>
        <v>2.0757763975155278E-2</v>
      </c>
      <c r="N464" s="46" t="str">
        <f t="shared" si="54"/>
        <v>E05000352</v>
      </c>
      <c r="O464" s="46" t="str">
        <f t="shared" si="50"/>
        <v>Feltham West</v>
      </c>
      <c r="P464" s="46" t="str">
        <f t="shared" si="55"/>
        <v>Hounslow</v>
      </c>
      <c r="Q464" s="46">
        <v>5.0754242614707724E-3</v>
      </c>
    </row>
    <row r="465" spans="1:17" x14ac:dyDescent="0.2">
      <c r="A465" s="47" t="s">
        <v>1037</v>
      </c>
      <c r="B465" s="47" t="s">
        <v>1038</v>
      </c>
      <c r="C465" s="47" t="s">
        <v>76</v>
      </c>
      <c r="D465" s="48">
        <v>18180</v>
      </c>
      <c r="E465" s="49">
        <v>189.9</v>
      </c>
      <c r="F465" s="50">
        <f t="shared" si="49"/>
        <v>1.899</v>
      </c>
      <c r="G465" s="50">
        <f t="shared" si="51"/>
        <v>95.734597156398095</v>
      </c>
      <c r="H465" s="51">
        <f t="shared" si="52"/>
        <v>9573.4597156398104</v>
      </c>
      <c r="I465" s="50"/>
      <c r="J465" s="51">
        <v>16633.000000000004</v>
      </c>
      <c r="K465" s="50">
        <v>87.588204318062154</v>
      </c>
      <c r="M465" s="46">
        <f t="shared" si="53"/>
        <v>9.5734597156398107E-3</v>
      </c>
      <c r="N465" s="46" t="str">
        <f t="shared" si="54"/>
        <v>E05000341</v>
      </c>
      <c r="O465" s="46" t="str">
        <f t="shared" si="50"/>
        <v>Uxbridge South</v>
      </c>
      <c r="P465" s="46" t="str">
        <f t="shared" si="55"/>
        <v>Hillingdon</v>
      </c>
      <c r="Q465" s="46">
        <v>5.0725056143727945E-3</v>
      </c>
    </row>
    <row r="466" spans="1:17" x14ac:dyDescent="0.2">
      <c r="A466" s="47" t="s">
        <v>1039</v>
      </c>
      <c r="B466" s="47" t="s">
        <v>1040</v>
      </c>
      <c r="C466" s="47" t="s">
        <v>76</v>
      </c>
      <c r="D466" s="48">
        <v>16216</v>
      </c>
      <c r="E466" s="49">
        <v>135</v>
      </c>
      <c r="F466" s="50">
        <f t="shared" si="49"/>
        <v>1.35</v>
      </c>
      <c r="G466" s="50">
        <f t="shared" si="51"/>
        <v>120.11851851851851</v>
      </c>
      <c r="H466" s="51">
        <f t="shared" si="52"/>
        <v>12011.85185185185</v>
      </c>
      <c r="I466" s="50"/>
      <c r="J466" s="51">
        <v>15318</v>
      </c>
      <c r="K466" s="50">
        <v>113.46666666666667</v>
      </c>
      <c r="M466" s="46">
        <f t="shared" si="53"/>
        <v>1.201185185185185E-2</v>
      </c>
      <c r="N466" s="46" t="str">
        <f t="shared" si="54"/>
        <v>E05000218</v>
      </c>
      <c r="O466" s="46" t="str">
        <f t="shared" si="50"/>
        <v>Eltham North</v>
      </c>
      <c r="P466" s="46" t="str">
        <f t="shared" si="55"/>
        <v>Greenwich</v>
      </c>
      <c r="Q466" s="46">
        <v>5.0564705882352942E-3</v>
      </c>
    </row>
    <row r="467" spans="1:17" x14ac:dyDescent="0.2">
      <c r="A467" s="47" t="s">
        <v>1041</v>
      </c>
      <c r="B467" s="47" t="s">
        <v>1042</v>
      </c>
      <c r="C467" s="47" t="s">
        <v>76</v>
      </c>
      <c r="D467" s="48">
        <v>16977</v>
      </c>
      <c r="E467" s="49">
        <v>98.1</v>
      </c>
      <c r="F467" s="50">
        <f t="shared" si="49"/>
        <v>0.98099999999999998</v>
      </c>
      <c r="G467" s="50">
        <f t="shared" si="51"/>
        <v>173.05810397553518</v>
      </c>
      <c r="H467" s="51">
        <f t="shared" si="52"/>
        <v>17305.810397553516</v>
      </c>
      <c r="I467" s="50"/>
      <c r="J467" s="51">
        <v>15470</v>
      </c>
      <c r="K467" s="50">
        <v>157.69622833843019</v>
      </c>
      <c r="M467" s="46">
        <f t="shared" si="53"/>
        <v>1.7305810397553516E-2</v>
      </c>
      <c r="N467" s="46" t="str">
        <f t="shared" si="54"/>
        <v>E05000521</v>
      </c>
      <c r="O467" s="46" t="str">
        <f t="shared" si="50"/>
        <v>Hampton North</v>
      </c>
      <c r="P467" s="46" t="str">
        <f t="shared" si="55"/>
        <v>Richmond upon Thames</v>
      </c>
      <c r="Q467" s="46">
        <v>5.0102564102564098E-3</v>
      </c>
    </row>
    <row r="468" spans="1:17" x14ac:dyDescent="0.2">
      <c r="A468" s="47" t="s">
        <v>1043</v>
      </c>
      <c r="B468" s="47" t="s">
        <v>1044</v>
      </c>
      <c r="C468" s="47" t="s">
        <v>76</v>
      </c>
      <c r="D468" s="48">
        <v>18154</v>
      </c>
      <c r="E468" s="49">
        <v>138.6</v>
      </c>
      <c r="F468" s="50">
        <f t="shared" si="49"/>
        <v>1.3859999999999999</v>
      </c>
      <c r="G468" s="50">
        <f t="shared" si="51"/>
        <v>130.98124098124097</v>
      </c>
      <c r="H468" s="51">
        <f t="shared" si="52"/>
        <v>13098.124098124099</v>
      </c>
      <c r="I468" s="50"/>
      <c r="J468" s="51">
        <v>16404.000000000004</v>
      </c>
      <c r="K468" s="50">
        <v>118.35497835497839</v>
      </c>
      <c r="M468" s="46">
        <f t="shared" si="53"/>
        <v>1.3098124098124098E-2</v>
      </c>
      <c r="N468" s="46" t="str">
        <f t="shared" si="54"/>
        <v>E05000467</v>
      </c>
      <c r="O468" s="46" t="str">
        <f t="shared" si="50"/>
        <v>Pollards Hill</v>
      </c>
      <c r="P468" s="46" t="str">
        <f t="shared" si="55"/>
        <v>Merton</v>
      </c>
      <c r="Q468" s="46">
        <v>5.0088003705419165E-3</v>
      </c>
    </row>
    <row r="469" spans="1:17" x14ac:dyDescent="0.2">
      <c r="A469" s="47" t="s">
        <v>1045</v>
      </c>
      <c r="B469" s="47" t="s">
        <v>1046</v>
      </c>
      <c r="C469" s="47" t="s">
        <v>76</v>
      </c>
      <c r="D469" s="48">
        <v>16626</v>
      </c>
      <c r="E469" s="49">
        <v>479.3</v>
      </c>
      <c r="F469" s="50">
        <f t="shared" si="49"/>
        <v>4.7930000000000001</v>
      </c>
      <c r="G469" s="50">
        <f t="shared" si="51"/>
        <v>34.688086793240139</v>
      </c>
      <c r="H469" s="51">
        <f t="shared" si="52"/>
        <v>3468.8086793240141</v>
      </c>
      <c r="I469" s="50"/>
      <c r="J469" s="51">
        <v>10679</v>
      </c>
      <c r="K469" s="50">
        <v>22.280408929689131</v>
      </c>
      <c r="M469" s="46">
        <f t="shared" si="53"/>
        <v>3.468808679324014E-3</v>
      </c>
      <c r="N469" s="46" t="str">
        <f t="shared" si="54"/>
        <v>E05000465</v>
      </c>
      <c r="O469" s="46" t="str">
        <f t="shared" si="50"/>
        <v>Lower Morden</v>
      </c>
      <c r="P469" s="46" t="str">
        <f t="shared" si="55"/>
        <v>Merton</v>
      </c>
      <c r="Q469" s="46">
        <v>4.9977876106194691E-3</v>
      </c>
    </row>
    <row r="470" spans="1:17" x14ac:dyDescent="0.2">
      <c r="A470" s="47" t="s">
        <v>1047</v>
      </c>
      <c r="B470" s="47" t="s">
        <v>1048</v>
      </c>
      <c r="C470" s="47" t="s">
        <v>76</v>
      </c>
      <c r="D470" s="48">
        <v>32888</v>
      </c>
      <c r="E470" s="49">
        <v>423.7</v>
      </c>
      <c r="F470" s="50">
        <f t="shared" si="49"/>
        <v>4.2370000000000001</v>
      </c>
      <c r="G470" s="50">
        <f t="shared" si="51"/>
        <v>77.620958225159313</v>
      </c>
      <c r="H470" s="51">
        <f t="shared" si="52"/>
        <v>7762.0958225159311</v>
      </c>
      <c r="I470" s="50"/>
      <c r="J470" s="51">
        <v>17768</v>
      </c>
      <c r="K470" s="50">
        <v>41.935331602548978</v>
      </c>
      <c r="M470" s="46">
        <f t="shared" si="53"/>
        <v>7.7620958225159313E-3</v>
      </c>
      <c r="N470" s="46" t="str">
        <f t="shared" si="54"/>
        <v>E05000350</v>
      </c>
      <c r="O470" s="46" t="str">
        <f t="shared" si="50"/>
        <v>Cranford</v>
      </c>
      <c r="P470" s="46" t="str">
        <f t="shared" si="55"/>
        <v>Hounslow</v>
      </c>
      <c r="Q470" s="46">
        <v>4.9908189496878442E-3</v>
      </c>
    </row>
    <row r="471" spans="1:17" x14ac:dyDescent="0.2">
      <c r="A471" s="47" t="s">
        <v>1049</v>
      </c>
      <c r="B471" s="47" t="s">
        <v>1050</v>
      </c>
      <c r="C471" s="47" t="s">
        <v>76</v>
      </c>
      <c r="D471" s="48">
        <v>16180</v>
      </c>
      <c r="E471" s="49">
        <v>137.9</v>
      </c>
      <c r="F471" s="50">
        <f t="shared" si="49"/>
        <v>1.379</v>
      </c>
      <c r="G471" s="50">
        <f t="shared" si="51"/>
        <v>117.3313995649021</v>
      </c>
      <c r="H471" s="51">
        <f t="shared" si="52"/>
        <v>11733.139956490209</v>
      </c>
      <c r="I471" s="50"/>
      <c r="J471" s="51">
        <v>14846</v>
      </c>
      <c r="K471" s="50">
        <v>107.65772298767222</v>
      </c>
      <c r="M471" s="46">
        <f t="shared" si="53"/>
        <v>1.173313995649021E-2</v>
      </c>
      <c r="N471" s="46" t="str">
        <f t="shared" si="54"/>
        <v>E05000259</v>
      </c>
      <c r="O471" s="46" t="str">
        <f t="shared" si="50"/>
        <v>Palace Riverside</v>
      </c>
      <c r="P471" s="46" t="str">
        <f t="shared" si="55"/>
        <v>Hammersmith and Fulham</v>
      </c>
      <c r="Q471" s="46">
        <v>4.9804186360567189E-3</v>
      </c>
    </row>
    <row r="472" spans="1:17" x14ac:dyDescent="0.2">
      <c r="A472" s="47" t="s">
        <v>1051</v>
      </c>
      <c r="B472" s="47" t="s">
        <v>1052</v>
      </c>
      <c r="C472" s="47" t="s">
        <v>76</v>
      </c>
      <c r="D472" s="48">
        <v>16771</v>
      </c>
      <c r="E472" s="49">
        <v>133.5</v>
      </c>
      <c r="F472" s="50">
        <f t="shared" si="49"/>
        <v>1.335</v>
      </c>
      <c r="G472" s="50">
        <f t="shared" si="51"/>
        <v>125.62546816479401</v>
      </c>
      <c r="H472" s="51">
        <f t="shared" si="52"/>
        <v>12562.546816479402</v>
      </c>
      <c r="I472" s="50"/>
      <c r="J472" s="51">
        <v>15551</v>
      </c>
      <c r="K472" s="50">
        <v>116.48689138576779</v>
      </c>
      <c r="M472" s="46">
        <f t="shared" si="53"/>
        <v>1.2562546816479402E-2</v>
      </c>
      <c r="N472" s="46" t="str">
        <f t="shared" si="54"/>
        <v>E05000179</v>
      </c>
      <c r="O472" s="46" t="str">
        <f t="shared" si="50"/>
        <v>Hanger Hill</v>
      </c>
      <c r="P472" s="46" t="str">
        <f t="shared" si="55"/>
        <v>Ealing</v>
      </c>
      <c r="Q472" s="46">
        <v>4.9239462431276736E-3</v>
      </c>
    </row>
    <row r="473" spans="1:17" x14ac:dyDescent="0.2">
      <c r="A473" s="47" t="s">
        <v>1053</v>
      </c>
      <c r="B473" s="47" t="s">
        <v>1054</v>
      </c>
      <c r="C473" s="47" t="s">
        <v>78</v>
      </c>
      <c r="D473" s="48">
        <v>16057</v>
      </c>
      <c r="E473" s="49">
        <v>861.2</v>
      </c>
      <c r="F473" s="50">
        <f t="shared" si="49"/>
        <v>8.6120000000000001</v>
      </c>
      <c r="G473" s="50">
        <f t="shared" si="51"/>
        <v>18.644914073385973</v>
      </c>
      <c r="H473" s="51">
        <f t="shared" si="52"/>
        <v>1864.4914073385974</v>
      </c>
      <c r="I473" s="50"/>
      <c r="J473" s="51">
        <v>14544</v>
      </c>
      <c r="K473" s="50">
        <v>16.888063167673014</v>
      </c>
      <c r="M473" s="46">
        <f t="shared" si="53"/>
        <v>1.8644914073385973E-3</v>
      </c>
      <c r="N473" s="46" t="str">
        <f t="shared" si="54"/>
        <v>E05000266</v>
      </c>
      <c r="O473" s="46" t="str">
        <f t="shared" si="50"/>
        <v>Alexandra</v>
      </c>
      <c r="P473" s="46" t="str">
        <f t="shared" si="55"/>
        <v>Haringey</v>
      </c>
      <c r="Q473" s="46">
        <v>4.9196326061997702E-3</v>
      </c>
    </row>
    <row r="474" spans="1:17" x14ac:dyDescent="0.2">
      <c r="A474" s="47" t="s">
        <v>1055</v>
      </c>
      <c r="B474" s="47" t="s">
        <v>1056</v>
      </c>
      <c r="C474" s="47" t="s">
        <v>78</v>
      </c>
      <c r="D474" s="48">
        <v>13571</v>
      </c>
      <c r="E474" s="49">
        <v>152.69999999999999</v>
      </c>
      <c r="F474" s="50">
        <f t="shared" si="49"/>
        <v>1.5269999999999999</v>
      </c>
      <c r="G474" s="50">
        <f t="shared" si="51"/>
        <v>88.873608382449248</v>
      </c>
      <c r="H474" s="51">
        <f t="shared" si="52"/>
        <v>8887.3608382449256</v>
      </c>
      <c r="I474" s="50"/>
      <c r="J474" s="51">
        <v>12609</v>
      </c>
      <c r="K474" s="50">
        <v>82.573673870333991</v>
      </c>
      <c r="M474" s="46">
        <f t="shared" si="53"/>
        <v>8.8873608382449253E-3</v>
      </c>
      <c r="N474" s="46" t="str">
        <f t="shared" si="54"/>
        <v>E05000152</v>
      </c>
      <c r="O474" s="46" t="str">
        <f t="shared" si="50"/>
        <v>Croham</v>
      </c>
      <c r="P474" s="46" t="str">
        <f t="shared" si="55"/>
        <v>Croydon</v>
      </c>
      <c r="Q474" s="46">
        <v>4.9165483962531932E-3</v>
      </c>
    </row>
    <row r="475" spans="1:17" x14ac:dyDescent="0.2">
      <c r="A475" s="47" t="s">
        <v>1057</v>
      </c>
      <c r="B475" s="47" t="s">
        <v>1058</v>
      </c>
      <c r="C475" s="47" t="s">
        <v>78</v>
      </c>
      <c r="D475" s="48">
        <v>12621</v>
      </c>
      <c r="E475" s="49">
        <v>257.89999999999998</v>
      </c>
      <c r="F475" s="50">
        <f t="shared" si="49"/>
        <v>2.5789999999999997</v>
      </c>
      <c r="G475" s="50">
        <f t="shared" si="51"/>
        <v>48.937572702597912</v>
      </c>
      <c r="H475" s="51">
        <f t="shared" si="52"/>
        <v>4893.7572702597909</v>
      </c>
      <c r="I475" s="50"/>
      <c r="J475" s="51">
        <v>11658</v>
      </c>
      <c r="K475" s="50">
        <v>45.203567274137264</v>
      </c>
      <c r="M475" s="46">
        <f t="shared" si="53"/>
        <v>4.8937572702597906E-3</v>
      </c>
      <c r="N475" s="46" t="str">
        <f t="shared" si="54"/>
        <v>E05000206</v>
      </c>
      <c r="O475" s="46" t="str">
        <f t="shared" si="50"/>
        <v>Ponders End</v>
      </c>
      <c r="P475" s="46" t="str">
        <f t="shared" si="55"/>
        <v>Enfield</v>
      </c>
      <c r="Q475" s="46">
        <v>4.9150916784203103E-3</v>
      </c>
    </row>
    <row r="476" spans="1:17" x14ac:dyDescent="0.2">
      <c r="A476" s="47" t="s">
        <v>1059</v>
      </c>
      <c r="B476" s="47" t="s">
        <v>1060</v>
      </c>
      <c r="C476" s="47" t="s">
        <v>78</v>
      </c>
      <c r="D476" s="48">
        <v>16179</v>
      </c>
      <c r="E476" s="49">
        <v>151.4</v>
      </c>
      <c r="F476" s="50">
        <f t="shared" si="49"/>
        <v>1.514</v>
      </c>
      <c r="G476" s="50">
        <f t="shared" si="51"/>
        <v>106.86261558784676</v>
      </c>
      <c r="H476" s="51">
        <f t="shared" si="52"/>
        <v>10686.261558784676</v>
      </c>
      <c r="I476" s="50"/>
      <c r="J476" s="51">
        <v>14257</v>
      </c>
      <c r="K476" s="50">
        <v>94.1677675033025</v>
      </c>
      <c r="M476" s="46">
        <f t="shared" si="53"/>
        <v>1.0686261558784675E-2</v>
      </c>
      <c r="N476" s="46" t="str">
        <f t="shared" si="54"/>
        <v>E05000497</v>
      </c>
      <c r="O476" s="46" t="str">
        <f t="shared" si="50"/>
        <v>Bridge</v>
      </c>
      <c r="P476" s="46" t="str">
        <f t="shared" si="55"/>
        <v>Redbridge</v>
      </c>
      <c r="Q476" s="46">
        <v>4.8937572702597906E-3</v>
      </c>
    </row>
    <row r="477" spans="1:17" x14ac:dyDescent="0.2">
      <c r="A477" s="47" t="s">
        <v>1061</v>
      </c>
      <c r="B477" s="47" t="s">
        <v>1062</v>
      </c>
      <c r="C477" s="47" t="s">
        <v>78</v>
      </c>
      <c r="D477" s="48">
        <v>12933</v>
      </c>
      <c r="E477" s="49">
        <v>149.19999999999999</v>
      </c>
      <c r="F477" s="50">
        <f t="shared" si="49"/>
        <v>1.492</v>
      </c>
      <c r="G477" s="50">
        <f t="shared" si="51"/>
        <v>86.682305630026818</v>
      </c>
      <c r="H477" s="51">
        <f t="shared" si="52"/>
        <v>8668.2305630026804</v>
      </c>
      <c r="I477" s="50"/>
      <c r="J477" s="51">
        <v>11516</v>
      </c>
      <c r="K477" s="50">
        <v>77.184986595174266</v>
      </c>
      <c r="M477" s="46">
        <f t="shared" si="53"/>
        <v>8.6682305630026799E-3</v>
      </c>
      <c r="N477" s="46" t="str">
        <f t="shared" si="54"/>
        <v>E05000225</v>
      </c>
      <c r="O477" s="46" t="str">
        <f t="shared" si="50"/>
        <v>Peninsula</v>
      </c>
      <c r="P477" s="46" t="str">
        <f t="shared" si="55"/>
        <v>Greenwich</v>
      </c>
      <c r="Q477" s="46">
        <v>4.8763944667559126E-3</v>
      </c>
    </row>
    <row r="478" spans="1:17" x14ac:dyDescent="0.2">
      <c r="A478" s="47" t="s">
        <v>1063</v>
      </c>
      <c r="B478" s="47" t="s">
        <v>1064</v>
      </c>
      <c r="C478" s="47" t="s">
        <v>78</v>
      </c>
      <c r="D478" s="48">
        <v>13786</v>
      </c>
      <c r="E478" s="49">
        <v>249.1</v>
      </c>
      <c r="F478" s="50">
        <f t="shared" si="49"/>
        <v>2.4910000000000001</v>
      </c>
      <c r="G478" s="50">
        <f t="shared" si="51"/>
        <v>55.343235648334002</v>
      </c>
      <c r="H478" s="51">
        <f t="shared" si="52"/>
        <v>5534.3235648334003</v>
      </c>
      <c r="I478" s="50"/>
      <c r="J478" s="51">
        <v>13241</v>
      </c>
      <c r="K478" s="50">
        <v>53.155359293456442</v>
      </c>
      <c r="M478" s="46">
        <f t="shared" si="53"/>
        <v>5.5343235648334004E-3</v>
      </c>
      <c r="N478" s="46" t="str">
        <f t="shared" si="54"/>
        <v>E05000325</v>
      </c>
      <c r="O478" s="46" t="str">
        <f t="shared" si="50"/>
        <v>Botwell</v>
      </c>
      <c r="P478" s="46" t="str">
        <f t="shared" si="55"/>
        <v>Hillingdon</v>
      </c>
      <c r="Q478" s="46">
        <v>4.8481244281793233E-3</v>
      </c>
    </row>
    <row r="479" spans="1:17" x14ac:dyDescent="0.2">
      <c r="A479" s="47" t="s">
        <v>1065</v>
      </c>
      <c r="B479" s="47" t="s">
        <v>1066</v>
      </c>
      <c r="C479" s="47" t="s">
        <v>78</v>
      </c>
      <c r="D479" s="48">
        <v>18064</v>
      </c>
      <c r="E479" s="49">
        <v>127.1</v>
      </c>
      <c r="F479" s="50">
        <f t="shared" si="49"/>
        <v>1.2709999999999999</v>
      </c>
      <c r="G479" s="50">
        <f t="shared" si="51"/>
        <v>142.1243115656963</v>
      </c>
      <c r="H479" s="51">
        <f t="shared" si="52"/>
        <v>14212.431156569632</v>
      </c>
      <c r="I479" s="50"/>
      <c r="J479" s="51">
        <v>14666</v>
      </c>
      <c r="K479" s="50">
        <v>115.38945712037766</v>
      </c>
      <c r="M479" s="46">
        <f t="shared" si="53"/>
        <v>1.4212431156569632E-2</v>
      </c>
      <c r="N479" s="46" t="str">
        <f t="shared" si="54"/>
        <v>E05000404</v>
      </c>
      <c r="O479" s="46" t="str">
        <f t="shared" si="50"/>
        <v>Chessington North and Hook</v>
      </c>
      <c r="P479" s="46" t="str">
        <f t="shared" si="55"/>
        <v>Kingston upon Thames</v>
      </c>
      <c r="Q479" s="46">
        <v>4.8258164852255049E-3</v>
      </c>
    </row>
    <row r="480" spans="1:17" x14ac:dyDescent="0.2">
      <c r="A480" s="47" t="s">
        <v>1067</v>
      </c>
      <c r="B480" s="47" t="s">
        <v>1068</v>
      </c>
      <c r="C480" s="47" t="s">
        <v>78</v>
      </c>
      <c r="D480" s="48">
        <v>13815</v>
      </c>
      <c r="E480" s="49">
        <v>240.6</v>
      </c>
      <c r="F480" s="50">
        <f t="shared" si="49"/>
        <v>2.4060000000000001</v>
      </c>
      <c r="G480" s="50">
        <f t="shared" si="51"/>
        <v>57.418952618453865</v>
      </c>
      <c r="H480" s="51">
        <f t="shared" si="52"/>
        <v>5741.8952618453859</v>
      </c>
      <c r="I480" s="50"/>
      <c r="J480" s="51">
        <v>12780</v>
      </c>
      <c r="K480" s="50">
        <v>53.117206982543642</v>
      </c>
      <c r="M480" s="46">
        <f t="shared" si="53"/>
        <v>5.741895261845386E-3</v>
      </c>
      <c r="N480" s="46" t="str">
        <f t="shared" si="54"/>
        <v>E05000598</v>
      </c>
      <c r="O480" s="46" t="str">
        <f t="shared" si="50"/>
        <v>Hatch Lane</v>
      </c>
      <c r="P480" s="46" t="str">
        <f t="shared" si="55"/>
        <v>Waltham Forest</v>
      </c>
      <c r="Q480" s="46">
        <v>4.8143093465674112E-3</v>
      </c>
    </row>
    <row r="481" spans="1:17" x14ac:dyDescent="0.2">
      <c r="A481" s="47" t="s">
        <v>1069</v>
      </c>
      <c r="B481" s="47" t="s">
        <v>1070</v>
      </c>
      <c r="C481" s="47" t="s">
        <v>78</v>
      </c>
      <c r="D481" s="48">
        <v>13539</v>
      </c>
      <c r="E481" s="49">
        <v>359.4</v>
      </c>
      <c r="F481" s="50">
        <f t="shared" si="49"/>
        <v>3.5939999999999999</v>
      </c>
      <c r="G481" s="50">
        <f t="shared" si="51"/>
        <v>37.671118530884812</v>
      </c>
      <c r="H481" s="51">
        <f t="shared" si="52"/>
        <v>3767.111853088481</v>
      </c>
      <c r="I481" s="50"/>
      <c r="J481" s="51">
        <v>12630</v>
      </c>
      <c r="K481" s="50">
        <v>35.14190317195326</v>
      </c>
      <c r="M481" s="46">
        <f t="shared" si="53"/>
        <v>3.767111853088481E-3</v>
      </c>
      <c r="N481" s="46" t="str">
        <f t="shared" si="54"/>
        <v>E05000096</v>
      </c>
      <c r="O481" s="46" t="str">
        <f t="shared" si="50"/>
        <v>Northwick Park</v>
      </c>
      <c r="P481" s="46" t="str">
        <f t="shared" si="55"/>
        <v>Brent</v>
      </c>
      <c r="Q481" s="46">
        <v>4.787504676393565E-3</v>
      </c>
    </row>
    <row r="482" spans="1:17" x14ac:dyDescent="0.2">
      <c r="A482" s="47" t="s">
        <v>1071</v>
      </c>
      <c r="B482" s="47" t="s">
        <v>1072</v>
      </c>
      <c r="C482" s="47" t="s">
        <v>78</v>
      </c>
      <c r="D482" s="48">
        <v>13813</v>
      </c>
      <c r="E482" s="49">
        <v>218.5</v>
      </c>
      <c r="F482" s="50">
        <f t="shared" si="49"/>
        <v>2.1850000000000001</v>
      </c>
      <c r="G482" s="50">
        <f t="shared" si="51"/>
        <v>63.217391304347828</v>
      </c>
      <c r="H482" s="51">
        <f t="shared" si="52"/>
        <v>6321.7391304347821</v>
      </c>
      <c r="I482" s="50"/>
      <c r="J482" s="51">
        <v>12910</v>
      </c>
      <c r="K482" s="50">
        <v>59.084668192219681</v>
      </c>
      <c r="M482" s="46">
        <f t="shared" si="53"/>
        <v>6.3217391304347817E-3</v>
      </c>
      <c r="N482" s="46" t="str">
        <f t="shared" si="54"/>
        <v>E05000100</v>
      </c>
      <c r="O482" s="46" t="str">
        <f t="shared" si="50"/>
        <v>Stonebridge</v>
      </c>
      <c r="P482" s="46" t="str">
        <f t="shared" si="55"/>
        <v>Brent</v>
      </c>
      <c r="Q482" s="46">
        <v>4.7839704069050559E-3</v>
      </c>
    </row>
    <row r="483" spans="1:17" x14ac:dyDescent="0.2">
      <c r="A483" s="47" t="s">
        <v>1073</v>
      </c>
      <c r="B483" s="47" t="s">
        <v>1074</v>
      </c>
      <c r="C483" s="47" t="s">
        <v>78</v>
      </c>
      <c r="D483" s="48">
        <v>14353</v>
      </c>
      <c r="E483" s="49">
        <v>164.8</v>
      </c>
      <c r="F483" s="50">
        <f t="shared" si="49"/>
        <v>1.6480000000000001</v>
      </c>
      <c r="G483" s="50">
        <f t="shared" si="51"/>
        <v>87.093446601941736</v>
      </c>
      <c r="H483" s="51">
        <f t="shared" si="52"/>
        <v>8709.3446601941741</v>
      </c>
      <c r="I483" s="50"/>
      <c r="J483" s="51">
        <v>13069.000000000002</v>
      </c>
      <c r="K483" s="50">
        <v>79.302184466019426</v>
      </c>
      <c r="M483" s="46">
        <f t="shared" si="53"/>
        <v>8.7093446601941744E-3</v>
      </c>
      <c r="N483" s="46" t="str">
        <f t="shared" si="54"/>
        <v>E05000339</v>
      </c>
      <c r="O483" s="46" t="str">
        <f t="shared" si="50"/>
        <v>Townfield</v>
      </c>
      <c r="P483" s="46" t="str">
        <f t="shared" si="55"/>
        <v>Hillingdon</v>
      </c>
      <c r="Q483" s="46">
        <v>4.6895368782161233E-3</v>
      </c>
    </row>
    <row r="484" spans="1:17" x14ac:dyDescent="0.2">
      <c r="A484" s="47" t="s">
        <v>1075</v>
      </c>
      <c r="B484" s="47" t="s">
        <v>1076</v>
      </c>
      <c r="C484" s="47" t="s">
        <v>78</v>
      </c>
      <c r="D484" s="48">
        <v>13955</v>
      </c>
      <c r="E484" s="49">
        <v>564.20000000000005</v>
      </c>
      <c r="F484" s="50">
        <f t="shared" si="49"/>
        <v>5.6420000000000003</v>
      </c>
      <c r="G484" s="50">
        <f t="shared" si="51"/>
        <v>24.734136830911023</v>
      </c>
      <c r="H484" s="51">
        <f t="shared" si="52"/>
        <v>2473.4136830911025</v>
      </c>
      <c r="I484" s="50"/>
      <c r="J484" s="51">
        <v>12953</v>
      </c>
      <c r="K484" s="50">
        <v>22.958170861396667</v>
      </c>
      <c r="M484" s="46">
        <f t="shared" si="53"/>
        <v>2.4734136830911026E-3</v>
      </c>
      <c r="N484" s="46" t="str">
        <f t="shared" si="54"/>
        <v>E05000041</v>
      </c>
      <c r="O484" s="46" t="str">
        <f t="shared" si="50"/>
        <v>Village</v>
      </c>
      <c r="P484" s="46" t="str">
        <f t="shared" si="55"/>
        <v>Southwark</v>
      </c>
      <c r="Q484" s="46">
        <v>4.6739598278335718E-3</v>
      </c>
    </row>
    <row r="485" spans="1:17" x14ac:dyDescent="0.2">
      <c r="A485" s="47" t="s">
        <v>1077</v>
      </c>
      <c r="B485" s="47" t="s">
        <v>1078</v>
      </c>
      <c r="C485" s="47" t="s">
        <v>78</v>
      </c>
      <c r="D485" s="48">
        <v>19191</v>
      </c>
      <c r="E485" s="49">
        <v>128.69999999999999</v>
      </c>
      <c r="F485" s="50">
        <f t="shared" si="49"/>
        <v>1.2869999999999999</v>
      </c>
      <c r="G485" s="50">
        <f t="shared" si="51"/>
        <v>149.11421911421914</v>
      </c>
      <c r="H485" s="51">
        <f t="shared" si="52"/>
        <v>14911.421911421912</v>
      </c>
      <c r="I485" s="50"/>
      <c r="J485" s="51">
        <v>16544.000000000004</v>
      </c>
      <c r="K485" s="50">
        <v>128.54700854700857</v>
      </c>
      <c r="M485" s="46">
        <f t="shared" si="53"/>
        <v>1.4911421911421913E-2</v>
      </c>
      <c r="N485" s="46" t="str">
        <f t="shared" si="54"/>
        <v>E05000069</v>
      </c>
      <c r="O485" s="46" t="str">
        <f t="shared" si="50"/>
        <v>Christchurch</v>
      </c>
      <c r="P485" s="46" t="str">
        <f t="shared" si="55"/>
        <v>Bexley</v>
      </c>
      <c r="Q485" s="46">
        <v>4.668367346938776E-3</v>
      </c>
    </row>
    <row r="486" spans="1:17" x14ac:dyDescent="0.2">
      <c r="A486" s="47" t="s">
        <v>1079</v>
      </c>
      <c r="B486" s="47" t="s">
        <v>1080</v>
      </c>
      <c r="C486" s="47" t="s">
        <v>78</v>
      </c>
      <c r="D486" s="48">
        <v>14962</v>
      </c>
      <c r="E486" s="49">
        <v>188.4</v>
      </c>
      <c r="F486" s="50">
        <f t="shared" si="49"/>
        <v>1.8840000000000001</v>
      </c>
      <c r="G486" s="50">
        <f t="shared" si="51"/>
        <v>79.416135881104026</v>
      </c>
      <c r="H486" s="51">
        <f t="shared" si="52"/>
        <v>7941.6135881104028</v>
      </c>
      <c r="I486" s="50"/>
      <c r="J486" s="51">
        <v>13672</v>
      </c>
      <c r="K486" s="50">
        <v>72.569002123142255</v>
      </c>
      <c r="M486" s="46">
        <f t="shared" si="53"/>
        <v>7.9416135881104025E-3</v>
      </c>
      <c r="N486" s="46" t="str">
        <f t="shared" si="54"/>
        <v>E05000175</v>
      </c>
      <c r="O486" s="46" t="str">
        <f t="shared" si="50"/>
        <v>East Acton</v>
      </c>
      <c r="P486" s="46" t="str">
        <f t="shared" si="55"/>
        <v>Ealing</v>
      </c>
      <c r="Q486" s="46">
        <v>4.6582397003745316E-3</v>
      </c>
    </row>
    <row r="487" spans="1:17" x14ac:dyDescent="0.2">
      <c r="A487" s="47" t="s">
        <v>1081</v>
      </c>
      <c r="B487" s="47" t="s">
        <v>1082</v>
      </c>
      <c r="C487" s="47" t="s">
        <v>78</v>
      </c>
      <c r="D487" s="48">
        <v>11421</v>
      </c>
      <c r="E487" s="49">
        <v>307.5</v>
      </c>
      <c r="F487" s="50">
        <f t="shared" si="49"/>
        <v>3.0750000000000002</v>
      </c>
      <c r="G487" s="50">
        <f t="shared" si="51"/>
        <v>37.141463414634146</v>
      </c>
      <c r="H487" s="51">
        <f t="shared" si="52"/>
        <v>3714.1463414634145</v>
      </c>
      <c r="I487" s="50"/>
      <c r="J487" s="51">
        <v>10422</v>
      </c>
      <c r="K487" s="50">
        <v>33.892682926829266</v>
      </c>
      <c r="M487" s="46">
        <f t="shared" si="53"/>
        <v>3.7141463414634146E-3</v>
      </c>
      <c r="N487" s="46" t="str">
        <f t="shared" si="54"/>
        <v>E05000187</v>
      </c>
      <c r="O487" s="46" t="str">
        <f t="shared" si="50"/>
        <v>Perivale</v>
      </c>
      <c r="P487" s="46" t="str">
        <f t="shared" si="55"/>
        <v>Ealing</v>
      </c>
      <c r="Q487" s="46">
        <v>4.6537890044576515E-3</v>
      </c>
    </row>
    <row r="488" spans="1:17" x14ac:dyDescent="0.2">
      <c r="A488" s="47" t="s">
        <v>1083</v>
      </c>
      <c r="B488" s="47" t="s">
        <v>1084</v>
      </c>
      <c r="C488" s="47" t="s">
        <v>78</v>
      </c>
      <c r="D488" s="48">
        <v>18102</v>
      </c>
      <c r="E488" s="49">
        <v>211.7</v>
      </c>
      <c r="F488" s="50">
        <f t="shared" si="49"/>
        <v>2.117</v>
      </c>
      <c r="G488" s="50">
        <f t="shared" si="51"/>
        <v>85.507794048181395</v>
      </c>
      <c r="H488" s="51">
        <f t="shared" si="52"/>
        <v>8550.7794048181386</v>
      </c>
      <c r="I488" s="50"/>
      <c r="J488" s="51">
        <v>16760</v>
      </c>
      <c r="K488" s="50">
        <v>79.168634860651864</v>
      </c>
      <c r="M488" s="46">
        <f t="shared" si="53"/>
        <v>8.5507794048181388E-3</v>
      </c>
      <c r="N488" s="46" t="str">
        <f t="shared" si="54"/>
        <v>E05000157</v>
      </c>
      <c r="O488" s="46" t="str">
        <f t="shared" si="50"/>
        <v>New Addington</v>
      </c>
      <c r="P488" s="46" t="str">
        <f t="shared" si="55"/>
        <v>Croydon</v>
      </c>
      <c r="Q488" s="46">
        <v>4.6363261943986817E-3</v>
      </c>
    </row>
    <row r="489" spans="1:17" x14ac:dyDescent="0.2">
      <c r="A489" s="47" t="s">
        <v>1085</v>
      </c>
      <c r="B489" s="47" t="s">
        <v>1086</v>
      </c>
      <c r="C489" s="47" t="s">
        <v>78</v>
      </c>
      <c r="D489" s="48">
        <v>13038</v>
      </c>
      <c r="E489" s="49">
        <v>234.4</v>
      </c>
      <c r="F489" s="50">
        <f t="shared" si="49"/>
        <v>2.3439999999999999</v>
      </c>
      <c r="G489" s="50">
        <f t="shared" si="51"/>
        <v>55.622866894197948</v>
      </c>
      <c r="H489" s="51">
        <f t="shared" si="52"/>
        <v>5562.2866894197959</v>
      </c>
      <c r="I489" s="50"/>
      <c r="J489" s="51">
        <v>12044</v>
      </c>
      <c r="K489" s="50">
        <v>51.382252559726965</v>
      </c>
      <c r="M489" s="46">
        <f t="shared" si="53"/>
        <v>5.562286689419796E-3</v>
      </c>
      <c r="N489" s="46" t="str">
        <f t="shared" si="54"/>
        <v>E05000315</v>
      </c>
      <c r="O489" s="46" t="str">
        <f t="shared" si="50"/>
        <v>Hylands</v>
      </c>
      <c r="P489" s="46" t="str">
        <f t="shared" si="55"/>
        <v>Havering</v>
      </c>
      <c r="Q489" s="46">
        <v>4.6192281185389395E-3</v>
      </c>
    </row>
    <row r="490" spans="1:17" x14ac:dyDescent="0.2">
      <c r="A490" s="47" t="s">
        <v>1087</v>
      </c>
      <c r="B490" s="47" t="s">
        <v>1088</v>
      </c>
      <c r="C490" s="47" t="s">
        <v>78</v>
      </c>
      <c r="D490" s="48">
        <v>16687</v>
      </c>
      <c r="E490" s="49">
        <v>208.2</v>
      </c>
      <c r="F490" s="50">
        <f t="shared" si="49"/>
        <v>2.0819999999999999</v>
      </c>
      <c r="G490" s="50">
        <f t="shared" si="51"/>
        <v>80.148895292987518</v>
      </c>
      <c r="H490" s="51">
        <f t="shared" si="52"/>
        <v>8014.8895292987518</v>
      </c>
      <c r="I490" s="50"/>
      <c r="J490" s="51">
        <v>15163.999999999998</v>
      </c>
      <c r="K490" s="50">
        <v>72.833813640730057</v>
      </c>
      <c r="M490" s="46">
        <f t="shared" si="53"/>
        <v>8.0148895292987514E-3</v>
      </c>
      <c r="N490" s="46" t="str">
        <f t="shared" si="54"/>
        <v>E05000298</v>
      </c>
      <c r="O490" s="46" t="str">
        <f t="shared" si="50"/>
        <v>Pinner South</v>
      </c>
      <c r="P490" s="46" t="str">
        <f t="shared" si="55"/>
        <v>Harrow</v>
      </c>
      <c r="Q490" s="46">
        <v>4.6158096047598813E-3</v>
      </c>
    </row>
    <row r="491" spans="1:17" x14ac:dyDescent="0.2">
      <c r="A491" s="47" t="s">
        <v>1089</v>
      </c>
      <c r="B491" s="47" t="s">
        <v>1090</v>
      </c>
      <c r="C491" s="47" t="s">
        <v>78</v>
      </c>
      <c r="D491" s="48">
        <v>13033</v>
      </c>
      <c r="E491" s="49">
        <v>198.6</v>
      </c>
      <c r="F491" s="50">
        <f t="shared" si="49"/>
        <v>1.986</v>
      </c>
      <c r="G491" s="50">
        <f t="shared" si="51"/>
        <v>65.624370594159117</v>
      </c>
      <c r="H491" s="51">
        <f t="shared" si="52"/>
        <v>6562.4370594159118</v>
      </c>
      <c r="I491" s="50"/>
      <c r="J491" s="51">
        <v>11865</v>
      </c>
      <c r="K491" s="50">
        <v>59.743202416918429</v>
      </c>
      <c r="M491" s="46">
        <f t="shared" si="53"/>
        <v>6.5624370594159114E-3</v>
      </c>
      <c r="N491" s="46" t="str">
        <f t="shared" si="54"/>
        <v>E05000183</v>
      </c>
      <c r="O491" s="46" t="str">
        <f t="shared" si="50"/>
        <v>North Greenford</v>
      </c>
      <c r="P491" s="46" t="str">
        <f t="shared" si="55"/>
        <v>Ealing</v>
      </c>
      <c r="Q491" s="46">
        <v>4.608066502463053E-3</v>
      </c>
    </row>
    <row r="492" spans="1:17" x14ac:dyDescent="0.2">
      <c r="A492" s="47" t="s">
        <v>1091</v>
      </c>
      <c r="B492" s="47" t="s">
        <v>1092</v>
      </c>
      <c r="C492" s="47" t="s">
        <v>78</v>
      </c>
      <c r="D492" s="48">
        <v>15869</v>
      </c>
      <c r="E492" s="49">
        <v>150.19999999999999</v>
      </c>
      <c r="F492" s="50">
        <f t="shared" si="49"/>
        <v>1.5019999999999998</v>
      </c>
      <c r="G492" s="50">
        <f t="shared" si="51"/>
        <v>105.65246338215714</v>
      </c>
      <c r="H492" s="51">
        <f t="shared" si="52"/>
        <v>10565.246338215715</v>
      </c>
      <c r="I492" s="50"/>
      <c r="J492" s="51">
        <v>14123</v>
      </c>
      <c r="K492" s="50">
        <v>94.02796271637817</v>
      </c>
      <c r="M492" s="46">
        <f t="shared" si="53"/>
        <v>1.0565246338215714E-2</v>
      </c>
      <c r="N492" s="46" t="str">
        <f t="shared" si="54"/>
        <v>E05000285</v>
      </c>
      <c r="O492" s="46" t="str">
        <f t="shared" si="50"/>
        <v>Belmont</v>
      </c>
      <c r="P492" s="46" t="str">
        <f t="shared" si="55"/>
        <v>Sutton</v>
      </c>
      <c r="Q492" s="46">
        <v>4.6071887034659824E-3</v>
      </c>
    </row>
    <row r="493" spans="1:17" x14ac:dyDescent="0.2">
      <c r="A493" s="47" t="s">
        <v>1093</v>
      </c>
      <c r="B493" s="47" t="s">
        <v>1094</v>
      </c>
      <c r="C493" s="47" t="s">
        <v>78</v>
      </c>
      <c r="D493" s="48">
        <v>12703</v>
      </c>
      <c r="E493" s="49">
        <v>519.79999999999995</v>
      </c>
      <c r="F493" s="50">
        <f t="shared" si="49"/>
        <v>5.1979999999999995</v>
      </c>
      <c r="G493" s="50">
        <f t="shared" si="51"/>
        <v>24.4382454790304</v>
      </c>
      <c r="H493" s="51">
        <f t="shared" si="52"/>
        <v>2443.8245479030397</v>
      </c>
      <c r="I493" s="50"/>
      <c r="J493" s="51">
        <v>11543</v>
      </c>
      <c r="K493" s="50">
        <v>22.206617929973067</v>
      </c>
      <c r="M493" s="46">
        <f t="shared" si="53"/>
        <v>2.4438245479030396E-3</v>
      </c>
      <c r="N493" s="46" t="str">
        <f t="shared" si="54"/>
        <v>E05000306</v>
      </c>
      <c r="O493" s="46" t="str">
        <f t="shared" si="50"/>
        <v>Brooklands</v>
      </c>
      <c r="P493" s="46" t="str">
        <f t="shared" si="55"/>
        <v>Havering</v>
      </c>
      <c r="Q493" s="46">
        <v>4.5941442513687215E-3</v>
      </c>
    </row>
    <row r="494" spans="1:17" x14ac:dyDescent="0.2">
      <c r="A494" s="47" t="s">
        <v>1095</v>
      </c>
      <c r="B494" s="47" t="s">
        <v>1096</v>
      </c>
      <c r="C494" s="47" t="s">
        <v>80</v>
      </c>
      <c r="D494" s="48">
        <v>10339</v>
      </c>
      <c r="E494" s="49">
        <v>301</v>
      </c>
      <c r="F494" s="50">
        <f t="shared" si="49"/>
        <v>3.01</v>
      </c>
      <c r="G494" s="50">
        <f t="shared" si="51"/>
        <v>34.348837209302324</v>
      </c>
      <c r="H494" s="51">
        <f t="shared" si="52"/>
        <v>3434.8837209302328</v>
      </c>
      <c r="I494" s="50"/>
      <c r="J494" s="51">
        <v>10299</v>
      </c>
      <c r="K494" s="50">
        <v>34.215946843853821</v>
      </c>
      <c r="M494" s="46">
        <f t="shared" si="53"/>
        <v>3.4348837209302327E-3</v>
      </c>
      <c r="N494" s="46" t="str">
        <f t="shared" si="54"/>
        <v>E05000532</v>
      </c>
      <c r="O494" s="46" t="str">
        <f t="shared" si="50"/>
        <v>West Twickenham</v>
      </c>
      <c r="P494" s="46" t="str">
        <f t="shared" si="55"/>
        <v>Richmond upon Thames</v>
      </c>
      <c r="Q494" s="46">
        <v>4.5561889250814325E-3</v>
      </c>
    </row>
    <row r="495" spans="1:17" x14ac:dyDescent="0.2">
      <c r="A495" s="47" t="s">
        <v>1097</v>
      </c>
      <c r="B495" s="47" t="s">
        <v>1098</v>
      </c>
      <c r="C495" s="47" t="s">
        <v>80</v>
      </c>
      <c r="D495" s="48">
        <v>11175</v>
      </c>
      <c r="E495" s="49">
        <v>583.5</v>
      </c>
      <c r="F495" s="50">
        <f t="shared" si="49"/>
        <v>5.835</v>
      </c>
      <c r="G495" s="50">
        <f t="shared" si="51"/>
        <v>19.151670951156813</v>
      </c>
      <c r="H495" s="51">
        <f t="shared" si="52"/>
        <v>1915.1670951156811</v>
      </c>
      <c r="I495" s="50"/>
      <c r="J495" s="51">
        <v>10348</v>
      </c>
      <c r="K495" s="50">
        <v>17.734361610968296</v>
      </c>
      <c r="M495" s="46">
        <f t="shared" si="53"/>
        <v>1.9151670951156811E-3</v>
      </c>
      <c r="N495" s="46" t="str">
        <f t="shared" si="54"/>
        <v>E05000048</v>
      </c>
      <c r="O495" s="46" t="str">
        <f t="shared" si="50"/>
        <v>East Barnet</v>
      </c>
      <c r="P495" s="46" t="str">
        <f t="shared" si="55"/>
        <v>Barnet</v>
      </c>
      <c r="Q495" s="46">
        <v>4.526918976545842E-3</v>
      </c>
    </row>
    <row r="496" spans="1:17" x14ac:dyDescent="0.2">
      <c r="A496" s="47" t="s">
        <v>1099</v>
      </c>
      <c r="B496" s="47" t="s">
        <v>1100</v>
      </c>
      <c r="C496" s="47" t="s">
        <v>80</v>
      </c>
      <c r="D496" s="48">
        <v>10969</v>
      </c>
      <c r="E496" s="49">
        <v>191.8</v>
      </c>
      <c r="F496" s="50">
        <f t="shared" si="49"/>
        <v>1.9180000000000001</v>
      </c>
      <c r="G496" s="50">
        <f t="shared" si="51"/>
        <v>57.189781021897808</v>
      </c>
      <c r="H496" s="51">
        <f t="shared" si="52"/>
        <v>5718.9781021897807</v>
      </c>
      <c r="I496" s="50"/>
      <c r="J496" s="51">
        <v>10131</v>
      </c>
      <c r="K496" s="50">
        <v>52.820646506777891</v>
      </c>
      <c r="M496" s="46">
        <f t="shared" si="53"/>
        <v>5.7189781021897805E-3</v>
      </c>
      <c r="N496" s="46" t="str">
        <f t="shared" si="54"/>
        <v>E05000083</v>
      </c>
      <c r="O496" s="46" t="str">
        <f t="shared" si="50"/>
        <v>Sidcup</v>
      </c>
      <c r="P496" s="46" t="str">
        <f t="shared" si="55"/>
        <v>Bexley</v>
      </c>
      <c r="Q496" s="46">
        <v>4.4940784603997039E-3</v>
      </c>
    </row>
    <row r="497" spans="1:17" x14ac:dyDescent="0.2">
      <c r="A497" s="47" t="s">
        <v>1101</v>
      </c>
      <c r="B497" s="47" t="s">
        <v>1102</v>
      </c>
      <c r="C497" s="47" t="s">
        <v>80</v>
      </c>
      <c r="D497" s="48">
        <v>11078</v>
      </c>
      <c r="E497" s="49">
        <v>944.6</v>
      </c>
      <c r="F497" s="50">
        <f t="shared" si="49"/>
        <v>9.4459999999999997</v>
      </c>
      <c r="G497" s="50">
        <f t="shared" si="51"/>
        <v>11.727715435104805</v>
      </c>
      <c r="H497" s="51">
        <f t="shared" si="52"/>
        <v>1172.7715435104806</v>
      </c>
      <c r="I497" s="50"/>
      <c r="J497" s="51">
        <v>10317</v>
      </c>
      <c r="K497" s="50">
        <v>10.922083421554097</v>
      </c>
      <c r="M497" s="46">
        <f t="shared" si="53"/>
        <v>1.1727715435104805E-3</v>
      </c>
      <c r="N497" s="46" t="str">
        <f t="shared" si="54"/>
        <v>E05000326</v>
      </c>
      <c r="O497" s="46" t="str">
        <f t="shared" si="50"/>
        <v>Brunel</v>
      </c>
      <c r="P497" s="46" t="str">
        <f t="shared" si="55"/>
        <v>Hillingdon</v>
      </c>
      <c r="Q497" s="46">
        <v>4.47726579188282E-3</v>
      </c>
    </row>
    <row r="498" spans="1:17" x14ac:dyDescent="0.2">
      <c r="A498" s="47" t="s">
        <v>1103</v>
      </c>
      <c r="B498" s="47" t="s">
        <v>1104</v>
      </c>
      <c r="C498" s="47" t="s">
        <v>80</v>
      </c>
      <c r="D498" s="48">
        <v>10572</v>
      </c>
      <c r="E498" s="49">
        <v>687.7</v>
      </c>
      <c r="F498" s="50">
        <f t="shared" si="49"/>
        <v>6.8770000000000007</v>
      </c>
      <c r="G498" s="50">
        <f t="shared" si="51"/>
        <v>15.37298240511851</v>
      </c>
      <c r="H498" s="51">
        <f t="shared" si="52"/>
        <v>1537.298240511851</v>
      </c>
      <c r="I498" s="50"/>
      <c r="J498" s="51">
        <v>9985</v>
      </c>
      <c r="K498" s="50">
        <v>14.519412534535407</v>
      </c>
      <c r="M498" s="46">
        <f t="shared" si="53"/>
        <v>1.537298240511851E-3</v>
      </c>
      <c r="N498" s="46" t="str">
        <f t="shared" si="54"/>
        <v>E05000411</v>
      </c>
      <c r="O498" s="46" t="str">
        <f t="shared" si="50"/>
        <v>St. James</v>
      </c>
      <c r="P498" s="46" t="str">
        <f t="shared" si="55"/>
        <v>Kingston upon Thames</v>
      </c>
      <c r="Q498" s="46">
        <v>4.4706968158744814E-3</v>
      </c>
    </row>
    <row r="499" spans="1:17" x14ac:dyDescent="0.2">
      <c r="A499" s="47" t="s">
        <v>1105</v>
      </c>
      <c r="B499" s="47" t="s">
        <v>1106</v>
      </c>
      <c r="C499" s="47" t="s">
        <v>80</v>
      </c>
      <c r="D499" s="48">
        <v>9770</v>
      </c>
      <c r="E499" s="49">
        <v>195</v>
      </c>
      <c r="F499" s="50">
        <f t="shared" si="49"/>
        <v>1.95</v>
      </c>
      <c r="G499" s="50">
        <f t="shared" si="51"/>
        <v>50.102564102564102</v>
      </c>
      <c r="H499" s="51">
        <f t="shared" si="52"/>
        <v>5010.2564102564102</v>
      </c>
      <c r="I499" s="50"/>
      <c r="J499" s="51">
        <v>9387</v>
      </c>
      <c r="K499" s="50">
        <v>48.138461538461542</v>
      </c>
      <c r="M499" s="46">
        <f t="shared" si="53"/>
        <v>5.0102564102564098E-3</v>
      </c>
      <c r="N499" s="46" t="str">
        <f t="shared" si="54"/>
        <v>E05000328</v>
      </c>
      <c r="O499" s="46" t="str">
        <f t="shared" si="50"/>
        <v>Charville</v>
      </c>
      <c r="P499" s="46" t="str">
        <f t="shared" si="55"/>
        <v>Hillingdon</v>
      </c>
      <c r="Q499" s="46">
        <v>4.4577867473932047E-3</v>
      </c>
    </row>
    <row r="500" spans="1:17" x14ac:dyDescent="0.2">
      <c r="A500" s="47" t="s">
        <v>1107</v>
      </c>
      <c r="B500" s="47" t="s">
        <v>1108</v>
      </c>
      <c r="C500" s="47" t="s">
        <v>80</v>
      </c>
      <c r="D500" s="48">
        <v>11428</v>
      </c>
      <c r="E500" s="49">
        <v>274.60000000000002</v>
      </c>
      <c r="F500" s="50">
        <f t="shared" si="49"/>
        <v>2.7460000000000004</v>
      </c>
      <c r="G500" s="50">
        <f t="shared" si="51"/>
        <v>41.616897305171157</v>
      </c>
      <c r="H500" s="51">
        <f t="shared" si="52"/>
        <v>4161.6897305171151</v>
      </c>
      <c r="I500" s="50"/>
      <c r="J500" s="51">
        <v>10221</v>
      </c>
      <c r="K500" s="50">
        <v>37.221412964311725</v>
      </c>
      <c r="M500" s="46">
        <f t="shared" si="53"/>
        <v>4.1616897305171152E-3</v>
      </c>
      <c r="N500" s="46" t="str">
        <f t="shared" si="54"/>
        <v>E05000316</v>
      </c>
      <c r="O500" s="46" t="str">
        <f t="shared" si="50"/>
        <v>Mawneys</v>
      </c>
      <c r="P500" s="46" t="str">
        <f t="shared" si="55"/>
        <v>Havering</v>
      </c>
      <c r="Q500" s="46">
        <v>4.4555591997376184E-3</v>
      </c>
    </row>
    <row r="501" spans="1:17" x14ac:dyDescent="0.2">
      <c r="A501" s="47" t="s">
        <v>1109</v>
      </c>
      <c r="B501" s="47" t="s">
        <v>385</v>
      </c>
      <c r="C501" s="47" t="s">
        <v>80</v>
      </c>
      <c r="D501" s="48">
        <v>10989</v>
      </c>
      <c r="E501" s="49">
        <v>191.2</v>
      </c>
      <c r="F501" s="50">
        <f t="shared" si="49"/>
        <v>1.9119999999999999</v>
      </c>
      <c r="G501" s="50">
        <f t="shared" si="51"/>
        <v>57.47384937238494</v>
      </c>
      <c r="H501" s="51">
        <f t="shared" si="52"/>
        <v>5747.3849372384939</v>
      </c>
      <c r="I501" s="50"/>
      <c r="J501" s="51">
        <v>10313</v>
      </c>
      <c r="K501" s="50">
        <v>53.938284518828453</v>
      </c>
      <c r="M501" s="46">
        <f t="shared" si="53"/>
        <v>5.7473849372384938E-3</v>
      </c>
      <c r="N501" s="46" t="str">
        <f t="shared" si="54"/>
        <v>E05000115</v>
      </c>
      <c r="O501" s="46" t="str">
        <f t="shared" si="50"/>
        <v>Cray Valley West</v>
      </c>
      <c r="P501" s="46" t="str">
        <f t="shared" si="55"/>
        <v>Bromley</v>
      </c>
      <c r="Q501" s="46">
        <v>4.4527679024885733E-3</v>
      </c>
    </row>
    <row r="502" spans="1:17" x14ac:dyDescent="0.2">
      <c r="A502" s="47" t="s">
        <v>1110</v>
      </c>
      <c r="B502" s="47" t="s">
        <v>1111</v>
      </c>
      <c r="C502" s="47" t="s">
        <v>80</v>
      </c>
      <c r="D502" s="48">
        <v>12093</v>
      </c>
      <c r="E502" s="49">
        <v>357.5</v>
      </c>
      <c r="F502" s="50">
        <f t="shared" si="49"/>
        <v>3.5750000000000002</v>
      </c>
      <c r="G502" s="50">
        <f t="shared" si="51"/>
        <v>33.826573426573425</v>
      </c>
      <c r="H502" s="51">
        <f t="shared" si="52"/>
        <v>3382.6573426573423</v>
      </c>
      <c r="I502" s="50"/>
      <c r="J502" s="51">
        <v>11436</v>
      </c>
      <c r="K502" s="50">
        <v>31.988811188811187</v>
      </c>
      <c r="M502" s="46">
        <f t="shared" si="53"/>
        <v>3.3826573426573425E-3</v>
      </c>
      <c r="N502" s="46" t="str">
        <f t="shared" si="54"/>
        <v>E05000644</v>
      </c>
      <c r="O502" s="46" t="str">
        <f t="shared" si="50"/>
        <v>St. James's</v>
      </c>
      <c r="P502" s="46" t="str">
        <f t="shared" si="55"/>
        <v>Westminster</v>
      </c>
      <c r="Q502" s="46">
        <v>4.3633217993079591E-3</v>
      </c>
    </row>
    <row r="503" spans="1:17" x14ac:dyDescent="0.2">
      <c r="A503" s="47" t="s">
        <v>1112</v>
      </c>
      <c r="B503" s="47" t="s">
        <v>1113</v>
      </c>
      <c r="C503" s="47" t="s">
        <v>80</v>
      </c>
      <c r="D503" s="48">
        <v>11611</v>
      </c>
      <c r="E503" s="49">
        <v>193.8</v>
      </c>
      <c r="F503" s="50">
        <f t="shared" si="49"/>
        <v>1.9380000000000002</v>
      </c>
      <c r="G503" s="50">
        <f t="shared" si="51"/>
        <v>59.912280701754383</v>
      </c>
      <c r="H503" s="51">
        <f t="shared" si="52"/>
        <v>5991.228070175438</v>
      </c>
      <c r="I503" s="50"/>
      <c r="J503" s="51">
        <v>10919</v>
      </c>
      <c r="K503" s="50">
        <v>56.341589267285862</v>
      </c>
      <c r="M503" s="46">
        <f t="shared" si="53"/>
        <v>5.9912280701754379E-3</v>
      </c>
      <c r="N503" s="46" t="str">
        <f t="shared" si="54"/>
        <v>E05000456</v>
      </c>
      <c r="O503" s="46" t="str">
        <f t="shared" si="50"/>
        <v>Cannon Hill</v>
      </c>
      <c r="P503" s="46" t="str">
        <f t="shared" si="55"/>
        <v>Merton</v>
      </c>
      <c r="Q503" s="46">
        <v>4.3354316546762584E-3</v>
      </c>
    </row>
    <row r="504" spans="1:17" x14ac:dyDescent="0.2">
      <c r="A504" s="47" t="s">
        <v>1114</v>
      </c>
      <c r="B504" s="47" t="s">
        <v>1115</v>
      </c>
      <c r="C504" s="47" t="s">
        <v>80</v>
      </c>
      <c r="D504" s="48">
        <v>12075</v>
      </c>
      <c r="E504" s="49">
        <v>280</v>
      </c>
      <c r="F504" s="50">
        <f t="shared" si="49"/>
        <v>2.8</v>
      </c>
      <c r="G504" s="50">
        <f t="shared" si="51"/>
        <v>43.125</v>
      </c>
      <c r="H504" s="51">
        <f t="shared" si="52"/>
        <v>4312.5</v>
      </c>
      <c r="I504" s="50"/>
      <c r="J504" s="51">
        <v>10649</v>
      </c>
      <c r="K504" s="50">
        <v>38.032142857142858</v>
      </c>
      <c r="M504" s="46">
        <f t="shared" si="53"/>
        <v>4.3125000000000004E-3</v>
      </c>
      <c r="N504" s="46" t="str">
        <f t="shared" si="54"/>
        <v>E05000065</v>
      </c>
      <c r="O504" s="46" t="str">
        <f t="shared" si="50"/>
        <v>Belvedere</v>
      </c>
      <c r="P504" s="46" t="str">
        <f t="shared" si="55"/>
        <v>Bexley</v>
      </c>
      <c r="Q504" s="46">
        <v>4.3299588737741226E-3</v>
      </c>
    </row>
    <row r="505" spans="1:17" x14ac:dyDescent="0.2">
      <c r="A505" s="47" t="s">
        <v>1116</v>
      </c>
      <c r="B505" s="47" t="s">
        <v>1117</v>
      </c>
      <c r="C505" s="47" t="s">
        <v>80</v>
      </c>
      <c r="D505" s="48">
        <v>12679</v>
      </c>
      <c r="E505" s="49">
        <v>200.6</v>
      </c>
      <c r="F505" s="50">
        <f t="shared" si="49"/>
        <v>2.0059999999999998</v>
      </c>
      <c r="G505" s="50">
        <f t="shared" si="51"/>
        <v>63.205383848454638</v>
      </c>
      <c r="H505" s="51">
        <f t="shared" si="52"/>
        <v>6320.538384845464</v>
      </c>
      <c r="I505" s="50"/>
      <c r="J505" s="51">
        <v>11172</v>
      </c>
      <c r="K505" s="50">
        <v>55.692921236291127</v>
      </c>
      <c r="M505" s="46">
        <f t="shared" si="53"/>
        <v>6.3205383848454642E-3</v>
      </c>
      <c r="N505" s="46" t="str">
        <f t="shared" si="54"/>
        <v>E05000121</v>
      </c>
      <c r="O505" s="46" t="str">
        <f t="shared" si="50"/>
        <v>Mottingham and Chislehurst North</v>
      </c>
      <c r="P505" s="46" t="str">
        <f t="shared" si="55"/>
        <v>Bromley</v>
      </c>
      <c r="Q505" s="46">
        <v>4.326255614536546E-3</v>
      </c>
    </row>
    <row r="506" spans="1:17" x14ac:dyDescent="0.2">
      <c r="A506" s="47" t="s">
        <v>1118</v>
      </c>
      <c r="B506" s="47" t="s">
        <v>1119</v>
      </c>
      <c r="C506" s="47" t="s">
        <v>80</v>
      </c>
      <c r="D506" s="48">
        <v>11500</v>
      </c>
      <c r="E506" s="49">
        <v>269.2</v>
      </c>
      <c r="F506" s="50">
        <f t="shared" si="49"/>
        <v>2.6919999999999997</v>
      </c>
      <c r="G506" s="50">
        <f t="shared" si="51"/>
        <v>42.719167904903422</v>
      </c>
      <c r="H506" s="51">
        <f t="shared" si="52"/>
        <v>4271.9167904903425</v>
      </c>
      <c r="I506" s="50"/>
      <c r="J506" s="51">
        <v>10820</v>
      </c>
      <c r="K506" s="50">
        <v>40.193164933135215</v>
      </c>
      <c r="M506" s="46">
        <f t="shared" si="53"/>
        <v>4.2719167904903422E-3</v>
      </c>
      <c r="N506" s="46" t="str">
        <f t="shared" si="54"/>
        <v>E05000178</v>
      </c>
      <c r="O506" s="46" t="str">
        <f t="shared" si="50"/>
        <v>Greenford Green</v>
      </c>
      <c r="P506" s="46" t="str">
        <f t="shared" si="55"/>
        <v>Ealing</v>
      </c>
      <c r="Q506" s="46">
        <v>4.3170659568175099E-3</v>
      </c>
    </row>
    <row r="507" spans="1:17" x14ac:dyDescent="0.2">
      <c r="A507" s="47" t="s">
        <v>1120</v>
      </c>
      <c r="B507" s="47" t="s">
        <v>1121</v>
      </c>
      <c r="C507" s="47" t="s">
        <v>80</v>
      </c>
      <c r="D507" s="48">
        <v>10558</v>
      </c>
      <c r="E507" s="49">
        <v>172.7</v>
      </c>
      <c r="F507" s="50">
        <f t="shared" si="49"/>
        <v>1.7269999999999999</v>
      </c>
      <c r="G507" s="50">
        <f t="shared" si="51"/>
        <v>61.134916039374644</v>
      </c>
      <c r="H507" s="51">
        <f t="shared" si="52"/>
        <v>6113.4916039374639</v>
      </c>
      <c r="I507" s="50"/>
      <c r="J507" s="51">
        <v>9987</v>
      </c>
      <c r="K507" s="50">
        <v>57.828604516502608</v>
      </c>
      <c r="M507" s="46">
        <f t="shared" si="53"/>
        <v>6.1134916039374638E-3</v>
      </c>
      <c r="N507" s="46" t="str">
        <f t="shared" si="54"/>
        <v>E05000228</v>
      </c>
      <c r="O507" s="46" t="str">
        <f t="shared" si="50"/>
        <v>Thamesmead Moorings</v>
      </c>
      <c r="P507" s="46" t="str">
        <f t="shared" si="55"/>
        <v>Greenwich</v>
      </c>
      <c r="Q507" s="46">
        <v>4.3167740594471007E-3</v>
      </c>
    </row>
    <row r="508" spans="1:17" x14ac:dyDescent="0.2">
      <c r="A508" s="47" t="s">
        <v>1122</v>
      </c>
      <c r="B508" s="47" t="s">
        <v>1123</v>
      </c>
      <c r="C508" s="47" t="s">
        <v>80</v>
      </c>
      <c r="D508" s="48">
        <v>11115</v>
      </c>
      <c r="E508" s="49">
        <v>429.6</v>
      </c>
      <c r="F508" s="50">
        <f t="shared" si="49"/>
        <v>4.2960000000000003</v>
      </c>
      <c r="G508" s="50">
        <f t="shared" si="51"/>
        <v>25.872905027932958</v>
      </c>
      <c r="H508" s="51">
        <f t="shared" si="52"/>
        <v>2587.2905027932961</v>
      </c>
      <c r="I508" s="50"/>
      <c r="J508" s="51">
        <v>10330</v>
      </c>
      <c r="K508" s="50">
        <v>24.045623836126627</v>
      </c>
      <c r="M508" s="46">
        <f t="shared" si="53"/>
        <v>2.587290502793296E-3</v>
      </c>
      <c r="N508" s="46" t="str">
        <f t="shared" si="54"/>
        <v>E05000526</v>
      </c>
      <c r="O508" s="46" t="str">
        <f t="shared" si="50"/>
        <v>North Richmond</v>
      </c>
      <c r="P508" s="46" t="str">
        <f t="shared" si="55"/>
        <v>Richmond upon Thames</v>
      </c>
      <c r="Q508" s="46">
        <v>4.3125000000000004E-3</v>
      </c>
    </row>
    <row r="509" spans="1:17" x14ac:dyDescent="0.2">
      <c r="A509" s="47" t="s">
        <v>1124</v>
      </c>
      <c r="B509" s="47" t="s">
        <v>1125</v>
      </c>
      <c r="C509" s="47" t="s">
        <v>80</v>
      </c>
      <c r="D509" s="48">
        <v>11183</v>
      </c>
      <c r="E509" s="49">
        <v>196.2</v>
      </c>
      <c r="F509" s="50">
        <f t="shared" si="49"/>
        <v>1.962</v>
      </c>
      <c r="G509" s="50">
        <f t="shared" si="51"/>
        <v>56.997961264016311</v>
      </c>
      <c r="H509" s="51">
        <f t="shared" si="52"/>
        <v>5699.7961264016312</v>
      </c>
      <c r="I509" s="50"/>
      <c r="J509" s="51">
        <v>10396</v>
      </c>
      <c r="K509" s="50">
        <v>52.986748216106015</v>
      </c>
      <c r="M509" s="46">
        <f t="shared" si="53"/>
        <v>5.6997961264016314E-3</v>
      </c>
      <c r="N509" s="46" t="str">
        <f t="shared" si="54"/>
        <v>E05000528</v>
      </c>
      <c r="O509" s="46" t="str">
        <f t="shared" si="50"/>
        <v>South Richmond</v>
      </c>
      <c r="P509" s="46" t="str">
        <f t="shared" si="55"/>
        <v>Richmond upon Thames</v>
      </c>
      <c r="Q509" s="46">
        <v>4.2719167904903422E-3</v>
      </c>
    </row>
    <row r="510" spans="1:17" x14ac:dyDescent="0.2">
      <c r="A510" s="47" t="s">
        <v>1126</v>
      </c>
      <c r="B510" s="47" t="s">
        <v>1127</v>
      </c>
      <c r="C510" s="47" t="s">
        <v>80</v>
      </c>
      <c r="D510" s="48">
        <v>11190</v>
      </c>
      <c r="E510" s="49">
        <v>245.6</v>
      </c>
      <c r="F510" s="50">
        <f t="shared" si="49"/>
        <v>2.456</v>
      </c>
      <c r="G510" s="50">
        <f t="shared" si="51"/>
        <v>45.561889250814332</v>
      </c>
      <c r="H510" s="51">
        <f t="shared" si="52"/>
        <v>4556.1889250814329</v>
      </c>
      <c r="I510" s="50"/>
      <c r="J510" s="51">
        <v>10528</v>
      </c>
      <c r="K510" s="50">
        <v>42.866449511400653</v>
      </c>
      <c r="M510" s="46">
        <f t="shared" si="53"/>
        <v>4.5561889250814325E-3</v>
      </c>
      <c r="N510" s="46" t="str">
        <f t="shared" si="54"/>
        <v>E05000126</v>
      </c>
      <c r="O510" s="46" t="str">
        <f t="shared" si="50"/>
        <v>Shortlands</v>
      </c>
      <c r="P510" s="46" t="str">
        <f t="shared" si="55"/>
        <v>Bromley</v>
      </c>
      <c r="Q510" s="46">
        <v>4.256514657980456E-3</v>
      </c>
    </row>
    <row r="511" spans="1:17" x14ac:dyDescent="0.2">
      <c r="A511" s="47" t="s">
        <v>1128</v>
      </c>
      <c r="B511" s="47" t="s">
        <v>1129</v>
      </c>
      <c r="C511" s="47" t="s">
        <v>80</v>
      </c>
      <c r="D511" s="48">
        <v>10376</v>
      </c>
      <c r="E511" s="49">
        <v>162.30000000000001</v>
      </c>
      <c r="F511" s="50">
        <f t="shared" si="49"/>
        <v>1.6230000000000002</v>
      </c>
      <c r="G511" s="50">
        <f t="shared" si="51"/>
        <v>63.930991990141706</v>
      </c>
      <c r="H511" s="51">
        <f t="shared" si="52"/>
        <v>6393.0991990141702</v>
      </c>
      <c r="I511" s="50"/>
      <c r="J511" s="51">
        <v>9752</v>
      </c>
      <c r="K511" s="50">
        <v>60.086260012322853</v>
      </c>
      <c r="M511" s="46">
        <f t="shared" si="53"/>
        <v>6.3930991990141699E-3</v>
      </c>
      <c r="N511" s="46" t="str">
        <f t="shared" si="54"/>
        <v>E05000200</v>
      </c>
      <c r="O511" s="46" t="str">
        <f t="shared" si="50"/>
        <v>Grange</v>
      </c>
      <c r="P511" s="46" t="str">
        <f t="shared" si="55"/>
        <v>Enfield</v>
      </c>
      <c r="Q511" s="46">
        <v>4.2437614120511263E-3</v>
      </c>
    </row>
    <row r="512" spans="1:17" x14ac:dyDescent="0.2">
      <c r="A512" s="47" t="s">
        <v>1130</v>
      </c>
      <c r="B512" s="47" t="s">
        <v>162</v>
      </c>
      <c r="C512" s="47" t="s">
        <v>82</v>
      </c>
      <c r="D512" s="48">
        <v>13904</v>
      </c>
      <c r="E512" s="49">
        <v>93.5</v>
      </c>
      <c r="F512" s="50">
        <f t="shared" si="49"/>
        <v>0.93500000000000005</v>
      </c>
      <c r="G512" s="50">
        <f t="shared" si="51"/>
        <v>148.70588235294119</v>
      </c>
      <c r="H512" s="51">
        <f t="shared" si="52"/>
        <v>14870.588235294117</v>
      </c>
      <c r="I512" s="50"/>
      <c r="J512" s="51">
        <v>13174</v>
      </c>
      <c r="K512" s="50">
        <v>140.89839572192514</v>
      </c>
      <c r="M512" s="46">
        <f t="shared" si="53"/>
        <v>1.4870588235294116E-2</v>
      </c>
      <c r="N512" s="46" t="str">
        <f t="shared" si="54"/>
        <v>E05000414</v>
      </c>
      <c r="O512" s="46" t="str">
        <f t="shared" si="50"/>
        <v>Tolworth and Hook Rise</v>
      </c>
      <c r="P512" s="46" t="str">
        <f t="shared" si="55"/>
        <v>Kingston upon Thames</v>
      </c>
      <c r="Q512" s="46">
        <v>4.2431599229287081E-3</v>
      </c>
    </row>
    <row r="513" spans="1:17" x14ac:dyDescent="0.2">
      <c r="A513" s="47" t="s">
        <v>1131</v>
      </c>
      <c r="B513" s="47" t="s">
        <v>1132</v>
      </c>
      <c r="C513" s="47" t="s">
        <v>82</v>
      </c>
      <c r="D513" s="48">
        <v>17003</v>
      </c>
      <c r="E513" s="49">
        <v>97.5</v>
      </c>
      <c r="F513" s="50">
        <f t="shared" si="49"/>
        <v>0.97499999999999998</v>
      </c>
      <c r="G513" s="50">
        <f t="shared" si="51"/>
        <v>174.3897435897436</v>
      </c>
      <c r="H513" s="51">
        <f t="shared" si="52"/>
        <v>17438.974358974359</v>
      </c>
      <c r="I513" s="50"/>
      <c r="J513" s="51">
        <v>15032</v>
      </c>
      <c r="K513" s="50">
        <v>154.17435897435897</v>
      </c>
      <c r="M513" s="46">
        <f t="shared" si="53"/>
        <v>1.743897435897436E-2</v>
      </c>
      <c r="N513" s="46" t="str">
        <f t="shared" si="54"/>
        <v>E05000073</v>
      </c>
      <c r="O513" s="46" t="str">
        <f t="shared" si="50"/>
        <v>Danson Park</v>
      </c>
      <c r="P513" s="46" t="str">
        <f t="shared" si="55"/>
        <v>Bexley</v>
      </c>
      <c r="Q513" s="46">
        <v>4.2378497790868924E-3</v>
      </c>
    </row>
    <row r="514" spans="1:17" x14ac:dyDescent="0.2">
      <c r="A514" s="47" t="s">
        <v>1133</v>
      </c>
      <c r="B514" s="47" t="s">
        <v>1134</v>
      </c>
      <c r="C514" s="47" t="s">
        <v>82</v>
      </c>
      <c r="D514" s="48">
        <v>20530</v>
      </c>
      <c r="E514" s="49">
        <v>176.3</v>
      </c>
      <c r="F514" s="50">
        <f t="shared" si="49"/>
        <v>1.7630000000000001</v>
      </c>
      <c r="G514" s="50">
        <f t="shared" si="51"/>
        <v>116.44923425978445</v>
      </c>
      <c r="H514" s="51">
        <f t="shared" si="52"/>
        <v>11644.923425978444</v>
      </c>
      <c r="I514" s="50"/>
      <c r="J514" s="51">
        <v>14941</v>
      </c>
      <c r="K514" s="50">
        <v>84.747589336358473</v>
      </c>
      <c r="M514" s="46">
        <f t="shared" si="53"/>
        <v>1.1644923425978445E-2</v>
      </c>
      <c r="N514" s="46" t="str">
        <f t="shared" si="54"/>
        <v>E05000078</v>
      </c>
      <c r="O514" s="46" t="str">
        <f t="shared" si="50"/>
        <v>Longlands</v>
      </c>
      <c r="P514" s="46" t="str">
        <f t="shared" si="55"/>
        <v>Bexley</v>
      </c>
      <c r="Q514" s="46">
        <v>4.2226080246913576E-3</v>
      </c>
    </row>
    <row r="515" spans="1:17" x14ac:dyDescent="0.2">
      <c r="A515" s="47" t="s">
        <v>1135</v>
      </c>
      <c r="B515" s="47" t="s">
        <v>1136</v>
      </c>
      <c r="C515" s="47" t="s">
        <v>82</v>
      </c>
      <c r="D515" s="48">
        <v>16420</v>
      </c>
      <c r="E515" s="49">
        <v>82.3</v>
      </c>
      <c r="F515" s="50">
        <f t="shared" ref="F515:F578" si="56">E515/100</f>
        <v>0.82299999999999995</v>
      </c>
      <c r="G515" s="50">
        <f t="shared" si="51"/>
        <v>199.51397326852978</v>
      </c>
      <c r="H515" s="51">
        <f t="shared" si="52"/>
        <v>19951.397326852977</v>
      </c>
      <c r="I515" s="50"/>
      <c r="J515" s="51">
        <v>15178</v>
      </c>
      <c r="K515" s="50">
        <v>184.42284325637911</v>
      </c>
      <c r="M515" s="46">
        <f t="shared" si="53"/>
        <v>1.9951397326852978E-2</v>
      </c>
      <c r="N515" s="46" t="str">
        <f t="shared" si="54"/>
        <v>E05000185</v>
      </c>
      <c r="O515" s="46" t="str">
        <f t="shared" ref="O515:O578" si="57">INDEX($B$3:$M$628,MATCH(Q515,$M$3:$M$628,0),1)</f>
        <v>Northolt West End</v>
      </c>
      <c r="P515" s="46" t="str">
        <f t="shared" si="55"/>
        <v>Ealing</v>
      </c>
      <c r="Q515" s="46">
        <v>4.2032130777903036E-3</v>
      </c>
    </row>
    <row r="516" spans="1:17" x14ac:dyDescent="0.2">
      <c r="A516" s="47" t="s">
        <v>1137</v>
      </c>
      <c r="B516" s="47" t="s">
        <v>1138</v>
      </c>
      <c r="C516" s="47" t="s">
        <v>82</v>
      </c>
      <c r="D516" s="48">
        <v>12742</v>
      </c>
      <c r="E516" s="49">
        <v>323.39999999999998</v>
      </c>
      <c r="F516" s="50">
        <f t="shared" si="56"/>
        <v>3.234</v>
      </c>
      <c r="G516" s="50">
        <f t="shared" ref="G516:G579" si="58">D516/E516</f>
        <v>39.400123685837976</v>
      </c>
      <c r="H516" s="51">
        <f t="shared" ref="H516:H579" si="59">D516/F516</f>
        <v>3940.0123685837971</v>
      </c>
      <c r="I516" s="50"/>
      <c r="J516" s="51">
        <v>11812</v>
      </c>
      <c r="K516" s="50">
        <v>36.524427952999382</v>
      </c>
      <c r="M516" s="46">
        <f t="shared" ref="M516:M579" si="60">H516/1000000</f>
        <v>3.9400123685837968E-3</v>
      </c>
      <c r="N516" s="46" t="str">
        <f t="shared" ref="N516:N579" si="61">INDEX($A$3:$H$628,MATCH(O516,$B$3:$B$628,0),1)</f>
        <v>E05000314</v>
      </c>
      <c r="O516" s="46" t="str">
        <f t="shared" si="57"/>
        <v>Heaton</v>
      </c>
      <c r="P516" s="46" t="str">
        <f t="shared" ref="P516:P579" si="62">INDEX($B$3:$M$628,MATCH(Q516,$M$3:$M$628,0),2)</f>
        <v>Havering</v>
      </c>
      <c r="Q516" s="46">
        <v>4.1882869692532942E-3</v>
      </c>
    </row>
    <row r="517" spans="1:17" x14ac:dyDescent="0.2">
      <c r="A517" s="47" t="s">
        <v>1139</v>
      </c>
      <c r="B517" s="47" t="s">
        <v>1140</v>
      </c>
      <c r="C517" s="47" t="s">
        <v>82</v>
      </c>
      <c r="D517" s="48">
        <v>13598</v>
      </c>
      <c r="E517" s="49">
        <v>101.9</v>
      </c>
      <c r="F517" s="50">
        <f t="shared" si="56"/>
        <v>1.0190000000000001</v>
      </c>
      <c r="G517" s="50">
        <f t="shared" si="58"/>
        <v>133.44455348380765</v>
      </c>
      <c r="H517" s="51">
        <f t="shared" si="59"/>
        <v>13344.455348380763</v>
      </c>
      <c r="I517" s="50"/>
      <c r="J517" s="51">
        <v>12320.999999999998</v>
      </c>
      <c r="K517" s="50">
        <v>120.91265947006868</v>
      </c>
      <c r="M517" s="46">
        <f t="shared" si="60"/>
        <v>1.3344455348380763E-2</v>
      </c>
      <c r="N517" s="46" t="str">
        <f t="shared" si="61"/>
        <v>E05000522</v>
      </c>
      <c r="O517" s="46" t="str">
        <f t="shared" si="57"/>
        <v>Hampton Wick</v>
      </c>
      <c r="P517" s="46" t="str">
        <f t="shared" si="62"/>
        <v>Richmond upon Thames</v>
      </c>
      <c r="Q517" s="46">
        <v>4.1616897305171152E-3</v>
      </c>
    </row>
    <row r="518" spans="1:17" x14ac:dyDescent="0.2">
      <c r="A518" s="47" t="s">
        <v>1141</v>
      </c>
      <c r="B518" s="47" t="s">
        <v>1142</v>
      </c>
      <c r="C518" s="47" t="s">
        <v>82</v>
      </c>
      <c r="D518" s="48">
        <v>14737</v>
      </c>
      <c r="E518" s="49">
        <v>114.4</v>
      </c>
      <c r="F518" s="50">
        <f t="shared" si="56"/>
        <v>1.1440000000000001</v>
      </c>
      <c r="G518" s="50">
        <f t="shared" si="58"/>
        <v>128.81993006993005</v>
      </c>
      <c r="H518" s="51">
        <f t="shared" si="59"/>
        <v>12881.993006993005</v>
      </c>
      <c r="I518" s="50"/>
      <c r="J518" s="51">
        <v>11557</v>
      </c>
      <c r="K518" s="50">
        <v>101.02272727272727</v>
      </c>
      <c r="M518" s="46">
        <f t="shared" si="60"/>
        <v>1.2881993006993005E-2</v>
      </c>
      <c r="N518" s="46" t="str">
        <f t="shared" si="61"/>
        <v>E05000125</v>
      </c>
      <c r="O518" s="46" t="str">
        <f t="shared" si="57"/>
        <v>Plaistow and Sundridge</v>
      </c>
      <c r="P518" s="46" t="str">
        <f t="shared" si="62"/>
        <v>Bromley</v>
      </c>
      <c r="Q518" s="46">
        <v>4.1495116453794138E-3</v>
      </c>
    </row>
    <row r="519" spans="1:17" x14ac:dyDescent="0.2">
      <c r="A519" s="47" t="s">
        <v>1143</v>
      </c>
      <c r="B519" s="47" t="s">
        <v>1144</v>
      </c>
      <c r="C519" s="47" t="s">
        <v>82</v>
      </c>
      <c r="D519" s="48">
        <v>14270</v>
      </c>
      <c r="E519" s="49">
        <v>87.7</v>
      </c>
      <c r="F519" s="50">
        <f t="shared" si="56"/>
        <v>0.877</v>
      </c>
      <c r="G519" s="50">
        <f t="shared" si="58"/>
        <v>162.71379703534777</v>
      </c>
      <c r="H519" s="51">
        <f t="shared" si="59"/>
        <v>16271.379703534778</v>
      </c>
      <c r="I519" s="50"/>
      <c r="J519" s="51">
        <v>12839</v>
      </c>
      <c r="K519" s="50">
        <v>146.39680729760548</v>
      </c>
      <c r="M519" s="46">
        <f t="shared" si="60"/>
        <v>1.6271379703534778E-2</v>
      </c>
      <c r="N519" s="46" t="str">
        <f t="shared" si="61"/>
        <v>E05000224</v>
      </c>
      <c r="O519" s="46" t="str">
        <f t="shared" si="57"/>
        <v>Middle Park and Sutcliffe</v>
      </c>
      <c r="P519" s="46" t="str">
        <f t="shared" si="62"/>
        <v>Greenwich</v>
      </c>
      <c r="Q519" s="46">
        <v>4.1400730816077954E-3</v>
      </c>
    </row>
    <row r="520" spans="1:17" x14ac:dyDescent="0.2">
      <c r="A520" s="47" t="s">
        <v>1145</v>
      </c>
      <c r="B520" s="47" t="s">
        <v>475</v>
      </c>
      <c r="C520" s="47" t="s">
        <v>82</v>
      </c>
      <c r="D520" s="48">
        <v>18892</v>
      </c>
      <c r="E520" s="49">
        <v>120.5</v>
      </c>
      <c r="F520" s="50">
        <f t="shared" si="56"/>
        <v>1.2050000000000001</v>
      </c>
      <c r="G520" s="50">
        <f t="shared" si="58"/>
        <v>156.78008298755188</v>
      </c>
      <c r="H520" s="51">
        <f t="shared" si="59"/>
        <v>15678.008298755185</v>
      </c>
      <c r="I520" s="50"/>
      <c r="J520" s="51">
        <v>15362</v>
      </c>
      <c r="K520" s="50">
        <v>127.48547717842324</v>
      </c>
      <c r="M520" s="46">
        <f t="shared" si="60"/>
        <v>1.5678008298755184E-2</v>
      </c>
      <c r="N520" s="46" t="str">
        <f t="shared" si="61"/>
        <v>E05000458</v>
      </c>
      <c r="O520" s="46" t="str">
        <f t="shared" si="57"/>
        <v>Cricket Green</v>
      </c>
      <c r="P520" s="46" t="str">
        <f t="shared" si="62"/>
        <v>Merton</v>
      </c>
      <c r="Q520" s="46">
        <v>4.0260260260260262E-3</v>
      </c>
    </row>
    <row r="521" spans="1:17" x14ac:dyDescent="0.2">
      <c r="A521" s="47" t="s">
        <v>1146</v>
      </c>
      <c r="B521" s="47" t="s">
        <v>1147</v>
      </c>
      <c r="C521" s="47" t="s">
        <v>82</v>
      </c>
      <c r="D521" s="48">
        <v>15443</v>
      </c>
      <c r="E521" s="49">
        <v>143.6</v>
      </c>
      <c r="F521" s="50">
        <f t="shared" si="56"/>
        <v>1.4359999999999999</v>
      </c>
      <c r="G521" s="50">
        <f t="shared" si="58"/>
        <v>107.54178272980502</v>
      </c>
      <c r="H521" s="51">
        <f t="shared" si="59"/>
        <v>10754.178272980502</v>
      </c>
      <c r="I521" s="50"/>
      <c r="J521" s="51">
        <v>14129</v>
      </c>
      <c r="K521" s="50">
        <v>98.391364902506965</v>
      </c>
      <c r="M521" s="46">
        <f t="shared" si="60"/>
        <v>1.0754178272980502E-2</v>
      </c>
      <c r="N521" s="46" t="str">
        <f t="shared" si="61"/>
        <v>E05000538</v>
      </c>
      <c r="O521" s="46" t="str">
        <f t="shared" si="57"/>
        <v>College</v>
      </c>
      <c r="P521" s="46" t="str">
        <f t="shared" si="62"/>
        <v>Southwark</v>
      </c>
      <c r="Q521" s="46">
        <v>3.9400123685837968E-3</v>
      </c>
    </row>
    <row r="522" spans="1:17" x14ac:dyDescent="0.2">
      <c r="A522" s="47" t="s">
        <v>1148</v>
      </c>
      <c r="B522" s="47" t="s">
        <v>1149</v>
      </c>
      <c r="C522" s="47" t="s">
        <v>82</v>
      </c>
      <c r="D522" s="48">
        <v>15448</v>
      </c>
      <c r="E522" s="49">
        <v>83.2</v>
      </c>
      <c r="F522" s="50">
        <f t="shared" si="56"/>
        <v>0.83200000000000007</v>
      </c>
      <c r="G522" s="50">
        <f t="shared" si="58"/>
        <v>185.67307692307691</v>
      </c>
      <c r="H522" s="51">
        <f t="shared" si="59"/>
        <v>18567.307692307691</v>
      </c>
      <c r="I522" s="50"/>
      <c r="J522" s="51">
        <v>14136</v>
      </c>
      <c r="K522" s="50">
        <v>169.90384615384616</v>
      </c>
      <c r="M522" s="46">
        <f t="shared" si="60"/>
        <v>1.8567307692307692E-2</v>
      </c>
      <c r="N522" s="46" t="str">
        <f t="shared" si="61"/>
        <v>E05000186</v>
      </c>
      <c r="O522" s="46" t="str">
        <f t="shared" si="57"/>
        <v>Norwood Green</v>
      </c>
      <c r="P522" s="46" t="str">
        <f t="shared" si="62"/>
        <v>Ealing</v>
      </c>
      <c r="Q522" s="46">
        <v>3.9143384290985777E-3</v>
      </c>
    </row>
    <row r="523" spans="1:17" x14ac:dyDescent="0.2">
      <c r="A523" s="47" t="s">
        <v>1150</v>
      </c>
      <c r="B523" s="47" t="s">
        <v>1151</v>
      </c>
      <c r="C523" s="47" t="s">
        <v>82</v>
      </c>
      <c r="D523" s="48">
        <v>14939</v>
      </c>
      <c r="E523" s="49">
        <v>132.19999999999999</v>
      </c>
      <c r="F523" s="50">
        <f t="shared" si="56"/>
        <v>1.3219999999999998</v>
      </c>
      <c r="G523" s="50">
        <f t="shared" si="58"/>
        <v>113.00302571860819</v>
      </c>
      <c r="H523" s="51">
        <f t="shared" si="59"/>
        <v>11300.302571860819</v>
      </c>
      <c r="I523" s="50"/>
      <c r="J523" s="51">
        <v>13620</v>
      </c>
      <c r="K523" s="50">
        <v>103.02571860816946</v>
      </c>
      <c r="M523" s="46">
        <f t="shared" si="60"/>
        <v>1.1300302571860819E-2</v>
      </c>
      <c r="N523" s="46" t="str">
        <f t="shared" si="61"/>
        <v>E05000064</v>
      </c>
      <c r="O523" s="46" t="str">
        <f t="shared" si="57"/>
        <v>Barnehurst</v>
      </c>
      <c r="P523" s="46" t="str">
        <f t="shared" si="62"/>
        <v>Bexley</v>
      </c>
      <c r="Q523" s="46">
        <v>3.8766550522648081E-3</v>
      </c>
    </row>
    <row r="524" spans="1:17" x14ac:dyDescent="0.2">
      <c r="A524" s="47" t="s">
        <v>1152</v>
      </c>
      <c r="B524" s="47" t="s">
        <v>1153</v>
      </c>
      <c r="C524" s="47" t="s">
        <v>82</v>
      </c>
      <c r="D524" s="48">
        <v>15706</v>
      </c>
      <c r="E524" s="49">
        <v>87.2</v>
      </c>
      <c r="F524" s="50">
        <f t="shared" si="56"/>
        <v>0.872</v>
      </c>
      <c r="G524" s="50">
        <f t="shared" si="58"/>
        <v>180.11467889908258</v>
      </c>
      <c r="H524" s="51">
        <f t="shared" si="59"/>
        <v>18011.467889908257</v>
      </c>
      <c r="I524" s="50"/>
      <c r="J524" s="51">
        <v>14720</v>
      </c>
      <c r="K524" s="50">
        <v>168.80733944954127</v>
      </c>
      <c r="M524" s="46">
        <f t="shared" si="60"/>
        <v>1.8011467889908258E-2</v>
      </c>
      <c r="N524" s="46" t="str">
        <f t="shared" si="61"/>
        <v>E05000159</v>
      </c>
      <c r="O524" s="46" t="str">
        <f t="shared" si="57"/>
        <v>Purley</v>
      </c>
      <c r="P524" s="46" t="str">
        <f t="shared" si="62"/>
        <v>Croydon</v>
      </c>
      <c r="Q524" s="46">
        <v>3.8765875868679604E-3</v>
      </c>
    </row>
    <row r="525" spans="1:17" x14ac:dyDescent="0.2">
      <c r="A525" s="47" t="s">
        <v>1154</v>
      </c>
      <c r="B525" s="47" t="s">
        <v>1155</v>
      </c>
      <c r="C525" s="47" t="s">
        <v>82</v>
      </c>
      <c r="D525" s="48">
        <v>14822</v>
      </c>
      <c r="E525" s="49">
        <v>225.3</v>
      </c>
      <c r="F525" s="50">
        <f t="shared" si="56"/>
        <v>2.2530000000000001</v>
      </c>
      <c r="G525" s="50">
        <f t="shared" si="58"/>
        <v>65.787838437638698</v>
      </c>
      <c r="H525" s="51">
        <f t="shared" si="59"/>
        <v>6578.7838437638702</v>
      </c>
      <c r="I525" s="50"/>
      <c r="J525" s="51">
        <v>13518</v>
      </c>
      <c r="K525" s="50">
        <v>60</v>
      </c>
      <c r="M525" s="46">
        <f t="shared" si="60"/>
        <v>6.5787838437638699E-3</v>
      </c>
      <c r="N525" s="46" t="str">
        <f t="shared" si="61"/>
        <v>E05000353</v>
      </c>
      <c r="O525" s="46" t="str">
        <f t="shared" si="57"/>
        <v>Hanworth</v>
      </c>
      <c r="P525" s="46" t="str">
        <f t="shared" si="62"/>
        <v>Hounslow</v>
      </c>
      <c r="Q525" s="46">
        <v>3.8655798215933555E-3</v>
      </c>
    </row>
    <row r="526" spans="1:17" x14ac:dyDescent="0.2">
      <c r="A526" s="47" t="s">
        <v>1156</v>
      </c>
      <c r="B526" s="47" t="s">
        <v>1157</v>
      </c>
      <c r="C526" s="47" t="s">
        <v>82</v>
      </c>
      <c r="D526" s="48">
        <v>17294</v>
      </c>
      <c r="E526" s="49">
        <v>133.19999999999999</v>
      </c>
      <c r="F526" s="50">
        <f t="shared" si="56"/>
        <v>1.3319999999999999</v>
      </c>
      <c r="G526" s="50">
        <f t="shared" si="58"/>
        <v>129.83483483483485</v>
      </c>
      <c r="H526" s="51">
        <f t="shared" si="59"/>
        <v>12983.483483483486</v>
      </c>
      <c r="I526" s="50"/>
      <c r="J526" s="51">
        <v>14390</v>
      </c>
      <c r="K526" s="50">
        <v>108.03303303303304</v>
      </c>
      <c r="M526" s="46">
        <f t="shared" si="60"/>
        <v>1.2983483483483486E-2</v>
      </c>
      <c r="N526" s="46" t="str">
        <f t="shared" si="61"/>
        <v>E05000332</v>
      </c>
      <c r="O526" s="46" t="str">
        <f t="shared" si="57"/>
        <v>Hillingdon East</v>
      </c>
      <c r="P526" s="46" t="str">
        <f t="shared" si="62"/>
        <v>Hillingdon</v>
      </c>
      <c r="Q526" s="46">
        <v>3.8603227601558157E-3</v>
      </c>
    </row>
    <row r="527" spans="1:17" x14ac:dyDescent="0.2">
      <c r="A527" s="47" t="s">
        <v>1158</v>
      </c>
      <c r="B527" s="47" t="s">
        <v>1159</v>
      </c>
      <c r="C527" s="47" t="s">
        <v>82</v>
      </c>
      <c r="D527" s="48">
        <v>16195</v>
      </c>
      <c r="E527" s="49">
        <v>149.19999999999999</v>
      </c>
      <c r="F527" s="50">
        <f t="shared" si="56"/>
        <v>1.492</v>
      </c>
      <c r="G527" s="50">
        <f t="shared" si="58"/>
        <v>108.54557640750672</v>
      </c>
      <c r="H527" s="51">
        <f t="shared" si="59"/>
        <v>10854.557640750671</v>
      </c>
      <c r="I527" s="50"/>
      <c r="J527" s="51">
        <v>13743</v>
      </c>
      <c r="K527" s="50">
        <v>92.111260053619304</v>
      </c>
      <c r="M527" s="46">
        <f t="shared" si="60"/>
        <v>1.085455764075067E-2</v>
      </c>
      <c r="N527" s="46" t="str">
        <f t="shared" si="61"/>
        <v>E05000203</v>
      </c>
      <c r="O527" s="46" t="str">
        <f t="shared" si="57"/>
        <v>Jubilee</v>
      </c>
      <c r="P527" s="46" t="str">
        <f t="shared" si="62"/>
        <v>Enfield</v>
      </c>
      <c r="Q527" s="46">
        <v>3.8208269525267994E-3</v>
      </c>
    </row>
    <row r="528" spans="1:17" x14ac:dyDescent="0.2">
      <c r="A528" s="47" t="s">
        <v>1160</v>
      </c>
      <c r="B528" s="47" t="s">
        <v>1161</v>
      </c>
      <c r="C528" s="47" t="s">
        <v>82</v>
      </c>
      <c r="D528" s="48">
        <v>15138</v>
      </c>
      <c r="E528" s="49">
        <v>97.3</v>
      </c>
      <c r="F528" s="50">
        <f t="shared" si="56"/>
        <v>0.97299999999999998</v>
      </c>
      <c r="G528" s="50">
        <f t="shared" si="58"/>
        <v>155.58067831449128</v>
      </c>
      <c r="H528" s="51">
        <f t="shared" si="59"/>
        <v>15558.067831449127</v>
      </c>
      <c r="I528" s="50"/>
      <c r="J528" s="51">
        <v>13780</v>
      </c>
      <c r="K528" s="50">
        <v>141.62384378211718</v>
      </c>
      <c r="M528" s="46">
        <f t="shared" si="60"/>
        <v>1.5558067831449127E-2</v>
      </c>
      <c r="N528" s="46" t="str">
        <f t="shared" si="61"/>
        <v>E05000266</v>
      </c>
      <c r="O528" s="46" t="str">
        <f t="shared" si="57"/>
        <v>Alexandra</v>
      </c>
      <c r="P528" s="46" t="str">
        <f t="shared" si="62"/>
        <v>Kingston upon Thames</v>
      </c>
      <c r="Q528" s="46">
        <v>3.8154650728427341E-3</v>
      </c>
    </row>
    <row r="529" spans="1:17" x14ac:dyDescent="0.2">
      <c r="A529" s="47" t="s">
        <v>1162</v>
      </c>
      <c r="B529" s="47" t="s">
        <v>1163</v>
      </c>
      <c r="C529" s="47" t="s">
        <v>82</v>
      </c>
      <c r="D529" s="48">
        <v>13403</v>
      </c>
      <c r="E529" s="49">
        <v>133.1</v>
      </c>
      <c r="F529" s="50">
        <f t="shared" si="56"/>
        <v>1.331</v>
      </c>
      <c r="G529" s="50">
        <f t="shared" si="58"/>
        <v>100.69872276483846</v>
      </c>
      <c r="H529" s="51">
        <f t="shared" si="59"/>
        <v>10069.872276483848</v>
      </c>
      <c r="I529" s="50"/>
      <c r="J529" s="51">
        <v>12629</v>
      </c>
      <c r="K529" s="50">
        <v>94.883546205860256</v>
      </c>
      <c r="M529" s="46">
        <f t="shared" si="60"/>
        <v>1.0069872276483847E-2</v>
      </c>
      <c r="N529" s="46" t="str">
        <f t="shared" si="61"/>
        <v>E05000336</v>
      </c>
      <c r="O529" s="46" t="str">
        <f t="shared" si="57"/>
        <v>Northwood Hills</v>
      </c>
      <c r="P529" s="46" t="str">
        <f t="shared" si="62"/>
        <v>Hillingdon</v>
      </c>
      <c r="Q529" s="46">
        <v>3.7692307692307691E-3</v>
      </c>
    </row>
    <row r="530" spans="1:17" x14ac:dyDescent="0.2">
      <c r="A530" s="47" t="s">
        <v>1164</v>
      </c>
      <c r="B530" s="47" t="s">
        <v>1165</v>
      </c>
      <c r="C530" s="47" t="s">
        <v>82</v>
      </c>
      <c r="D530" s="48">
        <v>16575</v>
      </c>
      <c r="E530" s="49">
        <v>190.1</v>
      </c>
      <c r="F530" s="50">
        <f t="shared" si="56"/>
        <v>1.901</v>
      </c>
      <c r="G530" s="50">
        <f t="shared" si="58"/>
        <v>87.19095213045766</v>
      </c>
      <c r="H530" s="51">
        <f t="shared" si="59"/>
        <v>8719.0952130457645</v>
      </c>
      <c r="I530" s="50"/>
      <c r="J530" s="51">
        <v>13435</v>
      </c>
      <c r="K530" s="50">
        <v>70.673329826407155</v>
      </c>
      <c r="M530" s="46">
        <f t="shared" si="60"/>
        <v>8.7190952130457647E-3</v>
      </c>
      <c r="N530" s="46" t="str">
        <f t="shared" si="61"/>
        <v>E05000503</v>
      </c>
      <c r="O530" s="46" t="str">
        <f t="shared" si="57"/>
        <v>Fairlop</v>
      </c>
      <c r="P530" s="46" t="str">
        <f t="shared" si="62"/>
        <v>Redbridge</v>
      </c>
      <c r="Q530" s="46">
        <v>3.767111853088481E-3</v>
      </c>
    </row>
    <row r="531" spans="1:17" x14ac:dyDescent="0.2">
      <c r="A531" s="47" t="s">
        <v>1166</v>
      </c>
      <c r="B531" s="47" t="s">
        <v>1167</v>
      </c>
      <c r="C531" s="47" t="s">
        <v>82</v>
      </c>
      <c r="D531" s="48">
        <v>17182</v>
      </c>
      <c r="E531" s="49">
        <v>139</v>
      </c>
      <c r="F531" s="50">
        <f t="shared" si="56"/>
        <v>1.39</v>
      </c>
      <c r="G531" s="50">
        <f t="shared" si="58"/>
        <v>123.61151079136691</v>
      </c>
      <c r="H531" s="51">
        <f t="shared" si="59"/>
        <v>12361.151079136691</v>
      </c>
      <c r="I531" s="50"/>
      <c r="J531" s="51">
        <v>15565</v>
      </c>
      <c r="K531" s="50">
        <v>111.97841726618705</v>
      </c>
      <c r="M531" s="46">
        <f t="shared" si="60"/>
        <v>1.2361151079136691E-2</v>
      </c>
      <c r="N531" s="46" t="str">
        <f t="shared" si="61"/>
        <v>E05000137</v>
      </c>
      <c r="O531" s="46" t="str">
        <f t="shared" si="57"/>
        <v>Highgate</v>
      </c>
      <c r="P531" s="46" t="str">
        <f t="shared" si="62"/>
        <v>Camden</v>
      </c>
      <c r="Q531" s="46">
        <v>3.7495373226403453E-3</v>
      </c>
    </row>
    <row r="532" spans="1:17" x14ac:dyDescent="0.2">
      <c r="A532" s="47" t="s">
        <v>1168</v>
      </c>
      <c r="B532" s="47" t="s">
        <v>158</v>
      </c>
      <c r="C532" s="47" t="s">
        <v>82</v>
      </c>
      <c r="D532" s="48">
        <v>13031</v>
      </c>
      <c r="E532" s="49">
        <v>278.8</v>
      </c>
      <c r="F532" s="50">
        <f t="shared" si="56"/>
        <v>2.7880000000000003</v>
      </c>
      <c r="G532" s="50">
        <f t="shared" si="58"/>
        <v>46.73959827833572</v>
      </c>
      <c r="H532" s="51">
        <f t="shared" si="59"/>
        <v>4673.9598278335716</v>
      </c>
      <c r="I532" s="50"/>
      <c r="J532" s="51">
        <v>12402</v>
      </c>
      <c r="K532" s="50">
        <v>44.483500717360116</v>
      </c>
      <c r="M532" s="46">
        <f t="shared" si="60"/>
        <v>4.6739598278335718E-3</v>
      </c>
      <c r="N532" s="46" t="str">
        <f t="shared" si="61"/>
        <v>E05000289</v>
      </c>
      <c r="O532" s="46" t="str">
        <f t="shared" si="57"/>
        <v>Harrow on the Hill</v>
      </c>
      <c r="P532" s="46" t="str">
        <f t="shared" si="62"/>
        <v>Harrow</v>
      </c>
      <c r="Q532" s="46">
        <v>3.7454545454545449E-3</v>
      </c>
    </row>
    <row r="533" spans="1:17" x14ac:dyDescent="0.2">
      <c r="A533" s="47" t="s">
        <v>1169</v>
      </c>
      <c r="B533" s="47" t="s">
        <v>1170</v>
      </c>
      <c r="C533" s="47" t="s">
        <v>84</v>
      </c>
      <c r="D533" s="48">
        <v>10776</v>
      </c>
      <c r="E533" s="49">
        <v>498</v>
      </c>
      <c r="F533" s="50">
        <f t="shared" si="56"/>
        <v>4.9800000000000004</v>
      </c>
      <c r="G533" s="50">
        <f t="shared" si="58"/>
        <v>21.638554216867469</v>
      </c>
      <c r="H533" s="51">
        <f t="shared" si="59"/>
        <v>2163.8554216867469</v>
      </c>
      <c r="I533" s="50"/>
      <c r="J533" s="51">
        <v>10309</v>
      </c>
      <c r="K533" s="50">
        <v>20.700803212851405</v>
      </c>
      <c r="M533" s="46">
        <f t="shared" si="60"/>
        <v>2.1638554216867468E-3</v>
      </c>
      <c r="N533" s="46" t="str">
        <f t="shared" si="61"/>
        <v>E05000345</v>
      </c>
      <c r="O533" s="46" t="str">
        <f t="shared" si="57"/>
        <v>Yiewsley</v>
      </c>
      <c r="P533" s="46" t="str">
        <f t="shared" si="62"/>
        <v>Hillingdon</v>
      </c>
      <c r="Q533" s="46">
        <v>3.7336157488163471E-3</v>
      </c>
    </row>
    <row r="534" spans="1:17" x14ac:dyDescent="0.2">
      <c r="A534" s="47" t="s">
        <v>1171</v>
      </c>
      <c r="B534" s="47" t="s">
        <v>1172</v>
      </c>
      <c r="C534" s="47" t="s">
        <v>84</v>
      </c>
      <c r="D534" s="48">
        <v>11395</v>
      </c>
      <c r="E534" s="49">
        <v>306.10000000000002</v>
      </c>
      <c r="F534" s="50">
        <f t="shared" si="56"/>
        <v>3.0610000000000004</v>
      </c>
      <c r="G534" s="50">
        <f t="shared" si="58"/>
        <v>37.226396602417509</v>
      </c>
      <c r="H534" s="51">
        <f t="shared" si="59"/>
        <v>3722.6396602417508</v>
      </c>
      <c r="I534" s="50"/>
      <c r="J534" s="51">
        <v>10667</v>
      </c>
      <c r="K534" s="50">
        <v>34.848088859849717</v>
      </c>
      <c r="M534" s="46">
        <f t="shared" si="60"/>
        <v>3.7226396602417508E-3</v>
      </c>
      <c r="N534" s="46" t="str">
        <f t="shared" si="61"/>
        <v>E05000556</v>
      </c>
      <c r="O534" s="46" t="str">
        <f t="shared" si="57"/>
        <v>Beddington South</v>
      </c>
      <c r="P534" s="46" t="str">
        <f t="shared" si="62"/>
        <v>Sutton</v>
      </c>
      <c r="Q534" s="46">
        <v>3.7226396602417508E-3</v>
      </c>
    </row>
    <row r="535" spans="1:17" x14ac:dyDescent="0.2">
      <c r="A535" s="47" t="s">
        <v>1173</v>
      </c>
      <c r="B535" s="47" t="s">
        <v>641</v>
      </c>
      <c r="C535" s="47" t="s">
        <v>84</v>
      </c>
      <c r="D535" s="48">
        <v>10767</v>
      </c>
      <c r="E535" s="49">
        <v>233.7</v>
      </c>
      <c r="F535" s="50">
        <f t="shared" si="56"/>
        <v>2.3369999999999997</v>
      </c>
      <c r="G535" s="50">
        <f t="shared" si="58"/>
        <v>46.071887034659824</v>
      </c>
      <c r="H535" s="51">
        <f t="shared" si="59"/>
        <v>4607.1887034659821</v>
      </c>
      <c r="I535" s="50"/>
      <c r="J535" s="51">
        <v>10048</v>
      </c>
      <c r="K535" s="50">
        <v>42.995293110825848</v>
      </c>
      <c r="M535" s="46">
        <f t="shared" si="60"/>
        <v>4.6071887034659824E-3</v>
      </c>
      <c r="N535" s="46" t="str">
        <f t="shared" si="61"/>
        <v>E05000050</v>
      </c>
      <c r="O535" s="46" t="str">
        <f t="shared" si="57"/>
        <v>Edgware</v>
      </c>
      <c r="P535" s="46" t="str">
        <f t="shared" si="62"/>
        <v>Barnet</v>
      </c>
      <c r="Q535" s="46">
        <v>3.7151079136690649E-3</v>
      </c>
    </row>
    <row r="536" spans="1:17" x14ac:dyDescent="0.2">
      <c r="A536" s="47" t="s">
        <v>1174</v>
      </c>
      <c r="B536" s="47" t="s">
        <v>1175</v>
      </c>
      <c r="C536" s="47" t="s">
        <v>84</v>
      </c>
      <c r="D536" s="48">
        <v>11121</v>
      </c>
      <c r="E536" s="49">
        <v>202.7</v>
      </c>
      <c r="F536" s="50">
        <f t="shared" si="56"/>
        <v>2.0269999999999997</v>
      </c>
      <c r="G536" s="50">
        <f t="shared" si="58"/>
        <v>54.864331524420329</v>
      </c>
      <c r="H536" s="51">
        <f t="shared" si="59"/>
        <v>5486.4331524420331</v>
      </c>
      <c r="I536" s="50"/>
      <c r="J536" s="51">
        <v>10039</v>
      </c>
      <c r="K536" s="50">
        <v>49.52639368524914</v>
      </c>
      <c r="M536" s="46">
        <f t="shared" si="60"/>
        <v>5.4864331524420327E-3</v>
      </c>
      <c r="N536" s="46" t="str">
        <f t="shared" si="61"/>
        <v>E05000509</v>
      </c>
      <c r="O536" s="46" t="str">
        <f t="shared" si="57"/>
        <v>Monkhams</v>
      </c>
      <c r="P536" s="46" t="str">
        <f t="shared" si="62"/>
        <v>Redbridge</v>
      </c>
      <c r="Q536" s="46">
        <v>3.7141463414634146E-3</v>
      </c>
    </row>
    <row r="537" spans="1:17" x14ac:dyDescent="0.2">
      <c r="A537" s="47" t="s">
        <v>1176</v>
      </c>
      <c r="B537" s="47" t="s">
        <v>1177</v>
      </c>
      <c r="C537" s="47" t="s">
        <v>84</v>
      </c>
      <c r="D537" s="48">
        <v>10742</v>
      </c>
      <c r="E537" s="49">
        <v>705.6</v>
      </c>
      <c r="F537" s="50">
        <f t="shared" si="56"/>
        <v>7.056</v>
      </c>
      <c r="G537" s="50">
        <f t="shared" si="58"/>
        <v>15.22392290249433</v>
      </c>
      <c r="H537" s="51">
        <f t="shared" si="59"/>
        <v>1522.392290249433</v>
      </c>
      <c r="I537" s="50"/>
      <c r="J537" s="51">
        <v>9715</v>
      </c>
      <c r="K537" s="50">
        <v>13.768424036281179</v>
      </c>
      <c r="M537" s="46">
        <f t="shared" si="60"/>
        <v>1.522392290249433E-3</v>
      </c>
      <c r="N537" s="46" t="str">
        <f t="shared" si="61"/>
        <v>E05000122</v>
      </c>
      <c r="O537" s="46" t="str">
        <f t="shared" si="57"/>
        <v>Orpington</v>
      </c>
      <c r="P537" s="46" t="str">
        <f t="shared" si="62"/>
        <v>Bromley</v>
      </c>
      <c r="Q537" s="46">
        <v>3.6990131578947365E-3</v>
      </c>
    </row>
    <row r="538" spans="1:17" x14ac:dyDescent="0.2">
      <c r="A538" s="47" t="s">
        <v>1178</v>
      </c>
      <c r="B538" s="47" t="s">
        <v>1179</v>
      </c>
      <c r="C538" s="47" t="s">
        <v>84</v>
      </c>
      <c r="D538" s="48">
        <v>11208</v>
      </c>
      <c r="E538" s="49">
        <v>393.8</v>
      </c>
      <c r="F538" s="50">
        <f t="shared" si="56"/>
        <v>3.9380000000000002</v>
      </c>
      <c r="G538" s="50">
        <f t="shared" si="58"/>
        <v>28.46114779075673</v>
      </c>
      <c r="H538" s="51">
        <f t="shared" si="59"/>
        <v>2846.1147790756727</v>
      </c>
      <c r="I538" s="50"/>
      <c r="J538" s="51">
        <v>10285</v>
      </c>
      <c r="K538" s="50">
        <v>26.117318435754189</v>
      </c>
      <c r="M538" s="46">
        <f t="shared" si="60"/>
        <v>2.8461147790756727E-3</v>
      </c>
      <c r="N538" s="46" t="str">
        <f t="shared" si="61"/>
        <v>E05000308</v>
      </c>
      <c r="O538" s="46" t="str">
        <f t="shared" si="57"/>
        <v>Elm Park</v>
      </c>
      <c r="P538" s="46" t="str">
        <f t="shared" si="62"/>
        <v>Havering</v>
      </c>
      <c r="Q538" s="46">
        <v>3.6604854104172351E-3</v>
      </c>
    </row>
    <row r="539" spans="1:17" x14ac:dyDescent="0.2">
      <c r="A539" s="47" t="s">
        <v>1180</v>
      </c>
      <c r="B539" s="47" t="s">
        <v>1181</v>
      </c>
      <c r="C539" s="47" t="s">
        <v>84</v>
      </c>
      <c r="D539" s="48">
        <v>11208</v>
      </c>
      <c r="E539" s="49">
        <v>190.6</v>
      </c>
      <c r="F539" s="50">
        <f t="shared" si="56"/>
        <v>1.9059999999999999</v>
      </c>
      <c r="G539" s="50">
        <f t="shared" si="58"/>
        <v>58.803777544596016</v>
      </c>
      <c r="H539" s="51">
        <f t="shared" si="59"/>
        <v>5880.3777544596014</v>
      </c>
      <c r="I539" s="50"/>
      <c r="J539" s="51">
        <v>10641</v>
      </c>
      <c r="K539" s="50">
        <v>55.828961175236095</v>
      </c>
      <c r="M539" s="46">
        <f t="shared" si="60"/>
        <v>5.8803777544596016E-3</v>
      </c>
      <c r="N539" s="46" t="str">
        <f t="shared" si="61"/>
        <v>E05000198</v>
      </c>
      <c r="O539" s="46" t="str">
        <f t="shared" si="57"/>
        <v>Enfield Highway</v>
      </c>
      <c r="P539" s="46" t="str">
        <f t="shared" si="62"/>
        <v>Enfield</v>
      </c>
      <c r="Q539" s="46">
        <v>3.6522957533951291E-3</v>
      </c>
    </row>
    <row r="540" spans="1:17" x14ac:dyDescent="0.2">
      <c r="A540" s="47" t="s">
        <v>1182</v>
      </c>
      <c r="B540" s="47" t="s">
        <v>1005</v>
      </c>
      <c r="C540" s="47" t="s">
        <v>84</v>
      </c>
      <c r="D540" s="48">
        <v>12330</v>
      </c>
      <c r="E540" s="49">
        <v>150</v>
      </c>
      <c r="F540" s="50">
        <f t="shared" si="56"/>
        <v>1.5</v>
      </c>
      <c r="G540" s="50">
        <f t="shared" si="58"/>
        <v>82.2</v>
      </c>
      <c r="H540" s="51">
        <f t="shared" si="59"/>
        <v>8220</v>
      </c>
      <c r="I540" s="50"/>
      <c r="J540" s="51">
        <v>11949</v>
      </c>
      <c r="K540" s="50">
        <v>79.66</v>
      </c>
      <c r="M540" s="46">
        <f t="shared" si="60"/>
        <v>8.2199999999999999E-3</v>
      </c>
      <c r="N540" s="46" t="str">
        <f t="shared" si="61"/>
        <v>E05000060</v>
      </c>
      <c r="O540" s="46" t="str">
        <f t="shared" si="57"/>
        <v>Underhill</v>
      </c>
      <c r="P540" s="46" t="str">
        <f t="shared" si="62"/>
        <v>Barnet</v>
      </c>
      <c r="Q540" s="46">
        <v>3.6513620386643239E-3</v>
      </c>
    </row>
    <row r="541" spans="1:17" x14ac:dyDescent="0.2">
      <c r="A541" s="47" t="s">
        <v>1183</v>
      </c>
      <c r="B541" s="47" t="s">
        <v>1184</v>
      </c>
      <c r="C541" s="47" t="s">
        <v>84</v>
      </c>
      <c r="D541" s="48">
        <v>11110</v>
      </c>
      <c r="E541" s="49">
        <v>198.1</v>
      </c>
      <c r="F541" s="50">
        <f t="shared" si="56"/>
        <v>1.9809999999999999</v>
      </c>
      <c r="G541" s="50">
        <f t="shared" si="58"/>
        <v>56.082786471479054</v>
      </c>
      <c r="H541" s="51">
        <f t="shared" si="59"/>
        <v>5608.2786471479058</v>
      </c>
      <c r="I541" s="50"/>
      <c r="J541" s="51">
        <v>10712</v>
      </c>
      <c r="K541" s="50">
        <v>54.073700151438672</v>
      </c>
      <c r="M541" s="46">
        <f t="shared" si="60"/>
        <v>5.608278647147906E-3</v>
      </c>
      <c r="N541" s="46" t="str">
        <f t="shared" si="61"/>
        <v>E05000227</v>
      </c>
      <c r="O541" s="46" t="str">
        <f t="shared" si="57"/>
        <v>Shooters Hill</v>
      </c>
      <c r="P541" s="46" t="str">
        <f t="shared" si="62"/>
        <v>Greenwich</v>
      </c>
      <c r="Q541" s="46">
        <v>3.642857142857143E-3</v>
      </c>
    </row>
    <row r="542" spans="1:17" x14ac:dyDescent="0.2">
      <c r="A542" s="47" t="s">
        <v>1185</v>
      </c>
      <c r="B542" s="47" t="s">
        <v>1186</v>
      </c>
      <c r="C542" s="47" t="s">
        <v>84</v>
      </c>
      <c r="D542" s="48">
        <v>13611</v>
      </c>
      <c r="E542" s="49">
        <v>131</v>
      </c>
      <c r="F542" s="50">
        <f t="shared" si="56"/>
        <v>1.31</v>
      </c>
      <c r="G542" s="50">
        <f t="shared" si="58"/>
        <v>103.90076335877863</v>
      </c>
      <c r="H542" s="51">
        <f t="shared" si="59"/>
        <v>10390.076335877862</v>
      </c>
      <c r="I542" s="50"/>
      <c r="J542" s="51">
        <v>10993</v>
      </c>
      <c r="K542" s="50">
        <v>83.916030534351151</v>
      </c>
      <c r="M542" s="46">
        <f t="shared" si="60"/>
        <v>1.0390076335877862E-2</v>
      </c>
      <c r="N542" s="46" t="str">
        <f t="shared" si="61"/>
        <v>E05000621</v>
      </c>
      <c r="O542" s="46" t="str">
        <f t="shared" si="57"/>
        <v>Roehampton</v>
      </c>
      <c r="P542" s="46" t="str">
        <f t="shared" si="62"/>
        <v>Wandsworth</v>
      </c>
      <c r="Q542" s="46">
        <v>3.6292947558770349E-3</v>
      </c>
    </row>
    <row r="543" spans="1:17" x14ac:dyDescent="0.2">
      <c r="A543" s="47" t="s">
        <v>1187</v>
      </c>
      <c r="B543" s="47" t="s">
        <v>1188</v>
      </c>
      <c r="C543" s="47" t="s">
        <v>84</v>
      </c>
      <c r="D543" s="48">
        <v>11562</v>
      </c>
      <c r="E543" s="49">
        <v>187.5</v>
      </c>
      <c r="F543" s="50">
        <f t="shared" si="56"/>
        <v>1.875</v>
      </c>
      <c r="G543" s="50">
        <f t="shared" si="58"/>
        <v>61.664000000000001</v>
      </c>
      <c r="H543" s="51">
        <f t="shared" si="59"/>
        <v>6166.4</v>
      </c>
      <c r="I543" s="50"/>
      <c r="J543" s="51">
        <v>10355</v>
      </c>
      <c r="K543" s="50">
        <v>55.226666666666667</v>
      </c>
      <c r="M543" s="46">
        <f t="shared" si="60"/>
        <v>6.1663999999999998E-3</v>
      </c>
      <c r="N543" s="46" t="str">
        <f t="shared" si="61"/>
        <v>E05000329</v>
      </c>
      <c r="O543" s="46" t="str">
        <f t="shared" si="57"/>
        <v>Eastcote and East Ruislip</v>
      </c>
      <c r="P543" s="46" t="str">
        <f t="shared" si="62"/>
        <v>Hillingdon</v>
      </c>
      <c r="Q543" s="46">
        <v>3.590192212912765E-3</v>
      </c>
    </row>
    <row r="544" spans="1:17" x14ac:dyDescent="0.2">
      <c r="A544" s="47" t="s">
        <v>1189</v>
      </c>
      <c r="B544" s="47" t="s">
        <v>1190</v>
      </c>
      <c r="C544" s="47" t="s">
        <v>84</v>
      </c>
      <c r="D544" s="48">
        <v>10623</v>
      </c>
      <c r="E544" s="49">
        <v>127.2</v>
      </c>
      <c r="F544" s="50">
        <f t="shared" si="56"/>
        <v>1.272</v>
      </c>
      <c r="G544" s="50">
        <f t="shared" si="58"/>
        <v>83.514150943396231</v>
      </c>
      <c r="H544" s="51">
        <f t="shared" si="59"/>
        <v>8351.4150943396216</v>
      </c>
      <c r="I544" s="50"/>
      <c r="J544" s="51">
        <v>9599</v>
      </c>
      <c r="K544" s="50">
        <v>75.463836477987414</v>
      </c>
      <c r="M544" s="46">
        <f t="shared" si="60"/>
        <v>8.3514150943396221E-3</v>
      </c>
      <c r="N544" s="46" t="str">
        <f t="shared" si="61"/>
        <v>E05000052</v>
      </c>
      <c r="O544" s="46" t="str">
        <f t="shared" si="57"/>
        <v>Garden Suburb</v>
      </c>
      <c r="P544" s="46" t="str">
        <f t="shared" si="62"/>
        <v>Barnet</v>
      </c>
      <c r="Q544" s="46">
        <v>3.5666878038469667E-3</v>
      </c>
    </row>
    <row r="545" spans="1:17" x14ac:dyDescent="0.2">
      <c r="A545" s="47" t="s">
        <v>1191</v>
      </c>
      <c r="B545" s="47" t="s">
        <v>1192</v>
      </c>
      <c r="C545" s="47" t="s">
        <v>84</v>
      </c>
      <c r="D545" s="48">
        <v>11430</v>
      </c>
      <c r="E545" s="49">
        <v>177.9</v>
      </c>
      <c r="F545" s="50">
        <f t="shared" si="56"/>
        <v>1.7790000000000001</v>
      </c>
      <c r="G545" s="50">
        <f t="shared" si="58"/>
        <v>64.249578414839789</v>
      </c>
      <c r="H545" s="51">
        <f t="shared" si="59"/>
        <v>6424.9578414839789</v>
      </c>
      <c r="I545" s="50"/>
      <c r="J545" s="51">
        <v>10536</v>
      </c>
      <c r="K545" s="50">
        <v>59.224283305227651</v>
      </c>
      <c r="M545" s="46">
        <f t="shared" si="60"/>
        <v>6.4249578414839791E-3</v>
      </c>
      <c r="N545" s="46" t="str">
        <f t="shared" si="61"/>
        <v>E05000357</v>
      </c>
      <c r="O545" s="46" t="str">
        <f t="shared" si="57"/>
        <v>Heston West</v>
      </c>
      <c r="P545" s="46" t="str">
        <f t="shared" si="62"/>
        <v>Hounslow</v>
      </c>
      <c r="Q545" s="46">
        <v>3.5509138381201043E-3</v>
      </c>
    </row>
    <row r="546" spans="1:17" x14ac:dyDescent="0.2">
      <c r="A546" s="47" t="s">
        <v>1193</v>
      </c>
      <c r="B546" s="47" t="s">
        <v>1194</v>
      </c>
      <c r="C546" s="47" t="s">
        <v>84</v>
      </c>
      <c r="D546" s="48">
        <v>11620</v>
      </c>
      <c r="E546" s="49">
        <v>148.19999999999999</v>
      </c>
      <c r="F546" s="50">
        <f t="shared" si="56"/>
        <v>1.482</v>
      </c>
      <c r="G546" s="50">
        <f t="shared" si="58"/>
        <v>78.407557354925785</v>
      </c>
      <c r="H546" s="51">
        <f t="shared" si="59"/>
        <v>7840.7557354925775</v>
      </c>
      <c r="I546" s="50"/>
      <c r="J546" s="51">
        <v>10163</v>
      </c>
      <c r="K546" s="50">
        <v>68.576248313090417</v>
      </c>
      <c r="M546" s="46">
        <f t="shared" si="60"/>
        <v>7.8407557354925779E-3</v>
      </c>
      <c r="N546" s="46" t="str">
        <f t="shared" si="61"/>
        <v>E05000071</v>
      </c>
      <c r="O546" s="46" t="str">
        <f t="shared" si="57"/>
        <v>Crayford</v>
      </c>
      <c r="P546" s="46" t="str">
        <f t="shared" si="62"/>
        <v>Bexley</v>
      </c>
      <c r="Q546" s="46">
        <v>3.5007560483870967E-3</v>
      </c>
    </row>
    <row r="547" spans="1:17" x14ac:dyDescent="0.2">
      <c r="A547" s="47" t="s">
        <v>1195</v>
      </c>
      <c r="B547" s="47" t="s">
        <v>1196</v>
      </c>
      <c r="C547" s="47" t="s">
        <v>84</v>
      </c>
      <c r="D547" s="48">
        <v>11951</v>
      </c>
      <c r="E547" s="49">
        <v>161.69999999999999</v>
      </c>
      <c r="F547" s="50">
        <f t="shared" si="56"/>
        <v>1.617</v>
      </c>
      <c r="G547" s="50">
        <f t="shared" si="58"/>
        <v>73.90847247990105</v>
      </c>
      <c r="H547" s="51">
        <f t="shared" si="59"/>
        <v>7390.8472479901047</v>
      </c>
      <c r="I547" s="50"/>
      <c r="J547" s="51">
        <v>10650</v>
      </c>
      <c r="K547" s="50">
        <v>65.862708719851582</v>
      </c>
      <c r="M547" s="46">
        <f t="shared" si="60"/>
        <v>7.3908472479901049E-3</v>
      </c>
      <c r="N547" s="46" t="str">
        <f t="shared" si="61"/>
        <v>E05000351</v>
      </c>
      <c r="O547" s="46" t="str">
        <f t="shared" si="57"/>
        <v>Feltham North</v>
      </c>
      <c r="P547" s="46" t="str">
        <f t="shared" si="62"/>
        <v>Hounslow</v>
      </c>
      <c r="Q547" s="46">
        <v>3.4979314420803785E-3</v>
      </c>
    </row>
    <row r="548" spans="1:17" x14ac:dyDescent="0.2">
      <c r="A548" s="47" t="s">
        <v>1197</v>
      </c>
      <c r="B548" s="47" t="s">
        <v>1198</v>
      </c>
      <c r="C548" s="47" t="s">
        <v>84</v>
      </c>
      <c r="D548" s="48">
        <v>11132</v>
      </c>
      <c r="E548" s="49">
        <v>171.9</v>
      </c>
      <c r="F548" s="50">
        <f t="shared" si="56"/>
        <v>1.7190000000000001</v>
      </c>
      <c r="G548" s="50">
        <f t="shared" si="58"/>
        <v>64.758580570098886</v>
      </c>
      <c r="H548" s="51">
        <f t="shared" si="59"/>
        <v>6475.8580570098893</v>
      </c>
      <c r="I548" s="50"/>
      <c r="J548" s="51">
        <v>10200</v>
      </c>
      <c r="K548" s="50">
        <v>59.336823734729492</v>
      </c>
      <c r="M548" s="46">
        <f t="shared" si="60"/>
        <v>6.4758580570098891E-3</v>
      </c>
      <c r="N548" s="46" t="str">
        <f t="shared" si="61"/>
        <v>E05000491</v>
      </c>
      <c r="O548" s="46" t="str">
        <f t="shared" si="57"/>
        <v>Royal Docks</v>
      </c>
      <c r="P548" s="46" t="str">
        <f t="shared" si="62"/>
        <v>Newham</v>
      </c>
      <c r="Q548" s="46">
        <v>3.468808679324014E-3</v>
      </c>
    </row>
    <row r="549" spans="1:17" x14ac:dyDescent="0.2">
      <c r="A549" s="47" t="s">
        <v>1199</v>
      </c>
      <c r="B549" s="47" t="s">
        <v>1200</v>
      </c>
      <c r="C549" s="47" t="s">
        <v>84</v>
      </c>
      <c r="D549" s="48">
        <v>13990</v>
      </c>
      <c r="E549" s="49">
        <v>205.5</v>
      </c>
      <c r="F549" s="50">
        <f t="shared" si="56"/>
        <v>2.0550000000000002</v>
      </c>
      <c r="G549" s="50">
        <f t="shared" si="58"/>
        <v>68.077858880778592</v>
      </c>
      <c r="H549" s="51">
        <f t="shared" si="59"/>
        <v>6807.7858880778585</v>
      </c>
      <c r="I549" s="50"/>
      <c r="J549" s="51">
        <v>11630</v>
      </c>
      <c r="K549" s="50">
        <v>56.593673965936738</v>
      </c>
      <c r="M549" s="46">
        <f t="shared" si="60"/>
        <v>6.8077858880778589E-3</v>
      </c>
      <c r="N549" s="46" t="str">
        <f t="shared" si="61"/>
        <v>E05000317</v>
      </c>
      <c r="O549" s="46" t="str">
        <f t="shared" si="57"/>
        <v>Pettits</v>
      </c>
      <c r="P549" s="46" t="str">
        <f t="shared" si="62"/>
        <v>Havering</v>
      </c>
      <c r="Q549" s="46">
        <v>3.4596508980521122E-3</v>
      </c>
    </row>
    <row r="550" spans="1:17" x14ac:dyDescent="0.2">
      <c r="A550" s="47" t="s">
        <v>1201</v>
      </c>
      <c r="B550" s="47" t="s">
        <v>1202</v>
      </c>
      <c r="C550" s="47" t="s">
        <v>84</v>
      </c>
      <c r="D550" s="48">
        <v>13093</v>
      </c>
      <c r="E550" s="49">
        <v>195.7</v>
      </c>
      <c r="F550" s="50">
        <f t="shared" si="56"/>
        <v>1.9569999999999999</v>
      </c>
      <c r="G550" s="50">
        <f t="shared" si="58"/>
        <v>66.903423607562601</v>
      </c>
      <c r="H550" s="51">
        <f t="shared" si="59"/>
        <v>6690.3423607562599</v>
      </c>
      <c r="I550" s="50"/>
      <c r="J550" s="51">
        <v>11655</v>
      </c>
      <c r="K550" s="50">
        <v>59.55544200306592</v>
      </c>
      <c r="M550" s="46">
        <f t="shared" si="60"/>
        <v>6.6903423607562601E-3</v>
      </c>
      <c r="N550" s="46" t="str">
        <f t="shared" si="61"/>
        <v>E05000127</v>
      </c>
      <c r="O550" s="46" t="str">
        <f t="shared" si="57"/>
        <v>West Wickham</v>
      </c>
      <c r="P550" s="46" t="str">
        <f t="shared" si="62"/>
        <v>Bromley</v>
      </c>
      <c r="Q550" s="46">
        <v>3.4561522773623385E-3</v>
      </c>
    </row>
    <row r="551" spans="1:17" x14ac:dyDescent="0.2">
      <c r="A551" s="47" t="s">
        <v>1203</v>
      </c>
      <c r="B551" s="47" t="s">
        <v>1204</v>
      </c>
      <c r="C551" s="47" t="s">
        <v>86</v>
      </c>
      <c r="D551" s="48">
        <v>15669</v>
      </c>
      <c r="E551" s="49">
        <v>82.3</v>
      </c>
      <c r="F551" s="50">
        <f t="shared" si="56"/>
        <v>0.82299999999999995</v>
      </c>
      <c r="G551" s="50">
        <f t="shared" si="58"/>
        <v>190.38882138517619</v>
      </c>
      <c r="H551" s="51">
        <f t="shared" si="59"/>
        <v>19038.88213851762</v>
      </c>
      <c r="I551" s="50"/>
      <c r="J551" s="51">
        <v>13683</v>
      </c>
      <c r="K551" s="50">
        <v>166.25759416767923</v>
      </c>
      <c r="M551" s="46">
        <f t="shared" si="60"/>
        <v>1.9038882138517621E-2</v>
      </c>
      <c r="N551" s="46" t="str">
        <f t="shared" si="61"/>
        <v>E05000516</v>
      </c>
      <c r="O551" s="46" t="str">
        <f t="shared" si="57"/>
        <v>Barnes</v>
      </c>
      <c r="P551" s="46" t="str">
        <f t="shared" si="62"/>
        <v>Richmond upon Thames</v>
      </c>
      <c r="Q551" s="46">
        <v>3.4348837209302327E-3</v>
      </c>
    </row>
    <row r="552" spans="1:17" x14ac:dyDescent="0.2">
      <c r="A552" s="47" t="s">
        <v>1205</v>
      </c>
      <c r="B552" s="47" t="s">
        <v>1206</v>
      </c>
      <c r="C552" s="47" t="s">
        <v>86</v>
      </c>
      <c r="D552" s="48">
        <v>15230</v>
      </c>
      <c r="E552" s="49">
        <v>88.1</v>
      </c>
      <c r="F552" s="50">
        <f t="shared" si="56"/>
        <v>0.88099999999999989</v>
      </c>
      <c r="G552" s="50">
        <f t="shared" si="58"/>
        <v>172.87173666288311</v>
      </c>
      <c r="H552" s="51">
        <f t="shared" si="59"/>
        <v>17287.173666288312</v>
      </c>
      <c r="I552" s="50"/>
      <c r="J552" s="51">
        <v>14166</v>
      </c>
      <c r="K552" s="50">
        <v>160.79455164585698</v>
      </c>
      <c r="M552" s="46">
        <f t="shared" si="60"/>
        <v>1.7287173666288312E-2</v>
      </c>
      <c r="N552" s="46" t="str">
        <f t="shared" si="61"/>
        <v>E05000054</v>
      </c>
      <c r="O552" s="46" t="str">
        <f t="shared" si="57"/>
        <v>Hale</v>
      </c>
      <c r="P552" s="46" t="str">
        <f t="shared" si="62"/>
        <v>Barnet</v>
      </c>
      <c r="Q552" s="46">
        <v>3.4212467724087049E-3</v>
      </c>
    </row>
    <row r="553" spans="1:17" x14ac:dyDescent="0.2">
      <c r="A553" s="47" t="s">
        <v>1207</v>
      </c>
      <c r="B553" s="47" t="s">
        <v>1208</v>
      </c>
      <c r="C553" s="47" t="s">
        <v>86</v>
      </c>
      <c r="D553" s="48">
        <v>32025</v>
      </c>
      <c r="E553" s="49">
        <v>296.7</v>
      </c>
      <c r="F553" s="50">
        <f t="shared" si="56"/>
        <v>2.9670000000000001</v>
      </c>
      <c r="G553" s="50">
        <f t="shared" si="58"/>
        <v>107.93731041456017</v>
      </c>
      <c r="H553" s="51">
        <f t="shared" si="59"/>
        <v>10793.731041456016</v>
      </c>
      <c r="I553" s="50"/>
      <c r="J553" s="51">
        <v>19461</v>
      </c>
      <c r="K553" s="50">
        <v>65.591506572295245</v>
      </c>
      <c r="M553" s="46">
        <f t="shared" si="60"/>
        <v>1.0793731041456017E-2</v>
      </c>
      <c r="N553" s="46" t="str">
        <f t="shared" si="61"/>
        <v>E05000292</v>
      </c>
      <c r="O553" s="46" t="str">
        <f t="shared" si="57"/>
        <v>Headstone North</v>
      </c>
      <c r="P553" s="46" t="str">
        <f t="shared" si="62"/>
        <v>Harrow</v>
      </c>
      <c r="Q553" s="46">
        <v>3.4179059180576635E-3</v>
      </c>
    </row>
    <row r="554" spans="1:17" x14ac:dyDescent="0.2">
      <c r="A554" s="47" t="s">
        <v>1209</v>
      </c>
      <c r="B554" s="47" t="s">
        <v>1210</v>
      </c>
      <c r="C554" s="47" t="s">
        <v>86</v>
      </c>
      <c r="D554" s="48">
        <v>18596</v>
      </c>
      <c r="E554" s="49">
        <v>185.8</v>
      </c>
      <c r="F554" s="50">
        <f t="shared" si="56"/>
        <v>1.8580000000000001</v>
      </c>
      <c r="G554" s="50">
        <f t="shared" si="58"/>
        <v>100.08611410118407</v>
      </c>
      <c r="H554" s="51">
        <f t="shared" si="59"/>
        <v>10008.611410118407</v>
      </c>
      <c r="I554" s="50"/>
      <c r="J554" s="51">
        <v>14781</v>
      </c>
      <c r="K554" s="50">
        <v>79.553283100107635</v>
      </c>
      <c r="M554" s="46">
        <f t="shared" si="60"/>
        <v>1.0008611410118407E-2</v>
      </c>
      <c r="N554" s="46" t="str">
        <f t="shared" si="61"/>
        <v>E05000354</v>
      </c>
      <c r="O554" s="46" t="str">
        <f t="shared" si="57"/>
        <v>Hanworth Park</v>
      </c>
      <c r="P554" s="46" t="str">
        <f t="shared" si="62"/>
        <v>Hounslow</v>
      </c>
      <c r="Q554" s="46">
        <v>3.4026366382861853E-3</v>
      </c>
    </row>
    <row r="555" spans="1:17" x14ac:dyDescent="0.2">
      <c r="A555" s="47" t="s">
        <v>1211</v>
      </c>
      <c r="B555" s="47" t="s">
        <v>1212</v>
      </c>
      <c r="C555" s="47" t="s">
        <v>86</v>
      </c>
      <c r="D555" s="48">
        <v>14322</v>
      </c>
      <c r="E555" s="49">
        <v>134.69999999999999</v>
      </c>
      <c r="F555" s="50">
        <f t="shared" si="56"/>
        <v>1.347</v>
      </c>
      <c r="G555" s="50">
        <f t="shared" si="58"/>
        <v>106.32516703786193</v>
      </c>
      <c r="H555" s="51">
        <f t="shared" si="59"/>
        <v>10632.516703786192</v>
      </c>
      <c r="I555" s="50"/>
      <c r="J555" s="51">
        <v>12939</v>
      </c>
      <c r="K555" s="50">
        <v>96.057906458797333</v>
      </c>
      <c r="M555" s="46">
        <f t="shared" si="60"/>
        <v>1.0632516703786192E-2</v>
      </c>
      <c r="N555" s="46" t="str">
        <f t="shared" si="61"/>
        <v>E05000038</v>
      </c>
      <c r="O555" s="46" t="str">
        <f t="shared" si="57"/>
        <v>River</v>
      </c>
      <c r="P555" s="46" t="str">
        <f t="shared" si="62"/>
        <v>Barking and Dagenham</v>
      </c>
      <c r="Q555" s="46">
        <v>3.3989301801801803E-3</v>
      </c>
    </row>
    <row r="556" spans="1:17" x14ac:dyDescent="0.2">
      <c r="A556" s="47" t="s">
        <v>1213</v>
      </c>
      <c r="B556" s="47" t="s">
        <v>1214</v>
      </c>
      <c r="C556" s="47" t="s">
        <v>86</v>
      </c>
      <c r="D556" s="48">
        <v>21486</v>
      </c>
      <c r="E556" s="49">
        <v>107.4</v>
      </c>
      <c r="F556" s="50">
        <f t="shared" si="56"/>
        <v>1.0740000000000001</v>
      </c>
      <c r="G556" s="50">
        <f t="shared" si="58"/>
        <v>200.0558659217877</v>
      </c>
      <c r="H556" s="51">
        <f t="shared" si="59"/>
        <v>20005.58659217877</v>
      </c>
      <c r="I556" s="50"/>
      <c r="J556" s="51">
        <v>14480</v>
      </c>
      <c r="K556" s="50">
        <v>134.82309124767224</v>
      </c>
      <c r="M556" s="46">
        <f t="shared" si="60"/>
        <v>2.000558659217877E-2</v>
      </c>
      <c r="N556" s="46" t="str">
        <f t="shared" si="61"/>
        <v>E05000124</v>
      </c>
      <c r="O556" s="46" t="str">
        <f t="shared" si="57"/>
        <v>Petts Wood and Knoll</v>
      </c>
      <c r="P556" s="46" t="str">
        <f t="shared" si="62"/>
        <v>Bromley</v>
      </c>
      <c r="Q556" s="46">
        <v>3.3840074384007442E-3</v>
      </c>
    </row>
    <row r="557" spans="1:17" x14ac:dyDescent="0.2">
      <c r="A557" s="47" t="s">
        <v>1215</v>
      </c>
      <c r="B557" s="47" t="s">
        <v>1216</v>
      </c>
      <c r="C557" s="47" t="s">
        <v>86</v>
      </c>
      <c r="D557" s="48">
        <v>20001</v>
      </c>
      <c r="E557" s="49">
        <v>122.4</v>
      </c>
      <c r="F557" s="50">
        <f t="shared" si="56"/>
        <v>1.224</v>
      </c>
      <c r="G557" s="50">
        <f t="shared" si="58"/>
        <v>163.40686274509804</v>
      </c>
      <c r="H557" s="51">
        <f t="shared" si="59"/>
        <v>16340.686274509804</v>
      </c>
      <c r="I557" s="50"/>
      <c r="J557" s="51">
        <v>14859</v>
      </c>
      <c r="K557" s="50">
        <v>121.39705882352941</v>
      </c>
      <c r="M557" s="46">
        <f t="shared" si="60"/>
        <v>1.6340686274509804E-2</v>
      </c>
      <c r="N557" s="46" t="str">
        <f t="shared" si="61"/>
        <v>E05000524</v>
      </c>
      <c r="O557" s="46" t="str">
        <f t="shared" si="57"/>
        <v>Kew</v>
      </c>
      <c r="P557" s="46" t="str">
        <f t="shared" si="62"/>
        <v>Richmond upon Thames</v>
      </c>
      <c r="Q557" s="46">
        <v>3.3826573426573425E-3</v>
      </c>
    </row>
    <row r="558" spans="1:17" x14ac:dyDescent="0.2">
      <c r="A558" s="47" t="s">
        <v>1217</v>
      </c>
      <c r="B558" s="47" t="s">
        <v>1218</v>
      </c>
      <c r="C558" s="47" t="s">
        <v>86</v>
      </c>
      <c r="D558" s="48">
        <v>19764</v>
      </c>
      <c r="E558" s="49">
        <v>114.2</v>
      </c>
      <c r="F558" s="50">
        <f t="shared" si="56"/>
        <v>1.1420000000000001</v>
      </c>
      <c r="G558" s="50">
        <f t="shared" si="58"/>
        <v>173.06479859894921</v>
      </c>
      <c r="H558" s="51">
        <f t="shared" si="59"/>
        <v>17306.47985989492</v>
      </c>
      <c r="I558" s="50"/>
      <c r="J558" s="51">
        <v>15985.999999999996</v>
      </c>
      <c r="K558" s="50">
        <v>139.98248686514881</v>
      </c>
      <c r="M558" s="46">
        <f t="shared" si="60"/>
        <v>1.7306479859894919E-2</v>
      </c>
      <c r="N558" s="46" t="str">
        <f t="shared" si="61"/>
        <v>E05000029</v>
      </c>
      <c r="O558" s="46" t="str">
        <f t="shared" si="57"/>
        <v>Chadwell Heath</v>
      </c>
      <c r="P558" s="46" t="str">
        <f t="shared" si="62"/>
        <v>Barking and Dagenham</v>
      </c>
      <c r="Q558" s="46">
        <v>3.3742603550295856E-3</v>
      </c>
    </row>
    <row r="559" spans="1:17" x14ac:dyDescent="0.2">
      <c r="A559" s="47" t="s">
        <v>1219</v>
      </c>
      <c r="B559" s="47" t="s">
        <v>1220</v>
      </c>
      <c r="C559" s="47" t="s">
        <v>86</v>
      </c>
      <c r="D559" s="48">
        <v>16359</v>
      </c>
      <c r="E559" s="49">
        <v>90</v>
      </c>
      <c r="F559" s="50">
        <f t="shared" si="56"/>
        <v>0.9</v>
      </c>
      <c r="G559" s="50">
        <f t="shared" si="58"/>
        <v>181.76666666666668</v>
      </c>
      <c r="H559" s="51">
        <f t="shared" si="59"/>
        <v>18176.666666666668</v>
      </c>
      <c r="I559" s="50"/>
      <c r="J559" s="51">
        <v>15190</v>
      </c>
      <c r="K559" s="50">
        <v>168.77777777777777</v>
      </c>
      <c r="M559" s="46">
        <f t="shared" si="60"/>
        <v>1.8176666666666667E-2</v>
      </c>
      <c r="N559" s="46" t="str">
        <f t="shared" si="61"/>
        <v>E05000106</v>
      </c>
      <c r="O559" s="46" t="str">
        <f t="shared" si="57"/>
        <v>Bickley</v>
      </c>
      <c r="P559" s="46" t="str">
        <f t="shared" si="62"/>
        <v>Bromley</v>
      </c>
      <c r="Q559" s="46">
        <v>3.3594167180119121E-3</v>
      </c>
    </row>
    <row r="560" spans="1:17" x14ac:dyDescent="0.2">
      <c r="A560" s="47" t="s">
        <v>1221</v>
      </c>
      <c r="B560" s="47" t="s">
        <v>1222</v>
      </c>
      <c r="C560" s="47" t="s">
        <v>86</v>
      </c>
      <c r="D560" s="48">
        <v>18311</v>
      </c>
      <c r="E560" s="49">
        <v>107</v>
      </c>
      <c r="F560" s="50">
        <f t="shared" si="56"/>
        <v>1.07</v>
      </c>
      <c r="G560" s="50">
        <f t="shared" si="58"/>
        <v>171.13084112149534</v>
      </c>
      <c r="H560" s="51">
        <f t="shared" si="59"/>
        <v>17113.084112149532</v>
      </c>
      <c r="I560" s="50"/>
      <c r="J560" s="51">
        <v>13354</v>
      </c>
      <c r="K560" s="50">
        <v>124.80373831775701</v>
      </c>
      <c r="M560" s="46">
        <f t="shared" si="60"/>
        <v>1.7113084112149533E-2</v>
      </c>
      <c r="N560" s="46" t="str">
        <f t="shared" si="61"/>
        <v>E05000291</v>
      </c>
      <c r="O560" s="46" t="str">
        <f t="shared" si="57"/>
        <v>Hatch End</v>
      </c>
      <c r="P560" s="46" t="str">
        <f t="shared" si="62"/>
        <v>Harrow</v>
      </c>
      <c r="Q560" s="46">
        <v>3.3425784821700701E-3</v>
      </c>
    </row>
    <row r="561" spans="1:17" x14ac:dyDescent="0.2">
      <c r="A561" s="47" t="s">
        <v>1223</v>
      </c>
      <c r="B561" s="47" t="s">
        <v>1224</v>
      </c>
      <c r="C561" s="47" t="s">
        <v>86</v>
      </c>
      <c r="D561" s="48">
        <v>33117</v>
      </c>
      <c r="E561" s="49">
        <v>245.8</v>
      </c>
      <c r="F561" s="50">
        <f t="shared" si="56"/>
        <v>2.4580000000000002</v>
      </c>
      <c r="G561" s="50">
        <f t="shared" si="58"/>
        <v>134.73148901545972</v>
      </c>
      <c r="H561" s="51">
        <f t="shared" si="59"/>
        <v>13473.148901545972</v>
      </c>
      <c r="I561" s="50"/>
      <c r="J561" s="51">
        <v>23084</v>
      </c>
      <c r="K561" s="50">
        <v>93.913751017087051</v>
      </c>
      <c r="M561" s="46">
        <f t="shared" si="60"/>
        <v>1.3473148901545972E-2</v>
      </c>
      <c r="N561" s="46" t="str">
        <f t="shared" si="61"/>
        <v>E05000340</v>
      </c>
      <c r="O561" s="46" t="str">
        <f t="shared" si="57"/>
        <v>Uxbridge North</v>
      </c>
      <c r="P561" s="46" t="str">
        <f t="shared" si="62"/>
        <v>Hillingdon</v>
      </c>
      <c r="Q561" s="46">
        <v>3.3077919274767968E-3</v>
      </c>
    </row>
    <row r="562" spans="1:17" x14ac:dyDescent="0.2">
      <c r="A562" s="47" t="s">
        <v>1225</v>
      </c>
      <c r="B562" s="47" t="s">
        <v>1226</v>
      </c>
      <c r="C562" s="47" t="s">
        <v>86</v>
      </c>
      <c r="D562" s="48">
        <v>19395</v>
      </c>
      <c r="E562" s="49">
        <v>101.8</v>
      </c>
      <c r="F562" s="50">
        <f t="shared" si="56"/>
        <v>1.018</v>
      </c>
      <c r="G562" s="50">
        <f t="shared" si="58"/>
        <v>190.52062868369353</v>
      </c>
      <c r="H562" s="51">
        <f t="shared" si="59"/>
        <v>19052.06286836935</v>
      </c>
      <c r="I562" s="50"/>
      <c r="J562" s="51">
        <v>16238</v>
      </c>
      <c r="K562" s="50">
        <v>159.50884086444009</v>
      </c>
      <c r="M562" s="46">
        <f t="shared" si="60"/>
        <v>1.905206286836935E-2</v>
      </c>
      <c r="N562" s="46" t="str">
        <f t="shared" si="61"/>
        <v>E05000120</v>
      </c>
      <c r="O562" s="46" t="str">
        <f t="shared" si="57"/>
        <v>Kelsey and Eden Park</v>
      </c>
      <c r="P562" s="46" t="str">
        <f t="shared" si="62"/>
        <v>Bromley</v>
      </c>
      <c r="Q562" s="46">
        <v>3.2519230769230767E-3</v>
      </c>
    </row>
    <row r="563" spans="1:17" x14ac:dyDescent="0.2">
      <c r="A563" s="47" t="s">
        <v>1227</v>
      </c>
      <c r="B563" s="47" t="s">
        <v>1228</v>
      </c>
      <c r="C563" s="47" t="s">
        <v>86</v>
      </c>
      <c r="D563" s="48">
        <v>15474</v>
      </c>
      <c r="E563" s="49">
        <v>150.6</v>
      </c>
      <c r="F563" s="50">
        <f t="shared" si="56"/>
        <v>1.506</v>
      </c>
      <c r="G563" s="50">
        <f t="shared" si="58"/>
        <v>102.74900398406375</v>
      </c>
      <c r="H563" s="51">
        <f t="shared" si="59"/>
        <v>10274.900398406375</v>
      </c>
      <c r="I563" s="50"/>
      <c r="J563" s="51">
        <v>12411</v>
      </c>
      <c r="K563" s="50">
        <v>82.410358565737056</v>
      </c>
      <c r="M563" s="46">
        <f t="shared" si="60"/>
        <v>1.0274900398406374E-2</v>
      </c>
      <c r="N563" s="46" t="str">
        <f t="shared" si="61"/>
        <v>E05000030</v>
      </c>
      <c r="O563" s="46" t="str">
        <f t="shared" si="57"/>
        <v>Eastbrook</v>
      </c>
      <c r="P563" s="46" t="str">
        <f t="shared" si="62"/>
        <v>Barking and Dagenham</v>
      </c>
      <c r="Q563" s="46">
        <v>3.2264041690793287E-3</v>
      </c>
    </row>
    <row r="564" spans="1:17" x14ac:dyDescent="0.2">
      <c r="A564" s="47" t="s">
        <v>1229</v>
      </c>
      <c r="B564" s="47" t="s">
        <v>1230</v>
      </c>
      <c r="C564" s="47" t="s">
        <v>86</v>
      </c>
      <c r="D564" s="48">
        <v>16230</v>
      </c>
      <c r="E564" s="49">
        <v>96.3</v>
      </c>
      <c r="F564" s="50">
        <f t="shared" si="56"/>
        <v>0.96299999999999997</v>
      </c>
      <c r="G564" s="50">
        <f t="shared" si="58"/>
        <v>168.53582554517135</v>
      </c>
      <c r="H564" s="51">
        <f t="shared" si="59"/>
        <v>16853.582554517136</v>
      </c>
      <c r="I564" s="50"/>
      <c r="J564" s="51">
        <v>15109.999999999998</v>
      </c>
      <c r="K564" s="50">
        <v>156.90550363447559</v>
      </c>
      <c r="M564" s="46">
        <f t="shared" si="60"/>
        <v>1.6853582554517136E-2</v>
      </c>
      <c r="N564" s="46" t="str">
        <f t="shared" si="61"/>
        <v>E05000297</v>
      </c>
      <c r="O564" s="46" t="str">
        <f t="shared" si="57"/>
        <v>Pinner</v>
      </c>
      <c r="P564" s="46" t="str">
        <f t="shared" si="62"/>
        <v>Harrow</v>
      </c>
      <c r="Q564" s="46">
        <v>3.1886850152905198E-3</v>
      </c>
    </row>
    <row r="565" spans="1:17" x14ac:dyDescent="0.2">
      <c r="A565" s="47" t="s">
        <v>1231</v>
      </c>
      <c r="B565" s="47" t="s">
        <v>1232</v>
      </c>
      <c r="C565" s="47" t="s">
        <v>86</v>
      </c>
      <c r="D565" s="48">
        <v>12100</v>
      </c>
      <c r="E565" s="49">
        <v>63.8</v>
      </c>
      <c r="F565" s="50">
        <f t="shared" si="56"/>
        <v>0.63800000000000001</v>
      </c>
      <c r="G565" s="50">
        <f t="shared" si="58"/>
        <v>189.65517241379311</v>
      </c>
      <c r="H565" s="51">
        <f t="shared" si="59"/>
        <v>18965.517241379312</v>
      </c>
      <c r="I565" s="50"/>
      <c r="J565" s="51">
        <v>10286</v>
      </c>
      <c r="K565" s="50">
        <v>161.22257053291537</v>
      </c>
      <c r="M565" s="46">
        <f t="shared" si="60"/>
        <v>1.896551724137931E-2</v>
      </c>
      <c r="N565" s="46" t="str">
        <f t="shared" si="61"/>
        <v>E05000151</v>
      </c>
      <c r="O565" s="46" t="str">
        <f t="shared" si="57"/>
        <v>Coulsdon West</v>
      </c>
      <c r="P565" s="46" t="str">
        <f t="shared" si="62"/>
        <v>Croydon</v>
      </c>
      <c r="Q565" s="46">
        <v>3.1527527527527529E-3</v>
      </c>
    </row>
    <row r="566" spans="1:17" x14ac:dyDescent="0.2">
      <c r="A566" s="47" t="s">
        <v>1233</v>
      </c>
      <c r="B566" s="47" t="s">
        <v>1234</v>
      </c>
      <c r="C566" s="47" t="s">
        <v>86</v>
      </c>
      <c r="D566" s="48">
        <v>15608</v>
      </c>
      <c r="E566" s="49">
        <v>77.900000000000006</v>
      </c>
      <c r="F566" s="50">
        <f t="shared" si="56"/>
        <v>0.77900000000000003</v>
      </c>
      <c r="G566" s="50">
        <f t="shared" si="58"/>
        <v>200.35943517329909</v>
      </c>
      <c r="H566" s="51">
        <f t="shared" si="59"/>
        <v>20035.94351732991</v>
      </c>
      <c r="I566" s="50"/>
      <c r="J566" s="51">
        <v>13206</v>
      </c>
      <c r="K566" s="50">
        <v>169.52503209242619</v>
      </c>
      <c r="M566" s="46">
        <f t="shared" si="60"/>
        <v>2.0035943517329909E-2</v>
      </c>
      <c r="N566" s="46" t="str">
        <f t="shared" si="61"/>
        <v>E05000075</v>
      </c>
      <c r="O566" s="46" t="str">
        <f t="shared" si="57"/>
        <v>Erith</v>
      </c>
      <c r="P566" s="46" t="str">
        <f t="shared" si="62"/>
        <v>Bexley</v>
      </c>
      <c r="Q566" s="46">
        <v>3.1326745164003363E-3</v>
      </c>
    </row>
    <row r="567" spans="1:17" x14ac:dyDescent="0.2">
      <c r="A567" s="47" t="s">
        <v>1235</v>
      </c>
      <c r="B567" s="47" t="s">
        <v>1236</v>
      </c>
      <c r="C567" s="47" t="s">
        <v>86</v>
      </c>
      <c r="D567" s="48">
        <v>20010</v>
      </c>
      <c r="E567" s="49">
        <v>91.8</v>
      </c>
      <c r="F567" s="50">
        <f t="shared" si="56"/>
        <v>0.91799999999999993</v>
      </c>
      <c r="G567" s="50">
        <f t="shared" si="58"/>
        <v>217.97385620915034</v>
      </c>
      <c r="H567" s="51">
        <f t="shared" si="59"/>
        <v>21797.385620915033</v>
      </c>
      <c r="I567" s="50"/>
      <c r="J567" s="51">
        <v>14862</v>
      </c>
      <c r="K567" s="50">
        <v>161.89542483660131</v>
      </c>
      <c r="M567" s="46">
        <f t="shared" si="60"/>
        <v>2.1797385620915034E-2</v>
      </c>
      <c r="N567" s="46" t="str">
        <f t="shared" si="61"/>
        <v>E05000346</v>
      </c>
      <c r="O567" s="46" t="str">
        <f t="shared" si="57"/>
        <v>Bedfont</v>
      </c>
      <c r="P567" s="46" t="str">
        <f t="shared" si="62"/>
        <v>Hounslow</v>
      </c>
      <c r="Q567" s="46">
        <v>3.0991679784124126E-3</v>
      </c>
    </row>
    <row r="568" spans="1:17" x14ac:dyDescent="0.2">
      <c r="A568" s="47" t="s">
        <v>1237</v>
      </c>
      <c r="B568" s="47" t="s">
        <v>1238</v>
      </c>
      <c r="C568" s="47" t="s">
        <v>88</v>
      </c>
      <c r="D568" s="48">
        <v>14326</v>
      </c>
      <c r="E568" s="49">
        <v>86</v>
      </c>
      <c r="F568" s="50">
        <f t="shared" si="56"/>
        <v>0.86</v>
      </c>
      <c r="G568" s="50">
        <f t="shared" si="58"/>
        <v>166.58139534883722</v>
      </c>
      <c r="H568" s="51">
        <f t="shared" si="59"/>
        <v>16658.139534883721</v>
      </c>
      <c r="I568" s="50"/>
      <c r="J568" s="51">
        <v>13799.000000000002</v>
      </c>
      <c r="K568" s="50">
        <v>160.45348837209303</v>
      </c>
      <c r="M568" s="46">
        <f t="shared" si="60"/>
        <v>1.6658139534883723E-2</v>
      </c>
      <c r="N568" s="46" t="str">
        <f t="shared" si="61"/>
        <v>E05000593</v>
      </c>
      <c r="O568" s="46" t="str">
        <f t="shared" si="57"/>
        <v>Chingford Green</v>
      </c>
      <c r="P568" s="46" t="str">
        <f t="shared" si="62"/>
        <v>Waltham Forest</v>
      </c>
      <c r="Q568" s="46">
        <v>2.9324034334763946E-3</v>
      </c>
    </row>
    <row r="569" spans="1:17" x14ac:dyDescent="0.2">
      <c r="A569" s="47" t="s">
        <v>1239</v>
      </c>
      <c r="B569" s="47" t="s">
        <v>1240</v>
      </c>
      <c r="C569" s="47" t="s">
        <v>88</v>
      </c>
      <c r="D569" s="48">
        <v>13708</v>
      </c>
      <c r="E569" s="49">
        <v>105.7</v>
      </c>
      <c r="F569" s="50">
        <f t="shared" si="56"/>
        <v>1.0569999999999999</v>
      </c>
      <c r="G569" s="50">
        <f t="shared" si="58"/>
        <v>129.68779564806056</v>
      </c>
      <c r="H569" s="51">
        <f t="shared" si="59"/>
        <v>12968.779564806056</v>
      </c>
      <c r="I569" s="50"/>
      <c r="J569" s="51">
        <v>12700</v>
      </c>
      <c r="K569" s="50">
        <v>120.15137180700094</v>
      </c>
      <c r="M569" s="46">
        <f t="shared" si="60"/>
        <v>1.2968779564806056E-2</v>
      </c>
      <c r="N569" s="46" t="str">
        <f t="shared" si="61"/>
        <v>E05000084</v>
      </c>
      <c r="O569" s="46" t="str">
        <f t="shared" si="57"/>
        <v>Thamesmead East</v>
      </c>
      <c r="P569" s="46" t="str">
        <f t="shared" si="62"/>
        <v>Bexley</v>
      </c>
      <c r="Q569" s="46">
        <v>2.8800909654744678E-3</v>
      </c>
    </row>
    <row r="570" spans="1:17" x14ac:dyDescent="0.2">
      <c r="A570" s="47" t="s">
        <v>1241</v>
      </c>
      <c r="B570" s="47" t="s">
        <v>1242</v>
      </c>
      <c r="C570" s="47" t="s">
        <v>88</v>
      </c>
      <c r="D570" s="48">
        <v>15826</v>
      </c>
      <c r="E570" s="49">
        <v>184.2</v>
      </c>
      <c r="F570" s="50">
        <f t="shared" si="56"/>
        <v>1.8419999999999999</v>
      </c>
      <c r="G570" s="50">
        <f t="shared" si="58"/>
        <v>85.917480998914229</v>
      </c>
      <c r="H570" s="51">
        <f t="shared" si="59"/>
        <v>8591.7480998914234</v>
      </c>
      <c r="I570" s="50"/>
      <c r="J570" s="51">
        <v>14086</v>
      </c>
      <c r="K570" s="50">
        <v>76.471226927252985</v>
      </c>
      <c r="M570" s="46">
        <f t="shared" si="60"/>
        <v>8.591748099891423E-3</v>
      </c>
      <c r="N570" s="46" t="str">
        <f t="shared" si="61"/>
        <v>E05000637</v>
      </c>
      <c r="O570" s="46" t="str">
        <f t="shared" si="57"/>
        <v>Knightsbridge and Belgravia</v>
      </c>
      <c r="P570" s="46" t="str">
        <f t="shared" si="62"/>
        <v>Westminster</v>
      </c>
      <c r="Q570" s="46">
        <v>2.8524909546340104E-3</v>
      </c>
    </row>
    <row r="571" spans="1:17" x14ac:dyDescent="0.2">
      <c r="A571" s="47" t="s">
        <v>1243</v>
      </c>
      <c r="B571" s="47" t="s">
        <v>1244</v>
      </c>
      <c r="C571" s="47" t="s">
        <v>88</v>
      </c>
      <c r="D571" s="48">
        <v>10932</v>
      </c>
      <c r="E571" s="49">
        <v>372.8</v>
      </c>
      <c r="F571" s="50">
        <f t="shared" si="56"/>
        <v>3.7280000000000002</v>
      </c>
      <c r="G571" s="50">
        <f t="shared" si="58"/>
        <v>29.324034334763947</v>
      </c>
      <c r="H571" s="51">
        <f t="shared" si="59"/>
        <v>2932.4034334763946</v>
      </c>
      <c r="I571" s="50"/>
      <c r="J571" s="51">
        <v>10287</v>
      </c>
      <c r="K571" s="50">
        <v>27.593884120171673</v>
      </c>
      <c r="M571" s="46">
        <f t="shared" si="60"/>
        <v>2.9324034334763946E-3</v>
      </c>
      <c r="N571" s="46" t="str">
        <f t="shared" si="61"/>
        <v>E05000560</v>
      </c>
      <c r="O571" s="46" t="str">
        <f t="shared" si="57"/>
        <v>Cheam</v>
      </c>
      <c r="P571" s="46" t="str">
        <f t="shared" si="62"/>
        <v>Sutton</v>
      </c>
      <c r="Q571" s="46">
        <v>2.8461147790756727E-3</v>
      </c>
    </row>
    <row r="572" spans="1:17" x14ac:dyDescent="0.2">
      <c r="A572" s="47" t="s">
        <v>1245</v>
      </c>
      <c r="B572" s="47" t="s">
        <v>1246</v>
      </c>
      <c r="C572" s="47" t="s">
        <v>88</v>
      </c>
      <c r="D572" s="48">
        <v>11577</v>
      </c>
      <c r="E572" s="49">
        <v>195.9</v>
      </c>
      <c r="F572" s="50">
        <f t="shared" si="56"/>
        <v>1.9590000000000001</v>
      </c>
      <c r="G572" s="50">
        <f t="shared" si="58"/>
        <v>59.096477794793259</v>
      </c>
      <c r="H572" s="51">
        <f t="shared" si="59"/>
        <v>5909.6477794793263</v>
      </c>
      <c r="I572" s="50"/>
      <c r="J572" s="51">
        <v>10730</v>
      </c>
      <c r="K572" s="50">
        <v>54.772843287391524</v>
      </c>
      <c r="M572" s="46">
        <f t="shared" si="60"/>
        <v>5.9096477794793262E-3</v>
      </c>
      <c r="N572" s="46" t="str">
        <f t="shared" si="61"/>
        <v>E05000343</v>
      </c>
      <c r="O572" s="46" t="str">
        <f t="shared" si="57"/>
        <v>West Ruislip</v>
      </c>
      <c r="P572" s="46" t="str">
        <f t="shared" si="62"/>
        <v>Hillingdon</v>
      </c>
      <c r="Q572" s="46">
        <v>2.8457858769931664E-3</v>
      </c>
    </row>
    <row r="573" spans="1:17" x14ac:dyDescent="0.2">
      <c r="A573" s="47" t="s">
        <v>1247</v>
      </c>
      <c r="B573" s="47" t="s">
        <v>1248</v>
      </c>
      <c r="C573" s="47" t="s">
        <v>88</v>
      </c>
      <c r="D573" s="48">
        <v>13180</v>
      </c>
      <c r="E573" s="49">
        <v>198.5</v>
      </c>
      <c r="F573" s="50">
        <f t="shared" si="56"/>
        <v>1.9850000000000001</v>
      </c>
      <c r="G573" s="50">
        <f t="shared" si="58"/>
        <v>66.39798488664988</v>
      </c>
      <c r="H573" s="51">
        <f t="shared" si="59"/>
        <v>6639.7984886649874</v>
      </c>
      <c r="I573" s="50"/>
      <c r="J573" s="51">
        <v>12609</v>
      </c>
      <c r="K573" s="50">
        <v>63.521410579345087</v>
      </c>
      <c r="M573" s="46">
        <f t="shared" si="60"/>
        <v>6.6397984886649875E-3</v>
      </c>
      <c r="N573" s="46" t="str">
        <f t="shared" si="61"/>
        <v>E05000219</v>
      </c>
      <c r="O573" s="46" t="str">
        <f t="shared" si="57"/>
        <v>Eltham South</v>
      </c>
      <c r="P573" s="46" t="str">
        <f t="shared" si="62"/>
        <v>Greenwich</v>
      </c>
      <c r="Q573" s="46">
        <v>2.8013831856494491E-3</v>
      </c>
    </row>
    <row r="574" spans="1:17" x14ac:dyDescent="0.2">
      <c r="A574" s="47" t="s">
        <v>1249</v>
      </c>
      <c r="B574" s="47" t="s">
        <v>1250</v>
      </c>
      <c r="C574" s="47" t="s">
        <v>88</v>
      </c>
      <c r="D574" s="48">
        <v>16093</v>
      </c>
      <c r="E574" s="49">
        <v>89.8</v>
      </c>
      <c r="F574" s="50">
        <f t="shared" si="56"/>
        <v>0.89800000000000002</v>
      </c>
      <c r="G574" s="50">
        <f t="shared" si="58"/>
        <v>179.20935412026728</v>
      </c>
      <c r="H574" s="51">
        <f t="shared" si="59"/>
        <v>17920.935412026727</v>
      </c>
      <c r="I574" s="50"/>
      <c r="J574" s="51">
        <v>14604</v>
      </c>
      <c r="K574" s="50">
        <v>162.62806236080178</v>
      </c>
      <c r="M574" s="46">
        <f t="shared" si="60"/>
        <v>1.7920935412026728E-2</v>
      </c>
      <c r="N574" s="46" t="str">
        <f t="shared" si="61"/>
        <v>E05000303</v>
      </c>
      <c r="O574" s="46" t="str">
        <f t="shared" si="57"/>
        <v>Stanmore Park</v>
      </c>
      <c r="P574" s="46" t="str">
        <f t="shared" si="62"/>
        <v>Harrow</v>
      </c>
      <c r="Q574" s="46">
        <v>2.7616696588868938E-3</v>
      </c>
    </row>
    <row r="575" spans="1:17" x14ac:dyDescent="0.2">
      <c r="A575" s="47" t="s">
        <v>1251</v>
      </c>
      <c r="B575" s="47" t="s">
        <v>1252</v>
      </c>
      <c r="C575" s="47" t="s">
        <v>88</v>
      </c>
      <c r="D575" s="48">
        <v>12966</v>
      </c>
      <c r="E575" s="49">
        <v>235</v>
      </c>
      <c r="F575" s="50">
        <f t="shared" si="56"/>
        <v>2.35</v>
      </c>
      <c r="G575" s="50">
        <f t="shared" si="58"/>
        <v>55.174468085106383</v>
      </c>
      <c r="H575" s="51">
        <f t="shared" si="59"/>
        <v>5517.4468085106382</v>
      </c>
      <c r="I575" s="50"/>
      <c r="J575" s="51">
        <v>11355</v>
      </c>
      <c r="K575" s="50">
        <v>48.319148936170215</v>
      </c>
      <c r="M575" s="46">
        <f t="shared" si="60"/>
        <v>5.5174468085106383E-3</v>
      </c>
      <c r="N575" s="46" t="str">
        <f t="shared" si="61"/>
        <v>E05000202</v>
      </c>
      <c r="O575" s="46" t="str">
        <f t="shared" si="57"/>
        <v>Highlands</v>
      </c>
      <c r="P575" s="46" t="str">
        <f t="shared" si="62"/>
        <v>Enfield</v>
      </c>
      <c r="Q575" s="46">
        <v>2.75687893081761E-3</v>
      </c>
    </row>
    <row r="576" spans="1:17" x14ac:dyDescent="0.2">
      <c r="A576" s="47" t="s">
        <v>1253</v>
      </c>
      <c r="B576" s="47" t="s">
        <v>1254</v>
      </c>
      <c r="C576" s="47" t="s">
        <v>88</v>
      </c>
      <c r="D576" s="48">
        <v>11641</v>
      </c>
      <c r="E576" s="49">
        <v>241.8</v>
      </c>
      <c r="F576" s="50">
        <f t="shared" si="56"/>
        <v>2.4180000000000001</v>
      </c>
      <c r="G576" s="50">
        <f t="shared" si="58"/>
        <v>48.143093465674106</v>
      </c>
      <c r="H576" s="51">
        <f t="shared" si="59"/>
        <v>4814.309346567411</v>
      </c>
      <c r="I576" s="50"/>
      <c r="J576" s="51">
        <v>11058</v>
      </c>
      <c r="K576" s="50">
        <v>45.732009925558309</v>
      </c>
      <c r="M576" s="46">
        <f t="shared" si="60"/>
        <v>4.8143093465674112E-3</v>
      </c>
      <c r="N576" s="46" t="str">
        <f t="shared" si="61"/>
        <v>E05000253</v>
      </c>
      <c r="O576" s="46" t="str">
        <f t="shared" si="57"/>
        <v>College Park and Old Oak</v>
      </c>
      <c r="P576" s="46" t="str">
        <f t="shared" si="62"/>
        <v>Hammersmith and Fulham</v>
      </c>
      <c r="Q576" s="46">
        <v>2.7052325581395347E-3</v>
      </c>
    </row>
    <row r="577" spans="1:17" x14ac:dyDescent="0.2">
      <c r="A577" s="47" t="s">
        <v>1255</v>
      </c>
      <c r="B577" s="47" t="s">
        <v>1256</v>
      </c>
      <c r="C577" s="47" t="s">
        <v>88</v>
      </c>
      <c r="D577" s="48">
        <v>15986</v>
      </c>
      <c r="E577" s="49">
        <v>306.10000000000002</v>
      </c>
      <c r="F577" s="50">
        <f t="shared" si="56"/>
        <v>3.0610000000000004</v>
      </c>
      <c r="G577" s="50">
        <f t="shared" si="58"/>
        <v>52.224763149297608</v>
      </c>
      <c r="H577" s="51">
        <f t="shared" si="59"/>
        <v>5222.4763149297605</v>
      </c>
      <c r="I577" s="50"/>
      <c r="J577" s="51">
        <v>14126.999999999998</v>
      </c>
      <c r="K577" s="50">
        <v>46.15158444952629</v>
      </c>
      <c r="M577" s="46">
        <f t="shared" si="60"/>
        <v>5.2224763149297604E-3</v>
      </c>
      <c r="N577" s="46" t="str">
        <f t="shared" si="61"/>
        <v>E05000309</v>
      </c>
      <c r="O577" s="46" t="str">
        <f t="shared" si="57"/>
        <v>Emerson Park</v>
      </c>
      <c r="P577" s="46" t="str">
        <f t="shared" si="62"/>
        <v>Havering</v>
      </c>
      <c r="Q577" s="46">
        <v>2.6742832507005822E-3</v>
      </c>
    </row>
    <row r="578" spans="1:17" x14ac:dyDescent="0.2">
      <c r="A578" s="47" t="s">
        <v>1257</v>
      </c>
      <c r="B578" s="47" t="s">
        <v>1258</v>
      </c>
      <c r="C578" s="47" t="s">
        <v>88</v>
      </c>
      <c r="D578" s="48">
        <v>16713</v>
      </c>
      <c r="E578" s="49">
        <v>322.2</v>
      </c>
      <c r="F578" s="50">
        <f t="shared" si="56"/>
        <v>3.222</v>
      </c>
      <c r="G578" s="50">
        <f t="shared" si="58"/>
        <v>51.871508379888269</v>
      </c>
      <c r="H578" s="51">
        <f t="shared" si="59"/>
        <v>5187.1508379888264</v>
      </c>
      <c r="I578" s="50"/>
      <c r="J578" s="51">
        <v>13194.000000000002</v>
      </c>
      <c r="K578" s="50">
        <v>40.949720670391066</v>
      </c>
      <c r="M578" s="46">
        <f t="shared" si="60"/>
        <v>5.1871508379888265E-3</v>
      </c>
      <c r="N578" s="46" t="str">
        <f t="shared" si="61"/>
        <v>E05000081</v>
      </c>
      <c r="O578" s="46" t="str">
        <f t="shared" si="57"/>
        <v>St. Mary's</v>
      </c>
      <c r="P578" s="46" t="str">
        <f t="shared" si="62"/>
        <v>Bexley</v>
      </c>
      <c r="Q578" s="46">
        <v>2.6209076540979911E-3</v>
      </c>
    </row>
    <row r="579" spans="1:17" x14ac:dyDescent="0.2">
      <c r="A579" s="47" t="s">
        <v>1259</v>
      </c>
      <c r="B579" s="47" t="s">
        <v>1260</v>
      </c>
      <c r="C579" s="47" t="s">
        <v>88</v>
      </c>
      <c r="D579" s="48">
        <v>15288</v>
      </c>
      <c r="E579" s="49">
        <v>109.7</v>
      </c>
      <c r="F579" s="50">
        <f t="shared" ref="F579:F628" si="63">E579/100</f>
        <v>1.097</v>
      </c>
      <c r="G579" s="50">
        <f t="shared" si="58"/>
        <v>139.36189608021877</v>
      </c>
      <c r="H579" s="51">
        <f t="shared" si="59"/>
        <v>13936.189608021878</v>
      </c>
      <c r="I579" s="50"/>
      <c r="J579" s="51">
        <v>13911.999999999998</v>
      </c>
      <c r="K579" s="50">
        <v>126.81859617137646</v>
      </c>
      <c r="M579" s="46">
        <f t="shared" si="60"/>
        <v>1.3936189608021878E-2</v>
      </c>
      <c r="N579" s="46" t="str">
        <f t="shared" si="61"/>
        <v>E05000286</v>
      </c>
      <c r="O579" s="46" t="str">
        <f t="shared" ref="O579:O628" si="64">INDEX($B$3:$M$628,MATCH(Q579,$M$3:$M$628,0),1)</f>
        <v>Canons</v>
      </c>
      <c r="P579" s="46" t="str">
        <f t="shared" si="62"/>
        <v>Harrow</v>
      </c>
      <c r="Q579" s="46">
        <v>2.6180074587107082E-3</v>
      </c>
    </row>
    <row r="580" spans="1:17" x14ac:dyDescent="0.2">
      <c r="A580" s="47" t="s">
        <v>1261</v>
      </c>
      <c r="B580" s="47" t="s">
        <v>1262</v>
      </c>
      <c r="C580" s="47" t="s">
        <v>88</v>
      </c>
      <c r="D580" s="48">
        <v>12444</v>
      </c>
      <c r="E580" s="49">
        <v>206.9</v>
      </c>
      <c r="F580" s="50">
        <f t="shared" si="63"/>
        <v>2.069</v>
      </c>
      <c r="G580" s="50">
        <f t="shared" ref="G580:G628" si="65">D580/E580</f>
        <v>60.144997583373609</v>
      </c>
      <c r="H580" s="51">
        <f t="shared" ref="H580:H628" si="66">D580/F580</f>
        <v>6014.4997583373615</v>
      </c>
      <c r="I580" s="50"/>
      <c r="J580" s="51">
        <v>11337</v>
      </c>
      <c r="K580" s="50">
        <v>54.794586756887384</v>
      </c>
      <c r="M580" s="46">
        <f t="shared" ref="M580:M628" si="67">H580/1000000</f>
        <v>6.0144997583373612E-3</v>
      </c>
      <c r="N580" s="46" t="str">
        <f t="shared" ref="N580:N628" si="68">INDEX($A$3:$H$628,MATCH(O580,$B$3:$B$628,0),1)</f>
        <v>E05000290</v>
      </c>
      <c r="O580" s="46" t="str">
        <f t="shared" si="64"/>
        <v>Harrow Weald</v>
      </c>
      <c r="P580" s="46" t="str">
        <f t="shared" ref="P580:P628" si="69">INDEX($B$3:$M$628,MATCH(Q580,$M$3:$M$628,0),2)</f>
        <v>Harrow</v>
      </c>
      <c r="Q580" s="46">
        <v>2.5918500762693404E-3</v>
      </c>
    </row>
    <row r="581" spans="1:17" x14ac:dyDescent="0.2">
      <c r="A581" s="47" t="s">
        <v>1263</v>
      </c>
      <c r="B581" s="47" t="s">
        <v>1264</v>
      </c>
      <c r="C581" s="47" t="s">
        <v>88</v>
      </c>
      <c r="D581" s="48">
        <v>17253</v>
      </c>
      <c r="E581" s="49">
        <v>264.5</v>
      </c>
      <c r="F581" s="50">
        <f t="shared" si="63"/>
        <v>2.645</v>
      </c>
      <c r="G581" s="50">
        <f t="shared" si="65"/>
        <v>65.228733459357272</v>
      </c>
      <c r="H581" s="51">
        <f t="shared" si="66"/>
        <v>6522.8733459357281</v>
      </c>
      <c r="I581" s="50"/>
      <c r="J581" s="51">
        <v>15671.000000000002</v>
      </c>
      <c r="K581" s="50">
        <v>59.247637051039703</v>
      </c>
      <c r="M581" s="46">
        <f t="shared" si="67"/>
        <v>6.5228733459357282E-3</v>
      </c>
      <c r="N581" s="46" t="str">
        <f t="shared" si="68"/>
        <v>E05000530</v>
      </c>
      <c r="O581" s="46" t="str">
        <f t="shared" si="64"/>
        <v>Teddington</v>
      </c>
      <c r="P581" s="46" t="str">
        <f t="shared" si="69"/>
        <v>Richmond upon Thames</v>
      </c>
      <c r="Q581" s="46">
        <v>2.587290502793296E-3</v>
      </c>
    </row>
    <row r="582" spans="1:17" x14ac:dyDescent="0.2">
      <c r="A582" s="47" t="s">
        <v>1265</v>
      </c>
      <c r="B582" s="47" t="s">
        <v>1266</v>
      </c>
      <c r="C582" s="47" t="s">
        <v>88</v>
      </c>
      <c r="D582" s="48">
        <v>16107</v>
      </c>
      <c r="E582" s="49">
        <v>203.6</v>
      </c>
      <c r="F582" s="50">
        <f t="shared" si="63"/>
        <v>2.036</v>
      </c>
      <c r="G582" s="50">
        <f t="shared" si="65"/>
        <v>79.111001964636543</v>
      </c>
      <c r="H582" s="51">
        <f t="shared" si="66"/>
        <v>7911.1001964636544</v>
      </c>
      <c r="I582" s="50"/>
      <c r="J582" s="51">
        <v>14184.000000000002</v>
      </c>
      <c r="K582" s="50">
        <v>69.666011787819258</v>
      </c>
      <c r="M582" s="46">
        <f t="shared" si="67"/>
        <v>7.9111001964636551E-3</v>
      </c>
      <c r="N582" s="46" t="str">
        <f t="shared" si="68"/>
        <v>E05000406</v>
      </c>
      <c r="O582" s="46" t="str">
        <f t="shared" si="64"/>
        <v>Coombe Hill</v>
      </c>
      <c r="P582" s="46" t="str">
        <f t="shared" si="69"/>
        <v>Kingston upon Thames</v>
      </c>
      <c r="Q582" s="46">
        <v>2.5770975056689338E-3</v>
      </c>
    </row>
    <row r="583" spans="1:17" x14ac:dyDescent="0.2">
      <c r="A583" s="47" t="s">
        <v>1267</v>
      </c>
      <c r="B583" s="47" t="s">
        <v>1268</v>
      </c>
      <c r="C583" s="47" t="s">
        <v>88</v>
      </c>
      <c r="D583" s="48">
        <v>13530</v>
      </c>
      <c r="E583" s="49">
        <v>131</v>
      </c>
      <c r="F583" s="50">
        <f t="shared" si="63"/>
        <v>1.31</v>
      </c>
      <c r="G583" s="50">
        <f t="shared" si="65"/>
        <v>103.2824427480916</v>
      </c>
      <c r="H583" s="51">
        <f t="shared" si="66"/>
        <v>10328.24427480916</v>
      </c>
      <c r="I583" s="50"/>
      <c r="J583" s="51">
        <v>12879</v>
      </c>
      <c r="K583" s="50">
        <v>98.312977099236647</v>
      </c>
      <c r="M583" s="46">
        <f t="shared" si="67"/>
        <v>1.032824427480916E-2</v>
      </c>
      <c r="N583" s="46" t="str">
        <f t="shared" si="68"/>
        <v>E05000475</v>
      </c>
      <c r="O583" s="46" t="str">
        <f t="shared" si="64"/>
        <v>Beckton</v>
      </c>
      <c r="P583" s="46" t="str">
        <f t="shared" si="69"/>
        <v>Newham</v>
      </c>
      <c r="Q583" s="46">
        <v>2.5759271099744245E-3</v>
      </c>
    </row>
    <row r="584" spans="1:17" x14ac:dyDescent="0.2">
      <c r="A584" s="47" t="s">
        <v>1269</v>
      </c>
      <c r="B584" s="47" t="s">
        <v>1270</v>
      </c>
      <c r="C584" s="47" t="s">
        <v>88</v>
      </c>
      <c r="D584" s="48">
        <v>15896</v>
      </c>
      <c r="E584" s="49">
        <v>145.4</v>
      </c>
      <c r="F584" s="50">
        <f t="shared" si="63"/>
        <v>1.454</v>
      </c>
      <c r="G584" s="50">
        <f t="shared" si="65"/>
        <v>109.32599724896836</v>
      </c>
      <c r="H584" s="51">
        <f t="shared" si="66"/>
        <v>10932.599724896836</v>
      </c>
      <c r="I584" s="50"/>
      <c r="J584" s="51">
        <v>13636</v>
      </c>
      <c r="K584" s="50">
        <v>93.782668500687748</v>
      </c>
      <c r="M584" s="46">
        <f t="shared" si="67"/>
        <v>1.0932599724896836E-2</v>
      </c>
      <c r="N584" s="46" t="str">
        <f t="shared" si="68"/>
        <v>E09000001</v>
      </c>
      <c r="O584" s="46" t="str">
        <f t="shared" si="64"/>
        <v>City of London</v>
      </c>
      <c r="P584" s="46" t="str">
        <f t="shared" si="69"/>
        <v>City of London</v>
      </c>
      <c r="Q584" s="46">
        <v>2.5239606474135195E-3</v>
      </c>
    </row>
    <row r="585" spans="1:17" x14ac:dyDescent="0.2">
      <c r="A585" s="47" t="s">
        <v>1271</v>
      </c>
      <c r="B585" s="47" t="s">
        <v>1272</v>
      </c>
      <c r="C585" s="47" t="s">
        <v>88</v>
      </c>
      <c r="D585" s="48">
        <v>12187</v>
      </c>
      <c r="E585" s="49">
        <v>198.1</v>
      </c>
      <c r="F585" s="50">
        <f t="shared" si="63"/>
        <v>1.9809999999999999</v>
      </c>
      <c r="G585" s="50">
        <f t="shared" si="65"/>
        <v>61.519434628975269</v>
      </c>
      <c r="H585" s="51">
        <f t="shared" si="66"/>
        <v>6151.9434628975268</v>
      </c>
      <c r="I585" s="50"/>
      <c r="J585" s="51">
        <v>11444</v>
      </c>
      <c r="K585" s="50">
        <v>57.76880363452802</v>
      </c>
      <c r="M585" s="46">
        <f t="shared" si="67"/>
        <v>6.1519434628975267E-3</v>
      </c>
      <c r="N585" s="46" t="str">
        <f t="shared" si="68"/>
        <v>E05000506</v>
      </c>
      <c r="O585" s="46" t="str">
        <f t="shared" si="64"/>
        <v>Hainault</v>
      </c>
      <c r="P585" s="46" t="str">
        <f t="shared" si="69"/>
        <v>Redbridge</v>
      </c>
      <c r="Q585" s="46">
        <v>2.4734136830911026E-3</v>
      </c>
    </row>
    <row r="586" spans="1:17" x14ac:dyDescent="0.2">
      <c r="A586" s="47" t="s">
        <v>1273</v>
      </c>
      <c r="B586" s="47" t="s">
        <v>1274</v>
      </c>
      <c r="C586" s="47" t="s">
        <v>88</v>
      </c>
      <c r="D586" s="48">
        <v>16205</v>
      </c>
      <c r="E586" s="49">
        <v>99.9</v>
      </c>
      <c r="F586" s="50">
        <f t="shared" si="63"/>
        <v>0.99900000000000011</v>
      </c>
      <c r="G586" s="50">
        <f t="shared" si="65"/>
        <v>162.21221221221219</v>
      </c>
      <c r="H586" s="51">
        <f t="shared" si="66"/>
        <v>16221.22122122122</v>
      </c>
      <c r="I586" s="50"/>
      <c r="J586" s="51">
        <v>13269</v>
      </c>
      <c r="K586" s="50">
        <v>132.82282282282281</v>
      </c>
      <c r="M586" s="46">
        <f t="shared" si="67"/>
        <v>1.6221221221221219E-2</v>
      </c>
      <c r="N586" s="46" t="str">
        <f t="shared" si="68"/>
        <v>E05000515</v>
      </c>
      <c r="O586" s="46" t="str">
        <f t="shared" si="64"/>
        <v>Wanstead</v>
      </c>
      <c r="P586" s="46" t="str">
        <f t="shared" si="69"/>
        <v>Redbridge</v>
      </c>
      <c r="Q586" s="46">
        <v>2.4438245479030396E-3</v>
      </c>
    </row>
    <row r="587" spans="1:17" x14ac:dyDescent="0.2">
      <c r="A587" s="47" t="s">
        <v>1275</v>
      </c>
      <c r="B587" s="47" t="s">
        <v>1276</v>
      </c>
      <c r="C587" s="47" t="s">
        <v>88</v>
      </c>
      <c r="D587" s="48">
        <v>14918</v>
      </c>
      <c r="E587" s="49">
        <v>184.5</v>
      </c>
      <c r="F587" s="50">
        <f t="shared" si="63"/>
        <v>1.845</v>
      </c>
      <c r="G587" s="50">
        <f t="shared" si="65"/>
        <v>80.856368563685635</v>
      </c>
      <c r="H587" s="51">
        <f t="shared" si="66"/>
        <v>8085.6368563685637</v>
      </c>
      <c r="I587" s="50"/>
      <c r="J587" s="51">
        <v>13368</v>
      </c>
      <c r="K587" s="50">
        <v>72.455284552845526</v>
      </c>
      <c r="M587" s="46">
        <f t="shared" si="67"/>
        <v>8.0856368563685631E-3</v>
      </c>
      <c r="N587" s="46" t="str">
        <f t="shared" si="68"/>
        <v>E05000156</v>
      </c>
      <c r="O587" s="46" t="str">
        <f t="shared" si="64"/>
        <v>Kenley</v>
      </c>
      <c r="P587" s="46" t="str">
        <f t="shared" si="69"/>
        <v>Croydon</v>
      </c>
      <c r="Q587" s="46">
        <v>2.426315789473684E-3</v>
      </c>
    </row>
    <row r="588" spans="1:17" x14ac:dyDescent="0.2">
      <c r="A588" s="47" t="s">
        <v>1277</v>
      </c>
      <c r="B588" s="47" t="s">
        <v>1278</v>
      </c>
      <c r="C588" s="47" t="s">
        <v>90</v>
      </c>
      <c r="D588" s="48">
        <v>15289</v>
      </c>
      <c r="E588" s="49">
        <v>120.8</v>
      </c>
      <c r="F588" s="50">
        <f t="shared" si="63"/>
        <v>1.208</v>
      </c>
      <c r="G588" s="50">
        <f t="shared" si="65"/>
        <v>126.56456953642385</v>
      </c>
      <c r="H588" s="51">
        <f t="shared" si="66"/>
        <v>12656.456953642384</v>
      </c>
      <c r="I588" s="50"/>
      <c r="J588" s="51">
        <v>14751</v>
      </c>
      <c r="K588" s="50">
        <v>122.11092715231788</v>
      </c>
      <c r="M588" s="46">
        <f t="shared" si="67"/>
        <v>1.2656456953642384E-2</v>
      </c>
      <c r="N588" s="46" t="str">
        <f t="shared" si="68"/>
        <v>E05000079</v>
      </c>
      <c r="O588" s="46" t="str">
        <f t="shared" si="64"/>
        <v>North End</v>
      </c>
      <c r="P588" s="46" t="str">
        <f t="shared" si="69"/>
        <v>Bexley</v>
      </c>
      <c r="Q588" s="46">
        <v>2.4025312005624892E-3</v>
      </c>
    </row>
    <row r="589" spans="1:17" x14ac:dyDescent="0.2">
      <c r="A589" s="47" t="s">
        <v>1279</v>
      </c>
      <c r="B589" s="47" t="s">
        <v>1280</v>
      </c>
      <c r="C589" s="47" t="s">
        <v>90</v>
      </c>
      <c r="D589" s="48">
        <v>14293</v>
      </c>
      <c r="E589" s="49">
        <v>180.4</v>
      </c>
      <c r="F589" s="50">
        <f t="shared" si="63"/>
        <v>1.804</v>
      </c>
      <c r="G589" s="50">
        <f t="shared" si="65"/>
        <v>79.229490022172953</v>
      </c>
      <c r="H589" s="51">
        <f t="shared" si="66"/>
        <v>7922.9490022172949</v>
      </c>
      <c r="I589" s="50"/>
      <c r="J589" s="51">
        <v>14575</v>
      </c>
      <c r="K589" s="50">
        <v>80.792682926829272</v>
      </c>
      <c r="M589" s="46">
        <f t="shared" si="67"/>
        <v>7.9229490022172944E-3</v>
      </c>
      <c r="N589" s="46" t="str">
        <f t="shared" si="68"/>
        <v>E05000057</v>
      </c>
      <c r="O589" s="46" t="str">
        <f t="shared" si="64"/>
        <v>Mill Hill</v>
      </c>
      <c r="P589" s="46" t="str">
        <f t="shared" si="69"/>
        <v>Barnet</v>
      </c>
      <c r="Q589" s="46">
        <v>2.3286459997869393E-3</v>
      </c>
    </row>
    <row r="590" spans="1:17" x14ac:dyDescent="0.2">
      <c r="A590" s="47" t="s">
        <v>1281</v>
      </c>
      <c r="B590" s="47" t="s">
        <v>1282</v>
      </c>
      <c r="C590" s="47" t="s">
        <v>90</v>
      </c>
      <c r="D590" s="48">
        <v>16688</v>
      </c>
      <c r="E590" s="49">
        <v>141.1</v>
      </c>
      <c r="F590" s="50">
        <f t="shared" si="63"/>
        <v>1.411</v>
      </c>
      <c r="G590" s="50">
        <f t="shared" si="65"/>
        <v>118.27072997873849</v>
      </c>
      <c r="H590" s="51">
        <f t="shared" si="66"/>
        <v>11827.072997873847</v>
      </c>
      <c r="I590" s="50"/>
      <c r="J590" s="51">
        <v>15447.999999999996</v>
      </c>
      <c r="K590" s="50">
        <v>109.48263642806518</v>
      </c>
      <c r="M590" s="46">
        <f t="shared" si="67"/>
        <v>1.1827072997873847E-2</v>
      </c>
      <c r="N590" s="46" t="str">
        <f t="shared" si="68"/>
        <v>E05000321</v>
      </c>
      <c r="O590" s="46" t="str">
        <f t="shared" si="64"/>
        <v>South Hornchurch</v>
      </c>
      <c r="P590" s="46" t="str">
        <f t="shared" si="69"/>
        <v>Havering</v>
      </c>
      <c r="Q590" s="46">
        <v>2.2748649043376657E-3</v>
      </c>
    </row>
    <row r="591" spans="1:17" x14ac:dyDescent="0.2">
      <c r="A591" s="47" t="s">
        <v>1283</v>
      </c>
      <c r="B591" s="47" t="s">
        <v>1284</v>
      </c>
      <c r="C591" s="47" t="s">
        <v>90</v>
      </c>
      <c r="D591" s="48">
        <v>16350</v>
      </c>
      <c r="E591" s="49">
        <v>160.9</v>
      </c>
      <c r="F591" s="50">
        <f t="shared" si="63"/>
        <v>1.609</v>
      </c>
      <c r="G591" s="50">
        <f t="shared" si="65"/>
        <v>101.61591050341826</v>
      </c>
      <c r="H591" s="51">
        <f t="shared" si="66"/>
        <v>10161.591050341827</v>
      </c>
      <c r="I591" s="50"/>
      <c r="J591" s="51">
        <v>15021.999999999998</v>
      </c>
      <c r="K591" s="50">
        <v>93.36233685518954</v>
      </c>
      <c r="M591" s="46">
        <f t="shared" si="67"/>
        <v>1.0161591050341827E-2</v>
      </c>
      <c r="N591" s="46" t="str">
        <f t="shared" si="68"/>
        <v>E05000363</v>
      </c>
      <c r="O591" s="46" t="str">
        <f t="shared" si="64"/>
        <v>Osterley and Spring Grove</v>
      </c>
      <c r="P591" s="46" t="str">
        <f t="shared" si="69"/>
        <v>Hounslow</v>
      </c>
      <c r="Q591" s="46">
        <v>2.2640050497080631E-3</v>
      </c>
    </row>
    <row r="592" spans="1:17" x14ac:dyDescent="0.2">
      <c r="A592" s="47" t="s">
        <v>1285</v>
      </c>
      <c r="B592" s="47" t="s">
        <v>381</v>
      </c>
      <c r="C592" s="47" t="s">
        <v>90</v>
      </c>
      <c r="D592" s="48">
        <v>16134</v>
      </c>
      <c r="E592" s="49">
        <v>145.5</v>
      </c>
      <c r="F592" s="50">
        <f t="shared" si="63"/>
        <v>1.4550000000000001</v>
      </c>
      <c r="G592" s="50">
        <f t="shared" si="65"/>
        <v>110.88659793814433</v>
      </c>
      <c r="H592" s="51">
        <f t="shared" si="66"/>
        <v>11088.659793814433</v>
      </c>
      <c r="I592" s="50"/>
      <c r="J592" s="51">
        <v>14612.999999999998</v>
      </c>
      <c r="K592" s="50">
        <v>100.43298969072164</v>
      </c>
      <c r="M592" s="46">
        <f t="shared" si="67"/>
        <v>1.1088659793814433E-2</v>
      </c>
      <c r="N592" s="46" t="str">
        <f t="shared" si="68"/>
        <v>E05000118</v>
      </c>
      <c r="O592" s="46" t="str">
        <f t="shared" si="64"/>
        <v>Farnborough and Crofton</v>
      </c>
      <c r="P592" s="46" t="str">
        <f t="shared" si="69"/>
        <v>Bromley</v>
      </c>
      <c r="Q592" s="46">
        <v>2.180986418870622E-3</v>
      </c>
    </row>
    <row r="593" spans="1:17" x14ac:dyDescent="0.2">
      <c r="A593" s="47" t="s">
        <v>1286</v>
      </c>
      <c r="B593" s="47" t="s">
        <v>1287</v>
      </c>
      <c r="C593" s="47" t="s">
        <v>90</v>
      </c>
      <c r="D593" s="48">
        <v>15534</v>
      </c>
      <c r="E593" s="49">
        <v>141.30000000000001</v>
      </c>
      <c r="F593" s="50">
        <f t="shared" si="63"/>
        <v>1.413</v>
      </c>
      <c r="G593" s="50">
        <f t="shared" si="65"/>
        <v>109.93630573248407</v>
      </c>
      <c r="H593" s="51">
        <f t="shared" si="66"/>
        <v>10993.630573248407</v>
      </c>
      <c r="I593" s="50"/>
      <c r="J593" s="51">
        <v>15504</v>
      </c>
      <c r="K593" s="50">
        <v>109.72399150743099</v>
      </c>
      <c r="M593" s="46">
        <f t="shared" si="67"/>
        <v>1.0993630573248408E-2</v>
      </c>
      <c r="N593" s="46" t="str">
        <f t="shared" si="68"/>
        <v>E05000555</v>
      </c>
      <c r="O593" s="46" t="str">
        <f t="shared" si="64"/>
        <v>Beddington North</v>
      </c>
      <c r="P593" s="46" t="str">
        <f t="shared" si="69"/>
        <v>Sutton</v>
      </c>
      <c r="Q593" s="46">
        <v>2.1638554216867468E-3</v>
      </c>
    </row>
    <row r="594" spans="1:17" x14ac:dyDescent="0.2">
      <c r="A594" s="47" t="s">
        <v>1288</v>
      </c>
      <c r="B594" s="47" t="s">
        <v>987</v>
      </c>
      <c r="C594" s="47" t="s">
        <v>90</v>
      </c>
      <c r="D594" s="48">
        <v>16241</v>
      </c>
      <c r="E594" s="49">
        <v>100.8</v>
      </c>
      <c r="F594" s="50">
        <f t="shared" si="63"/>
        <v>1.008</v>
      </c>
      <c r="G594" s="50">
        <f t="shared" si="65"/>
        <v>161.12103174603175</v>
      </c>
      <c r="H594" s="51">
        <f t="shared" si="66"/>
        <v>16112.103174603175</v>
      </c>
      <c r="I594" s="50"/>
      <c r="J594" s="51">
        <v>15198</v>
      </c>
      <c r="K594" s="50">
        <v>150.77380952380952</v>
      </c>
      <c r="M594" s="46">
        <f t="shared" si="67"/>
        <v>1.6112103174603175E-2</v>
      </c>
      <c r="N594" s="46" t="str">
        <f t="shared" si="68"/>
        <v>E05000108</v>
      </c>
      <c r="O594" s="46" t="str">
        <f t="shared" si="64"/>
        <v>Bromley Common and Keston</v>
      </c>
      <c r="P594" s="46" t="str">
        <f t="shared" si="69"/>
        <v>Bromley</v>
      </c>
      <c r="Q594" s="46">
        <v>2.1514241076793657E-3</v>
      </c>
    </row>
    <row r="595" spans="1:17" x14ac:dyDescent="0.2">
      <c r="A595" s="47" t="s">
        <v>1289</v>
      </c>
      <c r="B595" s="47" t="s">
        <v>1290</v>
      </c>
      <c r="C595" s="47" t="s">
        <v>90</v>
      </c>
      <c r="D595" s="48">
        <v>15647</v>
      </c>
      <c r="E595" s="49">
        <v>108.5</v>
      </c>
      <c r="F595" s="50">
        <f t="shared" si="63"/>
        <v>1.085</v>
      </c>
      <c r="G595" s="50">
        <f t="shared" si="65"/>
        <v>144.21198156682027</v>
      </c>
      <c r="H595" s="51">
        <f t="shared" si="66"/>
        <v>14421.198156682029</v>
      </c>
      <c r="I595" s="50"/>
      <c r="J595" s="51">
        <v>15358</v>
      </c>
      <c r="K595" s="50">
        <v>141.54838709677421</v>
      </c>
      <c r="M595" s="46">
        <f t="shared" si="67"/>
        <v>1.4421198156682028E-2</v>
      </c>
      <c r="N595" s="46" t="str">
        <f t="shared" si="68"/>
        <v>E05000310</v>
      </c>
      <c r="O595" s="46" t="str">
        <f t="shared" si="64"/>
        <v>Gooshays</v>
      </c>
      <c r="P595" s="46" t="str">
        <f t="shared" si="69"/>
        <v>Havering</v>
      </c>
      <c r="Q595" s="46">
        <v>2.1309109650818193E-3</v>
      </c>
    </row>
    <row r="596" spans="1:17" x14ac:dyDescent="0.2">
      <c r="A596" s="47" t="s">
        <v>1291</v>
      </c>
      <c r="B596" s="47" t="s">
        <v>1292</v>
      </c>
      <c r="C596" s="47" t="s">
        <v>90</v>
      </c>
      <c r="D596" s="48">
        <v>14935</v>
      </c>
      <c r="E596" s="49">
        <v>123.1</v>
      </c>
      <c r="F596" s="50">
        <f t="shared" si="63"/>
        <v>1.2309999999999999</v>
      </c>
      <c r="G596" s="50">
        <f t="shared" si="65"/>
        <v>121.32412672623883</v>
      </c>
      <c r="H596" s="51">
        <f t="shared" si="66"/>
        <v>12132.412672623885</v>
      </c>
      <c r="I596" s="50"/>
      <c r="J596" s="51">
        <v>14679</v>
      </c>
      <c r="K596" s="50">
        <v>119.24451665312755</v>
      </c>
      <c r="M596" s="46">
        <f t="shared" si="67"/>
        <v>1.2132412672623884E-2</v>
      </c>
      <c r="N596" s="46" t="str">
        <f t="shared" si="68"/>
        <v>E05000039</v>
      </c>
      <c r="O596" s="46" t="str">
        <f t="shared" si="64"/>
        <v>Thames</v>
      </c>
      <c r="P596" s="46" t="str">
        <f t="shared" si="69"/>
        <v>Barking and Dagenham</v>
      </c>
      <c r="Q596" s="46">
        <v>2.0924657534246577E-3</v>
      </c>
    </row>
    <row r="597" spans="1:17" x14ac:dyDescent="0.2">
      <c r="A597" s="47" t="s">
        <v>1293</v>
      </c>
      <c r="B597" s="47" t="s">
        <v>1294</v>
      </c>
      <c r="C597" s="47" t="s">
        <v>90</v>
      </c>
      <c r="D597" s="48">
        <v>15881</v>
      </c>
      <c r="E597" s="49">
        <v>167.9</v>
      </c>
      <c r="F597" s="50">
        <f t="shared" si="63"/>
        <v>1.679</v>
      </c>
      <c r="G597" s="50">
        <f t="shared" si="65"/>
        <v>94.586063132817145</v>
      </c>
      <c r="H597" s="51">
        <f t="shared" si="66"/>
        <v>9458.6063132817144</v>
      </c>
      <c r="I597" s="50"/>
      <c r="J597" s="51">
        <v>14940</v>
      </c>
      <c r="K597" s="50">
        <v>88.981536628945804</v>
      </c>
      <c r="M597" s="46">
        <f t="shared" si="67"/>
        <v>9.4586063132817144E-3</v>
      </c>
      <c r="N597" s="46" t="str">
        <f t="shared" si="68"/>
        <v>E05000160</v>
      </c>
      <c r="O597" s="46" t="str">
        <f t="shared" si="64"/>
        <v>Sanderstead</v>
      </c>
      <c r="P597" s="46" t="str">
        <f t="shared" si="69"/>
        <v>Croydon</v>
      </c>
      <c r="Q597" s="46">
        <v>2.0584620233217773E-3</v>
      </c>
    </row>
    <row r="598" spans="1:17" x14ac:dyDescent="0.2">
      <c r="A598" s="47" t="s">
        <v>1295</v>
      </c>
      <c r="B598" s="47" t="s">
        <v>1296</v>
      </c>
      <c r="C598" s="47" t="s">
        <v>90</v>
      </c>
      <c r="D598" s="48">
        <v>22644</v>
      </c>
      <c r="E598" s="49">
        <v>320.8</v>
      </c>
      <c r="F598" s="50">
        <f t="shared" si="63"/>
        <v>3.2080000000000002</v>
      </c>
      <c r="G598" s="50">
        <f t="shared" si="65"/>
        <v>70.586034912718205</v>
      </c>
      <c r="H598" s="51">
        <f t="shared" si="66"/>
        <v>7058.6034912718196</v>
      </c>
      <c r="I598" s="50"/>
      <c r="J598" s="51">
        <v>16331</v>
      </c>
      <c r="K598" s="50">
        <v>50.9071072319202</v>
      </c>
      <c r="M598" s="46">
        <f t="shared" si="67"/>
        <v>7.0586034912718193E-3</v>
      </c>
      <c r="N598" s="46" t="str">
        <f t="shared" si="68"/>
        <v>E05000307</v>
      </c>
      <c r="O598" s="46" t="str">
        <f t="shared" si="64"/>
        <v>Cranham</v>
      </c>
      <c r="P598" s="46" t="str">
        <f t="shared" si="69"/>
        <v>Havering</v>
      </c>
      <c r="Q598" s="46">
        <v>2.0111348383160463E-3</v>
      </c>
    </row>
    <row r="599" spans="1:17" x14ac:dyDescent="0.2">
      <c r="A599" s="47" t="s">
        <v>1297</v>
      </c>
      <c r="B599" s="47" t="s">
        <v>1298</v>
      </c>
      <c r="C599" s="47" t="s">
        <v>90</v>
      </c>
      <c r="D599" s="48">
        <v>16056</v>
      </c>
      <c r="E599" s="49">
        <v>442.4</v>
      </c>
      <c r="F599" s="50">
        <f t="shared" si="63"/>
        <v>4.4239999999999995</v>
      </c>
      <c r="G599" s="50">
        <f t="shared" si="65"/>
        <v>36.292947558770344</v>
      </c>
      <c r="H599" s="51">
        <f t="shared" si="66"/>
        <v>3629.2947558770347</v>
      </c>
      <c r="I599" s="50"/>
      <c r="J599" s="51">
        <v>16132.000000000002</v>
      </c>
      <c r="K599" s="50">
        <v>36.464737793851725</v>
      </c>
      <c r="M599" s="46">
        <f t="shared" si="67"/>
        <v>3.6292947558770349E-3</v>
      </c>
      <c r="N599" s="46" t="str">
        <f t="shared" si="68"/>
        <v>E05000312</v>
      </c>
      <c r="O599" s="46" t="str">
        <f t="shared" si="64"/>
        <v>Harold Wood</v>
      </c>
      <c r="P599" s="46" t="str">
        <f t="shared" si="69"/>
        <v>Havering</v>
      </c>
      <c r="Q599" s="46">
        <v>1.965376513954713E-3</v>
      </c>
    </row>
    <row r="600" spans="1:17" x14ac:dyDescent="0.2">
      <c r="A600" s="47" t="s">
        <v>1299</v>
      </c>
      <c r="B600" s="47" t="s">
        <v>1300</v>
      </c>
      <c r="C600" s="47" t="s">
        <v>90</v>
      </c>
      <c r="D600" s="48">
        <v>19492</v>
      </c>
      <c r="E600" s="49">
        <v>139.6</v>
      </c>
      <c r="F600" s="50">
        <f t="shared" si="63"/>
        <v>1.3959999999999999</v>
      </c>
      <c r="G600" s="50">
        <f t="shared" si="65"/>
        <v>139.6275071633238</v>
      </c>
      <c r="H600" s="51">
        <f t="shared" si="66"/>
        <v>13962.750716332379</v>
      </c>
      <c r="I600" s="50"/>
      <c r="J600" s="51">
        <v>16556</v>
      </c>
      <c r="K600" s="50">
        <v>118.59598853868195</v>
      </c>
      <c r="M600" s="46">
        <f t="shared" si="67"/>
        <v>1.3962750716332378E-2</v>
      </c>
      <c r="N600" s="46" t="str">
        <f t="shared" si="68"/>
        <v>E05000059</v>
      </c>
      <c r="O600" s="46" t="str">
        <f t="shared" si="64"/>
        <v>Totteridge</v>
      </c>
      <c r="P600" s="46" t="str">
        <f t="shared" si="69"/>
        <v>Barnet</v>
      </c>
      <c r="Q600" s="46">
        <v>1.9612226277372267E-3</v>
      </c>
    </row>
    <row r="601" spans="1:17" x14ac:dyDescent="0.2">
      <c r="A601" s="47" t="s">
        <v>1301</v>
      </c>
      <c r="B601" s="47" t="s">
        <v>1302</v>
      </c>
      <c r="C601" s="47" t="s">
        <v>90</v>
      </c>
      <c r="D601" s="48">
        <v>14353</v>
      </c>
      <c r="E601" s="49">
        <v>94.8</v>
      </c>
      <c r="F601" s="50">
        <f t="shared" si="63"/>
        <v>0.94799999999999995</v>
      </c>
      <c r="G601" s="50">
        <f t="shared" si="65"/>
        <v>151.40295358649789</v>
      </c>
      <c r="H601" s="51">
        <f t="shared" si="66"/>
        <v>15140.29535864979</v>
      </c>
      <c r="I601" s="50"/>
      <c r="J601" s="51">
        <v>14160</v>
      </c>
      <c r="K601" s="50">
        <v>149.36708860759495</v>
      </c>
      <c r="M601" s="46">
        <f t="shared" si="67"/>
        <v>1.514029535864979E-2</v>
      </c>
      <c r="N601" s="46" t="str">
        <f t="shared" si="68"/>
        <v>E05000056</v>
      </c>
      <c r="O601" s="46" t="str">
        <f t="shared" si="64"/>
        <v>High Barnet</v>
      </c>
      <c r="P601" s="46" t="str">
        <f t="shared" si="69"/>
        <v>Barnet</v>
      </c>
      <c r="Q601" s="46">
        <v>1.9300758213984836E-3</v>
      </c>
    </row>
    <row r="602" spans="1:17" x14ac:dyDescent="0.2">
      <c r="A602" s="47" t="s">
        <v>1303</v>
      </c>
      <c r="B602" s="47" t="s">
        <v>1304</v>
      </c>
      <c r="C602" s="47" t="s">
        <v>90</v>
      </c>
      <c r="D602" s="48">
        <v>17907</v>
      </c>
      <c r="E602" s="49">
        <v>152.19999999999999</v>
      </c>
      <c r="F602" s="50">
        <f t="shared" si="63"/>
        <v>1.5219999999999998</v>
      </c>
      <c r="G602" s="50">
        <f t="shared" si="65"/>
        <v>117.65440210249672</v>
      </c>
      <c r="H602" s="51">
        <f t="shared" si="66"/>
        <v>11765.440210249673</v>
      </c>
      <c r="I602" s="50"/>
      <c r="J602" s="51">
        <v>16256.000000000007</v>
      </c>
      <c r="K602" s="50">
        <v>106.80683311432331</v>
      </c>
      <c r="M602" s="46">
        <f t="shared" si="67"/>
        <v>1.1765440210249674E-2</v>
      </c>
      <c r="N602" s="46" t="str">
        <f t="shared" si="68"/>
        <v>E05000517</v>
      </c>
      <c r="O602" s="46" t="str">
        <f t="shared" si="64"/>
        <v>East Sheen</v>
      </c>
      <c r="P602" s="46" t="str">
        <f t="shared" si="69"/>
        <v>Richmond upon Thames</v>
      </c>
      <c r="Q602" s="46">
        <v>1.9151670951156811E-3</v>
      </c>
    </row>
    <row r="603" spans="1:17" x14ac:dyDescent="0.2">
      <c r="A603" s="47" t="s">
        <v>1305</v>
      </c>
      <c r="B603" s="47" t="s">
        <v>1306</v>
      </c>
      <c r="C603" s="47" t="s">
        <v>90</v>
      </c>
      <c r="D603" s="48">
        <v>17175</v>
      </c>
      <c r="E603" s="49">
        <v>192.1</v>
      </c>
      <c r="F603" s="50">
        <f t="shared" si="63"/>
        <v>1.921</v>
      </c>
      <c r="G603" s="50">
        <f t="shared" si="65"/>
        <v>89.406559083810521</v>
      </c>
      <c r="H603" s="51">
        <f t="shared" si="66"/>
        <v>8940.6559083810516</v>
      </c>
      <c r="I603" s="50"/>
      <c r="J603" s="51">
        <v>14842</v>
      </c>
      <c r="K603" s="50">
        <v>77.261842790213436</v>
      </c>
      <c r="M603" s="46">
        <f t="shared" si="67"/>
        <v>8.9406559083810514E-3</v>
      </c>
      <c r="N603" s="46" t="str">
        <f t="shared" si="68"/>
        <v>E05000495</v>
      </c>
      <c r="O603" s="46" t="str">
        <f t="shared" si="64"/>
        <v>Aldborough</v>
      </c>
      <c r="P603" s="46" t="str">
        <f t="shared" si="69"/>
        <v>Redbridge</v>
      </c>
      <c r="Q603" s="46">
        <v>1.8644914073385973E-3</v>
      </c>
    </row>
    <row r="604" spans="1:17" x14ac:dyDescent="0.2">
      <c r="A604" s="47" t="s">
        <v>1307</v>
      </c>
      <c r="B604" s="47" t="s">
        <v>1308</v>
      </c>
      <c r="C604" s="47" t="s">
        <v>90</v>
      </c>
      <c r="D604" s="48">
        <v>16984</v>
      </c>
      <c r="E604" s="49">
        <v>160.4</v>
      </c>
      <c r="F604" s="50">
        <f t="shared" si="63"/>
        <v>1.6040000000000001</v>
      </c>
      <c r="G604" s="50">
        <f t="shared" si="65"/>
        <v>105.88528678304239</v>
      </c>
      <c r="H604" s="51">
        <f t="shared" si="66"/>
        <v>10588.528678304239</v>
      </c>
      <c r="I604" s="50"/>
      <c r="J604" s="51">
        <v>16239.000000000004</v>
      </c>
      <c r="K604" s="50">
        <v>101.24064837905239</v>
      </c>
      <c r="M604" s="46">
        <f t="shared" si="67"/>
        <v>1.0588528678304239E-2</v>
      </c>
      <c r="N604" s="46" t="str">
        <f t="shared" si="68"/>
        <v>E05000162</v>
      </c>
      <c r="O604" s="46" t="str">
        <f t="shared" si="64"/>
        <v>Selsdon and Ballards</v>
      </c>
      <c r="P604" s="46" t="str">
        <f t="shared" si="69"/>
        <v>Croydon</v>
      </c>
      <c r="Q604" s="46">
        <v>1.8609116453325008E-3</v>
      </c>
    </row>
    <row r="605" spans="1:17" x14ac:dyDescent="0.2">
      <c r="A605" s="47" t="s">
        <v>1309</v>
      </c>
      <c r="B605" s="47" t="s">
        <v>1310</v>
      </c>
      <c r="C605" s="47" t="s">
        <v>90</v>
      </c>
      <c r="D605" s="48">
        <v>14944</v>
      </c>
      <c r="E605" s="49">
        <v>276</v>
      </c>
      <c r="F605" s="50">
        <f t="shared" si="63"/>
        <v>2.76</v>
      </c>
      <c r="G605" s="50">
        <f t="shared" si="65"/>
        <v>54.144927536231883</v>
      </c>
      <c r="H605" s="51">
        <f t="shared" si="66"/>
        <v>5414.4927536231889</v>
      </c>
      <c r="I605" s="50"/>
      <c r="J605" s="51">
        <v>15247</v>
      </c>
      <c r="K605" s="50">
        <v>55.242753623188406</v>
      </c>
      <c r="M605" s="46">
        <f t="shared" si="67"/>
        <v>5.4144927536231889E-3</v>
      </c>
      <c r="N605" s="46" t="str">
        <f t="shared" si="68"/>
        <v>E05000338</v>
      </c>
      <c r="O605" s="46" t="str">
        <f t="shared" si="64"/>
        <v>South Ruislip</v>
      </c>
      <c r="P605" s="46" t="str">
        <f t="shared" si="69"/>
        <v>Hillingdon</v>
      </c>
      <c r="Q605" s="46">
        <v>1.841451895830522E-3</v>
      </c>
    </row>
    <row r="606" spans="1:17" x14ac:dyDescent="0.2">
      <c r="A606" s="47" t="s">
        <v>1311</v>
      </c>
      <c r="B606" s="47" t="s">
        <v>1312</v>
      </c>
      <c r="C606" s="47" t="s">
        <v>90</v>
      </c>
      <c r="D606" s="48">
        <v>16825</v>
      </c>
      <c r="E606" s="49">
        <v>168.8</v>
      </c>
      <c r="F606" s="50">
        <f t="shared" si="63"/>
        <v>1.6880000000000002</v>
      </c>
      <c r="G606" s="50">
        <f t="shared" si="65"/>
        <v>99.674170616113742</v>
      </c>
      <c r="H606" s="51">
        <f t="shared" si="66"/>
        <v>9967.4170616113734</v>
      </c>
      <c r="I606" s="50"/>
      <c r="J606" s="51">
        <v>16402</v>
      </c>
      <c r="K606" s="50">
        <v>97.16824644549763</v>
      </c>
      <c r="M606" s="46">
        <f t="shared" si="67"/>
        <v>9.9674170616113732E-3</v>
      </c>
      <c r="N606" s="46" t="str">
        <f t="shared" si="68"/>
        <v>E05000333</v>
      </c>
      <c r="O606" s="46" t="str">
        <f t="shared" si="64"/>
        <v>Ickenham</v>
      </c>
      <c r="P606" s="46" t="str">
        <f t="shared" si="69"/>
        <v>Hillingdon</v>
      </c>
      <c r="Q606" s="46">
        <v>1.7916868052199127E-3</v>
      </c>
    </row>
    <row r="607" spans="1:17" x14ac:dyDescent="0.2">
      <c r="A607" s="47" t="s">
        <v>1313</v>
      </c>
      <c r="B607" s="47" t="s">
        <v>1314</v>
      </c>
      <c r="C607" s="47" t="s">
        <v>90</v>
      </c>
      <c r="D607" s="48">
        <v>15456</v>
      </c>
      <c r="E607" s="49">
        <v>184.6</v>
      </c>
      <c r="F607" s="50">
        <f t="shared" si="63"/>
        <v>1.8459999999999999</v>
      </c>
      <c r="G607" s="50">
        <f t="shared" si="65"/>
        <v>83.726977248104006</v>
      </c>
      <c r="H607" s="51">
        <f t="shared" si="66"/>
        <v>8372.6977248104013</v>
      </c>
      <c r="I607" s="50"/>
      <c r="J607" s="51">
        <v>14742</v>
      </c>
      <c r="K607" s="50">
        <v>79.859154929577471</v>
      </c>
      <c r="M607" s="46">
        <f t="shared" si="67"/>
        <v>8.3726977248104011E-3</v>
      </c>
      <c r="N607" s="46" t="str">
        <f t="shared" si="68"/>
        <v>E05000072</v>
      </c>
      <c r="O607" s="46" t="str">
        <f t="shared" si="64"/>
        <v>Cray Meadows</v>
      </c>
      <c r="P607" s="46" t="str">
        <f t="shared" si="69"/>
        <v>Bexley</v>
      </c>
      <c r="Q607" s="46">
        <v>1.6987750556792874E-3</v>
      </c>
    </row>
    <row r="608" spans="1:17" x14ac:dyDescent="0.2">
      <c r="A608" s="47" t="s">
        <v>1315</v>
      </c>
      <c r="B608" s="47" t="s">
        <v>1316</v>
      </c>
      <c r="C608" s="47" t="s">
        <v>92</v>
      </c>
      <c r="D608" s="48">
        <v>13326</v>
      </c>
      <c r="E608" s="49">
        <v>109.5</v>
      </c>
      <c r="F608" s="50">
        <f t="shared" si="63"/>
        <v>1.095</v>
      </c>
      <c r="G608" s="50">
        <f t="shared" si="65"/>
        <v>121.6986301369863</v>
      </c>
      <c r="H608" s="51">
        <f t="shared" si="66"/>
        <v>12169.86301369863</v>
      </c>
      <c r="I608" s="50"/>
      <c r="J608" s="51">
        <v>11250</v>
      </c>
      <c r="K608" s="50">
        <v>102.73972602739725</v>
      </c>
      <c r="M608" s="46">
        <f t="shared" si="67"/>
        <v>1.216986301369863E-2</v>
      </c>
      <c r="N608" s="46" t="str">
        <f t="shared" si="68"/>
        <v>E05000150</v>
      </c>
      <c r="O608" s="46" t="str">
        <f t="shared" si="64"/>
        <v>Coulsdon East</v>
      </c>
      <c r="P608" s="46" t="str">
        <f t="shared" si="69"/>
        <v>Croydon</v>
      </c>
      <c r="Q608" s="46">
        <v>1.6277928451504586E-3</v>
      </c>
    </row>
    <row r="609" spans="1:17" x14ac:dyDescent="0.2">
      <c r="A609" s="47" t="s">
        <v>1317</v>
      </c>
      <c r="B609" s="47" t="s">
        <v>1318</v>
      </c>
      <c r="C609" s="47" t="s">
        <v>92</v>
      </c>
      <c r="D609" s="48">
        <v>11648</v>
      </c>
      <c r="E609" s="49">
        <v>51.8</v>
      </c>
      <c r="F609" s="50">
        <f t="shared" si="63"/>
        <v>0.51800000000000002</v>
      </c>
      <c r="G609" s="50">
        <f t="shared" si="65"/>
        <v>224.86486486486487</v>
      </c>
      <c r="H609" s="51">
        <f t="shared" si="66"/>
        <v>22486.486486486487</v>
      </c>
      <c r="I609" s="50"/>
      <c r="J609" s="51">
        <v>10300</v>
      </c>
      <c r="K609" s="50">
        <v>198.84169884169884</v>
      </c>
      <c r="M609" s="46">
        <f t="shared" si="67"/>
        <v>2.2486486486486486E-2</v>
      </c>
      <c r="N609" s="46" t="str">
        <f t="shared" si="68"/>
        <v>E05000111</v>
      </c>
      <c r="O609" s="46" t="str">
        <f t="shared" si="64"/>
        <v>Chislehurst</v>
      </c>
      <c r="P609" s="46" t="str">
        <f t="shared" si="69"/>
        <v>Bromley</v>
      </c>
      <c r="Q609" s="46">
        <v>1.6170925447411232E-3</v>
      </c>
    </row>
    <row r="610" spans="1:17" x14ac:dyDescent="0.2">
      <c r="A610" s="47" t="s">
        <v>1319</v>
      </c>
      <c r="B610" s="47" t="s">
        <v>1320</v>
      </c>
      <c r="C610" s="47" t="s">
        <v>92</v>
      </c>
      <c r="D610" s="48">
        <v>13966</v>
      </c>
      <c r="E610" s="49">
        <v>72.3</v>
      </c>
      <c r="F610" s="50">
        <f t="shared" si="63"/>
        <v>0.72299999999999998</v>
      </c>
      <c r="G610" s="50">
        <f t="shared" si="65"/>
        <v>193.1673582295989</v>
      </c>
      <c r="H610" s="51">
        <f t="shared" si="66"/>
        <v>19316.73582295989</v>
      </c>
      <c r="I610" s="50"/>
      <c r="J610" s="51">
        <v>11991</v>
      </c>
      <c r="K610" s="50">
        <v>165.85062240663902</v>
      </c>
      <c r="M610" s="46">
        <f t="shared" si="67"/>
        <v>1.9316735822959889E-2</v>
      </c>
      <c r="N610" s="46" t="str">
        <f t="shared" si="68"/>
        <v>E05000119</v>
      </c>
      <c r="O610" s="46" t="str">
        <f t="shared" si="64"/>
        <v>Hayes and Coney Hall</v>
      </c>
      <c r="P610" s="46" t="str">
        <f t="shared" si="69"/>
        <v>Bromley</v>
      </c>
      <c r="Q610" s="46">
        <v>1.5436812424886753E-3</v>
      </c>
    </row>
    <row r="611" spans="1:17" x14ac:dyDescent="0.2">
      <c r="A611" s="47" t="s">
        <v>1321</v>
      </c>
      <c r="B611" s="47" t="s">
        <v>1322</v>
      </c>
      <c r="C611" s="47" t="s">
        <v>92</v>
      </c>
      <c r="D611" s="48">
        <v>12290</v>
      </c>
      <c r="E611" s="49">
        <v>60.9</v>
      </c>
      <c r="F611" s="50">
        <f t="shared" si="63"/>
        <v>0.60899999999999999</v>
      </c>
      <c r="G611" s="50">
        <f t="shared" si="65"/>
        <v>201.80623973727421</v>
      </c>
      <c r="H611" s="51">
        <f t="shared" si="66"/>
        <v>20180.623973727423</v>
      </c>
      <c r="I611" s="50"/>
      <c r="J611" s="51">
        <v>9618</v>
      </c>
      <c r="K611" s="50">
        <v>157.93103448275863</v>
      </c>
      <c r="M611" s="46">
        <f t="shared" si="67"/>
        <v>2.0180623973727423E-2</v>
      </c>
      <c r="N611" s="46" t="str">
        <f t="shared" si="68"/>
        <v>E05000335</v>
      </c>
      <c r="O611" s="46" t="str">
        <f t="shared" si="64"/>
        <v>Northwood</v>
      </c>
      <c r="P611" s="46" t="str">
        <f t="shared" si="69"/>
        <v>Hillingdon</v>
      </c>
      <c r="Q611" s="46">
        <v>1.5378071833648391E-3</v>
      </c>
    </row>
    <row r="612" spans="1:17" x14ac:dyDescent="0.2">
      <c r="A612" s="47" t="s">
        <v>1323</v>
      </c>
      <c r="B612" s="47" t="s">
        <v>1324</v>
      </c>
      <c r="C612" s="47" t="s">
        <v>92</v>
      </c>
      <c r="D612" s="48">
        <v>12832</v>
      </c>
      <c r="E612" s="49">
        <v>44.4</v>
      </c>
      <c r="F612" s="50">
        <f t="shared" si="63"/>
        <v>0.44400000000000001</v>
      </c>
      <c r="G612" s="50">
        <f t="shared" si="65"/>
        <v>289.00900900900899</v>
      </c>
      <c r="H612" s="51">
        <f t="shared" si="66"/>
        <v>28900.900900900902</v>
      </c>
      <c r="I612" s="50"/>
      <c r="J612" s="51">
        <v>11760</v>
      </c>
      <c r="K612" s="50">
        <v>264.8648648648649</v>
      </c>
      <c r="M612" s="46">
        <f t="shared" si="67"/>
        <v>2.8900900900900903E-2</v>
      </c>
      <c r="N612" s="46" t="str">
        <f t="shared" si="68"/>
        <v>E05000520</v>
      </c>
      <c r="O612" s="46" t="str">
        <f t="shared" si="64"/>
        <v>Hampton</v>
      </c>
      <c r="P612" s="46" t="str">
        <f t="shared" si="69"/>
        <v>Richmond upon Thames</v>
      </c>
      <c r="Q612" s="46">
        <v>1.537298240511851E-3</v>
      </c>
    </row>
    <row r="613" spans="1:17" x14ac:dyDescent="0.2">
      <c r="A613" s="47" t="s">
        <v>1325</v>
      </c>
      <c r="B613" s="47" t="s">
        <v>1326</v>
      </c>
      <c r="C613" s="47" t="s">
        <v>92</v>
      </c>
      <c r="D613" s="48">
        <v>13723</v>
      </c>
      <c r="E613" s="49">
        <v>49.5</v>
      </c>
      <c r="F613" s="50">
        <f t="shared" si="63"/>
        <v>0.495</v>
      </c>
      <c r="G613" s="50">
        <f t="shared" si="65"/>
        <v>277.23232323232321</v>
      </c>
      <c r="H613" s="51">
        <f t="shared" si="66"/>
        <v>27723.232323232325</v>
      </c>
      <c r="I613" s="50"/>
      <c r="J613" s="51">
        <v>12034</v>
      </c>
      <c r="K613" s="50">
        <v>243.11111111111111</v>
      </c>
      <c r="M613" s="46">
        <f t="shared" si="67"/>
        <v>2.7723232323232327E-2</v>
      </c>
      <c r="N613" s="46" t="str">
        <f t="shared" si="68"/>
        <v>E05000155</v>
      </c>
      <c r="O613" s="46" t="str">
        <f t="shared" si="64"/>
        <v>Heathfield</v>
      </c>
      <c r="P613" s="46" t="str">
        <f t="shared" si="69"/>
        <v>Croydon</v>
      </c>
      <c r="Q613" s="46">
        <v>1.5370838117106773E-3</v>
      </c>
    </row>
    <row r="614" spans="1:17" x14ac:dyDescent="0.2">
      <c r="A614" s="47" t="s">
        <v>1327</v>
      </c>
      <c r="B614" s="47" t="s">
        <v>1328</v>
      </c>
      <c r="C614" s="47" t="s">
        <v>92</v>
      </c>
      <c r="D614" s="48">
        <v>16062</v>
      </c>
      <c r="E614" s="49">
        <v>95.9</v>
      </c>
      <c r="F614" s="50">
        <f t="shared" si="63"/>
        <v>0.95900000000000007</v>
      </c>
      <c r="G614" s="50">
        <f t="shared" si="65"/>
        <v>167.48696558915535</v>
      </c>
      <c r="H614" s="51">
        <f t="shared" si="66"/>
        <v>16748.696558915537</v>
      </c>
      <c r="I614" s="50"/>
      <c r="J614" s="51">
        <v>12461.999999999998</v>
      </c>
      <c r="K614" s="50">
        <v>129.94786235662144</v>
      </c>
      <c r="M614" s="46">
        <f t="shared" si="67"/>
        <v>1.6748696558915536E-2</v>
      </c>
      <c r="N614" s="46" t="str">
        <f t="shared" si="68"/>
        <v>E05000559</v>
      </c>
      <c r="O614" s="46" t="str">
        <f t="shared" si="64"/>
        <v>Carshalton South and Clockhouse</v>
      </c>
      <c r="P614" s="46" t="str">
        <f t="shared" si="69"/>
        <v>Sutton</v>
      </c>
      <c r="Q614" s="46">
        <v>1.522392290249433E-3</v>
      </c>
    </row>
    <row r="615" spans="1:17" x14ac:dyDescent="0.2">
      <c r="A615" s="47" t="s">
        <v>1329</v>
      </c>
      <c r="B615" s="47" t="s">
        <v>1330</v>
      </c>
      <c r="C615" s="47" t="s">
        <v>92</v>
      </c>
      <c r="D615" s="48">
        <v>10249</v>
      </c>
      <c r="E615" s="49">
        <v>359.3</v>
      </c>
      <c r="F615" s="50">
        <f t="shared" si="63"/>
        <v>3.593</v>
      </c>
      <c r="G615" s="50">
        <f t="shared" si="65"/>
        <v>28.524909546340105</v>
      </c>
      <c r="H615" s="51">
        <f t="shared" si="66"/>
        <v>2852.4909546340104</v>
      </c>
      <c r="I615" s="50"/>
      <c r="J615" s="51">
        <v>9270</v>
      </c>
      <c r="K615" s="50">
        <v>25.800166991372112</v>
      </c>
      <c r="M615" s="46">
        <f t="shared" si="67"/>
        <v>2.8524909546340104E-3</v>
      </c>
      <c r="N615" s="46" t="str">
        <f t="shared" si="68"/>
        <v>E05000405</v>
      </c>
      <c r="O615" s="46" t="str">
        <f t="shared" si="64"/>
        <v>Chessington South</v>
      </c>
      <c r="P615" s="46" t="str">
        <f t="shared" si="69"/>
        <v>Kingston upon Thames</v>
      </c>
      <c r="Q615" s="46">
        <v>1.4735169491525424E-3</v>
      </c>
    </row>
    <row r="616" spans="1:17" x14ac:dyDescent="0.2">
      <c r="A616" s="47" t="s">
        <v>1331</v>
      </c>
      <c r="B616" s="47" t="s">
        <v>1332</v>
      </c>
      <c r="C616" s="47" t="s">
        <v>92</v>
      </c>
      <c r="D616" s="48">
        <v>15121</v>
      </c>
      <c r="E616" s="49">
        <v>63</v>
      </c>
      <c r="F616" s="50">
        <f t="shared" si="63"/>
        <v>0.63</v>
      </c>
      <c r="G616" s="50">
        <f t="shared" si="65"/>
        <v>240.01587301587301</v>
      </c>
      <c r="H616" s="51">
        <f t="shared" si="66"/>
        <v>24001.5873015873</v>
      </c>
      <c r="I616" s="50"/>
      <c r="J616" s="51">
        <v>13195</v>
      </c>
      <c r="K616" s="50">
        <v>209.44444444444446</v>
      </c>
      <c r="M616" s="46">
        <f t="shared" si="67"/>
        <v>2.4001587301587302E-2</v>
      </c>
      <c r="N616" s="46" t="str">
        <f t="shared" si="68"/>
        <v>E05000196</v>
      </c>
      <c r="O616" s="46" t="str">
        <f t="shared" si="64"/>
        <v>Cockfosters</v>
      </c>
      <c r="P616" s="46" t="str">
        <f t="shared" si="69"/>
        <v>Enfield</v>
      </c>
      <c r="Q616" s="46">
        <v>1.4643989622369559E-3</v>
      </c>
    </row>
    <row r="617" spans="1:17" x14ac:dyDescent="0.2">
      <c r="A617" s="47" t="s">
        <v>1333</v>
      </c>
      <c r="B617" s="47" t="s">
        <v>1334</v>
      </c>
      <c r="C617" s="47" t="s">
        <v>92</v>
      </c>
      <c r="D617" s="48">
        <v>12723</v>
      </c>
      <c r="E617" s="49">
        <v>63.6</v>
      </c>
      <c r="F617" s="50">
        <f t="shared" si="63"/>
        <v>0.63600000000000001</v>
      </c>
      <c r="G617" s="50">
        <f t="shared" si="65"/>
        <v>200.04716981132074</v>
      </c>
      <c r="H617" s="51">
        <f t="shared" si="66"/>
        <v>20004.716981132075</v>
      </c>
      <c r="I617" s="50"/>
      <c r="J617" s="51">
        <v>10633</v>
      </c>
      <c r="K617" s="50">
        <v>167.18553459119497</v>
      </c>
      <c r="M617" s="46">
        <f t="shared" si="67"/>
        <v>2.0004716981132074E-2</v>
      </c>
      <c r="N617" s="46" t="str">
        <f t="shared" si="68"/>
        <v>E05000313</v>
      </c>
      <c r="O617" s="46" t="str">
        <f t="shared" si="64"/>
        <v>Havering Park</v>
      </c>
      <c r="P617" s="46" t="str">
        <f t="shared" si="69"/>
        <v>Havering</v>
      </c>
      <c r="Q617" s="46">
        <v>1.3873109930527176E-3</v>
      </c>
    </row>
    <row r="618" spans="1:17" x14ac:dyDescent="0.2">
      <c r="A618" s="47" t="s">
        <v>1335</v>
      </c>
      <c r="B618" s="47" t="s">
        <v>1336</v>
      </c>
      <c r="C618" s="47" t="s">
        <v>92</v>
      </c>
      <c r="D618" s="48">
        <v>11861</v>
      </c>
      <c r="E618" s="49">
        <v>64.599999999999994</v>
      </c>
      <c r="F618" s="50">
        <f t="shared" si="63"/>
        <v>0.64599999999999991</v>
      </c>
      <c r="G618" s="50">
        <f t="shared" si="65"/>
        <v>183.60681114551085</v>
      </c>
      <c r="H618" s="51">
        <f t="shared" si="66"/>
        <v>18360.681114551087</v>
      </c>
      <c r="I618" s="50"/>
      <c r="J618" s="51">
        <v>10210</v>
      </c>
      <c r="K618" s="50">
        <v>158.04953560371519</v>
      </c>
      <c r="M618" s="46">
        <f t="shared" si="67"/>
        <v>1.8360681114551088E-2</v>
      </c>
      <c r="N618" s="46" t="str">
        <f t="shared" si="68"/>
        <v>E05000041</v>
      </c>
      <c r="O618" s="46" t="str">
        <f t="shared" si="64"/>
        <v>Village</v>
      </c>
      <c r="P618" s="46" t="str">
        <f t="shared" si="69"/>
        <v>Merton</v>
      </c>
      <c r="Q618" s="46">
        <v>1.3845287873914443E-3</v>
      </c>
    </row>
    <row r="619" spans="1:17" x14ac:dyDescent="0.2">
      <c r="A619" s="47" t="s">
        <v>1337</v>
      </c>
      <c r="B619" s="47" t="s">
        <v>1338</v>
      </c>
      <c r="C619" s="47" t="s">
        <v>92</v>
      </c>
      <c r="D619" s="48">
        <v>12207</v>
      </c>
      <c r="E619" s="49">
        <v>100.1</v>
      </c>
      <c r="F619" s="50">
        <f t="shared" si="63"/>
        <v>1.0009999999999999</v>
      </c>
      <c r="G619" s="50">
        <f t="shared" si="65"/>
        <v>121.94805194805195</v>
      </c>
      <c r="H619" s="51">
        <f t="shared" si="66"/>
        <v>12194.805194805196</v>
      </c>
      <c r="I619" s="50"/>
      <c r="J619" s="51">
        <v>10366</v>
      </c>
      <c r="K619" s="50">
        <v>103.55644355644357</v>
      </c>
      <c r="M619" s="46">
        <f t="shared" si="67"/>
        <v>1.2194805194805196E-2</v>
      </c>
      <c r="N619" s="46" t="str">
        <f t="shared" si="68"/>
        <v>E05000107</v>
      </c>
      <c r="O619" s="46" t="str">
        <f t="shared" si="64"/>
        <v>Biggin Hill</v>
      </c>
      <c r="P619" s="46" t="str">
        <f t="shared" si="69"/>
        <v>Bromley</v>
      </c>
      <c r="Q619" s="46">
        <v>1.3076551557594785E-3</v>
      </c>
    </row>
    <row r="620" spans="1:17" x14ac:dyDescent="0.2">
      <c r="A620" s="47" t="s">
        <v>1339</v>
      </c>
      <c r="B620" s="47" t="s">
        <v>1340</v>
      </c>
      <c r="C620" s="47" t="s">
        <v>92</v>
      </c>
      <c r="D620" s="48">
        <v>13940</v>
      </c>
      <c r="E620" s="49">
        <v>58.3</v>
      </c>
      <c r="F620" s="50">
        <f t="shared" si="63"/>
        <v>0.58299999999999996</v>
      </c>
      <c r="G620" s="50">
        <f t="shared" si="65"/>
        <v>239.10806174957119</v>
      </c>
      <c r="H620" s="51">
        <f t="shared" si="66"/>
        <v>23910.806174957121</v>
      </c>
      <c r="I620" s="50"/>
      <c r="J620" s="51">
        <v>12562.999999999998</v>
      </c>
      <c r="K620" s="50">
        <v>215.48885077186961</v>
      </c>
      <c r="M620" s="46">
        <f t="shared" si="67"/>
        <v>2.3910806174957121E-2</v>
      </c>
      <c r="N620" s="46" t="str">
        <f t="shared" si="68"/>
        <v>E05000114</v>
      </c>
      <c r="O620" s="46" t="str">
        <f t="shared" si="64"/>
        <v>Cray Valley East</v>
      </c>
      <c r="P620" s="46" t="str">
        <f t="shared" si="69"/>
        <v>Bromley</v>
      </c>
      <c r="Q620" s="46">
        <v>1.2510535821794099E-3</v>
      </c>
    </row>
    <row r="621" spans="1:17" x14ac:dyDescent="0.2">
      <c r="A621" s="47" t="s">
        <v>1341</v>
      </c>
      <c r="B621" s="47" t="s">
        <v>359</v>
      </c>
      <c r="C621" s="47" t="s">
        <v>92</v>
      </c>
      <c r="D621" s="48">
        <v>13723</v>
      </c>
      <c r="E621" s="49">
        <v>225.6</v>
      </c>
      <c r="F621" s="50">
        <f t="shared" si="63"/>
        <v>2.2559999999999998</v>
      </c>
      <c r="G621" s="50">
        <f t="shared" si="65"/>
        <v>60.828900709219859</v>
      </c>
      <c r="H621" s="51">
        <f t="shared" si="66"/>
        <v>6082.8900709219861</v>
      </c>
      <c r="I621" s="50"/>
      <c r="J621" s="51">
        <v>12067</v>
      </c>
      <c r="K621" s="50">
        <v>53.488475177304963</v>
      </c>
      <c r="M621" s="46">
        <f t="shared" si="67"/>
        <v>6.0828900709219858E-3</v>
      </c>
      <c r="N621" s="46" t="str">
        <f t="shared" si="68"/>
        <v>E05000110</v>
      </c>
      <c r="O621" s="46" t="str">
        <f t="shared" si="64"/>
        <v>Chelsfield and Pratts Bottom</v>
      </c>
      <c r="P621" s="46" t="str">
        <f t="shared" si="69"/>
        <v>Bromley</v>
      </c>
      <c r="Q621" s="46">
        <v>1.222416812609457E-3</v>
      </c>
    </row>
    <row r="622" spans="1:17" x14ac:dyDescent="0.2">
      <c r="A622" s="47" t="s">
        <v>1342</v>
      </c>
      <c r="B622" s="47" t="s">
        <v>1343</v>
      </c>
      <c r="C622" s="47" t="s">
        <v>92</v>
      </c>
      <c r="D622" s="48">
        <v>15132</v>
      </c>
      <c r="E622" s="49">
        <v>346.8</v>
      </c>
      <c r="F622" s="50">
        <f t="shared" si="63"/>
        <v>3.468</v>
      </c>
      <c r="G622" s="50">
        <f t="shared" si="65"/>
        <v>43.633217993079583</v>
      </c>
      <c r="H622" s="51">
        <f t="shared" si="66"/>
        <v>4363.3217993079588</v>
      </c>
      <c r="I622" s="50"/>
      <c r="J622" s="51">
        <v>10828</v>
      </c>
      <c r="K622" s="50">
        <v>31.222606689734718</v>
      </c>
      <c r="M622" s="46">
        <f t="shared" si="67"/>
        <v>4.3633217993079591E-3</v>
      </c>
      <c r="N622" s="46" t="str">
        <f t="shared" si="68"/>
        <v>E05000519</v>
      </c>
      <c r="O622" s="46" t="str">
        <f t="shared" si="64"/>
        <v>Ham, Petersham &amp; Richmond Riverside</v>
      </c>
      <c r="P622" s="46" t="str">
        <f t="shared" si="69"/>
        <v>Richmond upon Thames</v>
      </c>
      <c r="Q622" s="46">
        <v>1.1727715435104805E-3</v>
      </c>
    </row>
    <row r="623" spans="1:17" x14ac:dyDescent="0.2">
      <c r="A623" s="47" t="s">
        <v>1344</v>
      </c>
      <c r="B623" s="47" t="s">
        <v>1345</v>
      </c>
      <c r="C623" s="47" t="s">
        <v>92</v>
      </c>
      <c r="D623" s="48">
        <v>9307</v>
      </c>
      <c r="E623" s="49">
        <v>44.4</v>
      </c>
      <c r="F623" s="50">
        <f t="shared" si="63"/>
        <v>0.44400000000000001</v>
      </c>
      <c r="G623" s="50">
        <f t="shared" si="65"/>
        <v>209.61711711711712</v>
      </c>
      <c r="H623" s="51">
        <f t="shared" si="66"/>
        <v>20961.711711711712</v>
      </c>
      <c r="I623" s="50"/>
      <c r="J623" s="51">
        <v>8158</v>
      </c>
      <c r="K623" s="50">
        <v>183.73873873873873</v>
      </c>
      <c r="M623" s="46">
        <f t="shared" si="67"/>
        <v>2.0961711711711711E-2</v>
      </c>
      <c r="N623" s="46" t="str">
        <f t="shared" si="68"/>
        <v>E05000195</v>
      </c>
      <c r="O623" s="46" t="str">
        <f t="shared" si="64"/>
        <v>Chase</v>
      </c>
      <c r="P623" s="46" t="str">
        <f t="shared" si="69"/>
        <v>Enfield</v>
      </c>
      <c r="Q623" s="46">
        <v>8.6484891406987706E-4</v>
      </c>
    </row>
    <row r="624" spans="1:17" x14ac:dyDescent="0.2">
      <c r="A624" s="47" t="s">
        <v>1346</v>
      </c>
      <c r="B624" s="47" t="s">
        <v>1347</v>
      </c>
      <c r="C624" s="47" t="s">
        <v>92</v>
      </c>
      <c r="D624" s="48">
        <v>12277</v>
      </c>
      <c r="E624" s="49">
        <v>68.599999999999994</v>
      </c>
      <c r="F624" s="50">
        <f t="shared" si="63"/>
        <v>0.68599999999999994</v>
      </c>
      <c r="G624" s="50">
        <f t="shared" si="65"/>
        <v>178.9650145772595</v>
      </c>
      <c r="H624" s="51">
        <f t="shared" si="66"/>
        <v>17896.50145772595</v>
      </c>
      <c r="I624" s="50"/>
      <c r="J624" s="51">
        <v>9988</v>
      </c>
      <c r="K624" s="50">
        <v>145.59766763848398</v>
      </c>
      <c r="M624" s="46">
        <f t="shared" si="67"/>
        <v>1.789650145772595E-2</v>
      </c>
      <c r="N624" s="46" t="str">
        <f t="shared" si="68"/>
        <v>E05000318</v>
      </c>
      <c r="O624" s="46" t="str">
        <f t="shared" si="64"/>
        <v>Rainham and Wennington</v>
      </c>
      <c r="P624" s="46" t="str">
        <f t="shared" si="69"/>
        <v>Havering</v>
      </c>
      <c r="Q624" s="46">
        <v>7.8000000000000009E-4</v>
      </c>
    </row>
    <row r="625" spans="1:17" x14ac:dyDescent="0.2">
      <c r="A625" s="47" t="s">
        <v>1348</v>
      </c>
      <c r="B625" s="47" t="s">
        <v>1349</v>
      </c>
      <c r="C625" s="47" t="s">
        <v>92</v>
      </c>
      <c r="D625" s="48">
        <v>10545</v>
      </c>
      <c r="E625" s="49">
        <v>57.4</v>
      </c>
      <c r="F625" s="50">
        <f t="shared" si="63"/>
        <v>0.57399999999999995</v>
      </c>
      <c r="G625" s="50">
        <f t="shared" si="65"/>
        <v>183.71080139372822</v>
      </c>
      <c r="H625" s="51">
        <f t="shared" si="66"/>
        <v>18371.080139372825</v>
      </c>
      <c r="I625" s="50"/>
      <c r="J625" s="51">
        <v>9369</v>
      </c>
      <c r="K625" s="50">
        <v>163.22299651567945</v>
      </c>
      <c r="M625" s="46">
        <f t="shared" si="67"/>
        <v>1.8371080139372824E-2</v>
      </c>
      <c r="N625" s="46" t="str">
        <f t="shared" si="68"/>
        <v>E05000331</v>
      </c>
      <c r="O625" s="46" t="str">
        <f t="shared" si="64"/>
        <v>Heathrow Villages</v>
      </c>
      <c r="P625" s="46" t="str">
        <f t="shared" si="69"/>
        <v>Hillingdon</v>
      </c>
      <c r="Q625" s="46">
        <v>5.9324123273113709E-4</v>
      </c>
    </row>
    <row r="626" spans="1:17" x14ac:dyDescent="0.2">
      <c r="A626" s="47" t="s">
        <v>1350</v>
      </c>
      <c r="B626" s="47" t="s">
        <v>1351</v>
      </c>
      <c r="C626" s="47" t="s">
        <v>92</v>
      </c>
      <c r="D626" s="48">
        <v>13959</v>
      </c>
      <c r="E626" s="49">
        <v>67.400000000000006</v>
      </c>
      <c r="F626" s="50">
        <f t="shared" si="63"/>
        <v>0.67400000000000004</v>
      </c>
      <c r="G626" s="50">
        <f t="shared" si="65"/>
        <v>207.106824925816</v>
      </c>
      <c r="H626" s="51">
        <f t="shared" si="66"/>
        <v>20710.6824925816</v>
      </c>
      <c r="I626" s="50"/>
      <c r="J626" s="51">
        <v>12759</v>
      </c>
      <c r="K626" s="50">
        <v>189.30267062314539</v>
      </c>
      <c r="M626" s="46">
        <f t="shared" si="67"/>
        <v>2.0710682492581602E-2</v>
      </c>
      <c r="N626" s="46" t="str">
        <f t="shared" si="68"/>
        <v>E05000323</v>
      </c>
      <c r="O626" s="46" t="str">
        <f t="shared" si="64"/>
        <v>Upminster</v>
      </c>
      <c r="P626" s="46" t="str">
        <f t="shared" si="69"/>
        <v>Havering</v>
      </c>
      <c r="Q626" s="46">
        <v>5.9021922428330515E-4</v>
      </c>
    </row>
    <row r="627" spans="1:17" x14ac:dyDescent="0.2">
      <c r="A627" s="47" t="s">
        <v>1352</v>
      </c>
      <c r="B627" s="47" t="s">
        <v>1353</v>
      </c>
      <c r="C627" s="47" t="s">
        <v>92</v>
      </c>
      <c r="D627" s="48">
        <v>13618</v>
      </c>
      <c r="E627" s="49">
        <v>199.6</v>
      </c>
      <c r="F627" s="50">
        <f t="shared" si="63"/>
        <v>1.996</v>
      </c>
      <c r="G627" s="50">
        <f t="shared" si="65"/>
        <v>68.226452905811627</v>
      </c>
      <c r="H627" s="51">
        <f t="shared" si="66"/>
        <v>6822.645290581162</v>
      </c>
      <c r="I627" s="50"/>
      <c r="J627" s="51">
        <v>10574.999999999996</v>
      </c>
      <c r="K627" s="50">
        <v>52.98096192384768</v>
      </c>
      <c r="M627" s="46">
        <f t="shared" si="67"/>
        <v>6.822645290581162E-3</v>
      </c>
      <c r="N627" s="46" t="str">
        <f t="shared" si="68"/>
        <v>E05000330</v>
      </c>
      <c r="O627" s="46" t="str">
        <f t="shared" si="64"/>
        <v>Harefield</v>
      </c>
      <c r="P627" s="46" t="str">
        <f t="shared" si="69"/>
        <v>Hillingdon</v>
      </c>
      <c r="Q627" s="46">
        <v>5.247635312664214E-4</v>
      </c>
    </row>
    <row r="628" spans="1:17" x14ac:dyDescent="0.2">
      <c r="A628" s="47" t="s">
        <v>95</v>
      </c>
      <c r="B628" s="47" t="s">
        <v>96</v>
      </c>
      <c r="C628" s="47" t="s">
        <v>96</v>
      </c>
      <c r="D628" s="48">
        <v>9106157</v>
      </c>
      <c r="E628" s="49">
        <v>159471.9</v>
      </c>
      <c r="F628" s="50">
        <f t="shared" si="63"/>
        <v>1594.7190000000001</v>
      </c>
      <c r="G628" s="50">
        <f t="shared" si="65"/>
        <v>57.101953384891011</v>
      </c>
      <c r="H628" s="51">
        <f t="shared" si="66"/>
        <v>5710.1953384891003</v>
      </c>
      <c r="I628" s="50"/>
      <c r="J628" s="51">
        <v>8173941</v>
      </c>
      <c r="K628" s="50">
        <v>51.256309105240483</v>
      </c>
      <c r="M628" s="46">
        <f t="shared" si="67"/>
        <v>5.7101953384891E-3</v>
      </c>
      <c r="N628" s="46" t="str">
        <f t="shared" si="68"/>
        <v>E05000117</v>
      </c>
      <c r="O628" s="46" t="str">
        <f t="shared" si="64"/>
        <v>Darwin</v>
      </c>
      <c r="P628" s="46" t="str">
        <f t="shared" si="69"/>
        <v>Bromley</v>
      </c>
      <c r="Q628" s="46">
        <v>1.9187187876700535E-4</v>
      </c>
    </row>
  </sheetData>
  <mergeCells count="1">
    <mergeCell ref="E1:F1"/>
  </mergeCells>
  <conditionalFormatting sqref="A4:A627 B2:C2 B4:B628">
    <cfRule type="cellIs" dxfId="6" priority="7" stopIfTrue="1" operator="lessThan">
      <formula>0</formula>
    </cfRule>
  </conditionalFormatting>
  <conditionalFormatting sqref="A628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A3:B628 D3:K628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C3:C628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59A97-5206-4B8E-A4A6-D62586B26AC7}">
          <x14:formula1>
            <xm:f>'C:\Users\Krist\Desktop\Kristian\Privat\Ansøgninger\Udveksling\University College London\Being there\Dissertation\[land-area-population-density-london.xlsx]Ward staging'!#REF!</xm:f>
          </x14:formula1>
          <xm:sqref>E1:F1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1BC-2F36-4B90-A27D-A648AB3F9A3F}">
  <dimension ref="A1:Q34"/>
  <sheetViews>
    <sheetView workbookViewId="0">
      <selection activeCell="N4" sqref="N4:Q11"/>
    </sheetView>
  </sheetViews>
  <sheetFormatPr defaultRowHeight="15" x14ac:dyDescent="0.25"/>
  <cols>
    <col min="2" max="2" width="12.140625" customWidth="1"/>
    <col min="3" max="3" width="7" customWidth="1"/>
    <col min="4" max="4" width="8.5703125" customWidth="1"/>
    <col min="5" max="5" width="10.85546875" customWidth="1"/>
    <col min="6" max="6" width="9.85546875" customWidth="1"/>
    <col min="7" max="7" width="11.140625" customWidth="1"/>
    <col min="8" max="8" width="6.28515625" customWidth="1"/>
    <col min="9" max="9" width="8.7109375" customWidth="1"/>
    <col min="14" max="14" width="22.7109375" customWidth="1"/>
  </cols>
  <sheetData>
    <row r="1" spans="1:17" x14ac:dyDescent="0.25">
      <c r="A1" s="57" t="s">
        <v>1370</v>
      </c>
      <c r="B1" s="52"/>
      <c r="C1" s="52"/>
      <c r="D1" s="52"/>
      <c r="E1" s="52"/>
      <c r="F1" s="52"/>
      <c r="G1" s="52"/>
      <c r="H1" s="52"/>
      <c r="I1" s="53"/>
    </row>
    <row r="2" spans="1:17" ht="30" x14ac:dyDescent="0.25">
      <c r="A2" s="67" t="s">
        <v>1362</v>
      </c>
      <c r="B2" s="68" t="s">
        <v>1363</v>
      </c>
      <c r="C2" s="68" t="s">
        <v>1364</v>
      </c>
      <c r="D2" s="68" t="s">
        <v>1365</v>
      </c>
      <c r="E2" s="68" t="s">
        <v>1366</v>
      </c>
      <c r="F2" s="68" t="s">
        <v>1371</v>
      </c>
      <c r="G2" s="68" t="s">
        <v>1369</v>
      </c>
      <c r="H2" s="68" t="s">
        <v>1367</v>
      </c>
      <c r="I2" s="69" t="s">
        <v>1368</v>
      </c>
    </row>
    <row r="3" spans="1:17" x14ac:dyDescent="0.25">
      <c r="A3" s="58">
        <v>2</v>
      </c>
      <c r="B3" s="59">
        <v>5</v>
      </c>
      <c r="C3" s="59">
        <v>60</v>
      </c>
      <c r="D3" s="59">
        <v>1650</v>
      </c>
      <c r="E3" s="60">
        <f>(D3/MIN($D$3:$D$9))-1</f>
        <v>0.22222222222222232</v>
      </c>
      <c r="F3" s="61">
        <v>0.66300000000000003</v>
      </c>
      <c r="G3" s="62">
        <v>0.64500000000000002</v>
      </c>
      <c r="H3" s="62">
        <v>40.314999999999998</v>
      </c>
      <c r="I3" s="63">
        <v>19.408999999999999</v>
      </c>
    </row>
    <row r="4" spans="1:17" x14ac:dyDescent="0.25">
      <c r="A4" s="28">
        <v>1</v>
      </c>
      <c r="B4" s="29">
        <v>5</v>
      </c>
      <c r="C4" s="29">
        <v>60</v>
      </c>
      <c r="D4" s="29">
        <v>1500</v>
      </c>
      <c r="E4" s="30">
        <f t="shared" ref="E4:E9" si="0">(D4/MIN($D$3:$D$9))-1</f>
        <v>0.11111111111111116</v>
      </c>
      <c r="F4" s="70">
        <v>0.92</v>
      </c>
      <c r="G4" s="55">
        <v>0.58899999999999997</v>
      </c>
      <c r="H4" s="55">
        <v>39.552</v>
      </c>
      <c r="I4" s="56">
        <v>15.587999999999999</v>
      </c>
      <c r="N4" s="57" t="s">
        <v>1402</v>
      </c>
      <c r="O4" s="52"/>
      <c r="P4" s="52" t="s">
        <v>1403</v>
      </c>
      <c r="Q4" s="53" t="s">
        <v>1404</v>
      </c>
    </row>
    <row r="5" spans="1:17" x14ac:dyDescent="0.25">
      <c r="A5" s="28">
        <v>1</v>
      </c>
      <c r="B5" s="29">
        <v>3</v>
      </c>
      <c r="C5" s="29">
        <v>60</v>
      </c>
      <c r="D5" s="29">
        <v>1350</v>
      </c>
      <c r="E5" s="30">
        <f t="shared" si="0"/>
        <v>0</v>
      </c>
      <c r="F5" s="54">
        <v>0.91600000000000004</v>
      </c>
      <c r="G5" s="55">
        <v>0.8</v>
      </c>
      <c r="H5" s="55">
        <v>101.31</v>
      </c>
      <c r="I5" s="56">
        <v>198.74799999999999</v>
      </c>
      <c r="N5" s="73" t="s">
        <v>1376</v>
      </c>
      <c r="O5" s="52"/>
      <c r="P5" s="52">
        <v>1.2250000000000001</v>
      </c>
      <c r="Q5" s="53" t="s">
        <v>1374</v>
      </c>
    </row>
    <row r="6" spans="1:17" x14ac:dyDescent="0.25">
      <c r="A6" s="28">
        <v>1</v>
      </c>
      <c r="B6" s="29">
        <v>7</v>
      </c>
      <c r="C6" s="29">
        <v>60</v>
      </c>
      <c r="D6" s="29">
        <v>1750</v>
      </c>
      <c r="E6" s="30">
        <f t="shared" si="0"/>
        <v>0.29629629629629628</v>
      </c>
      <c r="F6" s="54">
        <v>0.89600000000000002</v>
      </c>
      <c r="G6" s="55">
        <v>0.628</v>
      </c>
      <c r="H6" s="55">
        <v>34.067999999999998</v>
      </c>
      <c r="I6" s="56">
        <v>15.859</v>
      </c>
      <c r="N6" s="74" t="s">
        <v>1377</v>
      </c>
      <c r="O6" s="75"/>
      <c r="P6" s="75">
        <v>1</v>
      </c>
      <c r="Q6" s="76" t="s">
        <v>1378</v>
      </c>
    </row>
    <row r="7" spans="1:17" x14ac:dyDescent="0.25">
      <c r="A7" s="28">
        <v>1</v>
      </c>
      <c r="B7" s="29">
        <v>10</v>
      </c>
      <c r="C7" s="29">
        <v>60</v>
      </c>
      <c r="D7" s="29">
        <v>1800</v>
      </c>
      <c r="E7" s="30">
        <f t="shared" si="0"/>
        <v>0.33333333333333326</v>
      </c>
      <c r="F7" s="54">
        <v>0.81200000000000006</v>
      </c>
      <c r="G7" s="55">
        <v>0.55900000000000005</v>
      </c>
      <c r="H7" s="55">
        <v>26.22</v>
      </c>
      <c r="I7" s="56">
        <v>9.32</v>
      </c>
      <c r="N7" s="74" t="s">
        <v>1399</v>
      </c>
      <c r="O7" s="75"/>
      <c r="P7" s="75">
        <v>1.3</v>
      </c>
      <c r="Q7" s="76" t="s">
        <v>1400</v>
      </c>
    </row>
    <row r="8" spans="1:17" x14ac:dyDescent="0.25">
      <c r="A8" s="28">
        <v>1</v>
      </c>
      <c r="B8" s="29">
        <v>5</v>
      </c>
      <c r="C8" s="29">
        <v>100</v>
      </c>
      <c r="D8" s="29">
        <v>1350</v>
      </c>
      <c r="E8" s="30">
        <f t="shared" si="0"/>
        <v>0</v>
      </c>
      <c r="F8" s="54">
        <v>0.90800000000000003</v>
      </c>
      <c r="G8" s="55">
        <v>0.62</v>
      </c>
      <c r="H8" s="55">
        <v>43.027999999999999</v>
      </c>
      <c r="I8" s="56">
        <v>19.577000000000002</v>
      </c>
      <c r="N8" s="77" t="s">
        <v>1380</v>
      </c>
      <c r="O8" s="78"/>
      <c r="P8" s="78">
        <f>2*PI()*C23*C24</f>
        <v>3.1415927164216466</v>
      </c>
      <c r="Q8" s="79" t="s">
        <v>1401</v>
      </c>
    </row>
    <row r="9" spans="1:17" x14ac:dyDescent="0.25">
      <c r="A9" s="28">
        <v>1</v>
      </c>
      <c r="B9" s="29">
        <v>5</v>
      </c>
      <c r="C9" s="29">
        <v>20</v>
      </c>
      <c r="D9" s="29">
        <v>2020</v>
      </c>
      <c r="E9" s="30">
        <f t="shared" si="0"/>
        <v>0.49629629629629624</v>
      </c>
      <c r="F9" s="54">
        <v>0.90800000000000003</v>
      </c>
      <c r="G9" s="55">
        <v>0.57299999999999995</v>
      </c>
      <c r="H9" s="55">
        <v>44.015000000000001</v>
      </c>
      <c r="I9" s="56">
        <v>21.151</v>
      </c>
      <c r="N9" s="96" t="s">
        <v>1379</v>
      </c>
      <c r="O9" s="97"/>
      <c r="P9" s="97"/>
      <c r="Q9" s="76"/>
    </row>
    <row r="10" spans="1:17" x14ac:dyDescent="0.25">
      <c r="A10" s="64" t="s">
        <v>1372</v>
      </c>
      <c r="B10" s="65"/>
      <c r="C10" s="65"/>
      <c r="D10" s="65"/>
      <c r="E10" s="65"/>
      <c r="F10" s="65"/>
      <c r="G10" s="65"/>
      <c r="H10" s="65"/>
      <c r="I10" s="66"/>
      <c r="N10" s="98"/>
      <c r="O10" s="99"/>
      <c r="P10" s="99"/>
      <c r="Q10" s="79"/>
    </row>
    <row r="11" spans="1:17" x14ac:dyDescent="0.25">
      <c r="N11" s="77" t="s">
        <v>1373</v>
      </c>
      <c r="O11" s="78"/>
      <c r="P11" s="78">
        <f>0.5*P8*(P6^2)*P5*P7</f>
        <v>2.5014932004507364</v>
      </c>
      <c r="Q11" s="79"/>
    </row>
    <row r="13" spans="1:17" x14ac:dyDescent="0.25">
      <c r="A13" t="s">
        <v>1373</v>
      </c>
      <c r="B13" t="s">
        <v>1375</v>
      </c>
    </row>
    <row r="15" spans="1:17" x14ac:dyDescent="0.25">
      <c r="A15" t="s">
        <v>1376</v>
      </c>
      <c r="C15">
        <v>1.2250000000000001</v>
      </c>
      <c r="D15" t="s">
        <v>1374</v>
      </c>
    </row>
    <row r="16" spans="1:17" x14ac:dyDescent="0.25">
      <c r="A16" t="s">
        <v>1377</v>
      </c>
      <c r="C16">
        <v>1</v>
      </c>
      <c r="D16" t="s">
        <v>1378</v>
      </c>
    </row>
    <row r="17" spans="1:4" x14ac:dyDescent="0.25">
      <c r="A17" t="s">
        <v>1399</v>
      </c>
      <c r="C17">
        <v>1.3</v>
      </c>
    </row>
    <row r="18" spans="1:4" x14ac:dyDescent="0.25">
      <c r="A18" t="s">
        <v>1380</v>
      </c>
      <c r="D18">
        <f>2*PI()*C23*C24</f>
        <v>3.1415927164216466</v>
      </c>
    </row>
    <row r="19" spans="1:4" x14ac:dyDescent="0.25">
      <c r="A19" t="s">
        <v>1379</v>
      </c>
    </row>
    <row r="22" spans="1:4" x14ac:dyDescent="0.25">
      <c r="A22" t="s">
        <v>1381</v>
      </c>
      <c r="C22" t="s">
        <v>1382</v>
      </c>
    </row>
    <row r="23" spans="1:4" x14ac:dyDescent="0.25">
      <c r="A23" t="s">
        <v>1383</v>
      </c>
      <c r="C23">
        <v>0.50000001000000005</v>
      </c>
      <c r="D23" t="s">
        <v>1385</v>
      </c>
    </row>
    <row r="24" spans="1:4" x14ac:dyDescent="0.25">
      <c r="A24" t="s">
        <v>1384</v>
      </c>
      <c r="C24">
        <v>1</v>
      </c>
      <c r="D24" t="s">
        <v>1385</v>
      </c>
    </row>
    <row r="26" spans="1:4" x14ac:dyDescent="0.25">
      <c r="A26" t="s">
        <v>1373</v>
      </c>
      <c r="C26">
        <f>0.5*C15*(C16^2)*C17*D18</f>
        <v>2.5014932004507364</v>
      </c>
    </row>
    <row r="28" spans="1:4" x14ac:dyDescent="0.25">
      <c r="A28" t="s">
        <v>1386</v>
      </c>
      <c r="C28" t="s">
        <v>1387</v>
      </c>
    </row>
    <row r="30" spans="1:4" x14ac:dyDescent="0.25">
      <c r="A30" t="s">
        <v>1388</v>
      </c>
      <c r="C30">
        <f>1.5*10^(-5)</f>
        <v>1.5000000000000002E-5</v>
      </c>
    </row>
    <row r="31" spans="1:4" x14ac:dyDescent="0.25">
      <c r="A31" t="s">
        <v>1383</v>
      </c>
      <c r="C31">
        <v>0.5</v>
      </c>
    </row>
    <row r="32" spans="1:4" x14ac:dyDescent="0.25">
      <c r="A32" t="s">
        <v>1389</v>
      </c>
      <c r="C32">
        <v>1</v>
      </c>
    </row>
    <row r="33" spans="1:3" x14ac:dyDescent="0.25">
      <c r="A33" t="s">
        <v>1390</v>
      </c>
      <c r="C33">
        <v>150</v>
      </c>
    </row>
    <row r="34" spans="1:3" x14ac:dyDescent="0.25">
      <c r="C34">
        <f>(2*PI()*C30*C31*C32)*C33</f>
        <v>7.0685834705770355E-3</v>
      </c>
    </row>
  </sheetData>
  <mergeCells count="1">
    <mergeCell ref="N9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EA88-C16F-4128-8BA6-0970A7E559A4}">
  <dimension ref="A1:N55"/>
  <sheetViews>
    <sheetView tabSelected="1" topLeftCell="A8" workbookViewId="0">
      <selection activeCell="I22" sqref="I22"/>
    </sheetView>
  </sheetViews>
  <sheetFormatPr defaultRowHeight="15" x14ac:dyDescent="0.25"/>
  <cols>
    <col min="3" max="3" width="71.28515625" bestFit="1" customWidth="1"/>
  </cols>
  <sheetData>
    <row r="1" spans="1:14" x14ac:dyDescent="0.25">
      <c r="B1" t="s">
        <v>1423</v>
      </c>
      <c r="C1" t="s">
        <v>1424</v>
      </c>
      <c r="D1" t="s">
        <v>1422</v>
      </c>
    </row>
    <row r="2" spans="1:14" x14ac:dyDescent="0.25">
      <c r="A2" t="s">
        <v>1391</v>
      </c>
      <c r="B2">
        <f>ROW()-1</f>
        <v>1</v>
      </c>
      <c r="C2" s="83" t="s">
        <v>1425</v>
      </c>
      <c r="D2">
        <v>12</v>
      </c>
    </row>
    <row r="3" spans="1:14" x14ac:dyDescent="0.25">
      <c r="A3" t="s">
        <v>1391</v>
      </c>
      <c r="B3">
        <f>ROW()-1</f>
        <v>2</v>
      </c>
      <c r="C3" s="83" t="s">
        <v>1426</v>
      </c>
      <c r="D3">
        <v>16</v>
      </c>
    </row>
    <row r="4" spans="1:14" x14ac:dyDescent="0.25">
      <c r="A4" t="s">
        <v>1391</v>
      </c>
      <c r="B4">
        <f>ROW()-1</f>
        <v>3</v>
      </c>
      <c r="C4" s="83" t="s">
        <v>1427</v>
      </c>
      <c r="D4">
        <v>21</v>
      </c>
    </row>
    <row r="5" spans="1:14" x14ac:dyDescent="0.25">
      <c r="A5" t="s">
        <v>1391</v>
      </c>
      <c r="B5">
        <f>ROW()-1</f>
        <v>4</v>
      </c>
      <c r="C5" s="83" t="s">
        <v>1428</v>
      </c>
      <c r="D5">
        <v>23</v>
      </c>
    </row>
    <row r="6" spans="1:14" ht="15.75" x14ac:dyDescent="0.25">
      <c r="A6" t="s">
        <v>1391</v>
      </c>
      <c r="B6">
        <f>ROW()-1</f>
        <v>5</v>
      </c>
      <c r="C6" s="71" t="s">
        <v>1392</v>
      </c>
      <c r="D6">
        <v>30</v>
      </c>
    </row>
    <row r="7" spans="1:14" ht="15.75" x14ac:dyDescent="0.25">
      <c r="A7" t="s">
        <v>1391</v>
      </c>
      <c r="B7">
        <f t="shared" ref="B7:B22" si="0">ROW()-1</f>
        <v>6</v>
      </c>
      <c r="C7" s="71" t="s">
        <v>1393</v>
      </c>
      <c r="D7">
        <v>31</v>
      </c>
    </row>
    <row r="8" spans="1:14" ht="15.75" x14ac:dyDescent="0.25">
      <c r="A8" t="s">
        <v>1391</v>
      </c>
      <c r="B8">
        <f t="shared" si="0"/>
        <v>7</v>
      </c>
      <c r="C8" s="71" t="s">
        <v>1397</v>
      </c>
      <c r="D8">
        <v>33</v>
      </c>
    </row>
    <row r="9" spans="1:14" ht="15.75" x14ac:dyDescent="0.25">
      <c r="A9" t="s">
        <v>1391</v>
      </c>
      <c r="B9">
        <f t="shared" si="0"/>
        <v>8</v>
      </c>
      <c r="C9" s="71" t="s">
        <v>1406</v>
      </c>
      <c r="D9">
        <v>35</v>
      </c>
    </row>
    <row r="10" spans="1:14" ht="15.75" x14ac:dyDescent="0.25">
      <c r="A10" t="s">
        <v>1391</v>
      </c>
      <c r="B10">
        <f t="shared" si="0"/>
        <v>9</v>
      </c>
      <c r="C10" s="71" t="s">
        <v>1407</v>
      </c>
      <c r="D10">
        <v>36</v>
      </c>
    </row>
    <row r="11" spans="1:14" ht="15.75" x14ac:dyDescent="0.25">
      <c r="A11" t="s">
        <v>1391</v>
      </c>
      <c r="B11">
        <f t="shared" si="0"/>
        <v>10</v>
      </c>
      <c r="C11" s="71" t="s">
        <v>1409</v>
      </c>
      <c r="D11">
        <v>37</v>
      </c>
    </row>
    <row r="12" spans="1:14" ht="15.75" x14ac:dyDescent="0.25">
      <c r="A12" t="s">
        <v>1391</v>
      </c>
      <c r="B12">
        <f t="shared" si="0"/>
        <v>11</v>
      </c>
      <c r="C12" s="71" t="s">
        <v>1410</v>
      </c>
      <c r="D12">
        <v>37</v>
      </c>
      <c r="L12">
        <v>1</v>
      </c>
      <c r="M12">
        <v>200</v>
      </c>
      <c r="N12">
        <v>-5.0000000000000001E-4</v>
      </c>
    </row>
    <row r="13" spans="1:14" ht="15.75" x14ac:dyDescent="0.25">
      <c r="A13" t="s">
        <v>1391</v>
      </c>
      <c r="B13">
        <f t="shared" si="0"/>
        <v>12</v>
      </c>
      <c r="C13" s="71" t="s">
        <v>1408</v>
      </c>
      <c r="D13">
        <v>40</v>
      </c>
      <c r="L13">
        <f>1+M13</f>
        <v>0.9</v>
      </c>
      <c r="M13">
        <f>M12*N12</f>
        <v>-0.1</v>
      </c>
    </row>
    <row r="14" spans="1:14" ht="15.75" x14ac:dyDescent="0.25">
      <c r="A14" t="s">
        <v>1396</v>
      </c>
      <c r="B14">
        <f t="shared" si="0"/>
        <v>13</v>
      </c>
      <c r="C14" s="71" t="s">
        <v>1444</v>
      </c>
      <c r="D14">
        <v>46</v>
      </c>
    </row>
    <row r="15" spans="1:14" ht="15.75" x14ac:dyDescent="0.25">
      <c r="A15" t="s">
        <v>1391</v>
      </c>
      <c r="B15">
        <f t="shared" si="0"/>
        <v>14</v>
      </c>
      <c r="C15" s="71" t="s">
        <v>1445</v>
      </c>
      <c r="D15">
        <v>47</v>
      </c>
    </row>
    <row r="16" spans="1:14" ht="15.75" x14ac:dyDescent="0.25">
      <c r="A16" t="s">
        <v>1391</v>
      </c>
      <c r="B16">
        <f t="shared" si="0"/>
        <v>15</v>
      </c>
      <c r="C16" s="72" t="s">
        <v>1394</v>
      </c>
      <c r="D16">
        <v>49</v>
      </c>
    </row>
    <row r="17" spans="1:4" ht="15.75" x14ac:dyDescent="0.25">
      <c r="A17" t="s">
        <v>1391</v>
      </c>
      <c r="B17">
        <f t="shared" si="0"/>
        <v>16</v>
      </c>
      <c r="C17" s="71" t="s">
        <v>1395</v>
      </c>
      <c r="D17">
        <v>50</v>
      </c>
    </row>
    <row r="18" spans="1:4" ht="15.75" x14ac:dyDescent="0.25">
      <c r="A18" t="s">
        <v>1391</v>
      </c>
      <c r="B18">
        <f t="shared" si="0"/>
        <v>17</v>
      </c>
      <c r="C18" s="71" t="s">
        <v>1436</v>
      </c>
      <c r="D18">
        <v>52</v>
      </c>
    </row>
    <row r="19" spans="1:4" ht="15.75" x14ac:dyDescent="0.25">
      <c r="A19" t="s">
        <v>1391</v>
      </c>
      <c r="B19">
        <f t="shared" si="0"/>
        <v>18</v>
      </c>
      <c r="C19" s="71" t="s">
        <v>1437</v>
      </c>
      <c r="D19">
        <v>54</v>
      </c>
    </row>
    <row r="20" spans="1:4" ht="15.75" x14ac:dyDescent="0.25">
      <c r="A20" t="s">
        <v>1391</v>
      </c>
      <c r="B20">
        <f t="shared" si="0"/>
        <v>19</v>
      </c>
      <c r="C20" s="71" t="s">
        <v>1443</v>
      </c>
      <c r="D20">
        <v>56</v>
      </c>
    </row>
    <row r="21" spans="1:4" ht="15.75" x14ac:dyDescent="0.25">
      <c r="A21" t="s">
        <v>1391</v>
      </c>
      <c r="B21">
        <f t="shared" si="0"/>
        <v>20</v>
      </c>
      <c r="C21" s="71" t="s">
        <v>1448</v>
      </c>
    </row>
    <row r="22" spans="1:4" ht="15.75" x14ac:dyDescent="0.25">
      <c r="A22" t="s">
        <v>1391</v>
      </c>
      <c r="B22">
        <f t="shared" si="0"/>
        <v>21</v>
      </c>
      <c r="C22" s="71" t="s">
        <v>1446</v>
      </c>
      <c r="D22">
        <v>58</v>
      </c>
    </row>
    <row r="23" spans="1:4" ht="15.75" x14ac:dyDescent="0.25">
      <c r="A23" t="s">
        <v>1391</v>
      </c>
      <c r="B23">
        <f t="shared" ref="B23:B55" si="1">ROW()-1</f>
        <v>22</v>
      </c>
      <c r="C23" s="71" t="s">
        <v>1438</v>
      </c>
      <c r="D23">
        <v>53</v>
      </c>
    </row>
    <row r="24" spans="1:4" ht="15.75" x14ac:dyDescent="0.25">
      <c r="A24" t="s">
        <v>1391</v>
      </c>
      <c r="B24">
        <f t="shared" si="1"/>
        <v>23</v>
      </c>
      <c r="C24" s="71" t="s">
        <v>1449</v>
      </c>
      <c r="D24">
        <v>64</v>
      </c>
    </row>
    <row r="25" spans="1:4" ht="15.75" x14ac:dyDescent="0.25">
      <c r="A25" t="s">
        <v>1391</v>
      </c>
      <c r="B25">
        <f t="shared" si="1"/>
        <v>24</v>
      </c>
      <c r="C25" s="71" t="s">
        <v>1398</v>
      </c>
      <c r="D25">
        <v>57</v>
      </c>
    </row>
    <row r="26" spans="1:4" ht="15.75" x14ac:dyDescent="0.25">
      <c r="A26" t="s">
        <v>1391</v>
      </c>
      <c r="B26">
        <f t="shared" si="1"/>
        <v>25</v>
      </c>
      <c r="C26" s="71" t="s">
        <v>1411</v>
      </c>
      <c r="D26">
        <v>42</v>
      </c>
    </row>
    <row r="27" spans="1:4" ht="15.75" x14ac:dyDescent="0.25">
      <c r="A27" t="s">
        <v>1391</v>
      </c>
      <c r="B27">
        <f t="shared" si="1"/>
        <v>26</v>
      </c>
      <c r="C27" s="71" t="s">
        <v>1440</v>
      </c>
      <c r="D27">
        <v>61</v>
      </c>
    </row>
    <row r="28" spans="1:4" ht="15.75" x14ac:dyDescent="0.25">
      <c r="A28" t="s">
        <v>1391</v>
      </c>
      <c r="B28">
        <f t="shared" si="1"/>
        <v>27</v>
      </c>
      <c r="C28" s="71" t="s">
        <v>1441</v>
      </c>
      <c r="D28">
        <v>62</v>
      </c>
    </row>
    <row r="29" spans="1:4" x14ac:dyDescent="0.25">
      <c r="A29" t="s">
        <v>1391</v>
      </c>
      <c r="B29">
        <f t="shared" si="1"/>
        <v>28</v>
      </c>
    </row>
    <row r="30" spans="1:4" x14ac:dyDescent="0.25">
      <c r="A30" t="s">
        <v>1391</v>
      </c>
      <c r="B30">
        <f t="shared" si="1"/>
        <v>29</v>
      </c>
    </row>
    <row r="31" spans="1:4" x14ac:dyDescent="0.25">
      <c r="A31" t="s">
        <v>1391</v>
      </c>
      <c r="B31">
        <f t="shared" si="1"/>
        <v>30</v>
      </c>
    </row>
    <row r="32" spans="1:4" x14ac:dyDescent="0.25">
      <c r="A32" t="s">
        <v>1391</v>
      </c>
      <c r="B32">
        <f t="shared" si="1"/>
        <v>31</v>
      </c>
    </row>
    <row r="33" spans="1:2" x14ac:dyDescent="0.25">
      <c r="A33" t="s">
        <v>1391</v>
      </c>
      <c r="B33">
        <f t="shared" si="1"/>
        <v>32</v>
      </c>
    </row>
    <row r="34" spans="1:2" x14ac:dyDescent="0.25">
      <c r="A34" t="s">
        <v>1391</v>
      </c>
      <c r="B34">
        <f t="shared" si="1"/>
        <v>33</v>
      </c>
    </row>
    <row r="35" spans="1:2" x14ac:dyDescent="0.25">
      <c r="A35" t="s">
        <v>1391</v>
      </c>
      <c r="B35">
        <f t="shared" si="1"/>
        <v>34</v>
      </c>
    </row>
    <row r="36" spans="1:2" x14ac:dyDescent="0.25">
      <c r="A36" t="s">
        <v>1391</v>
      </c>
      <c r="B36">
        <f t="shared" si="1"/>
        <v>35</v>
      </c>
    </row>
    <row r="37" spans="1:2" x14ac:dyDescent="0.25">
      <c r="A37" t="s">
        <v>1391</v>
      </c>
      <c r="B37">
        <f t="shared" si="1"/>
        <v>36</v>
      </c>
    </row>
    <row r="38" spans="1:2" x14ac:dyDescent="0.25">
      <c r="A38" t="s">
        <v>1391</v>
      </c>
      <c r="B38">
        <f t="shared" si="1"/>
        <v>37</v>
      </c>
    </row>
    <row r="39" spans="1:2" x14ac:dyDescent="0.25">
      <c r="A39" t="s">
        <v>1391</v>
      </c>
      <c r="B39">
        <f t="shared" si="1"/>
        <v>38</v>
      </c>
    </row>
    <row r="40" spans="1:2" x14ac:dyDescent="0.25">
      <c r="A40" t="s">
        <v>1391</v>
      </c>
      <c r="B40">
        <f t="shared" si="1"/>
        <v>39</v>
      </c>
    </row>
    <row r="41" spans="1:2" x14ac:dyDescent="0.25">
      <c r="A41" t="s">
        <v>1391</v>
      </c>
      <c r="B41">
        <f t="shared" si="1"/>
        <v>40</v>
      </c>
    </row>
    <row r="42" spans="1:2" x14ac:dyDescent="0.25">
      <c r="A42" t="s">
        <v>1391</v>
      </c>
      <c r="B42">
        <f t="shared" si="1"/>
        <v>41</v>
      </c>
    </row>
    <row r="43" spans="1:2" x14ac:dyDescent="0.25">
      <c r="A43" t="s">
        <v>1391</v>
      </c>
      <c r="B43">
        <f t="shared" si="1"/>
        <v>42</v>
      </c>
    </row>
    <row r="44" spans="1:2" x14ac:dyDescent="0.25">
      <c r="A44" t="s">
        <v>1391</v>
      </c>
      <c r="B44">
        <f t="shared" si="1"/>
        <v>43</v>
      </c>
    </row>
    <row r="45" spans="1:2" x14ac:dyDescent="0.25">
      <c r="A45" t="s">
        <v>1391</v>
      </c>
      <c r="B45">
        <f t="shared" si="1"/>
        <v>44</v>
      </c>
    </row>
    <row r="46" spans="1:2" x14ac:dyDescent="0.25">
      <c r="A46" t="s">
        <v>1391</v>
      </c>
      <c r="B46">
        <f t="shared" si="1"/>
        <v>45</v>
      </c>
    </row>
    <row r="47" spans="1:2" x14ac:dyDescent="0.25">
      <c r="A47" t="s">
        <v>1391</v>
      </c>
      <c r="B47">
        <f t="shared" si="1"/>
        <v>46</v>
      </c>
    </row>
    <row r="48" spans="1:2" x14ac:dyDescent="0.25">
      <c r="A48" t="s">
        <v>1391</v>
      </c>
      <c r="B48">
        <f t="shared" si="1"/>
        <v>47</v>
      </c>
    </row>
    <row r="49" spans="1:2" x14ac:dyDescent="0.25">
      <c r="A49" t="s">
        <v>1391</v>
      </c>
      <c r="B49">
        <f t="shared" si="1"/>
        <v>48</v>
      </c>
    </row>
    <row r="50" spans="1:2" x14ac:dyDescent="0.25">
      <c r="A50" t="s">
        <v>1391</v>
      </c>
      <c r="B50">
        <f t="shared" si="1"/>
        <v>49</v>
      </c>
    </row>
    <row r="51" spans="1:2" x14ac:dyDescent="0.25">
      <c r="A51" t="s">
        <v>1391</v>
      </c>
      <c r="B51">
        <f t="shared" si="1"/>
        <v>50</v>
      </c>
    </row>
    <row r="52" spans="1:2" x14ac:dyDescent="0.25">
      <c r="A52" t="s">
        <v>1391</v>
      </c>
      <c r="B52">
        <f t="shared" si="1"/>
        <v>51</v>
      </c>
    </row>
    <row r="53" spans="1:2" x14ac:dyDescent="0.25">
      <c r="A53" t="s">
        <v>1391</v>
      </c>
      <c r="B53">
        <f t="shared" si="1"/>
        <v>52</v>
      </c>
    </row>
    <row r="54" spans="1:2" x14ac:dyDescent="0.25">
      <c r="A54" t="s">
        <v>1391</v>
      </c>
      <c r="B54">
        <f t="shared" si="1"/>
        <v>53</v>
      </c>
    </row>
    <row r="55" spans="1:2" x14ac:dyDescent="0.25">
      <c r="B55">
        <f t="shared" si="1"/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00C0-273A-4266-82A9-F8C3ACBB606B}">
  <dimension ref="A1:D32"/>
  <sheetViews>
    <sheetView workbookViewId="0">
      <selection activeCell="C6" sqref="C6:D6"/>
    </sheetView>
  </sheetViews>
  <sheetFormatPr defaultRowHeight="15" x14ac:dyDescent="0.25"/>
  <cols>
    <col min="3" max="3" width="26.5703125" bestFit="1" customWidth="1"/>
  </cols>
  <sheetData>
    <row r="1" spans="1:4" x14ac:dyDescent="0.25">
      <c r="B1" t="s">
        <v>1423</v>
      </c>
      <c r="C1" t="s">
        <v>1424</v>
      </c>
      <c r="D1" t="s">
        <v>1422</v>
      </c>
    </row>
    <row r="2" spans="1:4" x14ac:dyDescent="0.25">
      <c r="A2" t="s">
        <v>1432</v>
      </c>
      <c r="B2">
        <f>ROW()-1</f>
        <v>1</v>
      </c>
      <c r="C2" t="s">
        <v>1434</v>
      </c>
      <c r="D2">
        <v>34</v>
      </c>
    </row>
    <row r="3" spans="1:4" x14ac:dyDescent="0.25">
      <c r="A3" t="s">
        <v>1432</v>
      </c>
      <c r="B3">
        <f>ROW()-1</f>
        <v>2</v>
      </c>
      <c r="C3" t="s">
        <v>1435</v>
      </c>
      <c r="D3">
        <v>49</v>
      </c>
    </row>
    <row r="4" spans="1:4" x14ac:dyDescent="0.25">
      <c r="A4" t="s">
        <v>1432</v>
      </c>
      <c r="B4">
        <f>ROW()-1</f>
        <v>3</v>
      </c>
      <c r="C4" t="s">
        <v>1442</v>
      </c>
      <c r="D4">
        <v>51</v>
      </c>
    </row>
    <row r="5" spans="1:4" x14ac:dyDescent="0.25">
      <c r="A5" t="s">
        <v>1432</v>
      </c>
      <c r="B5">
        <f t="shared" ref="B5:B32" si="0">ROW()-1</f>
        <v>4</v>
      </c>
      <c r="C5" t="s">
        <v>1447</v>
      </c>
    </row>
    <row r="6" spans="1:4" x14ac:dyDescent="0.25">
      <c r="A6" t="s">
        <v>1432</v>
      </c>
      <c r="B6">
        <f t="shared" si="0"/>
        <v>5</v>
      </c>
      <c r="C6" t="s">
        <v>1439</v>
      </c>
      <c r="D6">
        <v>53</v>
      </c>
    </row>
    <row r="7" spans="1:4" x14ac:dyDescent="0.25">
      <c r="A7" t="s">
        <v>1432</v>
      </c>
      <c r="B7">
        <f t="shared" si="0"/>
        <v>6</v>
      </c>
      <c r="C7" t="s">
        <v>1433</v>
      </c>
      <c r="D7">
        <v>58</v>
      </c>
    </row>
    <row r="8" spans="1:4" x14ac:dyDescent="0.25">
      <c r="A8" t="s">
        <v>1432</v>
      </c>
      <c r="B8">
        <f t="shared" si="0"/>
        <v>7</v>
      </c>
    </row>
    <row r="9" spans="1:4" x14ac:dyDescent="0.25">
      <c r="A9" t="s">
        <v>1432</v>
      </c>
      <c r="B9">
        <f t="shared" si="0"/>
        <v>8</v>
      </c>
    </row>
    <row r="10" spans="1:4" x14ac:dyDescent="0.25">
      <c r="A10" t="s">
        <v>1432</v>
      </c>
      <c r="B10">
        <f t="shared" si="0"/>
        <v>9</v>
      </c>
    </row>
    <row r="11" spans="1:4" x14ac:dyDescent="0.25">
      <c r="A11" t="s">
        <v>1432</v>
      </c>
      <c r="B11">
        <f t="shared" si="0"/>
        <v>10</v>
      </c>
    </row>
    <row r="12" spans="1:4" x14ac:dyDescent="0.25">
      <c r="A12" t="s">
        <v>1432</v>
      </c>
      <c r="B12">
        <f t="shared" si="0"/>
        <v>11</v>
      </c>
    </row>
    <row r="13" spans="1:4" x14ac:dyDescent="0.25">
      <c r="A13" t="s">
        <v>1432</v>
      </c>
      <c r="B13">
        <f t="shared" si="0"/>
        <v>12</v>
      </c>
    </row>
    <row r="14" spans="1:4" x14ac:dyDescent="0.25">
      <c r="A14" t="s">
        <v>1432</v>
      </c>
      <c r="B14">
        <f t="shared" si="0"/>
        <v>13</v>
      </c>
    </row>
    <row r="15" spans="1:4" x14ac:dyDescent="0.25">
      <c r="A15" t="s">
        <v>1432</v>
      </c>
      <c r="B15">
        <f t="shared" si="0"/>
        <v>14</v>
      </c>
    </row>
    <row r="16" spans="1:4" x14ac:dyDescent="0.25">
      <c r="A16" t="s">
        <v>1432</v>
      </c>
      <c r="B16">
        <f t="shared" si="0"/>
        <v>15</v>
      </c>
    </row>
    <row r="17" spans="1:2" x14ac:dyDescent="0.25">
      <c r="A17" t="s">
        <v>1432</v>
      </c>
      <c r="B17">
        <f t="shared" si="0"/>
        <v>16</v>
      </c>
    </row>
    <row r="18" spans="1:2" x14ac:dyDescent="0.25">
      <c r="A18" t="s">
        <v>1432</v>
      </c>
      <c r="B18">
        <f t="shared" si="0"/>
        <v>17</v>
      </c>
    </row>
    <row r="19" spans="1:2" x14ac:dyDescent="0.25">
      <c r="A19" t="s">
        <v>1432</v>
      </c>
      <c r="B19">
        <f t="shared" si="0"/>
        <v>18</v>
      </c>
    </row>
    <row r="20" spans="1:2" x14ac:dyDescent="0.25">
      <c r="A20" t="s">
        <v>1432</v>
      </c>
      <c r="B20">
        <f t="shared" si="0"/>
        <v>19</v>
      </c>
    </row>
    <row r="21" spans="1:2" x14ac:dyDescent="0.25">
      <c r="A21" t="s">
        <v>1432</v>
      </c>
      <c r="B21">
        <f t="shared" si="0"/>
        <v>20</v>
      </c>
    </row>
    <row r="22" spans="1:2" x14ac:dyDescent="0.25">
      <c r="A22" t="s">
        <v>1432</v>
      </c>
      <c r="B22">
        <f t="shared" si="0"/>
        <v>21</v>
      </c>
    </row>
    <row r="23" spans="1:2" x14ac:dyDescent="0.25">
      <c r="A23" t="s">
        <v>1432</v>
      </c>
      <c r="B23">
        <f t="shared" si="0"/>
        <v>22</v>
      </c>
    </row>
    <row r="24" spans="1:2" x14ac:dyDescent="0.25">
      <c r="A24" t="s">
        <v>1432</v>
      </c>
      <c r="B24">
        <f t="shared" si="0"/>
        <v>23</v>
      </c>
    </row>
    <row r="25" spans="1:2" x14ac:dyDescent="0.25">
      <c r="A25" t="s">
        <v>1432</v>
      </c>
      <c r="B25">
        <f t="shared" si="0"/>
        <v>24</v>
      </c>
    </row>
    <row r="26" spans="1:2" x14ac:dyDescent="0.25">
      <c r="A26" t="s">
        <v>1432</v>
      </c>
      <c r="B26">
        <f t="shared" si="0"/>
        <v>25</v>
      </c>
    </row>
    <row r="27" spans="1:2" x14ac:dyDescent="0.25">
      <c r="A27" t="s">
        <v>1432</v>
      </c>
      <c r="B27">
        <f t="shared" si="0"/>
        <v>26</v>
      </c>
    </row>
    <row r="28" spans="1:2" x14ac:dyDescent="0.25">
      <c r="A28" t="s">
        <v>1432</v>
      </c>
      <c r="B28">
        <f t="shared" si="0"/>
        <v>27</v>
      </c>
    </row>
    <row r="29" spans="1:2" x14ac:dyDescent="0.25">
      <c r="A29" t="s">
        <v>1432</v>
      </c>
      <c r="B29">
        <f t="shared" si="0"/>
        <v>28</v>
      </c>
    </row>
    <row r="30" spans="1:2" x14ac:dyDescent="0.25">
      <c r="A30" t="s">
        <v>1432</v>
      </c>
      <c r="B30">
        <f t="shared" si="0"/>
        <v>29</v>
      </c>
    </row>
    <row r="31" spans="1:2" x14ac:dyDescent="0.25">
      <c r="A31" t="s">
        <v>1432</v>
      </c>
      <c r="B31">
        <f t="shared" si="0"/>
        <v>30</v>
      </c>
    </row>
    <row r="32" spans="1:2" x14ac:dyDescent="0.25">
      <c r="A32" t="s">
        <v>1432</v>
      </c>
      <c r="B32">
        <f t="shared" si="0"/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815C-832D-4B4E-B220-499964C0AB30}">
  <dimension ref="A1:S74"/>
  <sheetViews>
    <sheetView topLeftCell="I10" workbookViewId="0">
      <selection activeCell="U25" sqref="U25"/>
    </sheetView>
  </sheetViews>
  <sheetFormatPr defaultRowHeight="15" x14ac:dyDescent="0.25"/>
  <cols>
    <col min="1" max="1" width="15.85546875" bestFit="1" customWidth="1"/>
  </cols>
  <sheetData>
    <row r="1" spans="1:19" x14ac:dyDescent="0.25">
      <c r="A1" t="s">
        <v>1412</v>
      </c>
      <c r="B1">
        <v>6900</v>
      </c>
      <c r="C1">
        <v>11371</v>
      </c>
      <c r="D1">
        <v>11236</v>
      </c>
      <c r="E1">
        <v>12160</v>
      </c>
      <c r="F1">
        <v>12511</v>
      </c>
      <c r="G1">
        <v>13386</v>
      </c>
      <c r="H1">
        <v>13542</v>
      </c>
    </row>
    <row r="2" spans="1:19" x14ac:dyDescent="0.25">
      <c r="A2" t="s">
        <v>1421</v>
      </c>
      <c r="B2">
        <v>70</v>
      </c>
      <c r="C2">
        <v>70</v>
      </c>
      <c r="D2">
        <v>70</v>
      </c>
      <c r="E2">
        <v>70</v>
      </c>
      <c r="F2">
        <v>70</v>
      </c>
      <c r="G2">
        <v>70</v>
      </c>
      <c r="H2">
        <v>70</v>
      </c>
    </row>
    <row r="3" spans="1:19" x14ac:dyDescent="0.25">
      <c r="A3" t="s">
        <v>1414</v>
      </c>
      <c r="B3">
        <v>145</v>
      </c>
      <c r="C3">
        <v>198</v>
      </c>
      <c r="D3">
        <v>177</v>
      </c>
      <c r="E3">
        <v>227</v>
      </c>
      <c r="F3">
        <v>253</v>
      </c>
      <c r="G3">
        <v>260</v>
      </c>
      <c r="H3">
        <v>272</v>
      </c>
      <c r="N3">
        <f>500000-240000</f>
        <v>260000</v>
      </c>
      <c r="O3">
        <v>4</v>
      </c>
    </row>
    <row r="4" spans="1:19" x14ac:dyDescent="0.25">
      <c r="A4" t="s">
        <v>1417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9" x14ac:dyDescent="0.25">
      <c r="A5" t="s">
        <v>1418</v>
      </c>
      <c r="B5">
        <v>4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N5">
        <f>N3/O3</f>
        <v>65000</v>
      </c>
    </row>
    <row r="6" spans="1:19" x14ac:dyDescent="0.25">
      <c r="A6" t="s">
        <v>1429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9" x14ac:dyDescent="0.25">
      <c r="A7" t="s">
        <v>1430</v>
      </c>
      <c r="D7">
        <v>5</v>
      </c>
      <c r="E7">
        <v>5</v>
      </c>
      <c r="F7">
        <v>5</v>
      </c>
      <c r="G7">
        <v>5</v>
      </c>
      <c r="H7">
        <v>15</v>
      </c>
    </row>
    <row r="8" spans="1:19" x14ac:dyDescent="0.25">
      <c r="A8" t="s">
        <v>1419</v>
      </c>
      <c r="B8">
        <v>4</v>
      </c>
      <c r="C8">
        <v>4</v>
      </c>
      <c r="D8">
        <v>3</v>
      </c>
      <c r="E8">
        <v>3</v>
      </c>
      <c r="F8">
        <v>3</v>
      </c>
      <c r="G8">
        <v>3</v>
      </c>
      <c r="H8">
        <v>3</v>
      </c>
    </row>
    <row r="9" spans="1:19" x14ac:dyDescent="0.25">
      <c r="A9" t="s">
        <v>1420</v>
      </c>
      <c r="B9">
        <v>48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</row>
    <row r="10" spans="1:19" x14ac:dyDescent="0.25">
      <c r="A10" t="s">
        <v>1431</v>
      </c>
      <c r="D10">
        <v>253</v>
      </c>
      <c r="E10">
        <v>278</v>
      </c>
      <c r="F10">
        <v>244</v>
      </c>
      <c r="G10">
        <v>284</v>
      </c>
      <c r="H10">
        <v>284</v>
      </c>
      <c r="I10">
        <v>20</v>
      </c>
      <c r="J10">
        <v>200</v>
      </c>
    </row>
    <row r="11" spans="1:19" x14ac:dyDescent="0.25">
      <c r="A11" t="s">
        <v>1413</v>
      </c>
      <c r="B11">
        <v>126</v>
      </c>
      <c r="C11">
        <v>126</v>
      </c>
      <c r="D11">
        <v>126</v>
      </c>
      <c r="E11">
        <v>126</v>
      </c>
      <c r="F11">
        <v>126</v>
      </c>
      <c r="G11">
        <v>126</v>
      </c>
      <c r="H11">
        <v>126</v>
      </c>
      <c r="I11">
        <v>1</v>
      </c>
      <c r="J11">
        <v>500</v>
      </c>
    </row>
    <row r="12" spans="1:19" x14ac:dyDescent="0.25">
      <c r="A12" t="s">
        <v>1416</v>
      </c>
      <c r="B12">
        <v>178</v>
      </c>
      <c r="C12">
        <v>178</v>
      </c>
      <c r="D12">
        <v>178</v>
      </c>
      <c r="E12">
        <v>2032</v>
      </c>
      <c r="F12">
        <v>1947</v>
      </c>
      <c r="G12">
        <v>1950</v>
      </c>
      <c r="H12">
        <v>1950</v>
      </c>
      <c r="I12">
        <v>1</v>
      </c>
      <c r="J12">
        <v>1</v>
      </c>
    </row>
    <row r="13" spans="1:19" x14ac:dyDescent="0.25">
      <c r="A13" t="s">
        <v>1415</v>
      </c>
      <c r="B13">
        <v>184</v>
      </c>
      <c r="C13">
        <v>184</v>
      </c>
      <c r="D13">
        <v>184</v>
      </c>
      <c r="E13">
        <v>184</v>
      </c>
      <c r="F13">
        <v>165</v>
      </c>
      <c r="G13">
        <v>165</v>
      </c>
      <c r="H13">
        <v>162</v>
      </c>
    </row>
    <row r="15" spans="1:19" x14ac:dyDescent="0.25">
      <c r="A15" t="s">
        <v>1358</v>
      </c>
      <c r="B15">
        <f t="shared" ref="B15:G15" si="0">B1-SUM(B2:B13)</f>
        <v>6139</v>
      </c>
      <c r="C15">
        <f t="shared" si="0"/>
        <v>10557</v>
      </c>
      <c r="D15">
        <f t="shared" si="0"/>
        <v>10187</v>
      </c>
      <c r="E15">
        <f t="shared" si="0"/>
        <v>9182</v>
      </c>
      <c r="F15">
        <f t="shared" si="0"/>
        <v>9645</v>
      </c>
      <c r="G15">
        <f t="shared" si="0"/>
        <v>10470</v>
      </c>
      <c r="H15">
        <f t="shared" ref="H15" si="1">H1-SUM(H2:H13)</f>
        <v>10607</v>
      </c>
      <c r="J15">
        <f>+(MAX(0,MIN(1,($J$10-K15)/$J$11)))*$J$12</f>
        <v>0</v>
      </c>
      <c r="K15">
        <v>200</v>
      </c>
      <c r="N15">
        <f>1/(1+O15)</f>
        <v>1</v>
      </c>
      <c r="O15">
        <v>0</v>
      </c>
      <c r="P15">
        <v>0</v>
      </c>
      <c r="Q15">
        <f>1/(1+P15)</f>
        <v>1</v>
      </c>
      <c r="R15">
        <f>1/(EXP(Q15))</f>
        <v>0.36787944117144233</v>
      </c>
      <c r="S15" t="e">
        <f>1/LOG(1+P15)</f>
        <v>#DIV/0!</v>
      </c>
    </row>
    <row r="16" spans="1:19" x14ac:dyDescent="0.25">
      <c r="J16">
        <f t="shared" ref="J16:J35" si="2">+(MAX(0,MIN(1,($J$10-K16)/$J$11)))*$J$12</f>
        <v>0.02</v>
      </c>
      <c r="K16">
        <v>190</v>
      </c>
      <c r="N16">
        <f t="shared" ref="N16:N27" si="3">1/(1+O16)</f>
        <v>0.16666666666666666</v>
      </c>
      <c r="O16">
        <v>5</v>
      </c>
      <c r="P16">
        <v>1</v>
      </c>
      <c r="Q16">
        <f t="shared" ref="Q16:Q74" si="4">1/(1+P16)</f>
        <v>0.5</v>
      </c>
      <c r="S16">
        <f t="shared" ref="S16:S74" si="5">1/LOG(1+P16)</f>
        <v>3.3219280948873622</v>
      </c>
    </row>
    <row r="17" spans="3:19" x14ac:dyDescent="0.25">
      <c r="J17">
        <f t="shared" si="2"/>
        <v>0.04</v>
      </c>
      <c r="K17">
        <v>180</v>
      </c>
      <c r="N17">
        <f t="shared" si="3"/>
        <v>9.0909090909090912E-2</v>
      </c>
      <c r="O17">
        <v>10</v>
      </c>
      <c r="P17">
        <v>2</v>
      </c>
      <c r="Q17">
        <f t="shared" si="4"/>
        <v>0.33333333333333331</v>
      </c>
      <c r="S17">
        <f t="shared" si="5"/>
        <v>2.0959032742893848</v>
      </c>
    </row>
    <row r="18" spans="3:19" x14ac:dyDescent="0.25">
      <c r="E18">
        <v>3500</v>
      </c>
      <c r="F18">
        <v>5000</v>
      </c>
      <c r="J18">
        <f t="shared" si="2"/>
        <v>0.06</v>
      </c>
      <c r="K18">
        <v>170</v>
      </c>
      <c r="N18">
        <f t="shared" si="3"/>
        <v>6.25E-2</v>
      </c>
      <c r="O18">
        <v>15</v>
      </c>
      <c r="P18">
        <v>3</v>
      </c>
      <c r="Q18">
        <f t="shared" si="4"/>
        <v>0.25</v>
      </c>
      <c r="S18">
        <f t="shared" si="5"/>
        <v>1.6609640474436811</v>
      </c>
    </row>
    <row r="19" spans="3:19" x14ac:dyDescent="0.25">
      <c r="E19">
        <f>J10/E18</f>
        <v>5.7142857142857141E-2</v>
      </c>
      <c r="F19">
        <f>200/F18</f>
        <v>0.04</v>
      </c>
      <c r="J19">
        <f t="shared" si="2"/>
        <v>0.08</v>
      </c>
      <c r="K19">
        <v>160</v>
      </c>
      <c r="N19">
        <f t="shared" si="3"/>
        <v>4.7619047619047616E-2</v>
      </c>
      <c r="O19">
        <v>20</v>
      </c>
      <c r="P19">
        <v>4</v>
      </c>
      <c r="Q19">
        <f t="shared" si="4"/>
        <v>0.2</v>
      </c>
      <c r="S19">
        <f t="shared" si="5"/>
        <v>1.4306765580733929</v>
      </c>
    </row>
    <row r="20" spans="3:19" x14ac:dyDescent="0.25">
      <c r="J20">
        <f t="shared" si="2"/>
        <v>0.1</v>
      </c>
      <c r="K20">
        <v>150</v>
      </c>
      <c r="N20">
        <f t="shared" si="3"/>
        <v>3.8461538461538464E-2</v>
      </c>
      <c r="O20">
        <v>25</v>
      </c>
      <c r="P20">
        <v>5</v>
      </c>
      <c r="Q20">
        <f t="shared" si="4"/>
        <v>0.16666666666666666</v>
      </c>
      <c r="S20">
        <f t="shared" si="5"/>
        <v>1.2850972089384687</v>
      </c>
    </row>
    <row r="21" spans="3:19" x14ac:dyDescent="0.25">
      <c r="F21">
        <f>0.05*80</f>
        <v>4</v>
      </c>
      <c r="J21">
        <f t="shared" si="2"/>
        <v>0.12</v>
      </c>
      <c r="K21">
        <v>140</v>
      </c>
      <c r="N21">
        <f t="shared" si="3"/>
        <v>3.2258064516129031E-2</v>
      </c>
      <c r="O21">
        <v>30</v>
      </c>
      <c r="P21">
        <v>6</v>
      </c>
      <c r="Q21">
        <f t="shared" si="4"/>
        <v>0.14285714285714285</v>
      </c>
      <c r="S21">
        <f t="shared" si="5"/>
        <v>1.1832946624549383</v>
      </c>
    </row>
    <row r="22" spans="3:19" x14ac:dyDescent="0.25">
      <c r="J22">
        <f t="shared" si="2"/>
        <v>0.14000000000000001</v>
      </c>
      <c r="K22">
        <v>130</v>
      </c>
      <c r="N22">
        <f t="shared" si="3"/>
        <v>2.7777777777777776E-2</v>
      </c>
      <c r="O22">
        <v>35</v>
      </c>
      <c r="P22">
        <v>7</v>
      </c>
      <c r="Q22">
        <f t="shared" si="4"/>
        <v>0.125</v>
      </c>
      <c r="S22">
        <f t="shared" si="5"/>
        <v>1.1073093649624541</v>
      </c>
    </row>
    <row r="23" spans="3:19" x14ac:dyDescent="0.25">
      <c r="J23">
        <f t="shared" si="2"/>
        <v>0.16</v>
      </c>
      <c r="K23">
        <v>120</v>
      </c>
      <c r="N23">
        <f t="shared" si="3"/>
        <v>2.4390243902439025E-2</v>
      </c>
      <c r="O23">
        <v>40</v>
      </c>
      <c r="P23">
        <v>8</v>
      </c>
      <c r="Q23">
        <f t="shared" si="4"/>
        <v>0.1111111111111111</v>
      </c>
      <c r="S23">
        <f t="shared" si="5"/>
        <v>1.0479516371446924</v>
      </c>
    </row>
    <row r="24" spans="3:19" x14ac:dyDescent="0.25">
      <c r="J24">
        <f t="shared" si="2"/>
        <v>0.18</v>
      </c>
      <c r="K24">
        <v>110</v>
      </c>
      <c r="N24">
        <f t="shared" si="3"/>
        <v>2.1739130434782608E-2</v>
      </c>
      <c r="O24">
        <v>45</v>
      </c>
      <c r="P24">
        <v>9</v>
      </c>
      <c r="Q24">
        <f t="shared" si="4"/>
        <v>0.1</v>
      </c>
      <c r="S24">
        <f t="shared" si="5"/>
        <v>1</v>
      </c>
    </row>
    <row r="25" spans="3:19" x14ac:dyDescent="0.25">
      <c r="C25">
        <f>D25-E25</f>
        <v>394</v>
      </c>
      <c r="D25">
        <v>9277</v>
      </c>
      <c r="E25">
        <v>8883</v>
      </c>
      <c r="J25">
        <f t="shared" si="2"/>
        <v>0.2</v>
      </c>
      <c r="K25">
        <v>100</v>
      </c>
      <c r="N25">
        <f t="shared" si="3"/>
        <v>1.9607843137254902E-2</v>
      </c>
      <c r="O25">
        <v>50</v>
      </c>
      <c r="P25">
        <v>10</v>
      </c>
      <c r="Q25">
        <f t="shared" si="4"/>
        <v>9.0909090909090912E-2</v>
      </c>
      <c r="S25">
        <f t="shared" si="5"/>
        <v>0.96025256778912738</v>
      </c>
    </row>
    <row r="26" spans="3:19" x14ac:dyDescent="0.25">
      <c r="C26">
        <f>C25/60</f>
        <v>6.5666666666666664</v>
      </c>
      <c r="J26">
        <f t="shared" si="2"/>
        <v>0.22</v>
      </c>
      <c r="K26">
        <v>90</v>
      </c>
      <c r="N26">
        <f t="shared" si="3"/>
        <v>1.7857142857142856E-2</v>
      </c>
      <c r="O26">
        <v>55</v>
      </c>
      <c r="P26">
        <v>11</v>
      </c>
      <c r="Q26">
        <f t="shared" si="4"/>
        <v>8.3333333333333329E-2</v>
      </c>
      <c r="S26">
        <f t="shared" si="5"/>
        <v>0.92662840802912672</v>
      </c>
    </row>
    <row r="27" spans="3:19" x14ac:dyDescent="0.25">
      <c r="C27">
        <f>+C26*4</f>
        <v>26.266666666666666</v>
      </c>
      <c r="D27">
        <f>D25+C25*4</f>
        <v>10853</v>
      </c>
      <c r="J27">
        <f t="shared" si="2"/>
        <v>0.24</v>
      </c>
      <c r="K27">
        <v>80</v>
      </c>
      <c r="N27">
        <f t="shared" si="3"/>
        <v>1.6393442622950821E-2</v>
      </c>
      <c r="O27">
        <v>60</v>
      </c>
      <c r="P27">
        <v>12</v>
      </c>
      <c r="Q27">
        <f t="shared" si="4"/>
        <v>7.6923076923076927E-2</v>
      </c>
      <c r="S27">
        <f t="shared" si="5"/>
        <v>0.89771171750262313</v>
      </c>
    </row>
    <row r="28" spans="3:19" x14ac:dyDescent="0.25">
      <c r="D28">
        <f>D27/60</f>
        <v>180.88333333333333</v>
      </c>
      <c r="J28">
        <f t="shared" si="2"/>
        <v>0.26</v>
      </c>
      <c r="K28">
        <v>70</v>
      </c>
      <c r="P28">
        <v>13</v>
      </c>
      <c r="Q28">
        <f t="shared" si="4"/>
        <v>7.1428571428571425E-2</v>
      </c>
      <c r="S28">
        <f t="shared" si="5"/>
        <v>0.8725028695491559</v>
      </c>
    </row>
    <row r="29" spans="3:19" x14ac:dyDescent="0.25">
      <c r="D29">
        <f>D28/60</f>
        <v>3.0147222222222223</v>
      </c>
      <c r="J29">
        <f t="shared" si="2"/>
        <v>0.28000000000000003</v>
      </c>
      <c r="K29">
        <v>60</v>
      </c>
      <c r="P29">
        <v>14</v>
      </c>
      <c r="Q29">
        <f t="shared" si="4"/>
        <v>6.6666666666666666E-2</v>
      </c>
      <c r="S29">
        <f t="shared" si="5"/>
        <v>0.85027415372760251</v>
      </c>
    </row>
    <row r="30" spans="3:19" x14ac:dyDescent="0.25">
      <c r="J30">
        <f t="shared" si="2"/>
        <v>0.3</v>
      </c>
      <c r="K30">
        <v>50</v>
      </c>
      <c r="P30">
        <v>15</v>
      </c>
      <c r="Q30">
        <f t="shared" si="4"/>
        <v>6.25E-2</v>
      </c>
      <c r="S30">
        <f t="shared" si="5"/>
        <v>0.83048202372184055</v>
      </c>
    </row>
    <row r="31" spans="3:19" x14ac:dyDescent="0.25">
      <c r="J31">
        <f t="shared" si="2"/>
        <v>0.32</v>
      </c>
      <c r="K31">
        <v>40</v>
      </c>
      <c r="P31">
        <v>16</v>
      </c>
      <c r="Q31">
        <f t="shared" si="4"/>
        <v>5.8823529411764705E-2</v>
      </c>
      <c r="S31">
        <f t="shared" si="5"/>
        <v>0.81271150929195901</v>
      </c>
    </row>
    <row r="32" spans="3:19" x14ac:dyDescent="0.25">
      <c r="J32">
        <f t="shared" si="2"/>
        <v>0.34</v>
      </c>
      <c r="K32">
        <v>30</v>
      </c>
      <c r="P32">
        <v>17</v>
      </c>
      <c r="Q32">
        <f t="shared" si="4"/>
        <v>5.5555555555555552E-2</v>
      </c>
      <c r="S32">
        <f t="shared" si="5"/>
        <v>0.79663977019691223</v>
      </c>
    </row>
    <row r="33" spans="10:19" x14ac:dyDescent="0.25">
      <c r="J33">
        <f t="shared" si="2"/>
        <v>0.36</v>
      </c>
      <c r="K33">
        <v>20</v>
      </c>
      <c r="P33">
        <v>18</v>
      </c>
      <c r="Q33">
        <f t="shared" si="4"/>
        <v>5.2631578947368418E-2</v>
      </c>
      <c r="S33">
        <f t="shared" si="5"/>
        <v>0.78201148309954072</v>
      </c>
    </row>
    <row r="34" spans="10:19" x14ac:dyDescent="0.25">
      <c r="J34">
        <f t="shared" si="2"/>
        <v>0.38</v>
      </c>
      <c r="K34">
        <v>10</v>
      </c>
      <c r="P34">
        <v>19</v>
      </c>
      <c r="Q34">
        <f t="shared" si="4"/>
        <v>0.05</v>
      </c>
      <c r="S34">
        <f t="shared" si="5"/>
        <v>0.76862178684024074</v>
      </c>
    </row>
    <row r="35" spans="10:19" x14ac:dyDescent="0.25">
      <c r="J35">
        <f t="shared" si="2"/>
        <v>0.4</v>
      </c>
      <c r="K35">
        <v>0</v>
      </c>
      <c r="P35">
        <v>20</v>
      </c>
      <c r="Q35">
        <f t="shared" si="4"/>
        <v>4.7619047619047616E-2</v>
      </c>
      <c r="S35">
        <f t="shared" si="5"/>
        <v>0.75630419551640105</v>
      </c>
    </row>
    <row r="36" spans="10:19" x14ac:dyDescent="0.25">
      <c r="P36">
        <v>21</v>
      </c>
      <c r="Q36">
        <f t="shared" si="4"/>
        <v>4.5454545454545456E-2</v>
      </c>
      <c r="S36">
        <f t="shared" si="5"/>
        <v>0.74492185977334702</v>
      </c>
    </row>
    <row r="37" spans="10:19" x14ac:dyDescent="0.25">
      <c r="P37">
        <v>22</v>
      </c>
      <c r="Q37">
        <f t="shared" si="4"/>
        <v>4.3478260869565216E-2</v>
      </c>
      <c r="S37">
        <f t="shared" si="5"/>
        <v>0.73436113557355565</v>
      </c>
    </row>
    <row r="38" spans="10:19" x14ac:dyDescent="0.25">
      <c r="P38">
        <v>23</v>
      </c>
      <c r="Q38">
        <f t="shared" si="4"/>
        <v>4.1666666666666664E-2</v>
      </c>
      <c r="S38">
        <f t="shared" si="5"/>
        <v>0.72452677516225394</v>
      </c>
    </row>
    <row r="39" spans="10:19" x14ac:dyDescent="0.25">
      <c r="P39">
        <v>24</v>
      </c>
      <c r="Q39">
        <f t="shared" si="4"/>
        <v>0.04</v>
      </c>
      <c r="S39">
        <f t="shared" si="5"/>
        <v>0.71533827903669644</v>
      </c>
    </row>
    <row r="40" spans="10:19" x14ac:dyDescent="0.25">
      <c r="P40">
        <v>25</v>
      </c>
      <c r="Q40">
        <f t="shared" si="4"/>
        <v>3.8461538461538464E-2</v>
      </c>
      <c r="S40">
        <f t="shared" si="5"/>
        <v>0.70672709237532838</v>
      </c>
    </row>
    <row r="41" spans="10:19" x14ac:dyDescent="0.25">
      <c r="P41">
        <v>26</v>
      </c>
      <c r="Q41">
        <f t="shared" si="4"/>
        <v>3.7037037037037035E-2</v>
      </c>
      <c r="S41">
        <f t="shared" si="5"/>
        <v>0.6986344247631282</v>
      </c>
    </row>
    <row r="42" spans="10:19" x14ac:dyDescent="0.25">
      <c r="P42">
        <v>27</v>
      </c>
      <c r="Q42">
        <f t="shared" si="4"/>
        <v>3.5714285714285712E-2</v>
      </c>
      <c r="S42">
        <f t="shared" si="5"/>
        <v>0.6910095361682882</v>
      </c>
    </row>
    <row r="43" spans="10:19" x14ac:dyDescent="0.25">
      <c r="P43">
        <v>28</v>
      </c>
      <c r="Q43">
        <f t="shared" si="4"/>
        <v>3.4482758620689655E-2</v>
      </c>
      <c r="S43">
        <f t="shared" si="5"/>
        <v>0.68380837599388911</v>
      </c>
    </row>
    <row r="44" spans="10:19" x14ac:dyDescent="0.25">
      <c r="P44">
        <v>29</v>
      </c>
      <c r="Q44">
        <f t="shared" si="4"/>
        <v>3.3333333333333333E-2</v>
      </c>
      <c r="S44">
        <f t="shared" si="5"/>
        <v>0.67699249252884552</v>
      </c>
    </row>
    <row r="45" spans="10:19" x14ac:dyDescent="0.25">
      <c r="P45">
        <v>30</v>
      </c>
      <c r="Q45">
        <f t="shared" si="4"/>
        <v>3.2258064516129031E-2</v>
      </c>
      <c r="S45">
        <f t="shared" si="5"/>
        <v>0.67052815164442925</v>
      </c>
    </row>
    <row r="46" spans="10:19" x14ac:dyDescent="0.25">
      <c r="P46">
        <v>31</v>
      </c>
      <c r="Q46">
        <f t="shared" si="4"/>
        <v>3.125E-2</v>
      </c>
      <c r="S46">
        <f t="shared" si="5"/>
        <v>0.66438561897747239</v>
      </c>
    </row>
    <row r="47" spans="10:19" x14ac:dyDescent="0.25">
      <c r="P47">
        <v>32</v>
      </c>
      <c r="Q47">
        <f t="shared" si="4"/>
        <v>3.0303030303030304E-2</v>
      </c>
      <c r="S47">
        <f t="shared" si="5"/>
        <v>0.65853857099291147</v>
      </c>
    </row>
    <row r="48" spans="10:19" x14ac:dyDescent="0.25">
      <c r="P48">
        <v>33</v>
      </c>
      <c r="Q48">
        <f t="shared" si="4"/>
        <v>2.9411764705882353E-2</v>
      </c>
      <c r="S48">
        <f t="shared" si="5"/>
        <v>0.65296360849113078</v>
      </c>
    </row>
    <row r="49" spans="16:19" x14ac:dyDescent="0.25">
      <c r="P49">
        <v>34</v>
      </c>
      <c r="Q49">
        <f t="shared" si="4"/>
        <v>2.8571428571428571E-2</v>
      </c>
      <c r="S49">
        <f t="shared" si="5"/>
        <v>0.64763985218072906</v>
      </c>
    </row>
    <row r="50" spans="16:19" x14ac:dyDescent="0.25">
      <c r="P50">
        <v>35</v>
      </c>
      <c r="Q50">
        <f t="shared" si="4"/>
        <v>2.7777777777777776E-2</v>
      </c>
      <c r="S50">
        <f t="shared" si="5"/>
        <v>0.64254860446923434</v>
      </c>
    </row>
    <row r="51" spans="16:19" x14ac:dyDescent="0.25">
      <c r="P51">
        <v>36</v>
      </c>
      <c r="Q51">
        <f t="shared" si="4"/>
        <v>2.7027027027027029E-2</v>
      </c>
      <c r="S51">
        <f t="shared" si="5"/>
        <v>0.63767306504840893</v>
      </c>
    </row>
    <row r="52" spans="16:19" x14ac:dyDescent="0.25">
      <c r="P52">
        <v>37</v>
      </c>
      <c r="Q52">
        <f t="shared" si="4"/>
        <v>2.6315789473684209E-2</v>
      </c>
      <c r="S52">
        <f t="shared" si="5"/>
        <v>0.63299809046096744</v>
      </c>
    </row>
    <row r="53" spans="16:19" x14ac:dyDescent="0.25">
      <c r="P53">
        <v>38</v>
      </c>
      <c r="Q53">
        <f t="shared" si="4"/>
        <v>2.564102564102564E-2</v>
      </c>
      <c r="S53">
        <f t="shared" si="5"/>
        <v>0.62850998984188011</v>
      </c>
    </row>
    <row r="54" spans="16:19" x14ac:dyDescent="0.25">
      <c r="P54">
        <v>39</v>
      </c>
      <c r="Q54">
        <f t="shared" si="4"/>
        <v>2.5000000000000001E-2</v>
      </c>
      <c r="S54">
        <f t="shared" si="5"/>
        <v>0.62419635058178491</v>
      </c>
    </row>
    <row r="55" spans="16:19" x14ac:dyDescent="0.25">
      <c r="P55">
        <v>40</v>
      </c>
      <c r="Q55">
        <f t="shared" si="4"/>
        <v>2.4390243902439025E-2</v>
      </c>
      <c r="S55">
        <f t="shared" si="5"/>
        <v>0.62004588887311562</v>
      </c>
    </row>
    <row r="56" spans="16:19" x14ac:dyDescent="0.25">
      <c r="P56">
        <v>41</v>
      </c>
      <c r="Q56">
        <f t="shared" si="4"/>
        <v>2.3809523809523808E-2</v>
      </c>
      <c r="S56">
        <f t="shared" si="5"/>
        <v>0.61604832105293827</v>
      </c>
    </row>
    <row r="57" spans="16:19" x14ac:dyDescent="0.25">
      <c r="P57">
        <v>42</v>
      </c>
      <c r="Q57">
        <f t="shared" si="4"/>
        <v>2.3255813953488372E-2</v>
      </c>
      <c r="S57">
        <f t="shared" si="5"/>
        <v>0.61219425241069658</v>
      </c>
    </row>
    <row r="58" spans="16:19" x14ac:dyDescent="0.25">
      <c r="P58">
        <v>43</v>
      </c>
      <c r="Q58">
        <f t="shared" si="4"/>
        <v>2.2727272727272728E-2</v>
      </c>
      <c r="S58">
        <f t="shared" si="5"/>
        <v>0.60847508072947221</v>
      </c>
    </row>
    <row r="59" spans="16:19" x14ac:dyDescent="0.25">
      <c r="P59">
        <v>44</v>
      </c>
      <c r="Q59">
        <f t="shared" si="4"/>
        <v>2.2222222222222223E-2</v>
      </c>
      <c r="S59">
        <f t="shared" si="5"/>
        <v>0.60488291231014157</v>
      </c>
    </row>
    <row r="60" spans="16:19" x14ac:dyDescent="0.25">
      <c r="P60">
        <v>45</v>
      </c>
      <c r="Q60">
        <f t="shared" si="4"/>
        <v>2.1739130434782608E-2</v>
      </c>
      <c r="S60">
        <f t="shared" si="5"/>
        <v>0.60141048861497992</v>
      </c>
    </row>
    <row r="61" spans="16:19" x14ac:dyDescent="0.25">
      <c r="P61">
        <v>46</v>
      </c>
      <c r="Q61">
        <f t="shared" si="4"/>
        <v>2.1276595744680851E-2</v>
      </c>
      <c r="S61">
        <f t="shared" si="5"/>
        <v>0.59805112198071142</v>
      </c>
    </row>
    <row r="62" spans="16:19" x14ac:dyDescent="0.25">
      <c r="P62">
        <v>47</v>
      </c>
      <c r="Q62">
        <f t="shared" si="4"/>
        <v>2.0833333333333332E-2</v>
      </c>
      <c r="S62">
        <f t="shared" si="5"/>
        <v>0.59479863910606734</v>
      </c>
    </row>
    <row r="63" spans="16:19" x14ac:dyDescent="0.25">
      <c r="P63">
        <v>48</v>
      </c>
      <c r="Q63">
        <f t="shared" si="4"/>
        <v>2.0408163265306121E-2</v>
      </c>
      <c r="S63">
        <f t="shared" si="5"/>
        <v>0.59164733122746915</v>
      </c>
    </row>
    <row r="64" spans="16:19" x14ac:dyDescent="0.25">
      <c r="P64">
        <v>49</v>
      </c>
      <c r="Q64">
        <f t="shared" si="4"/>
        <v>0.02</v>
      </c>
      <c r="S64">
        <f t="shared" si="5"/>
        <v>0.588591910067779</v>
      </c>
    </row>
    <row r="65" spans="16:19" x14ac:dyDescent="0.25">
      <c r="P65">
        <v>50</v>
      </c>
      <c r="Q65">
        <f t="shared" si="4"/>
        <v>1.9607843137254902E-2</v>
      </c>
      <c r="S65">
        <f t="shared" si="5"/>
        <v>0.58562746878441962</v>
      </c>
    </row>
    <row r="66" spans="16:19" x14ac:dyDescent="0.25">
      <c r="P66">
        <v>51</v>
      </c>
      <c r="Q66">
        <f t="shared" si="4"/>
        <v>1.9230769230769232E-2</v>
      </c>
      <c r="S66">
        <f t="shared" si="5"/>
        <v>0.58274944726029654</v>
      </c>
    </row>
    <row r="67" spans="16:19" x14ac:dyDescent="0.25">
      <c r="P67">
        <v>52</v>
      </c>
      <c r="Q67">
        <f t="shared" si="4"/>
        <v>1.8867924528301886E-2</v>
      </c>
      <c r="S67">
        <f t="shared" si="5"/>
        <v>0.579953601178403</v>
      </c>
    </row>
    <row r="68" spans="16:19" x14ac:dyDescent="0.25">
      <c r="P68">
        <v>53</v>
      </c>
      <c r="Q68">
        <f t="shared" si="4"/>
        <v>1.8518518518518517E-2</v>
      </c>
      <c r="S68">
        <f t="shared" si="5"/>
        <v>0.57723597440237195</v>
      </c>
    </row>
    <row r="69" spans="16:19" x14ac:dyDescent="0.25">
      <c r="P69">
        <v>54</v>
      </c>
      <c r="Q69">
        <f t="shared" si="4"/>
        <v>1.8181818181818181E-2</v>
      </c>
      <c r="S69">
        <f t="shared" si="5"/>
        <v>0.57459287425347172</v>
      </c>
    </row>
    <row r="70" spans="16:19" x14ac:dyDescent="0.25">
      <c r="P70">
        <v>55</v>
      </c>
      <c r="Q70">
        <f t="shared" si="4"/>
        <v>1.7857142857142856E-2</v>
      </c>
      <c r="S70">
        <f t="shared" si="5"/>
        <v>0.57202084933193131</v>
      </c>
    </row>
    <row r="71" spans="16:19" x14ac:dyDescent="0.25">
      <c r="P71">
        <v>56</v>
      </c>
      <c r="Q71">
        <f t="shared" si="4"/>
        <v>1.7543859649122806E-2</v>
      </c>
      <c r="S71">
        <f t="shared" si="5"/>
        <v>0.56951666957894043</v>
      </c>
    </row>
    <row r="72" spans="16:19" x14ac:dyDescent="0.25">
      <c r="P72">
        <v>57</v>
      </c>
      <c r="Q72">
        <f t="shared" si="4"/>
        <v>1.7241379310344827E-2</v>
      </c>
      <c r="S72">
        <f t="shared" si="5"/>
        <v>0.567077308316706</v>
      </c>
    </row>
    <row r="73" spans="16:19" x14ac:dyDescent="0.25">
      <c r="P73">
        <v>58</v>
      </c>
      <c r="Q73">
        <f t="shared" si="4"/>
        <v>1.6949152542372881E-2</v>
      </c>
      <c r="S73">
        <f t="shared" si="5"/>
        <v>0.56469992603881181</v>
      </c>
    </row>
    <row r="74" spans="16:19" x14ac:dyDescent="0.25">
      <c r="P74">
        <v>59</v>
      </c>
      <c r="Q74">
        <f t="shared" si="4"/>
        <v>1.6666666666666666E-2</v>
      </c>
      <c r="S74">
        <f t="shared" si="5"/>
        <v>0.56238185575284771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Sensor clouds</vt:lpstr>
      <vt:lpstr>Movements</vt:lpstr>
      <vt:lpstr>Data_Boroughs</vt:lpstr>
      <vt:lpstr>Data_Ward</vt:lpstr>
      <vt:lpstr>Training sessions</vt:lpstr>
      <vt:lpstr>Figure numbering</vt:lpstr>
      <vt:lpstr>Table numbering</vt:lpstr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Lunow Nielsen</dc:creator>
  <cp:lastModifiedBy>Kristian Lunow Nielsen</cp:lastModifiedBy>
  <dcterms:created xsi:type="dcterms:W3CDTF">2019-07-20T12:58:19Z</dcterms:created>
  <dcterms:modified xsi:type="dcterms:W3CDTF">2019-08-12T16:50:08Z</dcterms:modified>
</cp:coreProperties>
</file>