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\OneDrive\Dokumenter\"/>
    </mc:Choice>
  </mc:AlternateContent>
  <xr:revisionPtr revIDLastSave="0" documentId="13_ncr:1_{9805C639-0197-4F70-A031-D78C5A4657A1}" xr6:coauthVersionLast="47" xr6:coauthVersionMax="47" xr10:uidLastSave="{00000000-0000-0000-0000-000000000000}"/>
  <bookViews>
    <workbookView xWindow="-108" yWindow="-108" windowWidth="23256" windowHeight="12456" xr2:uid="{3D786DA5-5307-4AB5-93B9-8DB19C086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10" i="1"/>
  <c r="D11" i="1"/>
  <c r="D10" i="1"/>
  <c r="D9" i="1"/>
  <c r="D8" i="1"/>
  <c r="D7" i="1"/>
  <c r="D6" i="1"/>
  <c r="D5" i="1"/>
  <c r="D4" i="1"/>
  <c r="D3" i="1"/>
  <c r="D2" i="1"/>
  <c r="C9" i="1"/>
  <c r="C8" i="1"/>
  <c r="C7" i="1"/>
  <c r="C6" i="1"/>
  <c r="C5" i="1"/>
  <c r="C4" i="1"/>
  <c r="C3" i="1"/>
  <c r="C2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<sst xmlns="http://schemas.openxmlformats.org/spreadsheetml/2006/main" count="15" uniqueCount="15">
  <si>
    <t>Inelastic mean free path[nm]</t>
  </si>
  <si>
    <t>var4_PB</t>
  </si>
  <si>
    <t>var6_PB</t>
  </si>
  <si>
    <t>var8_PB</t>
  </si>
  <si>
    <t>var3_NA</t>
  </si>
  <si>
    <t>var4_NA</t>
  </si>
  <si>
    <t>var6_NA</t>
  </si>
  <si>
    <t>var7_NA</t>
  </si>
  <si>
    <t>var8_NA</t>
  </si>
  <si>
    <t>var4_DAA</t>
  </si>
  <si>
    <t>var3_DAA</t>
  </si>
  <si>
    <t>var6_DAA</t>
  </si>
  <si>
    <t>var7_DAA</t>
  </si>
  <si>
    <t>var8_DAA</t>
  </si>
  <si>
    <t>var7_PB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</si>
</sst>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">
    <xf numFmtId="0" fontId="0" fillId="0" borderId="0" xfId="0"/>
  </cellXfs>
  <cellStyles count="2">
    <cellStyle name="Normal" xfId="0" builtinId="0"/>
    <cellStyle name="Percent 2" xfId="1" xr:uid="{6FFAB509-C5CA-4C05-A3BC-497AC66F5C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E884-EFFF-413C-8267-13E413D6B2E6}">
  <dimension ref="B1:P15"/>
  <sheetViews>
    <sheetView tabSelected="1" workbookViewId="0">
      <selection activeCell="D12" sqref="D12"/>
    </sheetView>
  </sheetViews>
  <sheetFormatPr defaultRowHeight="15" x14ac:dyDescent="0.25"/>
  <cols>
    <col min="2" max="2" width="30.5703125" customWidth="1"/>
    <col min="3" max="3" width="38.42578125" customWidth="1"/>
    <col min="4" max="4" width="52.42578125" customWidth="1"/>
    <col min="5" max="5" width="37.28515625" customWidth="1"/>
    <col min="6" max="6" width="24.5703125" customWidth="1"/>
    <col min="7" max="7" width="17.85546875" customWidth="1"/>
    <col min="8" max="8" width="18.28515625" customWidth="1"/>
    <col min="9" max="9" width="17.140625" customWidth="1"/>
    <col min="10" max="10" width="19.140625" customWidth="1"/>
    <col min="15" max="15" width="22.85546875" customWidth="1"/>
    <col min="16" max="16" width="21.28515625" customWidth="1"/>
  </cols>
  <sheetData>
    <row r="1" spans="2:16" x14ac:dyDescent="0.25"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14</v>
      </c>
    </row>
    <row r="2" spans="2:16" x14ac:dyDescent="0.25">
      <c r="B2">
        <v>126</v>
      </c>
      <c r="C2">
        <f>0.35*B2</f>
        <v>44.099999999999994</v>
      </c>
      <c r="D2">
        <f>0.324*B2</f>
        <v>40.823999999999998</v>
      </c>
      <c r="E2">
        <f>0.64*B2</f>
        <v>80.64</v>
      </c>
      <c r="F2">
        <f>0.29*B2</f>
        <v>36.54</v>
      </c>
      <c r="G2">
        <v>65.346999999999994</v>
      </c>
      <c r="H2">
        <v>76.403000000000006</v>
      </c>
      <c r="I2">
        <v>41.301000000000002</v>
      </c>
      <c r="J2">
        <v>54.466999999999999</v>
      </c>
      <c r="K2">
        <v>55.947000000000003</v>
      </c>
      <c r="L2">
        <v>78.492000000000004</v>
      </c>
      <c r="M2">
        <v>32.462000000000003</v>
      </c>
      <c r="N2">
        <v>102.04917192459111</v>
      </c>
      <c r="O2">
        <v>57.665348052978523</v>
      </c>
      <c r="P2">
        <v>69.205768406391144</v>
      </c>
    </row>
    <row r="3" spans="2:16" x14ac:dyDescent="0.25">
      <c r="C3">
        <f>0.3383*B2</f>
        <v>42.625799999999998</v>
      </c>
      <c r="D3">
        <f>0.382*B2</f>
        <v>48.131999999999998</v>
      </c>
      <c r="E3">
        <f>0.76*B2</f>
        <v>95.76</v>
      </c>
      <c r="F3">
        <f>0.2*B2</f>
        <v>25.200000000000003</v>
      </c>
      <c r="G3">
        <v>67.962999999999994</v>
      </c>
      <c r="H3">
        <v>62.673999999999999</v>
      </c>
      <c r="I3">
        <v>55.305999999999997</v>
      </c>
      <c r="J3">
        <v>58.261000000000003</v>
      </c>
      <c r="K3">
        <v>70.067999999999998</v>
      </c>
      <c r="L3">
        <v>82.543999999999997</v>
      </c>
      <c r="M3">
        <v>40.366</v>
      </c>
      <c r="N3">
        <v>105.922594666481</v>
      </c>
      <c r="O3">
        <v>45.602999627590179</v>
      </c>
      <c r="P3">
        <v>71.050114929676056</v>
      </c>
    </row>
    <row r="4" spans="2:16" x14ac:dyDescent="0.25">
      <c r="C4">
        <f>0.405*B2</f>
        <v>51.03</v>
      </c>
      <c r="D4">
        <f>0.313*B2</f>
        <v>39.438000000000002</v>
      </c>
      <c r="E4">
        <f>0.79*B2</f>
        <v>99.54</v>
      </c>
      <c r="F4">
        <f>0.26*B2</f>
        <v>32.76</v>
      </c>
      <c r="G4">
        <v>101.28</v>
      </c>
      <c r="H4">
        <v>72.275000000000006</v>
      </c>
      <c r="I4">
        <v>46.703000000000003</v>
      </c>
      <c r="J4">
        <v>61.423000000000002</v>
      </c>
      <c r="K4">
        <v>76.177999999999997</v>
      </c>
      <c r="L4">
        <v>70.588999999999999</v>
      </c>
      <c r="M4">
        <v>42.829000000000001</v>
      </c>
      <c r="N4">
        <v>94.821341335773468</v>
      </c>
      <c r="O4">
        <v>39.494797587394707</v>
      </c>
      <c r="P4">
        <v>62.838189303874969</v>
      </c>
    </row>
    <row r="5" spans="2:16" x14ac:dyDescent="0.25">
      <c r="C5">
        <f>0.44*B2</f>
        <v>55.44</v>
      </c>
      <c r="D5">
        <f>0.3436*B2</f>
        <v>43.293600000000005</v>
      </c>
      <c r="E5">
        <f>0.69*B2</f>
        <v>86.94</v>
      </c>
      <c r="F5">
        <f>0.55*B2</f>
        <v>69.300000000000011</v>
      </c>
      <c r="G5">
        <v>99.283000000000001</v>
      </c>
      <c r="H5">
        <v>94.144000000000005</v>
      </c>
      <c r="I5">
        <v>54.622</v>
      </c>
      <c r="J5">
        <v>61.531999999999996</v>
      </c>
      <c r="K5">
        <v>89.692999999999998</v>
      </c>
      <c r="L5">
        <v>79.944000000000003</v>
      </c>
      <c r="M5">
        <v>34.124000000000002</v>
      </c>
      <c r="N5">
        <v>103.8050130009651</v>
      </c>
      <c r="O5">
        <v>47.407437115907669</v>
      </c>
      <c r="P5">
        <v>66.378772258758545</v>
      </c>
    </row>
    <row r="6" spans="2:16" x14ac:dyDescent="0.25">
      <c r="C6">
        <f>0.3944*B2</f>
        <v>49.694399999999995</v>
      </c>
      <c r="D6">
        <f>0.3735*B2</f>
        <v>47.061</v>
      </c>
      <c r="E6">
        <f>0.8*B2</f>
        <v>100.80000000000001</v>
      </c>
      <c r="F6">
        <f>0.61*B2</f>
        <v>76.86</v>
      </c>
      <c r="G6">
        <v>83.403000000000006</v>
      </c>
      <c r="H6">
        <v>97.28</v>
      </c>
      <c r="I6">
        <v>42.390999999999998</v>
      </c>
      <c r="J6">
        <v>61.804000000000002</v>
      </c>
      <c r="K6">
        <v>67.021000000000001</v>
      </c>
      <c r="L6">
        <v>87.998000000000005</v>
      </c>
      <c r="M6">
        <v>47.915999999999997</v>
      </c>
      <c r="N6">
        <v>83.289176225662231</v>
      </c>
      <c r="O6">
        <v>54.334219545125961</v>
      </c>
      <c r="P6">
        <v>80.772973597049713</v>
      </c>
    </row>
    <row r="7" spans="2:16" x14ac:dyDescent="0.25">
      <c r="C7">
        <f>0.4856*B2</f>
        <v>61.185599999999994</v>
      </c>
      <c r="D7">
        <f>0.363*B2</f>
        <v>45.738</v>
      </c>
      <c r="E7">
        <f>0.77*B2</f>
        <v>97.02</v>
      </c>
      <c r="F7">
        <f>0.51*B2</f>
        <v>64.260000000000005</v>
      </c>
      <c r="G7">
        <v>67.799000000000007</v>
      </c>
      <c r="H7">
        <v>91.894000000000005</v>
      </c>
      <c r="I7">
        <v>40.14</v>
      </c>
      <c r="J7">
        <v>64.722999999999999</v>
      </c>
      <c r="K7">
        <v>91.545000000000002</v>
      </c>
      <c r="L7">
        <v>90.284999999999997</v>
      </c>
      <c r="M7">
        <v>45.356999999999999</v>
      </c>
      <c r="N7">
        <v>101.6503497958183</v>
      </c>
      <c r="O7">
        <v>49.419183284044273</v>
      </c>
      <c r="P7">
        <v>66.976152360439301</v>
      </c>
    </row>
    <row r="8" spans="2:16" x14ac:dyDescent="0.25">
      <c r="C8">
        <f>0.4443*B2</f>
        <v>55.9818</v>
      </c>
      <c r="D8">
        <f>0.334*B2</f>
        <v>42.084000000000003</v>
      </c>
      <c r="E8">
        <f>0.83*B2</f>
        <v>104.58</v>
      </c>
      <c r="F8">
        <f>0.32*B2</f>
        <v>40.32</v>
      </c>
      <c r="G8">
        <v>78.912999999999997</v>
      </c>
      <c r="H8">
        <v>72.484999999999999</v>
      </c>
      <c r="I8">
        <v>49.667000000000002</v>
      </c>
      <c r="J8">
        <v>52.357999999999997</v>
      </c>
      <c r="K8">
        <v>40.92</v>
      </c>
      <c r="L8">
        <v>77.546000000000006</v>
      </c>
      <c r="M8">
        <v>40.146000000000001</v>
      </c>
      <c r="N8">
        <v>72.793081402778625</v>
      </c>
      <c r="O8">
        <v>54.519355297088623</v>
      </c>
      <c r="P8">
        <v>63.078708946704857</v>
      </c>
    </row>
    <row r="9" spans="2:16" x14ac:dyDescent="0.25">
      <c r="C9">
        <f>0.4776*B2</f>
        <v>60.177600000000005</v>
      </c>
      <c r="D9">
        <f>0.4269*B2</f>
        <v>53.789400000000001</v>
      </c>
      <c r="E9">
        <f>0.73*B2</f>
        <v>91.98</v>
      </c>
      <c r="F9">
        <f>0.44*B2</f>
        <v>55.44</v>
      </c>
      <c r="G9">
        <v>84.037000000000006</v>
      </c>
      <c r="H9">
        <v>60.677999999999997</v>
      </c>
      <c r="I9">
        <v>46.396999999999998</v>
      </c>
      <c r="J9">
        <v>61.009</v>
      </c>
      <c r="K9">
        <v>96.584999999999994</v>
      </c>
      <c r="L9">
        <v>75.626999999999995</v>
      </c>
      <c r="M9">
        <v>37.74</v>
      </c>
      <c r="N9">
        <v>74.635013937950134</v>
      </c>
      <c r="O9">
        <v>50.66564679145813</v>
      </c>
      <c r="P9">
        <v>65.757669508457184</v>
      </c>
    </row>
    <row r="10" spans="2:16" x14ac:dyDescent="0.25">
      <c r="C10">
        <f>0.452*B2</f>
        <v>56.951999999999998</v>
      </c>
      <c r="D10">
        <f>0.4294*B2</f>
        <v>54.104399999999998</v>
      </c>
      <c r="E10">
        <f>0.74*B2</f>
        <v>93.24</v>
      </c>
      <c r="F10">
        <f>0.41*B2</f>
        <v>51.66</v>
      </c>
      <c r="G10">
        <v>86.051000000000002</v>
      </c>
      <c r="I10">
        <v>41.706000000000003</v>
      </c>
      <c r="K10">
        <v>63.137</v>
      </c>
      <c r="L10">
        <v>89.668000000000006</v>
      </c>
      <c r="M10">
        <v>34.222999999999999</v>
      </c>
      <c r="N10">
        <v>96.953943371772766</v>
      </c>
      <c r="O10">
        <v>48.579540103673928</v>
      </c>
      <c r="P10">
        <v>65.051853656768799</v>
      </c>
    </row>
    <row r="11" spans="2:16" x14ac:dyDescent="0.25">
      <c r="C11">
        <f>0.4558*B2</f>
        <v>57.430799999999998</v>
      </c>
      <c r="D11">
        <f>0.5627*B2</f>
        <v>70.900199999999998</v>
      </c>
      <c r="E11">
        <f>0.66*B2</f>
        <v>83.160000000000011</v>
      </c>
      <c r="F11">
        <f>0.45*B2</f>
        <v>56.7</v>
      </c>
      <c r="G11">
        <v>85.841999999999999</v>
      </c>
      <c r="I11">
        <v>50.468000000000004</v>
      </c>
      <c r="L11">
        <v>77.817999999999998</v>
      </c>
      <c r="M11">
        <v>33.634</v>
      </c>
      <c r="N11">
        <v>95.804668962955475</v>
      </c>
      <c r="P11">
        <v>62.07801029086113</v>
      </c>
    </row>
    <row r="12" spans="2:16" x14ac:dyDescent="0.25">
      <c r="E12">
        <f>0.78*B2</f>
        <v>98.28</v>
      </c>
      <c r="F12">
        <f>0.5*B2</f>
        <v>63</v>
      </c>
      <c r="G12">
        <v>80.988</v>
      </c>
      <c r="I12">
        <v>42.146000000000001</v>
      </c>
      <c r="L12">
        <v>100.18</v>
      </c>
    </row>
    <row r="13" spans="2:16" x14ac:dyDescent="0.25">
      <c r="E13">
        <f>0.77*B2</f>
        <v>97.02</v>
      </c>
      <c r="F13">
        <f>0.36*B2</f>
        <v>45.36</v>
      </c>
      <c r="G13">
        <v>108.74</v>
      </c>
      <c r="L13">
        <v>98.203999999999994</v>
      </c>
    </row>
    <row r="14" spans="2:16" x14ac:dyDescent="0.25">
      <c r="F14">
        <f>0.56*B2</f>
        <v>70.56</v>
      </c>
    </row>
    <row r="15" spans="2:16" x14ac:dyDescent="0.25">
      <c r="F15">
        <f>0.65*B2</f>
        <v>81.900000000000006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Bjørnes Thevik</dc:creator>
  <cp:lastModifiedBy>Kristian Bjørnes Thevik</cp:lastModifiedBy>
  <dcterms:created xsi:type="dcterms:W3CDTF">2025-06-14T14:15:40Z</dcterms:created>
  <dcterms:modified xsi:type="dcterms:W3CDTF">2025-07-07T11:12:27Z</dcterms:modified>
</cp:coreProperties>
</file>