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ropbox\WORKPhD\2019.05 ClimExtrem\R\data_eex_tyndp\"/>
    </mc:Choice>
  </mc:AlternateContent>
  <bookViews>
    <workbookView xWindow="0" yWindow="0" windowWidth="23040" windowHeight="9648"/>
  </bookViews>
  <sheets>
    <sheet name="Unit Data" sheetId="1" r:id="rId1"/>
    <sheet name="Commodity Prices" sheetId="2" r:id="rId2"/>
    <sheet name="vc" sheetId="10" r:id="rId3"/>
    <sheet name="Sheet2" sheetId="9" r:id="rId4"/>
    <sheet name="Electric Vehicles" sheetId="4" r:id="rId5"/>
    <sheet name="Demand" sheetId="8" r:id="rId6"/>
    <sheet name="Sheet1" sheetId="6" state="hidden" r:id="rId7"/>
    <sheet name="NTC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2" l="1"/>
  <c r="W5" i="2"/>
  <c r="W9" i="2" l="1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7" i="2"/>
  <c r="W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S7" i="2"/>
  <c r="U6" i="2"/>
  <c r="U10" i="2" s="1"/>
  <c r="U14" i="2" s="1"/>
  <c r="U18" i="2" s="1"/>
  <c r="U22" i="2" s="1"/>
  <c r="U8" i="2"/>
  <c r="U12" i="2" s="1"/>
  <c r="U16" i="2" s="1"/>
  <c r="U20" i="2" s="1"/>
  <c r="U24" i="2" s="1"/>
  <c r="U7" i="2"/>
  <c r="U11" i="2" s="1"/>
  <c r="U15" i="2" s="1"/>
  <c r="U19" i="2" s="1"/>
  <c r="U23" i="2" s="1"/>
  <c r="U5" i="2"/>
  <c r="U9" i="2" s="1"/>
  <c r="U13" i="2" s="1"/>
  <c r="U17" i="2" s="1"/>
  <c r="U21" i="2" s="1"/>
  <c r="S8" i="2"/>
  <c r="T8" i="2" s="1"/>
  <c r="T7" i="2"/>
  <c r="S6" i="2"/>
  <c r="T6" i="2" s="1"/>
  <c r="S5" i="2"/>
  <c r="T5" i="2" s="1"/>
  <c r="X24" i="2" l="1"/>
  <c r="X8" i="2"/>
  <c r="X23" i="2"/>
  <c r="X19" i="2"/>
  <c r="X15" i="2"/>
  <c r="X11" i="2"/>
  <c r="X20" i="2"/>
  <c r="X22" i="2"/>
  <c r="X18" i="2"/>
  <c r="X14" i="2"/>
  <c r="X10" i="2"/>
  <c r="X16" i="2"/>
  <c r="X21" i="2"/>
  <c r="X17" i="2"/>
  <c r="X13" i="2"/>
  <c r="X9" i="2"/>
  <c r="X12" i="2"/>
  <c r="X5" i="2"/>
  <c r="X7" i="2"/>
  <c r="X6" i="2"/>
  <c r="E5" i="6"/>
  <c r="F5" i="6"/>
  <c r="G5" i="6"/>
  <c r="H5" i="6"/>
  <c r="I5" i="6"/>
  <c r="E6" i="6"/>
  <c r="F6" i="6"/>
  <c r="G6" i="6"/>
  <c r="H6" i="6"/>
  <c r="I6" i="6"/>
  <c r="E7" i="6"/>
  <c r="F7" i="6"/>
  <c r="G7" i="6"/>
  <c r="H7" i="6"/>
  <c r="I7" i="6"/>
  <c r="E8" i="6"/>
  <c r="F8" i="6"/>
  <c r="G8" i="6"/>
  <c r="H8" i="6"/>
  <c r="I8" i="6"/>
  <c r="E9" i="6"/>
  <c r="F9" i="6"/>
  <c r="G9" i="6"/>
  <c r="H9" i="6"/>
  <c r="I9" i="6"/>
  <c r="E10" i="6"/>
  <c r="F10" i="6"/>
  <c r="G10" i="6"/>
  <c r="H10" i="6"/>
  <c r="I10" i="6"/>
  <c r="E11" i="6"/>
  <c r="F11" i="6"/>
  <c r="G11" i="6"/>
  <c r="H11" i="6"/>
  <c r="I11" i="6"/>
  <c r="E12" i="6"/>
  <c r="F12" i="6"/>
  <c r="G12" i="6"/>
  <c r="H12" i="6"/>
  <c r="I12" i="6"/>
  <c r="E13" i="6"/>
  <c r="F13" i="6"/>
  <c r="G13" i="6"/>
  <c r="H13" i="6"/>
  <c r="I13" i="6"/>
  <c r="E14" i="6"/>
  <c r="F14" i="6"/>
  <c r="G14" i="6"/>
  <c r="H14" i="6"/>
  <c r="I14" i="6"/>
  <c r="E15" i="6"/>
  <c r="F15" i="6"/>
  <c r="G15" i="6"/>
  <c r="H15" i="6"/>
  <c r="I15" i="6"/>
  <c r="E16" i="6"/>
  <c r="F16" i="6"/>
  <c r="G16" i="6"/>
  <c r="H16" i="6"/>
  <c r="I16" i="6"/>
  <c r="E17" i="6"/>
  <c r="F17" i="6"/>
  <c r="G17" i="6"/>
  <c r="H17" i="6"/>
  <c r="I17" i="6"/>
  <c r="E18" i="6"/>
  <c r="F18" i="6"/>
  <c r="G18" i="6"/>
  <c r="H18" i="6"/>
  <c r="I18" i="6"/>
  <c r="E19" i="6"/>
  <c r="F19" i="6"/>
  <c r="G19" i="6"/>
  <c r="H19" i="6"/>
  <c r="I19" i="6"/>
  <c r="E20" i="6"/>
  <c r="F20" i="6"/>
  <c r="G20" i="6"/>
  <c r="H20" i="6"/>
  <c r="I20" i="6"/>
  <c r="E21" i="6"/>
  <c r="F21" i="6"/>
  <c r="E22" i="6"/>
  <c r="F22" i="6"/>
  <c r="G22" i="6"/>
  <c r="H22" i="6"/>
  <c r="I22" i="6"/>
  <c r="E23" i="6"/>
  <c r="F23" i="6"/>
  <c r="G23" i="6"/>
  <c r="H23" i="6"/>
  <c r="I23" i="6"/>
  <c r="E24" i="6"/>
  <c r="F24" i="6"/>
  <c r="E25" i="6"/>
  <c r="F25" i="6"/>
  <c r="G25" i="6"/>
  <c r="H25" i="6"/>
  <c r="I25" i="6"/>
  <c r="E26" i="6"/>
  <c r="F26" i="6"/>
  <c r="G26" i="6"/>
  <c r="H26" i="6"/>
  <c r="I26" i="6"/>
  <c r="E27" i="6"/>
  <c r="F27" i="6"/>
  <c r="G27" i="6"/>
  <c r="H27" i="6"/>
  <c r="I27" i="6"/>
  <c r="E28" i="6"/>
  <c r="F28" i="6"/>
  <c r="G28" i="6"/>
  <c r="H28" i="6"/>
  <c r="I28" i="6"/>
  <c r="E29" i="6"/>
  <c r="F29" i="6"/>
  <c r="G29" i="6"/>
  <c r="H29" i="6"/>
  <c r="I29" i="6"/>
  <c r="E30" i="6"/>
  <c r="F30" i="6"/>
  <c r="G30" i="6"/>
  <c r="H30" i="6"/>
  <c r="I30" i="6"/>
  <c r="E31" i="6"/>
  <c r="F31" i="6"/>
  <c r="G31" i="6"/>
  <c r="H31" i="6"/>
  <c r="I31" i="6"/>
  <c r="E32" i="6"/>
  <c r="F32" i="6"/>
  <c r="G32" i="6"/>
  <c r="H32" i="6"/>
  <c r="I32" i="6"/>
  <c r="E33" i="6"/>
  <c r="F33" i="6"/>
  <c r="G33" i="6"/>
  <c r="H33" i="6"/>
  <c r="I33" i="6"/>
  <c r="E34" i="6"/>
  <c r="F34" i="6"/>
  <c r="G34" i="6"/>
  <c r="H34" i="6"/>
  <c r="I34" i="6"/>
  <c r="E35" i="6"/>
  <c r="F35" i="6"/>
  <c r="G35" i="6"/>
  <c r="H35" i="6"/>
  <c r="I35" i="6"/>
  <c r="E36" i="6"/>
  <c r="F36" i="6"/>
  <c r="G36" i="6"/>
  <c r="H36" i="6"/>
  <c r="I36" i="6"/>
  <c r="E37" i="6"/>
  <c r="F37" i="6"/>
  <c r="G37" i="6"/>
  <c r="H37" i="6"/>
  <c r="I37" i="6"/>
  <c r="E38" i="6"/>
  <c r="F38" i="6"/>
  <c r="G38" i="6"/>
  <c r="H38" i="6"/>
  <c r="I38" i="6"/>
  <c r="E39" i="6"/>
  <c r="F39" i="6"/>
  <c r="G39" i="6"/>
  <c r="H39" i="6"/>
  <c r="I39" i="6"/>
  <c r="E40" i="6"/>
  <c r="F40" i="6"/>
  <c r="G40" i="6"/>
  <c r="H40" i="6"/>
  <c r="I40" i="6"/>
  <c r="E41" i="6"/>
  <c r="F41" i="6"/>
  <c r="G41" i="6"/>
  <c r="H41" i="6"/>
  <c r="I41" i="6"/>
  <c r="E42" i="6"/>
  <c r="F42" i="6"/>
  <c r="G42" i="6"/>
  <c r="H42" i="6"/>
  <c r="I42" i="6"/>
  <c r="E43" i="6"/>
  <c r="F43" i="6"/>
  <c r="G43" i="6"/>
  <c r="H43" i="6"/>
  <c r="I43" i="6"/>
  <c r="E44" i="6"/>
  <c r="F44" i="6"/>
  <c r="G44" i="6"/>
  <c r="H44" i="6"/>
  <c r="I44" i="6"/>
  <c r="E45" i="6"/>
  <c r="F45" i="6"/>
  <c r="G45" i="6"/>
  <c r="H45" i="6"/>
  <c r="I45" i="6"/>
  <c r="E46" i="6"/>
  <c r="F46" i="6"/>
  <c r="G46" i="6"/>
  <c r="H46" i="6"/>
  <c r="I46" i="6"/>
  <c r="E47" i="6"/>
  <c r="F47" i="6"/>
  <c r="G47" i="6"/>
  <c r="H47" i="6"/>
  <c r="I47" i="6"/>
  <c r="E48" i="6"/>
  <c r="F48" i="6"/>
  <c r="G48" i="6"/>
  <c r="H48" i="6"/>
  <c r="I48" i="6"/>
  <c r="E49" i="6"/>
  <c r="F49" i="6"/>
  <c r="G49" i="6"/>
  <c r="H49" i="6"/>
  <c r="I49" i="6"/>
  <c r="E50" i="6"/>
  <c r="F50" i="6"/>
  <c r="G50" i="6"/>
  <c r="H50" i="6"/>
  <c r="I50" i="6"/>
  <c r="E51" i="6"/>
  <c r="F51" i="6"/>
  <c r="G51" i="6"/>
  <c r="H51" i="6"/>
  <c r="I51" i="6"/>
  <c r="E52" i="6"/>
  <c r="F52" i="6"/>
  <c r="G52" i="6"/>
  <c r="H52" i="6"/>
  <c r="I52" i="6"/>
  <c r="E53" i="6"/>
  <c r="F53" i="6"/>
  <c r="G53" i="6"/>
  <c r="H53" i="6"/>
  <c r="I53" i="6"/>
  <c r="E54" i="6"/>
  <c r="F54" i="6"/>
  <c r="G54" i="6"/>
  <c r="H54" i="6"/>
  <c r="I54" i="6"/>
  <c r="E55" i="6"/>
  <c r="F55" i="6"/>
  <c r="G55" i="6"/>
  <c r="H55" i="6"/>
  <c r="I55" i="6"/>
  <c r="E56" i="6"/>
  <c r="F56" i="6"/>
  <c r="G56" i="6"/>
  <c r="H56" i="6"/>
  <c r="I56" i="6"/>
  <c r="E57" i="6"/>
  <c r="F57" i="6"/>
  <c r="G57" i="6"/>
  <c r="H57" i="6"/>
  <c r="I57" i="6"/>
  <c r="E58" i="6"/>
  <c r="F58" i="6"/>
  <c r="G58" i="6"/>
  <c r="H58" i="6"/>
  <c r="I58" i="6"/>
  <c r="E59" i="6"/>
  <c r="F59" i="6"/>
  <c r="E60" i="6"/>
  <c r="F60" i="6"/>
  <c r="G60" i="6"/>
  <c r="H60" i="6"/>
  <c r="I60" i="6"/>
  <c r="I4" i="6"/>
  <c r="H4" i="6"/>
  <c r="G4" i="6"/>
  <c r="F4" i="6"/>
  <c r="E4" i="6"/>
  <c r="B11" i="6"/>
  <c r="B12" i="6"/>
  <c r="B13" i="6"/>
  <c r="B14" i="6"/>
  <c r="B15" i="6"/>
  <c r="B16" i="6"/>
  <c r="B17" i="6"/>
  <c r="B18" i="6"/>
  <c r="B19" i="6"/>
  <c r="B20" i="6"/>
  <c r="B22" i="6"/>
  <c r="B23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60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2" i="6"/>
  <c r="C23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60" i="6"/>
  <c r="C4" i="6"/>
  <c r="B5" i="6"/>
  <c r="B6" i="6"/>
  <c r="B7" i="6"/>
  <c r="B8" i="6"/>
  <c r="B9" i="6"/>
  <c r="B10" i="6"/>
  <c r="B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4" i="6"/>
</calcChain>
</file>

<file path=xl/sharedStrings.xml><?xml version="1.0" encoding="utf-8"?>
<sst xmlns="http://schemas.openxmlformats.org/spreadsheetml/2006/main" count="1000" uniqueCount="341">
  <si>
    <t>Nuclear units are defined as flexible by default. They can be set to must-run in sheet "Thermal"</t>
  </si>
  <si>
    <t>Additional information if your electricity market tool can handle different types of startup (hot, warm and cold)</t>
  </si>
  <si>
    <t>Category #</t>
  </si>
  <si>
    <t>Fuel</t>
  </si>
  <si>
    <t>Type</t>
  </si>
  <si>
    <t>Efficiency range in NCV terms</t>
  </si>
  <si>
    <t>Standard efficiency in NCV terms</t>
  </si>
  <si>
    <r>
      <t>CO</t>
    </r>
    <r>
      <rPr>
        <vertAlign val="sub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 xml:space="preserve"> emission factor</t>
    </r>
  </si>
  <si>
    <t>Variable O&amp;M cost</t>
  </si>
  <si>
    <t>Min Time on</t>
  </si>
  <si>
    <t>Min Time off</t>
  </si>
  <si>
    <t>Start-up fuel consumption - warm start</t>
  </si>
  <si>
    <t>Start-up fix cost (e.g. wear) warm start</t>
  </si>
  <si>
    <t>Start-up fuel consumption - cold start</t>
  </si>
  <si>
    <t>Start-up fix cost (e.g. wear) cold start</t>
  </si>
  <si>
    <t>Start-up fuel consumption - hot start</t>
  </si>
  <si>
    <t>Start-up fix cost (e.g. wear) hot start</t>
  </si>
  <si>
    <t>%</t>
  </si>
  <si>
    <t>kg / Net GJ</t>
  </si>
  <si>
    <t>€/MWh</t>
  </si>
  <si>
    <t>hours</t>
  </si>
  <si>
    <t>Net GJ /MW. start</t>
  </si>
  <si>
    <t>€ /MW. start</t>
  </si>
  <si>
    <t>Transition time [h] from hot to warm</t>
  </si>
  <si>
    <t>Transition time [h] from hot to cold</t>
  </si>
  <si>
    <t>Nuclear</t>
  </si>
  <si>
    <t>-</t>
  </si>
  <si>
    <t>30% - 35%</t>
  </si>
  <si>
    <t>Hard coal</t>
  </si>
  <si>
    <t>old 1</t>
  </si>
  <si>
    <t>30% - 37%</t>
  </si>
  <si>
    <t>3.3</t>
  </si>
  <si>
    <t>old 2</t>
  </si>
  <si>
    <t>38% - 43%</t>
  </si>
  <si>
    <t>New</t>
  </si>
  <si>
    <t>44% - 46%</t>
  </si>
  <si>
    <t>CCS</t>
  </si>
  <si>
    <t>30% - 40%</t>
  </si>
  <si>
    <t>6.6</t>
  </si>
  <si>
    <t>Lignite</t>
  </si>
  <si>
    <t>Gas</t>
  </si>
  <si>
    <t>conventional old 1</t>
  </si>
  <si>
    <t>25% - 38%</t>
  </si>
  <si>
    <t>1.1</t>
  </si>
  <si>
    <t>conventional old 2</t>
  </si>
  <si>
    <t>39% - 42%</t>
  </si>
  <si>
    <t>CCGT old 1</t>
  </si>
  <si>
    <t>33% - 44%</t>
  </si>
  <si>
    <t>1.6</t>
  </si>
  <si>
    <t>CCGT old 2</t>
  </si>
  <si>
    <t>45% - 52%</t>
  </si>
  <si>
    <t>CCGT new</t>
  </si>
  <si>
    <t>53% - 60%</t>
  </si>
  <si>
    <t>CCGT CCS</t>
  </si>
  <si>
    <t>43% - 52%</t>
  </si>
  <si>
    <t>3.2</t>
  </si>
  <si>
    <t>OCGT old</t>
  </si>
  <si>
    <t>35% - 38%</t>
  </si>
  <si>
    <t>OCGT new</t>
  </si>
  <si>
    <t>39% - 44%</t>
  </si>
  <si>
    <t>Light oil</t>
  </si>
  <si>
    <t>32% - 38%</t>
  </si>
  <si>
    <t>Heavy oil</t>
  </si>
  <si>
    <t>25% - 37%</t>
  </si>
  <si>
    <t>Oil shale</t>
  </si>
  <si>
    <t>old</t>
  </si>
  <si>
    <t>28% - 33%</t>
  </si>
  <si>
    <t>new</t>
  </si>
  <si>
    <t>34% - 39%</t>
  </si>
  <si>
    <t>Unavailability</t>
  </si>
  <si>
    <t>Minimum stable generation</t>
  </si>
  <si>
    <t>Ramp up rate</t>
  </si>
  <si>
    <t>Ramp down rate</t>
  </si>
  <si>
    <t>Fixed generation reduction</t>
  </si>
  <si>
    <t>Forced outage</t>
  </si>
  <si>
    <t>Planned outage</t>
  </si>
  <si>
    <t>annual rate</t>
  </si>
  <si>
    <t>Mean time to repair</t>
  </si>
  <si>
    <t>winter</t>
  </si>
  <si>
    <t>Days</t>
  </si>
  <si>
    <t>number of days</t>
  </si>
  <si>
    <t>% of annual number of days</t>
  </si>
  <si>
    <t>(% of max power)</t>
  </si>
  <si>
    <t>MW/h</t>
  </si>
  <si>
    <t>% of max output power</t>
  </si>
  <si>
    <t> For all unit types, hourly ramp rate is equal to the average unit size. </t>
  </si>
  <si>
    <t> For all unit types, hourly ramp rate is equal to the average unit size.</t>
  </si>
  <si>
    <t>Lignite CCS</t>
  </si>
  <si>
    <t>Hard coal CCS</t>
  </si>
  <si>
    <r>
      <t>Fuel &amp; CO</t>
    </r>
    <r>
      <rPr>
        <b/>
        <vertAlign val="subscript"/>
        <sz val="8"/>
        <color rgb="FF000000"/>
        <rFont val="Arial"/>
        <family val="2"/>
      </rPr>
      <t>2</t>
    </r>
    <r>
      <rPr>
        <b/>
        <sz val="8"/>
        <color rgb="FF000000"/>
        <rFont val="Arial"/>
        <family val="2"/>
      </rPr>
      <t xml:space="preserve"> prices</t>
    </r>
  </si>
  <si>
    <t>Year</t>
  </si>
  <si>
    <t>Scenario</t>
  </si>
  <si>
    <t>Expected Progress</t>
  </si>
  <si>
    <t>Coal Before Gas</t>
  </si>
  <si>
    <t>Gas Before Coal</t>
  </si>
  <si>
    <t>Sustainable Transition</t>
  </si>
  <si>
    <t>EUCO</t>
  </si>
  <si>
    <t>Distributed Generation</t>
  </si>
  <si>
    <t>Global Climate Action</t>
  </si>
  <si>
    <t>€/ton</t>
  </si>
  <si>
    <r>
      <t>CO</t>
    </r>
    <r>
      <rPr>
        <b/>
        <vertAlign val="subscript"/>
        <sz val="7"/>
        <color theme="1"/>
        <rFont val="Arial"/>
        <family val="2"/>
      </rPr>
      <t>2</t>
    </r>
    <r>
      <rPr>
        <b/>
        <sz val="7"/>
        <color theme="1"/>
        <rFont val="Arial"/>
        <family val="2"/>
      </rPr>
      <t xml:space="preserve"> price</t>
    </r>
  </si>
  <si>
    <t>Main Fuel Price</t>
  </si>
  <si>
    <t>Source</t>
  </si>
  <si>
    <t>(Rows shaded Grey)</t>
  </si>
  <si>
    <t>WEO 2016</t>
  </si>
  <si>
    <t xml:space="preserve">New Policies </t>
  </si>
  <si>
    <t>WEO2016</t>
  </si>
  <si>
    <t xml:space="preserve">WEO 2016 </t>
  </si>
  <si>
    <t>New Policies with Higher Carbon Price</t>
  </si>
  <si>
    <t>Fuel Prices Provided by DG Energy</t>
  </si>
  <si>
    <t>New Policies  with higher CO2</t>
  </si>
  <si>
    <t xml:space="preserve">WEO 2016  </t>
  </si>
  <si>
    <t>New Policies</t>
  </si>
  <si>
    <t>Fuel Prices adjusted to create a "Low Oil Price Scenario"</t>
  </si>
  <si>
    <t>AL</t>
  </si>
  <si>
    <t>AT</t>
  </si>
  <si>
    <t>BA</t>
  </si>
  <si>
    <t>BE</t>
  </si>
  <si>
    <t>BG</t>
  </si>
  <si>
    <t>CH</t>
  </si>
  <si>
    <t>CY</t>
  </si>
  <si>
    <t>CZ</t>
  </si>
  <si>
    <t>DEkf</t>
  </si>
  <si>
    <t>DE</t>
  </si>
  <si>
    <t>DKe</t>
  </si>
  <si>
    <t>DKkf</t>
  </si>
  <si>
    <t>DKw</t>
  </si>
  <si>
    <t>EE</t>
  </si>
  <si>
    <t>ES</t>
  </si>
  <si>
    <t>FI</t>
  </si>
  <si>
    <t>FR</t>
  </si>
  <si>
    <t>GB</t>
  </si>
  <si>
    <t>GR</t>
  </si>
  <si>
    <t>HR</t>
  </si>
  <si>
    <t>HU</t>
  </si>
  <si>
    <t>IE</t>
  </si>
  <si>
    <t>ITcn</t>
  </si>
  <si>
    <t>ITcs</t>
  </si>
  <si>
    <t>ITn</t>
  </si>
  <si>
    <t>ITsar</t>
  </si>
  <si>
    <t>ITsic</t>
  </si>
  <si>
    <t>ITs</t>
  </si>
  <si>
    <t>LT</t>
  </si>
  <si>
    <t>LUb</t>
  </si>
  <si>
    <t>LUf</t>
  </si>
  <si>
    <t>LUg</t>
  </si>
  <si>
    <t>LUv</t>
  </si>
  <si>
    <t>LV</t>
  </si>
  <si>
    <t>ME</t>
  </si>
  <si>
    <t>MK</t>
  </si>
  <si>
    <t>MT</t>
  </si>
  <si>
    <t>NI</t>
  </si>
  <si>
    <t>NL</t>
  </si>
  <si>
    <t>NOm</t>
  </si>
  <si>
    <t>NOn</t>
  </si>
  <si>
    <t>NOs</t>
  </si>
  <si>
    <t>PL</t>
  </si>
  <si>
    <t>PT</t>
  </si>
  <si>
    <t>RO</t>
  </si>
  <si>
    <t>RS</t>
  </si>
  <si>
    <t>SE1</t>
  </si>
  <si>
    <t>SE2</t>
  </si>
  <si>
    <t>SE3</t>
  </si>
  <si>
    <t>SE4</t>
  </si>
  <si>
    <t>SI</t>
  </si>
  <si>
    <t>SK</t>
  </si>
  <si>
    <t>TR</t>
  </si>
  <si>
    <t>NTC 2020</t>
  </si>
  <si>
    <t>CBA Capacities</t>
  </si>
  <si>
    <t>Scenario Capacities</t>
  </si>
  <si>
    <t>NTC 2027 (reference grid)</t>
  </si>
  <si>
    <t>NTC ST2040</t>
  </si>
  <si>
    <t>NTC DG2040</t>
  </si>
  <si>
    <t>NTC GCA2040</t>
  </si>
  <si>
    <t>Border</t>
  </si>
  <si>
    <t>=&gt;</t>
  </si>
  <si>
    <t>&lt;=</t>
  </si>
  <si>
    <t>AL-GR</t>
  </si>
  <si>
    <t>AL-ME</t>
  </si>
  <si>
    <t>AL-MK</t>
  </si>
  <si>
    <t>AL-RS</t>
  </si>
  <si>
    <t>AT-CH</t>
  </si>
  <si>
    <t>AT-CZ</t>
  </si>
  <si>
    <t>AT-DE</t>
  </si>
  <si>
    <t>AT-HU</t>
  </si>
  <si>
    <t>AT-ITn</t>
  </si>
  <si>
    <t>AT-SI</t>
  </si>
  <si>
    <t>BA-HR</t>
  </si>
  <si>
    <t>BA-ME</t>
  </si>
  <si>
    <t>BA-RS</t>
  </si>
  <si>
    <t>BE-DE</t>
  </si>
  <si>
    <t>BE-FR</t>
  </si>
  <si>
    <t>BE-GB</t>
  </si>
  <si>
    <t>BE-LUB</t>
  </si>
  <si>
    <t>BE-LUG</t>
  </si>
  <si>
    <t>BE-NL</t>
  </si>
  <si>
    <t>BG-GR</t>
  </si>
  <si>
    <t>BG-MK</t>
  </si>
  <si>
    <t>BG-RO</t>
  </si>
  <si>
    <t>BG-RS</t>
  </si>
  <si>
    <t>BG-TR</t>
  </si>
  <si>
    <t>CH-DE</t>
  </si>
  <si>
    <t>CH-FR</t>
  </si>
  <si>
    <t>CH-ITn</t>
  </si>
  <si>
    <t>CY-GR</t>
  </si>
  <si>
    <t>CZ-DE</t>
  </si>
  <si>
    <t>CZ-PLE</t>
  </si>
  <si>
    <t>CZ-PLI</t>
  </si>
  <si>
    <t>CZ-SK</t>
  </si>
  <si>
    <t>DE-DEkf</t>
  </si>
  <si>
    <t>DE-DKe</t>
  </si>
  <si>
    <t>DE-DKw</t>
  </si>
  <si>
    <t>DE-FR</t>
  </si>
  <si>
    <t>DE-GB</t>
  </si>
  <si>
    <t>DEkf-DKkf</t>
  </si>
  <si>
    <t>DE-LUG</t>
  </si>
  <si>
    <t>DE-LUv</t>
  </si>
  <si>
    <t>DE-NL</t>
  </si>
  <si>
    <t>DE-NOs</t>
  </si>
  <si>
    <t>DE-PLE</t>
  </si>
  <si>
    <t>DE-PLI</t>
  </si>
  <si>
    <t>DE-SE4</t>
  </si>
  <si>
    <t>DKe-DKkf</t>
  </si>
  <si>
    <t>DKe-DKw</t>
  </si>
  <si>
    <t>DKe-PL</t>
  </si>
  <si>
    <t>DKe-SE4</t>
  </si>
  <si>
    <t>DKw-GB</t>
  </si>
  <si>
    <t>DKw-NL</t>
  </si>
  <si>
    <t>DKw-NOs</t>
  </si>
  <si>
    <t>DKw-SE3</t>
  </si>
  <si>
    <t>EE-FI</t>
  </si>
  <si>
    <t>EE-LV</t>
  </si>
  <si>
    <t>ES-FR</t>
  </si>
  <si>
    <t>ES-PT</t>
  </si>
  <si>
    <t>FI-NOn</t>
  </si>
  <si>
    <t>FI-SE1</t>
  </si>
  <si>
    <t>FI-SE2</t>
  </si>
  <si>
    <t>FI-SE3</t>
  </si>
  <si>
    <t>FRc-ITCO</t>
  </si>
  <si>
    <t>FR-GB</t>
  </si>
  <si>
    <t>FR-IE</t>
  </si>
  <si>
    <t>FR-ITn</t>
  </si>
  <si>
    <t>FR-LUF</t>
  </si>
  <si>
    <t>GB-IE</t>
  </si>
  <si>
    <t>GB-NI</t>
  </si>
  <si>
    <t>GB-NL</t>
  </si>
  <si>
    <t>GB-NOs</t>
  </si>
  <si>
    <t>GR-ITs</t>
  </si>
  <si>
    <t>GR-MK</t>
  </si>
  <si>
    <t>GR-TR</t>
  </si>
  <si>
    <t>HR-HU</t>
  </si>
  <si>
    <t>HR-RS</t>
  </si>
  <si>
    <t>HR-SI</t>
  </si>
  <si>
    <t>HU-RO</t>
  </si>
  <si>
    <t>HU-RS</t>
  </si>
  <si>
    <t>HU-SI</t>
  </si>
  <si>
    <t>HU-SK</t>
  </si>
  <si>
    <t>IE-NI</t>
  </si>
  <si>
    <t>ITcn-ITCO</t>
  </si>
  <si>
    <t>ITcn-ITcs</t>
  </si>
  <si>
    <t>ITcn-ITn</t>
  </si>
  <si>
    <t>ITcs-ITs</t>
  </si>
  <si>
    <t>ITcs-ITsar</t>
  </si>
  <si>
    <t>ITcs-ME</t>
  </si>
  <si>
    <t>ITn-SI</t>
  </si>
  <si>
    <t>ITsar-ITCO</t>
  </si>
  <si>
    <t>ITsic-ITsar</t>
  </si>
  <si>
    <t>ITsic-MT</t>
  </si>
  <si>
    <t>ITsic-TN</t>
  </si>
  <si>
    <t>ITs-ITsic</t>
  </si>
  <si>
    <t>LT-LV</t>
  </si>
  <si>
    <t>LT-PL</t>
  </si>
  <si>
    <t>LT-SE4</t>
  </si>
  <si>
    <t>ME-RS</t>
  </si>
  <si>
    <t>MK-RS</t>
  </si>
  <si>
    <t>NL-NOs</t>
  </si>
  <si>
    <t>NOm-NOn</t>
  </si>
  <si>
    <t>NOm-NOs</t>
  </si>
  <si>
    <t>NOm-SE2</t>
  </si>
  <si>
    <t>NOn-SE1</t>
  </si>
  <si>
    <t>NOn-SE2</t>
  </si>
  <si>
    <t>NOs-SE3</t>
  </si>
  <si>
    <t>PLE-SK</t>
  </si>
  <si>
    <t>PLI-SK</t>
  </si>
  <si>
    <t>PL-PLE</t>
  </si>
  <si>
    <t>PL-PLI</t>
  </si>
  <si>
    <t>PL-SE4</t>
  </si>
  <si>
    <t>RO-RS</t>
  </si>
  <si>
    <t>SE1-SE2</t>
  </si>
  <si>
    <t>SE2-SE3</t>
  </si>
  <si>
    <t>SE3-SE4</t>
  </si>
  <si>
    <t>Market node</t>
  </si>
  <si>
    <t>Number of EV</t>
  </si>
  <si>
    <t>Number of el. HP</t>
  </si>
  <si>
    <t>Number of hybrid HP</t>
  </si>
  <si>
    <t>Additional Baseload [MW]</t>
  </si>
  <si>
    <t xml:space="preserve"> IS00</t>
  </si>
  <si>
    <t>FR15</t>
  </si>
  <si>
    <t>GR03</t>
  </si>
  <si>
    <t>TN00</t>
  </si>
  <si>
    <t>Distributed Generation 2030</t>
  </si>
  <si>
    <t>Sustainable Transition 2030</t>
  </si>
  <si>
    <t>EUCO 2030</t>
  </si>
  <si>
    <t>Distributed Generation 2040</t>
  </si>
  <si>
    <t>Sustainable 2040</t>
  </si>
  <si>
    <t>Global Climate Action 2040</t>
  </si>
  <si>
    <t>DG 2030</t>
  </si>
  <si>
    <t>ST 2030</t>
  </si>
  <si>
    <t>DG 2040</t>
  </si>
  <si>
    <t>ST 2040</t>
  </si>
  <si>
    <t>GCA 2040</t>
  </si>
  <si>
    <t>IL00</t>
  </si>
  <si>
    <t>IS00</t>
  </si>
  <si>
    <t>2020BE</t>
  </si>
  <si>
    <t>2025BE</t>
  </si>
  <si>
    <t>2030ST</t>
  </si>
  <si>
    <t>2040ST</t>
  </si>
  <si>
    <t>2040GCA</t>
  </si>
  <si>
    <t>2030DG</t>
  </si>
  <si>
    <t>2040DG</t>
  </si>
  <si>
    <t>2030EU</t>
  </si>
  <si>
    <t>1 MW=</t>
  </si>
  <si>
    <t>GJ</t>
  </si>
  <si>
    <t>t C02/MWh</t>
  </si>
  <si>
    <t>Euro/MWh</t>
  </si>
  <si>
    <t>omcosts</t>
  </si>
  <si>
    <t>fuel costs</t>
  </si>
  <si>
    <t>total VC costs</t>
  </si>
  <si>
    <t>year</t>
  </si>
  <si>
    <t>nuc</t>
  </si>
  <si>
    <t>lignite</t>
  </si>
  <si>
    <t>coal</t>
  </si>
  <si>
    <t>gas</t>
  </si>
  <si>
    <t>from EEX</t>
  </si>
  <si>
    <t>vc</t>
  </si>
  <si>
    <t>fuel</t>
  </si>
  <si>
    <t>efficiency %</t>
  </si>
  <si>
    <t>Coal</t>
  </si>
  <si>
    <t>CO2 (Euro/t)</t>
  </si>
  <si>
    <t>Euro/MWh thermal</t>
  </si>
  <si>
    <t>emission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</si>
</sst>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0.0"/>
    <numFmt numFmtId="166" formatCode="_-* #,##0\ _F_t_-;\-* #,##0\ _F_t_-;_-* &quot;-&quot;??\ _F_t_-;_-@_-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  <charset val="238"/>
    </font>
    <font>
      <sz val="11"/>
      <color indexed="8"/>
      <name val="Calibri"/>
      <family val="2"/>
    </font>
    <font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4"/>
      <color rgb="FFFF0000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vertAlign val="subscript"/>
      <sz val="8"/>
      <color rgb="FF000000"/>
      <name val="Arial"/>
      <family val="2"/>
    </font>
    <font>
      <b/>
      <sz val="7"/>
      <color theme="1"/>
      <name val="Arial"/>
      <family val="2"/>
    </font>
    <font>
      <b/>
      <sz val="7"/>
      <color rgb="FF000000"/>
      <name val="Arial"/>
      <family val="2"/>
    </font>
    <font>
      <i/>
      <sz val="8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sz val="7"/>
      <color theme="1"/>
      <name val="Calibri"/>
      <family val="2"/>
      <scheme val="minor"/>
    </font>
    <font>
      <b/>
      <vertAlign val="subscript"/>
      <sz val="7"/>
      <color theme="1"/>
      <name val="Arial"/>
      <family val="2"/>
    </font>
    <font>
      <b/>
      <sz val="7"/>
      <color rgb="FF000000"/>
      <name val="Calibri"/>
      <family val="2"/>
      <scheme val="minor"/>
    </font>
    <font>
      <i/>
      <sz val="7"/>
      <color rgb="FF000000"/>
      <name val="Calibri"/>
      <family val="2"/>
      <scheme val="minor"/>
    </font>
    <font>
      <sz val="11"/>
      <color theme="1"/>
      <name val="Times New Roman"/>
      <family val="1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name val="Calibri"/>
      <family val="2"/>
    </font>
    <font>
      <sz val="10"/>
      <name val="Calibri"/>
      <family val="2"/>
      <scheme val="minor"/>
    </font>
    <font>
      <sz val="10"/>
      <name val="Arial"/>
      <family val="2"/>
      <charset val="238"/>
    </font>
    <font>
      <sz val="11"/>
      <color theme="1"/>
      <name val="AvenirNext LT Com Regular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8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8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8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Protection="0">
      <alignment horizontal="left"/>
    </xf>
    <xf numFmtId="0" fontId="3" fillId="0" borderId="0"/>
    <xf numFmtId="0" fontId="25" fillId="0" borderId="0"/>
    <xf numFmtId="1" fontId="28" fillId="0" borderId="37" applyFill="0" applyProtection="0">
      <alignment horizontal="right" vertical="top" wrapText="1"/>
    </xf>
    <xf numFmtId="0" fontId="29" fillId="0" borderId="0"/>
    <xf numFmtId="0" fontId="30" fillId="0" borderId="0"/>
  </cellStyleXfs>
  <cellXfs count="208">
    <xf numFmtId="0" fontId="0" fillId="0" borderId="0" xfId="0"/>
    <xf numFmtId="0" fontId="3" fillId="0" borderId="0" xfId="3"/>
    <xf numFmtId="0" fontId="4" fillId="0" borderId="0" xfId="3" applyFont="1" applyFill="1" applyBorder="1" applyAlignment="1">
      <alignment horizontal="center" vertical="center" wrapText="1"/>
    </xf>
    <xf numFmtId="0" fontId="4" fillId="4" borderId="3" xfId="3" applyFont="1" applyFill="1" applyBorder="1" applyAlignment="1">
      <alignment horizontal="center" vertical="center" wrapText="1"/>
    </xf>
    <xf numFmtId="0" fontId="4" fillId="5" borderId="17" xfId="3" applyFont="1" applyFill="1" applyBorder="1" applyAlignment="1">
      <alignment horizontal="center" wrapText="1"/>
    </xf>
    <xf numFmtId="0" fontId="4" fillId="6" borderId="17" xfId="3" applyFont="1" applyFill="1" applyBorder="1" applyAlignment="1">
      <alignment horizontal="center" wrapText="1"/>
    </xf>
    <xf numFmtId="0" fontId="4" fillId="6" borderId="18" xfId="3" applyFont="1" applyFill="1" applyBorder="1" applyAlignment="1">
      <alignment horizontal="center" wrapText="1"/>
    </xf>
    <xf numFmtId="0" fontId="4" fillId="0" borderId="10" xfId="3" applyFont="1" applyFill="1" applyBorder="1" applyAlignment="1">
      <alignment horizontal="center" wrapText="1"/>
    </xf>
    <xf numFmtId="0" fontId="4" fillId="6" borderId="19" xfId="3" applyFont="1" applyFill="1" applyBorder="1" applyAlignment="1">
      <alignment horizontal="center" wrapText="1"/>
    </xf>
    <xf numFmtId="0" fontId="4" fillId="6" borderId="20" xfId="3" applyFont="1" applyFill="1" applyBorder="1" applyAlignment="1">
      <alignment horizontal="center" wrapText="1"/>
    </xf>
    <xf numFmtId="0" fontId="4" fillId="0" borderId="19" xfId="3" applyFont="1" applyBorder="1" applyAlignment="1">
      <alignment horizontal="center" vertical="center" wrapText="1"/>
    </xf>
    <xf numFmtId="0" fontId="4" fillId="0" borderId="21" xfId="3" applyFont="1" applyBorder="1" applyAlignment="1">
      <alignment vertical="center" wrapText="1"/>
    </xf>
    <xf numFmtId="0" fontId="4" fillId="0" borderId="19" xfId="3" applyFont="1" applyBorder="1" applyAlignment="1">
      <alignment vertical="center" wrapText="1"/>
    </xf>
    <xf numFmtId="0" fontId="4" fillId="7" borderId="18" xfId="3" applyFont="1" applyFill="1" applyBorder="1" applyAlignment="1">
      <alignment horizontal="center" vertical="center" wrapText="1"/>
    </xf>
    <xf numFmtId="9" fontId="4" fillId="3" borderId="18" xfId="3" applyNumberFormat="1" applyFont="1" applyFill="1" applyBorder="1" applyAlignment="1">
      <alignment horizontal="center" vertical="center" wrapText="1"/>
    </xf>
    <xf numFmtId="0" fontId="4" fillId="3" borderId="18" xfId="3" applyFont="1" applyFill="1" applyBorder="1" applyAlignment="1">
      <alignment horizontal="center" vertical="center" wrapText="1"/>
    </xf>
    <xf numFmtId="165" fontId="4" fillId="3" borderId="18" xfId="3" applyNumberFormat="1" applyFont="1" applyFill="1" applyBorder="1" applyAlignment="1">
      <alignment horizontal="center" vertical="center" wrapText="1"/>
    </xf>
    <xf numFmtId="1" fontId="4" fillId="3" borderId="18" xfId="3" applyNumberFormat="1" applyFont="1" applyFill="1" applyBorder="1" applyAlignment="1">
      <alignment horizontal="center" vertical="center" wrapText="1"/>
    </xf>
    <xf numFmtId="165" fontId="4" fillId="0" borderId="22" xfId="3" applyNumberFormat="1" applyFont="1" applyFill="1" applyBorder="1" applyAlignment="1">
      <alignment horizontal="center" vertical="center" wrapText="1"/>
    </xf>
    <xf numFmtId="0" fontId="4" fillId="3" borderId="19" xfId="3" applyFont="1" applyFill="1" applyBorder="1" applyAlignment="1">
      <alignment horizontal="center" vertical="center" wrapText="1"/>
    </xf>
    <xf numFmtId="2" fontId="4" fillId="3" borderId="20" xfId="3" applyNumberFormat="1" applyFont="1" applyFill="1" applyBorder="1" applyAlignment="1">
      <alignment horizontal="center" vertical="center" wrapText="1"/>
    </xf>
    <xf numFmtId="2" fontId="4" fillId="3" borderId="18" xfId="3" applyNumberFormat="1" applyFont="1" applyFill="1" applyBorder="1" applyAlignment="1">
      <alignment horizontal="center" vertical="center" wrapText="1"/>
    </xf>
    <xf numFmtId="165" fontId="4" fillId="3" borderId="19" xfId="3" applyNumberFormat="1" applyFont="1" applyFill="1" applyBorder="1" applyAlignment="1">
      <alignment horizontal="center" vertical="center" wrapText="1"/>
    </xf>
    <xf numFmtId="0" fontId="4" fillId="0" borderId="23" xfId="3" applyFont="1" applyBorder="1" applyAlignment="1">
      <alignment vertical="center" wrapText="1"/>
    </xf>
    <xf numFmtId="0" fontId="4" fillId="7" borderId="19" xfId="3" applyFont="1" applyFill="1" applyBorder="1" applyAlignment="1">
      <alignment horizontal="center" vertical="center" wrapText="1"/>
    </xf>
    <xf numFmtId="9" fontId="4" fillId="3" borderId="21" xfId="3" applyNumberFormat="1" applyFont="1" applyFill="1" applyBorder="1" applyAlignment="1">
      <alignment horizontal="center" vertical="center" wrapText="1"/>
    </xf>
    <xf numFmtId="0" fontId="4" fillId="3" borderId="6" xfId="3" applyFont="1" applyFill="1" applyBorder="1" applyAlignment="1">
      <alignment horizontal="center" vertical="center" wrapText="1"/>
    </xf>
    <xf numFmtId="1" fontId="4" fillId="3" borderId="19" xfId="3" applyNumberFormat="1" applyFont="1" applyFill="1" applyBorder="1" applyAlignment="1">
      <alignment horizontal="center" vertical="center" wrapText="1"/>
    </xf>
    <xf numFmtId="0" fontId="4" fillId="3" borderId="10" xfId="3" applyFont="1" applyFill="1" applyBorder="1" applyAlignment="1">
      <alignment horizontal="center" vertical="center" wrapText="1"/>
    </xf>
    <xf numFmtId="0" fontId="4" fillId="0" borderId="10" xfId="3" applyFont="1" applyBorder="1" applyAlignment="1">
      <alignment horizontal="center" vertical="center" wrapText="1"/>
    </xf>
    <xf numFmtId="0" fontId="4" fillId="0" borderId="22" xfId="3" applyFont="1" applyBorder="1" applyAlignment="1">
      <alignment vertical="center" wrapText="1"/>
    </xf>
    <xf numFmtId="0" fontId="4" fillId="7" borderId="10" xfId="3" applyFont="1" applyFill="1" applyBorder="1" applyAlignment="1">
      <alignment horizontal="center" vertical="center" wrapText="1"/>
    </xf>
    <xf numFmtId="9" fontId="4" fillId="3" borderId="0" xfId="3" applyNumberFormat="1" applyFont="1" applyFill="1" applyAlignment="1">
      <alignment horizontal="center" vertical="center" wrapText="1"/>
    </xf>
    <xf numFmtId="0" fontId="4" fillId="3" borderId="24" xfId="3" applyFont="1" applyFill="1" applyBorder="1" applyAlignment="1">
      <alignment horizontal="center" vertical="center" wrapText="1"/>
    </xf>
    <xf numFmtId="165" fontId="4" fillId="3" borderId="24" xfId="3" applyNumberFormat="1" applyFont="1" applyFill="1" applyBorder="1" applyAlignment="1">
      <alignment horizontal="center" vertical="center" wrapText="1"/>
    </xf>
    <xf numFmtId="1" fontId="4" fillId="3" borderId="24" xfId="3" applyNumberFormat="1" applyFont="1" applyFill="1" applyBorder="1" applyAlignment="1">
      <alignment horizontal="center" vertical="center" wrapText="1"/>
    </xf>
    <xf numFmtId="165" fontId="4" fillId="3" borderId="10" xfId="3" applyNumberFormat="1" applyFont="1" applyFill="1" applyBorder="1" applyAlignment="1">
      <alignment horizontal="center" vertical="center" wrapText="1"/>
    </xf>
    <xf numFmtId="0" fontId="4" fillId="0" borderId="20" xfId="3" applyFont="1" applyBorder="1" applyAlignment="1">
      <alignment horizontal="center" vertical="center" wrapText="1"/>
    </xf>
    <xf numFmtId="0" fontId="4" fillId="0" borderId="26" xfId="3" applyFont="1" applyBorder="1" applyAlignment="1">
      <alignment vertical="center" wrapText="1"/>
    </xf>
    <xf numFmtId="0" fontId="4" fillId="7" borderId="20" xfId="3" applyFont="1" applyFill="1" applyBorder="1" applyAlignment="1">
      <alignment horizontal="center" vertical="center" wrapText="1"/>
    </xf>
    <xf numFmtId="9" fontId="4" fillId="3" borderId="27" xfId="3" applyNumberFormat="1" applyFont="1" applyFill="1" applyBorder="1" applyAlignment="1">
      <alignment horizontal="center" vertical="center" wrapText="1"/>
    </xf>
    <xf numFmtId="0" fontId="4" fillId="3" borderId="20" xfId="3" applyNumberFormat="1" applyFont="1" applyFill="1" applyBorder="1" applyAlignment="1">
      <alignment horizontal="center" vertical="center" wrapText="1"/>
    </xf>
    <xf numFmtId="0" fontId="4" fillId="3" borderId="28" xfId="3" applyFont="1" applyFill="1" applyBorder="1" applyAlignment="1">
      <alignment horizontal="center" vertical="center" wrapText="1"/>
    </xf>
    <xf numFmtId="165" fontId="4" fillId="3" borderId="28" xfId="3" applyNumberFormat="1" applyFont="1" applyFill="1" applyBorder="1" applyAlignment="1">
      <alignment horizontal="center" vertical="center" wrapText="1"/>
    </xf>
    <xf numFmtId="1" fontId="4" fillId="3" borderId="28" xfId="3" applyNumberFormat="1" applyFont="1" applyFill="1" applyBorder="1" applyAlignment="1">
      <alignment horizontal="center" vertical="center" wrapText="1"/>
    </xf>
    <xf numFmtId="165" fontId="4" fillId="3" borderId="20" xfId="3" applyNumberFormat="1" applyFont="1" applyFill="1" applyBorder="1" applyAlignment="1">
      <alignment horizontal="center" vertical="center" wrapText="1"/>
    </xf>
    <xf numFmtId="0" fontId="4" fillId="3" borderId="18" xfId="3" applyNumberFormat="1" applyFont="1" applyFill="1" applyBorder="1" applyAlignment="1">
      <alignment horizontal="center" vertical="center" wrapText="1"/>
    </xf>
    <xf numFmtId="0" fontId="6" fillId="0" borderId="0" xfId="3" applyFont="1"/>
    <xf numFmtId="0" fontId="4" fillId="0" borderId="6" xfId="3" applyFont="1" applyBorder="1" applyAlignment="1">
      <alignment horizontal="center" vertical="center" wrapText="1"/>
    </xf>
    <xf numFmtId="0" fontId="4" fillId="0" borderId="24" xfId="3" applyFont="1" applyBorder="1" applyAlignment="1">
      <alignment vertical="center" wrapText="1"/>
    </xf>
    <xf numFmtId="0" fontId="4" fillId="0" borderId="30" xfId="3" applyFont="1" applyBorder="1" applyAlignment="1">
      <alignment vertical="center" wrapText="1"/>
    </xf>
    <xf numFmtId="0" fontId="4" fillId="7" borderId="30" xfId="3" applyFont="1" applyFill="1" applyBorder="1" applyAlignment="1">
      <alignment horizontal="center" vertical="center" wrapText="1"/>
    </xf>
    <xf numFmtId="9" fontId="4" fillId="3" borderId="30" xfId="3" applyNumberFormat="1" applyFont="1" applyFill="1" applyBorder="1" applyAlignment="1">
      <alignment horizontal="center" vertical="center" wrapText="1"/>
    </xf>
    <xf numFmtId="0" fontId="4" fillId="3" borderId="30" xfId="3" applyFont="1" applyFill="1" applyBorder="1" applyAlignment="1">
      <alignment horizontal="center" vertical="center" wrapText="1"/>
    </xf>
    <xf numFmtId="1" fontId="4" fillId="3" borderId="30" xfId="3" applyNumberFormat="1" applyFont="1" applyFill="1" applyBorder="1" applyAlignment="1">
      <alignment horizontal="center" vertical="center" wrapText="1"/>
    </xf>
    <xf numFmtId="0" fontId="4" fillId="0" borderId="28" xfId="3" applyFont="1" applyBorder="1" applyAlignment="1">
      <alignment vertical="center" wrapText="1"/>
    </xf>
    <xf numFmtId="0" fontId="4" fillId="7" borderId="28" xfId="3" applyFont="1" applyFill="1" applyBorder="1" applyAlignment="1">
      <alignment horizontal="center" vertical="center" wrapText="1"/>
    </xf>
    <xf numFmtId="9" fontId="4" fillId="3" borderId="28" xfId="3" applyNumberFormat="1" applyFont="1" applyFill="1" applyBorder="1" applyAlignment="1">
      <alignment horizontal="center" vertical="center" wrapText="1"/>
    </xf>
    <xf numFmtId="0" fontId="4" fillId="0" borderId="18" xfId="3" applyFont="1" applyBorder="1" applyAlignment="1">
      <alignment vertical="center" wrapText="1"/>
    </xf>
    <xf numFmtId="165" fontId="4" fillId="0" borderId="10" xfId="3" applyNumberFormat="1" applyFont="1" applyFill="1" applyBorder="1" applyAlignment="1">
      <alignment horizontal="center" vertical="center" wrapText="1"/>
    </xf>
    <xf numFmtId="0" fontId="8" fillId="0" borderId="0" xfId="0" applyFont="1"/>
    <xf numFmtId="0" fontId="4" fillId="3" borderId="0" xfId="3" applyFont="1" applyFill="1" applyBorder="1" applyAlignment="1">
      <alignment horizontal="center" vertical="center" wrapText="1"/>
    </xf>
    <xf numFmtId="0" fontId="4" fillId="8" borderId="19" xfId="3" applyFont="1" applyFill="1" applyBorder="1" applyAlignment="1">
      <alignment horizontal="center" vertical="center" wrapText="1"/>
    </xf>
    <xf numFmtId="0" fontId="4" fillId="8" borderId="18" xfId="3" applyFont="1" applyFill="1" applyBorder="1" applyAlignment="1">
      <alignment horizontal="center" vertical="center" wrapText="1"/>
    </xf>
    <xf numFmtId="0" fontId="9" fillId="0" borderId="0" xfId="0" applyFont="1"/>
    <xf numFmtId="9" fontId="4" fillId="3" borderId="18" xfId="3" applyNumberFormat="1" applyFont="1" applyFill="1" applyBorder="1" applyAlignment="1" applyProtection="1">
      <alignment horizontal="center" vertical="center" wrapText="1"/>
      <protection locked="0"/>
    </xf>
    <xf numFmtId="166" fontId="4" fillId="3" borderId="18" xfId="1" applyNumberFormat="1" applyFont="1" applyFill="1" applyBorder="1" applyAlignment="1" applyProtection="1">
      <alignment horizontal="center" vertical="center" wrapText="1"/>
      <protection locked="0"/>
    </xf>
    <xf numFmtId="0" fontId="4" fillId="3" borderId="18" xfId="3" applyFont="1" applyFill="1" applyBorder="1" applyAlignment="1" applyProtection="1">
      <alignment horizontal="center" vertical="center" wrapText="1"/>
      <protection locked="0"/>
    </xf>
    <xf numFmtId="9" fontId="4" fillId="0" borderId="18" xfId="3" applyNumberFormat="1" applyFont="1" applyBorder="1" applyAlignment="1" applyProtection="1">
      <alignment horizontal="center" vertical="center" wrapText="1"/>
      <protection locked="0"/>
    </xf>
    <xf numFmtId="9" fontId="4" fillId="3" borderId="19" xfId="3" applyNumberFormat="1" applyFont="1" applyFill="1" applyBorder="1" applyAlignment="1" applyProtection="1">
      <alignment horizontal="center" vertical="center" wrapText="1"/>
      <protection locked="0"/>
    </xf>
    <xf numFmtId="10" fontId="4" fillId="3" borderId="10" xfId="3" applyNumberFormat="1" applyFont="1" applyFill="1" applyBorder="1" applyAlignment="1" applyProtection="1">
      <alignment horizontal="center" vertical="center" wrapText="1"/>
      <protection locked="0"/>
    </xf>
    <xf numFmtId="0" fontId="4" fillId="3" borderId="24" xfId="3" applyFont="1" applyFill="1" applyBorder="1" applyAlignment="1" applyProtection="1">
      <alignment horizontal="center" vertical="center" wrapText="1"/>
      <protection locked="0"/>
    </xf>
    <xf numFmtId="9" fontId="4" fillId="3" borderId="24" xfId="3" applyNumberFormat="1" applyFont="1" applyFill="1" applyBorder="1" applyAlignment="1" applyProtection="1">
      <alignment horizontal="center" vertical="center" wrapText="1"/>
      <protection locked="0"/>
    </xf>
    <xf numFmtId="9" fontId="4" fillId="0" borderId="24" xfId="3" applyNumberFormat="1" applyFont="1" applyBorder="1" applyAlignment="1" applyProtection="1">
      <alignment horizontal="center" vertical="center" wrapText="1"/>
      <protection locked="0"/>
    </xf>
    <xf numFmtId="10" fontId="4" fillId="3" borderId="20" xfId="3" applyNumberFormat="1" applyFont="1" applyFill="1" applyBorder="1" applyAlignment="1" applyProtection="1">
      <alignment horizontal="center" vertical="center" wrapText="1"/>
      <protection locked="0"/>
    </xf>
    <xf numFmtId="0" fontId="4" fillId="3" borderId="28" xfId="3" applyFont="1" applyFill="1" applyBorder="1" applyAlignment="1" applyProtection="1">
      <alignment horizontal="center" vertical="center" wrapText="1"/>
      <protection locked="0"/>
    </xf>
    <xf numFmtId="9" fontId="4" fillId="3" borderId="28" xfId="3" applyNumberFormat="1" applyFont="1" applyFill="1" applyBorder="1" applyAlignment="1" applyProtection="1">
      <alignment horizontal="center" vertical="center" wrapText="1"/>
      <protection locked="0"/>
    </xf>
    <xf numFmtId="9" fontId="4" fillId="0" borderId="28" xfId="3" applyNumberFormat="1" applyFont="1" applyBorder="1" applyAlignment="1" applyProtection="1">
      <alignment horizontal="center" vertical="center" wrapText="1"/>
      <protection locked="0"/>
    </xf>
    <xf numFmtId="10" fontId="4" fillId="3" borderId="18" xfId="3" applyNumberFormat="1" applyFont="1" applyFill="1" applyBorder="1" applyAlignment="1" applyProtection="1">
      <alignment horizontal="center" vertical="center" wrapText="1"/>
      <protection locked="0"/>
    </xf>
    <xf numFmtId="9" fontId="4" fillId="3" borderId="10" xfId="3" applyNumberFormat="1" applyFont="1" applyFill="1" applyBorder="1" applyAlignment="1" applyProtection="1">
      <alignment horizontal="center" vertical="center" wrapText="1"/>
      <protection locked="0"/>
    </xf>
    <xf numFmtId="9" fontId="4" fillId="3" borderId="20" xfId="3" applyNumberFormat="1" applyFont="1" applyFill="1" applyBorder="1" applyAlignment="1" applyProtection="1">
      <alignment horizontal="center" vertical="center" wrapText="1"/>
      <protection locked="0"/>
    </xf>
    <xf numFmtId="9" fontId="4" fillId="3" borderId="30" xfId="3" applyNumberFormat="1" applyFont="1" applyFill="1" applyBorder="1" applyAlignment="1" applyProtection="1">
      <alignment horizontal="center" vertical="center" wrapText="1"/>
      <protection locked="0"/>
    </xf>
    <xf numFmtId="0" fontId="4" fillId="3" borderId="30" xfId="3" applyFont="1" applyFill="1" applyBorder="1" applyAlignment="1" applyProtection="1">
      <alignment horizontal="center" vertical="center" wrapText="1"/>
      <protection locked="0"/>
    </xf>
    <xf numFmtId="9" fontId="4" fillId="0" borderId="30" xfId="3" applyNumberFormat="1" applyFont="1" applyBorder="1" applyAlignment="1" applyProtection="1">
      <alignment horizontal="center" vertical="center" wrapText="1"/>
      <protection locked="0"/>
    </xf>
    <xf numFmtId="10" fontId="4" fillId="3" borderId="19" xfId="3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10" fillId="0" borderId="0" xfId="0" applyFont="1" applyAlignment="1">
      <alignment vertical="center"/>
    </xf>
    <xf numFmtId="0" fontId="13" fillId="0" borderId="20" xfId="0" applyFont="1" applyBorder="1" applyAlignment="1">
      <alignment horizontal="center" vertical="center" wrapText="1"/>
    </xf>
    <xf numFmtId="0" fontId="14" fillId="9" borderId="28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3" fillId="10" borderId="23" xfId="0" applyFont="1" applyFill="1" applyBorder="1" applyAlignment="1">
      <alignment horizontal="center" vertical="center" wrapText="1"/>
    </xf>
    <xf numFmtId="0" fontId="16" fillId="11" borderId="19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5" fillId="9" borderId="23" xfId="0" applyFont="1" applyFill="1" applyBorder="1" applyAlignment="1">
      <alignment horizontal="center" vertical="center" wrapText="1"/>
    </xf>
    <xf numFmtId="0" fontId="19" fillId="10" borderId="0" xfId="0" applyFont="1" applyFill="1" applyAlignment="1">
      <alignment horizontal="center" vertical="center" wrapText="1"/>
    </xf>
    <xf numFmtId="0" fontId="20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vertical="center" wrapText="1"/>
    </xf>
    <xf numFmtId="0" fontId="21" fillId="0" borderId="24" xfId="0" applyFont="1" applyBorder="1"/>
    <xf numFmtId="0" fontId="22" fillId="0" borderId="20" xfId="0" applyFont="1" applyBorder="1" applyAlignment="1">
      <alignment vertical="center"/>
    </xf>
    <xf numFmtId="0" fontId="22" fillId="0" borderId="18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3" fillId="0" borderId="19" xfId="0" applyFont="1" applyBorder="1" applyAlignment="1">
      <alignment vertical="center"/>
    </xf>
    <xf numFmtId="0" fontId="23" fillId="0" borderId="18" xfId="0" applyFont="1" applyBorder="1" applyAlignment="1">
      <alignment horizontal="right" vertical="center"/>
    </xf>
    <xf numFmtId="0" fontId="26" fillId="12" borderId="6" xfId="4" applyFont="1" applyFill="1" applyBorder="1" applyAlignment="1">
      <alignment horizontal="center" vertical="center"/>
    </xf>
    <xf numFmtId="0" fontId="26" fillId="12" borderId="46" xfId="4" applyFont="1" applyFill="1" applyBorder="1" applyAlignment="1">
      <alignment horizontal="center" vertical="center"/>
    </xf>
    <xf numFmtId="0" fontId="26" fillId="12" borderId="47" xfId="4" applyFont="1" applyFill="1" applyBorder="1" applyAlignment="1">
      <alignment horizontal="center" vertical="center"/>
    </xf>
    <xf numFmtId="0" fontId="0" fillId="13" borderId="0" xfId="0" applyFill="1" applyAlignment="1">
      <alignment wrapText="1"/>
    </xf>
    <xf numFmtId="0" fontId="27" fillId="13" borderId="39" xfId="4" applyFont="1" applyFill="1" applyBorder="1" applyAlignment="1">
      <alignment horizontal="center" vertical="center" wrapText="1"/>
    </xf>
    <xf numFmtId="0" fontId="27" fillId="13" borderId="30" xfId="4" applyFont="1" applyFill="1" applyBorder="1" applyAlignment="1">
      <alignment horizontal="center" vertical="center" wrapText="1"/>
    </xf>
    <xf numFmtId="0" fontId="27" fillId="13" borderId="38" xfId="4" applyFont="1" applyFill="1" applyBorder="1" applyAlignment="1">
      <alignment horizontal="center" wrapText="1"/>
    </xf>
    <xf numFmtId="0" fontId="27" fillId="13" borderId="42" xfId="4" applyFont="1" applyFill="1" applyBorder="1" applyAlignment="1">
      <alignment horizontal="center" wrapText="1"/>
    </xf>
    <xf numFmtId="0" fontId="27" fillId="13" borderId="43" xfId="4" applyFont="1" applyFill="1" applyBorder="1" applyAlignment="1">
      <alignment horizontal="center" wrapText="1"/>
    </xf>
    <xf numFmtId="0" fontId="27" fillId="13" borderId="44" xfId="4" applyFont="1" applyFill="1" applyBorder="1" applyAlignment="1">
      <alignment horizontal="center" wrapText="1"/>
    </xf>
    <xf numFmtId="1" fontId="27" fillId="13" borderId="40" xfId="4" applyNumberFormat="1" applyFont="1" applyFill="1" applyBorder="1" applyAlignment="1">
      <alignment horizontal="center" wrapText="1"/>
    </xf>
    <xf numFmtId="1" fontId="27" fillId="13" borderId="41" xfId="4" applyNumberFormat="1" applyFont="1" applyFill="1" applyBorder="1" applyAlignment="1">
      <alignment horizontal="center" wrapText="1"/>
    </xf>
    <xf numFmtId="1" fontId="27" fillId="13" borderId="38" xfId="4" applyNumberFormat="1" applyFont="1" applyFill="1" applyBorder="1" applyAlignment="1">
      <alignment horizontal="center" wrapText="1"/>
    </xf>
    <xf numFmtId="1" fontId="27" fillId="13" borderId="42" xfId="4" applyNumberFormat="1" applyFont="1" applyFill="1" applyBorder="1" applyAlignment="1">
      <alignment horizontal="center" wrapText="1"/>
    </xf>
    <xf numFmtId="1" fontId="27" fillId="13" borderId="43" xfId="4" applyNumberFormat="1" applyFont="1" applyFill="1" applyBorder="1" applyAlignment="1">
      <alignment horizontal="center" wrapText="1"/>
    </xf>
    <xf numFmtId="1" fontId="27" fillId="13" borderId="44" xfId="4" applyNumberFormat="1" applyFont="1" applyFill="1" applyBorder="1" applyAlignment="1">
      <alignment horizontal="center" wrapText="1"/>
    </xf>
    <xf numFmtId="1" fontId="26" fillId="12" borderId="45" xfId="4" applyNumberFormat="1" applyFont="1" applyFill="1" applyBorder="1" applyAlignment="1">
      <alignment horizontal="center" vertical="center"/>
    </xf>
    <xf numFmtId="1" fontId="0" fillId="0" borderId="0" xfId="0" applyNumberFormat="1"/>
    <xf numFmtId="1" fontId="26" fillId="12" borderId="46" xfId="4" applyNumberFormat="1" applyFont="1" applyFill="1" applyBorder="1" applyAlignment="1">
      <alignment horizontal="center" vertical="center"/>
    </xf>
    <xf numFmtId="1" fontId="24" fillId="12" borderId="46" xfId="4" applyNumberFormat="1" applyFont="1" applyFill="1" applyBorder="1" applyAlignment="1">
      <alignment horizontal="center"/>
    </xf>
    <xf numFmtId="1" fontId="26" fillId="12" borderId="47" xfId="4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9" fillId="14" borderId="48" xfId="6" applyFont="1" applyFill="1" applyBorder="1" applyAlignment="1">
      <alignment horizontal="center"/>
    </xf>
    <xf numFmtId="0" fontId="30" fillId="15" borderId="37" xfId="7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165" fontId="16" fillId="0" borderId="0" xfId="0" applyNumberFormat="1" applyFont="1" applyFill="1" applyBorder="1" applyAlignment="1">
      <alignment horizontal="center" vertical="center"/>
    </xf>
    <xf numFmtId="0" fontId="4" fillId="3" borderId="6" xfId="3" applyFont="1" applyFill="1" applyBorder="1" applyAlignment="1">
      <alignment horizontal="center" vertical="center" wrapText="1"/>
    </xf>
    <xf numFmtId="0" fontId="4" fillId="3" borderId="10" xfId="3" applyFont="1" applyFill="1" applyBorder="1" applyAlignment="1">
      <alignment horizontal="center" vertical="center" wrapText="1"/>
    </xf>
    <xf numFmtId="0" fontId="4" fillId="3" borderId="19" xfId="3" applyFont="1" applyFill="1" applyBorder="1" applyAlignment="1">
      <alignment horizontal="center" vertical="center" wrapText="1"/>
    </xf>
    <xf numFmtId="0" fontId="4" fillId="0" borderId="6" xfId="3" applyFont="1" applyBorder="1" applyAlignment="1">
      <alignment vertical="center" wrapText="1"/>
    </xf>
    <xf numFmtId="0" fontId="4" fillId="0" borderId="10" xfId="3" applyFont="1" applyBorder="1" applyAlignment="1">
      <alignment vertical="center" wrapText="1"/>
    </xf>
    <xf numFmtId="0" fontId="4" fillId="0" borderId="25" xfId="3" applyFont="1" applyBorder="1" applyAlignment="1">
      <alignment vertical="center" wrapText="1"/>
    </xf>
    <xf numFmtId="0" fontId="4" fillId="0" borderId="29" xfId="3" applyFont="1" applyBorder="1" applyAlignment="1">
      <alignment vertical="center" wrapText="1"/>
    </xf>
    <xf numFmtId="0" fontId="4" fillId="0" borderId="19" xfId="3" applyFont="1" applyBorder="1" applyAlignment="1">
      <alignment vertical="center" wrapText="1"/>
    </xf>
    <xf numFmtId="0" fontId="4" fillId="8" borderId="30" xfId="3" applyFont="1" applyFill="1" applyBorder="1" applyAlignment="1">
      <alignment horizontal="center" vertical="center" wrapText="1"/>
    </xf>
    <xf numFmtId="0" fontId="4" fillId="8" borderId="24" xfId="3" applyFont="1" applyFill="1" applyBorder="1" applyAlignment="1">
      <alignment horizontal="center" vertical="center" wrapText="1"/>
    </xf>
    <xf numFmtId="0" fontId="4" fillId="8" borderId="32" xfId="3" applyFont="1" applyFill="1" applyBorder="1" applyAlignment="1">
      <alignment horizontal="center" vertical="center" wrapText="1"/>
    </xf>
    <xf numFmtId="0" fontId="4" fillId="8" borderId="6" xfId="3" applyFont="1" applyFill="1" applyBorder="1" applyAlignment="1">
      <alignment horizontal="center" vertical="center" wrapText="1"/>
    </xf>
    <xf numFmtId="0" fontId="4" fillId="8" borderId="10" xfId="3" applyFont="1" applyFill="1" applyBorder="1" applyAlignment="1">
      <alignment horizontal="center" vertical="center" wrapText="1"/>
    </xf>
    <xf numFmtId="0" fontId="4" fillId="8" borderId="25" xfId="3" applyFont="1" applyFill="1" applyBorder="1" applyAlignment="1">
      <alignment horizontal="center" vertical="center" wrapText="1"/>
    </xf>
    <xf numFmtId="0" fontId="4" fillId="8" borderId="19" xfId="3" applyFont="1" applyFill="1" applyBorder="1" applyAlignment="1">
      <alignment horizontal="center" vertical="center" wrapText="1"/>
    </xf>
    <xf numFmtId="0" fontId="4" fillId="8" borderId="26" xfId="3" applyFont="1" applyFill="1" applyBorder="1" applyAlignment="1">
      <alignment horizontal="center" vertical="center" wrapText="1"/>
    </xf>
    <xf numFmtId="0" fontId="4" fillId="8" borderId="28" xfId="3" applyFont="1" applyFill="1" applyBorder="1" applyAlignment="1">
      <alignment horizontal="center" vertical="center" wrapText="1"/>
    </xf>
    <xf numFmtId="0" fontId="4" fillId="5" borderId="4" xfId="3" applyFont="1" applyFill="1" applyBorder="1" applyAlignment="1">
      <alignment horizontal="center" vertical="center" wrapText="1"/>
    </xf>
    <xf numFmtId="0" fontId="4" fillId="5" borderId="8" xfId="3" applyFont="1" applyFill="1" applyBorder="1" applyAlignment="1">
      <alignment horizontal="center" vertical="center" wrapText="1"/>
    </xf>
    <xf numFmtId="0" fontId="4" fillId="5" borderId="15" xfId="3" applyFont="1" applyFill="1" applyBorder="1" applyAlignment="1">
      <alignment horizontal="center" vertical="center" wrapText="1"/>
    </xf>
    <xf numFmtId="0" fontId="4" fillId="5" borderId="5" xfId="3" applyFont="1" applyFill="1" applyBorder="1" applyAlignment="1">
      <alignment horizontal="center" vertical="center" wrapText="1"/>
    </xf>
    <xf numFmtId="0" fontId="4" fillId="5" borderId="9" xfId="3" applyFont="1" applyFill="1" applyBorder="1" applyAlignment="1">
      <alignment horizontal="center" vertical="center" wrapText="1"/>
    </xf>
    <xf numFmtId="0" fontId="4" fillId="5" borderId="16" xfId="3" applyFont="1" applyFill="1" applyBorder="1" applyAlignment="1">
      <alignment horizontal="center" vertical="center" wrapText="1"/>
    </xf>
    <xf numFmtId="0" fontId="4" fillId="5" borderId="7" xfId="3" applyFont="1" applyFill="1" applyBorder="1" applyAlignment="1">
      <alignment horizontal="center" vertical="center" wrapText="1"/>
    </xf>
    <xf numFmtId="0" fontId="4" fillId="5" borderId="11" xfId="3" applyFont="1" applyFill="1" applyBorder="1" applyAlignment="1">
      <alignment horizontal="center" vertical="center" wrapText="1"/>
    </xf>
    <xf numFmtId="0" fontId="4" fillId="5" borderId="33" xfId="3" applyFont="1" applyFill="1" applyBorder="1" applyAlignment="1">
      <alignment horizontal="center" vertical="center" wrapText="1"/>
    </xf>
    <xf numFmtId="0" fontId="7" fillId="8" borderId="26" xfId="3" applyFont="1" applyFill="1" applyBorder="1" applyAlignment="1">
      <alignment horizontal="center" vertical="center" wrapText="1"/>
    </xf>
    <xf numFmtId="0" fontId="7" fillId="8" borderId="27" xfId="3" applyFont="1" applyFill="1" applyBorder="1" applyAlignment="1">
      <alignment horizontal="center" vertical="center" wrapText="1"/>
    </xf>
    <xf numFmtId="0" fontId="7" fillId="8" borderId="31" xfId="3" applyFont="1" applyFill="1" applyBorder="1" applyAlignment="1">
      <alignment horizontal="center" vertical="center" wrapText="1"/>
    </xf>
    <xf numFmtId="0" fontId="4" fillId="6" borderId="7" xfId="3" applyFont="1" applyFill="1" applyBorder="1" applyAlignment="1">
      <alignment horizontal="center" wrapText="1"/>
    </xf>
    <xf numFmtId="0" fontId="4" fillId="6" borderId="11" xfId="3" applyFont="1" applyFill="1" applyBorder="1" applyAlignment="1">
      <alignment horizontal="center" wrapText="1"/>
    </xf>
    <xf numFmtId="0" fontId="4" fillId="6" borderId="14" xfId="3" applyFont="1" applyFill="1" applyBorder="1" applyAlignment="1">
      <alignment horizontal="center" wrapText="1"/>
    </xf>
    <xf numFmtId="0" fontId="4" fillId="6" borderId="6" xfId="3" applyFont="1" applyFill="1" applyBorder="1" applyAlignment="1">
      <alignment horizontal="center" wrapText="1"/>
    </xf>
    <xf numFmtId="0" fontId="4" fillId="6" borderId="10" xfId="3" applyFont="1" applyFill="1" applyBorder="1" applyAlignment="1">
      <alignment horizontal="center" wrapText="1"/>
    </xf>
    <xf numFmtId="0" fontId="4" fillId="6" borderId="13" xfId="3" applyFont="1" applyFill="1" applyBorder="1" applyAlignment="1">
      <alignment horizontal="center" wrapText="1"/>
    </xf>
    <xf numFmtId="0" fontId="4" fillId="4" borderId="1" xfId="3" applyFont="1" applyFill="1" applyBorder="1" applyAlignment="1">
      <alignment horizontal="center" vertical="center" wrapText="1"/>
    </xf>
    <xf numFmtId="0" fontId="3" fillId="4" borderId="2" xfId="3" applyFill="1" applyBorder="1" applyAlignment="1">
      <alignment horizontal="center" vertical="center" wrapText="1"/>
    </xf>
    <xf numFmtId="0" fontId="4" fillId="5" borderId="4" xfId="3" applyFont="1" applyFill="1" applyBorder="1" applyAlignment="1">
      <alignment horizontal="center" wrapText="1"/>
    </xf>
    <xf numFmtId="0" fontId="4" fillId="5" borderId="8" xfId="3" applyFont="1" applyFill="1" applyBorder="1" applyAlignment="1">
      <alignment horizontal="center" wrapText="1"/>
    </xf>
    <xf numFmtId="0" fontId="4" fillId="5" borderId="15" xfId="3" applyFont="1" applyFill="1" applyBorder="1" applyAlignment="1">
      <alignment horizontal="center" wrapText="1"/>
    </xf>
    <xf numFmtId="0" fontId="4" fillId="5" borderId="5" xfId="3" applyFont="1" applyFill="1" applyBorder="1" applyAlignment="1">
      <alignment horizontal="center" wrapText="1"/>
    </xf>
    <xf numFmtId="0" fontId="4" fillId="5" borderId="9" xfId="3" applyFont="1" applyFill="1" applyBorder="1" applyAlignment="1">
      <alignment horizontal="center" wrapText="1"/>
    </xf>
    <xf numFmtId="0" fontId="4" fillId="5" borderId="16" xfId="3" applyFont="1" applyFill="1" applyBorder="1" applyAlignment="1">
      <alignment horizontal="center" wrapText="1"/>
    </xf>
    <xf numFmtId="0" fontId="4" fillId="5" borderId="12" xfId="3" applyFont="1" applyFill="1" applyBorder="1" applyAlignment="1">
      <alignment horizontal="center" wrapText="1"/>
    </xf>
    <xf numFmtId="0" fontId="4" fillId="6" borderId="5" xfId="3" applyFont="1" applyFill="1" applyBorder="1" applyAlignment="1">
      <alignment horizontal="center" wrapText="1"/>
    </xf>
    <xf numFmtId="0" fontId="4" fillId="6" borderId="9" xfId="3" applyFont="1" applyFill="1" applyBorder="1" applyAlignment="1">
      <alignment horizontal="center" wrapText="1"/>
    </xf>
    <xf numFmtId="0" fontId="4" fillId="6" borderId="12" xfId="3" applyFont="1" applyFill="1" applyBorder="1" applyAlignment="1">
      <alignment horizontal="center" wrapText="1"/>
    </xf>
    <xf numFmtId="0" fontId="11" fillId="9" borderId="26" xfId="0" applyFont="1" applyFill="1" applyBorder="1" applyAlignment="1">
      <alignment horizontal="center" vertical="center" wrapText="1"/>
    </xf>
    <xf numFmtId="0" fontId="11" fillId="9" borderId="27" xfId="0" applyFont="1" applyFill="1" applyBorder="1" applyAlignment="1">
      <alignment horizontal="center" vertical="center" wrapText="1"/>
    </xf>
    <xf numFmtId="0" fontId="15" fillId="9" borderId="6" xfId="0" applyFont="1" applyFill="1" applyBorder="1" applyAlignment="1">
      <alignment horizontal="center" vertical="center"/>
    </xf>
    <xf numFmtId="0" fontId="15" fillId="9" borderId="10" xfId="0" applyFont="1" applyFill="1" applyBorder="1" applyAlignment="1">
      <alignment horizontal="center" vertical="center"/>
    </xf>
    <xf numFmtId="0" fontId="15" fillId="9" borderId="36" xfId="0" applyFont="1" applyFill="1" applyBorder="1" applyAlignment="1">
      <alignment horizontal="center" vertical="center"/>
    </xf>
    <xf numFmtId="0" fontId="10" fillId="0" borderId="35" xfId="0" applyFont="1" applyBorder="1"/>
    <xf numFmtId="0" fontId="10" fillId="0" borderId="0" xfId="0" applyFont="1"/>
    <xf numFmtId="0" fontId="16" fillId="11" borderId="35" xfId="0" applyFont="1" applyFill="1" applyBorder="1" applyAlignment="1">
      <alignment horizontal="center" vertical="center" wrapText="1"/>
    </xf>
    <xf numFmtId="0" fontId="16" fillId="11" borderId="0" xfId="0" applyFont="1" applyFill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2" fillId="0" borderId="34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2" fillId="0" borderId="26" xfId="0" applyFont="1" applyBorder="1" applyAlignment="1">
      <alignment vertical="center"/>
    </xf>
    <xf numFmtId="0" fontId="22" fillId="0" borderId="28" xfId="0" applyFont="1" applyBorder="1" applyAlignment="1">
      <alignment vertical="center"/>
    </xf>
  </cellXfs>
  <cellStyles count="8">
    <cellStyle name="Comma" xfId="1" builtinId="3"/>
    <cellStyle name="Normal" xfId="0" builtinId="0"/>
    <cellStyle name="Normal 2" xfId="4"/>
    <cellStyle name="Normal 5" xfId="6"/>
    <cellStyle name="Standard 2" xfId="7"/>
    <cellStyle name="Standard_Data provided by OT3" xfId="3"/>
    <cellStyle name="Style 22" xfId="2"/>
    <cellStyle name="Style 2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7"/>
  <sheetViews>
    <sheetView tabSelected="1" workbookViewId="0">
      <selection activeCell="F6" sqref="F6"/>
    </sheetView>
  </sheetViews>
  <sheetFormatPr defaultColWidth="11.44140625" defaultRowHeight="14.4"/>
  <cols>
    <col min="1" max="1" width="2.109375" style="1" customWidth="1"/>
    <col min="2" max="2" width="7.6640625" style="1" bestFit="1" customWidth="1"/>
    <col min="3" max="13" width="11.44140625" style="1"/>
    <col min="14" max="19" width="17.6640625" style="1" customWidth="1"/>
    <col min="20" max="249" width="11.44140625" style="1"/>
    <col min="250" max="250" width="37.109375" style="1" customWidth="1"/>
    <col min="251" max="251" width="7.6640625" style="1" bestFit="1" customWidth="1"/>
    <col min="252" max="262" width="11.44140625" style="1"/>
    <col min="263" max="268" width="17.6640625" style="1" customWidth="1"/>
    <col min="269" max="270" width="18.6640625" style="1" customWidth="1"/>
    <col min="271" max="505" width="11.44140625" style="1"/>
    <col min="506" max="506" width="37.109375" style="1" customWidth="1"/>
    <col min="507" max="507" width="7.6640625" style="1" bestFit="1" customWidth="1"/>
    <col min="508" max="518" width="11.44140625" style="1"/>
    <col min="519" max="524" width="17.6640625" style="1" customWidth="1"/>
    <col min="525" max="526" width="18.6640625" style="1" customWidth="1"/>
    <col min="527" max="761" width="11.44140625" style="1"/>
    <col min="762" max="762" width="37.109375" style="1" customWidth="1"/>
    <col min="763" max="763" width="7.6640625" style="1" bestFit="1" customWidth="1"/>
    <col min="764" max="774" width="11.44140625" style="1"/>
    <col min="775" max="780" width="17.6640625" style="1" customWidth="1"/>
    <col min="781" max="782" width="18.6640625" style="1" customWidth="1"/>
    <col min="783" max="1017" width="11.44140625" style="1"/>
    <col min="1018" max="1018" width="37.109375" style="1" customWidth="1"/>
    <col min="1019" max="1019" width="7.6640625" style="1" bestFit="1" customWidth="1"/>
    <col min="1020" max="1030" width="11.44140625" style="1"/>
    <col min="1031" max="1036" width="17.6640625" style="1" customWidth="1"/>
    <col min="1037" max="1038" width="18.6640625" style="1" customWidth="1"/>
    <col min="1039" max="1273" width="11.44140625" style="1"/>
    <col min="1274" max="1274" width="37.109375" style="1" customWidth="1"/>
    <col min="1275" max="1275" width="7.6640625" style="1" bestFit="1" customWidth="1"/>
    <col min="1276" max="1286" width="11.44140625" style="1"/>
    <col min="1287" max="1292" width="17.6640625" style="1" customWidth="1"/>
    <col min="1293" max="1294" width="18.6640625" style="1" customWidth="1"/>
    <col min="1295" max="1529" width="11.44140625" style="1"/>
    <col min="1530" max="1530" width="37.109375" style="1" customWidth="1"/>
    <col min="1531" max="1531" width="7.6640625" style="1" bestFit="1" customWidth="1"/>
    <col min="1532" max="1542" width="11.44140625" style="1"/>
    <col min="1543" max="1548" width="17.6640625" style="1" customWidth="1"/>
    <col min="1549" max="1550" width="18.6640625" style="1" customWidth="1"/>
    <col min="1551" max="1785" width="11.44140625" style="1"/>
    <col min="1786" max="1786" width="37.109375" style="1" customWidth="1"/>
    <col min="1787" max="1787" width="7.6640625" style="1" bestFit="1" customWidth="1"/>
    <col min="1788" max="1798" width="11.44140625" style="1"/>
    <col min="1799" max="1804" width="17.6640625" style="1" customWidth="1"/>
    <col min="1805" max="1806" width="18.6640625" style="1" customWidth="1"/>
    <col min="1807" max="2041" width="11.44140625" style="1"/>
    <col min="2042" max="2042" width="37.109375" style="1" customWidth="1"/>
    <col min="2043" max="2043" width="7.6640625" style="1" bestFit="1" customWidth="1"/>
    <col min="2044" max="2054" width="11.44140625" style="1"/>
    <col min="2055" max="2060" width="17.6640625" style="1" customWidth="1"/>
    <col min="2061" max="2062" width="18.6640625" style="1" customWidth="1"/>
    <col min="2063" max="2297" width="11.44140625" style="1"/>
    <col min="2298" max="2298" width="37.109375" style="1" customWidth="1"/>
    <col min="2299" max="2299" width="7.6640625" style="1" bestFit="1" customWidth="1"/>
    <col min="2300" max="2310" width="11.44140625" style="1"/>
    <col min="2311" max="2316" width="17.6640625" style="1" customWidth="1"/>
    <col min="2317" max="2318" width="18.6640625" style="1" customWidth="1"/>
    <col min="2319" max="2553" width="11.44140625" style="1"/>
    <col min="2554" max="2554" width="37.109375" style="1" customWidth="1"/>
    <col min="2555" max="2555" width="7.6640625" style="1" bestFit="1" customWidth="1"/>
    <col min="2556" max="2566" width="11.44140625" style="1"/>
    <col min="2567" max="2572" width="17.6640625" style="1" customWidth="1"/>
    <col min="2573" max="2574" width="18.6640625" style="1" customWidth="1"/>
    <col min="2575" max="2809" width="11.44140625" style="1"/>
    <col min="2810" max="2810" width="37.109375" style="1" customWidth="1"/>
    <col min="2811" max="2811" width="7.6640625" style="1" bestFit="1" customWidth="1"/>
    <col min="2812" max="2822" width="11.44140625" style="1"/>
    <col min="2823" max="2828" width="17.6640625" style="1" customWidth="1"/>
    <col min="2829" max="2830" width="18.6640625" style="1" customWidth="1"/>
    <col min="2831" max="3065" width="11.44140625" style="1"/>
    <col min="3066" max="3066" width="37.109375" style="1" customWidth="1"/>
    <col min="3067" max="3067" width="7.6640625" style="1" bestFit="1" customWidth="1"/>
    <col min="3068" max="3078" width="11.44140625" style="1"/>
    <col min="3079" max="3084" width="17.6640625" style="1" customWidth="1"/>
    <col min="3085" max="3086" width="18.6640625" style="1" customWidth="1"/>
    <col min="3087" max="3321" width="11.44140625" style="1"/>
    <col min="3322" max="3322" width="37.109375" style="1" customWidth="1"/>
    <col min="3323" max="3323" width="7.6640625" style="1" bestFit="1" customWidth="1"/>
    <col min="3324" max="3334" width="11.44140625" style="1"/>
    <col min="3335" max="3340" width="17.6640625" style="1" customWidth="1"/>
    <col min="3341" max="3342" width="18.6640625" style="1" customWidth="1"/>
    <col min="3343" max="3577" width="11.44140625" style="1"/>
    <col min="3578" max="3578" width="37.109375" style="1" customWidth="1"/>
    <col min="3579" max="3579" width="7.6640625" style="1" bestFit="1" customWidth="1"/>
    <col min="3580" max="3590" width="11.44140625" style="1"/>
    <col min="3591" max="3596" width="17.6640625" style="1" customWidth="1"/>
    <col min="3597" max="3598" width="18.6640625" style="1" customWidth="1"/>
    <col min="3599" max="3833" width="11.44140625" style="1"/>
    <col min="3834" max="3834" width="37.109375" style="1" customWidth="1"/>
    <col min="3835" max="3835" width="7.6640625" style="1" bestFit="1" customWidth="1"/>
    <col min="3836" max="3846" width="11.44140625" style="1"/>
    <col min="3847" max="3852" width="17.6640625" style="1" customWidth="1"/>
    <col min="3853" max="3854" width="18.6640625" style="1" customWidth="1"/>
    <col min="3855" max="4089" width="11.44140625" style="1"/>
    <col min="4090" max="4090" width="37.109375" style="1" customWidth="1"/>
    <col min="4091" max="4091" width="7.6640625" style="1" bestFit="1" customWidth="1"/>
    <col min="4092" max="4102" width="11.44140625" style="1"/>
    <col min="4103" max="4108" width="17.6640625" style="1" customWidth="1"/>
    <col min="4109" max="4110" width="18.6640625" style="1" customWidth="1"/>
    <col min="4111" max="4345" width="11.44140625" style="1"/>
    <col min="4346" max="4346" width="37.109375" style="1" customWidth="1"/>
    <col min="4347" max="4347" width="7.6640625" style="1" bestFit="1" customWidth="1"/>
    <col min="4348" max="4358" width="11.44140625" style="1"/>
    <col min="4359" max="4364" width="17.6640625" style="1" customWidth="1"/>
    <col min="4365" max="4366" width="18.6640625" style="1" customWidth="1"/>
    <col min="4367" max="4601" width="11.44140625" style="1"/>
    <col min="4602" max="4602" width="37.109375" style="1" customWidth="1"/>
    <col min="4603" max="4603" width="7.6640625" style="1" bestFit="1" customWidth="1"/>
    <col min="4604" max="4614" width="11.44140625" style="1"/>
    <col min="4615" max="4620" width="17.6640625" style="1" customWidth="1"/>
    <col min="4621" max="4622" width="18.6640625" style="1" customWidth="1"/>
    <col min="4623" max="4857" width="11.44140625" style="1"/>
    <col min="4858" max="4858" width="37.109375" style="1" customWidth="1"/>
    <col min="4859" max="4859" width="7.6640625" style="1" bestFit="1" customWidth="1"/>
    <col min="4860" max="4870" width="11.44140625" style="1"/>
    <col min="4871" max="4876" width="17.6640625" style="1" customWidth="1"/>
    <col min="4877" max="4878" width="18.6640625" style="1" customWidth="1"/>
    <col min="4879" max="5113" width="11.44140625" style="1"/>
    <col min="5114" max="5114" width="37.109375" style="1" customWidth="1"/>
    <col min="5115" max="5115" width="7.6640625" style="1" bestFit="1" customWidth="1"/>
    <col min="5116" max="5126" width="11.44140625" style="1"/>
    <col min="5127" max="5132" width="17.6640625" style="1" customWidth="1"/>
    <col min="5133" max="5134" width="18.6640625" style="1" customWidth="1"/>
    <col min="5135" max="5369" width="11.44140625" style="1"/>
    <col min="5370" max="5370" width="37.109375" style="1" customWidth="1"/>
    <col min="5371" max="5371" width="7.6640625" style="1" bestFit="1" customWidth="1"/>
    <col min="5372" max="5382" width="11.44140625" style="1"/>
    <col min="5383" max="5388" width="17.6640625" style="1" customWidth="1"/>
    <col min="5389" max="5390" width="18.6640625" style="1" customWidth="1"/>
    <col min="5391" max="5625" width="11.44140625" style="1"/>
    <col min="5626" max="5626" width="37.109375" style="1" customWidth="1"/>
    <col min="5627" max="5627" width="7.6640625" style="1" bestFit="1" customWidth="1"/>
    <col min="5628" max="5638" width="11.44140625" style="1"/>
    <col min="5639" max="5644" width="17.6640625" style="1" customWidth="1"/>
    <col min="5645" max="5646" width="18.6640625" style="1" customWidth="1"/>
    <col min="5647" max="5881" width="11.44140625" style="1"/>
    <col min="5882" max="5882" width="37.109375" style="1" customWidth="1"/>
    <col min="5883" max="5883" width="7.6640625" style="1" bestFit="1" customWidth="1"/>
    <col min="5884" max="5894" width="11.44140625" style="1"/>
    <col min="5895" max="5900" width="17.6640625" style="1" customWidth="1"/>
    <col min="5901" max="5902" width="18.6640625" style="1" customWidth="1"/>
    <col min="5903" max="6137" width="11.44140625" style="1"/>
    <col min="6138" max="6138" width="37.109375" style="1" customWidth="1"/>
    <col min="6139" max="6139" width="7.6640625" style="1" bestFit="1" customWidth="1"/>
    <col min="6140" max="6150" width="11.44140625" style="1"/>
    <col min="6151" max="6156" width="17.6640625" style="1" customWidth="1"/>
    <col min="6157" max="6158" width="18.6640625" style="1" customWidth="1"/>
    <col min="6159" max="6393" width="11.44140625" style="1"/>
    <col min="6394" max="6394" width="37.109375" style="1" customWidth="1"/>
    <col min="6395" max="6395" width="7.6640625" style="1" bestFit="1" customWidth="1"/>
    <col min="6396" max="6406" width="11.44140625" style="1"/>
    <col min="6407" max="6412" width="17.6640625" style="1" customWidth="1"/>
    <col min="6413" max="6414" width="18.6640625" style="1" customWidth="1"/>
    <col min="6415" max="6649" width="11.44140625" style="1"/>
    <col min="6650" max="6650" width="37.109375" style="1" customWidth="1"/>
    <col min="6651" max="6651" width="7.6640625" style="1" bestFit="1" customWidth="1"/>
    <col min="6652" max="6662" width="11.44140625" style="1"/>
    <col min="6663" max="6668" width="17.6640625" style="1" customWidth="1"/>
    <col min="6669" max="6670" width="18.6640625" style="1" customWidth="1"/>
    <col min="6671" max="6905" width="11.44140625" style="1"/>
    <col min="6906" max="6906" width="37.109375" style="1" customWidth="1"/>
    <col min="6907" max="6907" width="7.6640625" style="1" bestFit="1" customWidth="1"/>
    <col min="6908" max="6918" width="11.44140625" style="1"/>
    <col min="6919" max="6924" width="17.6640625" style="1" customWidth="1"/>
    <col min="6925" max="6926" width="18.6640625" style="1" customWidth="1"/>
    <col min="6927" max="7161" width="11.44140625" style="1"/>
    <col min="7162" max="7162" width="37.109375" style="1" customWidth="1"/>
    <col min="7163" max="7163" width="7.6640625" style="1" bestFit="1" customWidth="1"/>
    <col min="7164" max="7174" width="11.44140625" style="1"/>
    <col min="7175" max="7180" width="17.6640625" style="1" customWidth="1"/>
    <col min="7181" max="7182" width="18.6640625" style="1" customWidth="1"/>
    <col min="7183" max="7417" width="11.44140625" style="1"/>
    <col min="7418" max="7418" width="37.109375" style="1" customWidth="1"/>
    <col min="7419" max="7419" width="7.6640625" style="1" bestFit="1" customWidth="1"/>
    <col min="7420" max="7430" width="11.44140625" style="1"/>
    <col min="7431" max="7436" width="17.6640625" style="1" customWidth="1"/>
    <col min="7437" max="7438" width="18.6640625" style="1" customWidth="1"/>
    <col min="7439" max="7673" width="11.44140625" style="1"/>
    <col min="7674" max="7674" width="37.109375" style="1" customWidth="1"/>
    <col min="7675" max="7675" width="7.6640625" style="1" bestFit="1" customWidth="1"/>
    <col min="7676" max="7686" width="11.44140625" style="1"/>
    <col min="7687" max="7692" width="17.6640625" style="1" customWidth="1"/>
    <col min="7693" max="7694" width="18.6640625" style="1" customWidth="1"/>
    <col min="7695" max="7929" width="11.44140625" style="1"/>
    <col min="7930" max="7930" width="37.109375" style="1" customWidth="1"/>
    <col min="7931" max="7931" width="7.6640625" style="1" bestFit="1" customWidth="1"/>
    <col min="7932" max="7942" width="11.44140625" style="1"/>
    <col min="7943" max="7948" width="17.6640625" style="1" customWidth="1"/>
    <col min="7949" max="7950" width="18.6640625" style="1" customWidth="1"/>
    <col min="7951" max="8185" width="11.44140625" style="1"/>
    <col min="8186" max="8186" width="37.109375" style="1" customWidth="1"/>
    <col min="8187" max="8187" width="7.6640625" style="1" bestFit="1" customWidth="1"/>
    <col min="8188" max="8198" width="11.44140625" style="1"/>
    <col min="8199" max="8204" width="17.6640625" style="1" customWidth="1"/>
    <col min="8205" max="8206" width="18.6640625" style="1" customWidth="1"/>
    <col min="8207" max="8441" width="11.44140625" style="1"/>
    <col min="8442" max="8442" width="37.109375" style="1" customWidth="1"/>
    <col min="8443" max="8443" width="7.6640625" style="1" bestFit="1" customWidth="1"/>
    <col min="8444" max="8454" width="11.44140625" style="1"/>
    <col min="8455" max="8460" width="17.6640625" style="1" customWidth="1"/>
    <col min="8461" max="8462" width="18.6640625" style="1" customWidth="1"/>
    <col min="8463" max="8697" width="11.44140625" style="1"/>
    <col min="8698" max="8698" width="37.109375" style="1" customWidth="1"/>
    <col min="8699" max="8699" width="7.6640625" style="1" bestFit="1" customWidth="1"/>
    <col min="8700" max="8710" width="11.44140625" style="1"/>
    <col min="8711" max="8716" width="17.6640625" style="1" customWidth="1"/>
    <col min="8717" max="8718" width="18.6640625" style="1" customWidth="1"/>
    <col min="8719" max="8953" width="11.44140625" style="1"/>
    <col min="8954" max="8954" width="37.109375" style="1" customWidth="1"/>
    <col min="8955" max="8955" width="7.6640625" style="1" bestFit="1" customWidth="1"/>
    <col min="8956" max="8966" width="11.44140625" style="1"/>
    <col min="8967" max="8972" width="17.6640625" style="1" customWidth="1"/>
    <col min="8973" max="8974" width="18.6640625" style="1" customWidth="1"/>
    <col min="8975" max="9209" width="11.44140625" style="1"/>
    <col min="9210" max="9210" width="37.109375" style="1" customWidth="1"/>
    <col min="9211" max="9211" width="7.6640625" style="1" bestFit="1" customWidth="1"/>
    <col min="9212" max="9222" width="11.44140625" style="1"/>
    <col min="9223" max="9228" width="17.6640625" style="1" customWidth="1"/>
    <col min="9229" max="9230" width="18.6640625" style="1" customWidth="1"/>
    <col min="9231" max="9465" width="11.44140625" style="1"/>
    <col min="9466" max="9466" width="37.109375" style="1" customWidth="1"/>
    <col min="9467" max="9467" width="7.6640625" style="1" bestFit="1" customWidth="1"/>
    <col min="9468" max="9478" width="11.44140625" style="1"/>
    <col min="9479" max="9484" width="17.6640625" style="1" customWidth="1"/>
    <col min="9485" max="9486" width="18.6640625" style="1" customWidth="1"/>
    <col min="9487" max="9721" width="11.44140625" style="1"/>
    <col min="9722" max="9722" width="37.109375" style="1" customWidth="1"/>
    <col min="9723" max="9723" width="7.6640625" style="1" bestFit="1" customWidth="1"/>
    <col min="9724" max="9734" width="11.44140625" style="1"/>
    <col min="9735" max="9740" width="17.6640625" style="1" customWidth="1"/>
    <col min="9741" max="9742" width="18.6640625" style="1" customWidth="1"/>
    <col min="9743" max="9977" width="11.44140625" style="1"/>
    <col min="9978" max="9978" width="37.109375" style="1" customWidth="1"/>
    <col min="9979" max="9979" width="7.6640625" style="1" bestFit="1" customWidth="1"/>
    <col min="9980" max="9990" width="11.44140625" style="1"/>
    <col min="9991" max="9996" width="17.6640625" style="1" customWidth="1"/>
    <col min="9997" max="9998" width="18.6640625" style="1" customWidth="1"/>
    <col min="9999" max="10233" width="11.44140625" style="1"/>
    <col min="10234" max="10234" width="37.109375" style="1" customWidth="1"/>
    <col min="10235" max="10235" width="7.6640625" style="1" bestFit="1" customWidth="1"/>
    <col min="10236" max="10246" width="11.44140625" style="1"/>
    <col min="10247" max="10252" width="17.6640625" style="1" customWidth="1"/>
    <col min="10253" max="10254" width="18.6640625" style="1" customWidth="1"/>
    <col min="10255" max="10489" width="11.44140625" style="1"/>
    <col min="10490" max="10490" width="37.109375" style="1" customWidth="1"/>
    <col min="10491" max="10491" width="7.6640625" style="1" bestFit="1" customWidth="1"/>
    <col min="10492" max="10502" width="11.44140625" style="1"/>
    <col min="10503" max="10508" width="17.6640625" style="1" customWidth="1"/>
    <col min="10509" max="10510" width="18.6640625" style="1" customWidth="1"/>
    <col min="10511" max="10745" width="11.44140625" style="1"/>
    <col min="10746" max="10746" width="37.109375" style="1" customWidth="1"/>
    <col min="10747" max="10747" width="7.6640625" style="1" bestFit="1" customWidth="1"/>
    <col min="10748" max="10758" width="11.44140625" style="1"/>
    <col min="10759" max="10764" width="17.6640625" style="1" customWidth="1"/>
    <col min="10765" max="10766" width="18.6640625" style="1" customWidth="1"/>
    <col min="10767" max="11001" width="11.44140625" style="1"/>
    <col min="11002" max="11002" width="37.109375" style="1" customWidth="1"/>
    <col min="11003" max="11003" width="7.6640625" style="1" bestFit="1" customWidth="1"/>
    <col min="11004" max="11014" width="11.44140625" style="1"/>
    <col min="11015" max="11020" width="17.6640625" style="1" customWidth="1"/>
    <col min="11021" max="11022" width="18.6640625" style="1" customWidth="1"/>
    <col min="11023" max="11257" width="11.44140625" style="1"/>
    <col min="11258" max="11258" width="37.109375" style="1" customWidth="1"/>
    <col min="11259" max="11259" width="7.6640625" style="1" bestFit="1" customWidth="1"/>
    <col min="11260" max="11270" width="11.44140625" style="1"/>
    <col min="11271" max="11276" width="17.6640625" style="1" customWidth="1"/>
    <col min="11277" max="11278" width="18.6640625" style="1" customWidth="1"/>
    <col min="11279" max="11513" width="11.44140625" style="1"/>
    <col min="11514" max="11514" width="37.109375" style="1" customWidth="1"/>
    <col min="11515" max="11515" width="7.6640625" style="1" bestFit="1" customWidth="1"/>
    <col min="11516" max="11526" width="11.44140625" style="1"/>
    <col min="11527" max="11532" width="17.6640625" style="1" customWidth="1"/>
    <col min="11533" max="11534" width="18.6640625" style="1" customWidth="1"/>
    <col min="11535" max="11769" width="11.44140625" style="1"/>
    <col min="11770" max="11770" width="37.109375" style="1" customWidth="1"/>
    <col min="11771" max="11771" width="7.6640625" style="1" bestFit="1" customWidth="1"/>
    <col min="11772" max="11782" width="11.44140625" style="1"/>
    <col min="11783" max="11788" width="17.6640625" style="1" customWidth="1"/>
    <col min="11789" max="11790" width="18.6640625" style="1" customWidth="1"/>
    <col min="11791" max="12025" width="11.44140625" style="1"/>
    <col min="12026" max="12026" width="37.109375" style="1" customWidth="1"/>
    <col min="12027" max="12027" width="7.6640625" style="1" bestFit="1" customWidth="1"/>
    <col min="12028" max="12038" width="11.44140625" style="1"/>
    <col min="12039" max="12044" width="17.6640625" style="1" customWidth="1"/>
    <col min="12045" max="12046" width="18.6640625" style="1" customWidth="1"/>
    <col min="12047" max="12281" width="11.44140625" style="1"/>
    <col min="12282" max="12282" width="37.109375" style="1" customWidth="1"/>
    <col min="12283" max="12283" width="7.6640625" style="1" bestFit="1" customWidth="1"/>
    <col min="12284" max="12294" width="11.44140625" style="1"/>
    <col min="12295" max="12300" width="17.6640625" style="1" customWidth="1"/>
    <col min="12301" max="12302" width="18.6640625" style="1" customWidth="1"/>
    <col min="12303" max="12537" width="11.44140625" style="1"/>
    <col min="12538" max="12538" width="37.109375" style="1" customWidth="1"/>
    <col min="12539" max="12539" width="7.6640625" style="1" bestFit="1" customWidth="1"/>
    <col min="12540" max="12550" width="11.44140625" style="1"/>
    <col min="12551" max="12556" width="17.6640625" style="1" customWidth="1"/>
    <col min="12557" max="12558" width="18.6640625" style="1" customWidth="1"/>
    <col min="12559" max="12793" width="11.44140625" style="1"/>
    <col min="12794" max="12794" width="37.109375" style="1" customWidth="1"/>
    <col min="12795" max="12795" width="7.6640625" style="1" bestFit="1" customWidth="1"/>
    <col min="12796" max="12806" width="11.44140625" style="1"/>
    <col min="12807" max="12812" width="17.6640625" style="1" customWidth="1"/>
    <col min="12813" max="12814" width="18.6640625" style="1" customWidth="1"/>
    <col min="12815" max="13049" width="11.44140625" style="1"/>
    <col min="13050" max="13050" width="37.109375" style="1" customWidth="1"/>
    <col min="13051" max="13051" width="7.6640625" style="1" bestFit="1" customWidth="1"/>
    <col min="13052" max="13062" width="11.44140625" style="1"/>
    <col min="13063" max="13068" width="17.6640625" style="1" customWidth="1"/>
    <col min="13069" max="13070" width="18.6640625" style="1" customWidth="1"/>
    <col min="13071" max="13305" width="11.44140625" style="1"/>
    <col min="13306" max="13306" width="37.109375" style="1" customWidth="1"/>
    <col min="13307" max="13307" width="7.6640625" style="1" bestFit="1" customWidth="1"/>
    <col min="13308" max="13318" width="11.44140625" style="1"/>
    <col min="13319" max="13324" width="17.6640625" style="1" customWidth="1"/>
    <col min="13325" max="13326" width="18.6640625" style="1" customWidth="1"/>
    <col min="13327" max="13561" width="11.44140625" style="1"/>
    <col min="13562" max="13562" width="37.109375" style="1" customWidth="1"/>
    <col min="13563" max="13563" width="7.6640625" style="1" bestFit="1" customWidth="1"/>
    <col min="13564" max="13574" width="11.44140625" style="1"/>
    <col min="13575" max="13580" width="17.6640625" style="1" customWidth="1"/>
    <col min="13581" max="13582" width="18.6640625" style="1" customWidth="1"/>
    <col min="13583" max="13817" width="11.44140625" style="1"/>
    <col min="13818" max="13818" width="37.109375" style="1" customWidth="1"/>
    <col min="13819" max="13819" width="7.6640625" style="1" bestFit="1" customWidth="1"/>
    <col min="13820" max="13830" width="11.44140625" style="1"/>
    <col min="13831" max="13836" width="17.6640625" style="1" customWidth="1"/>
    <col min="13837" max="13838" width="18.6640625" style="1" customWidth="1"/>
    <col min="13839" max="14073" width="11.44140625" style="1"/>
    <col min="14074" max="14074" width="37.109375" style="1" customWidth="1"/>
    <col min="14075" max="14075" width="7.6640625" style="1" bestFit="1" customWidth="1"/>
    <col min="14076" max="14086" width="11.44140625" style="1"/>
    <col min="14087" max="14092" width="17.6640625" style="1" customWidth="1"/>
    <col min="14093" max="14094" width="18.6640625" style="1" customWidth="1"/>
    <col min="14095" max="14329" width="11.44140625" style="1"/>
    <col min="14330" max="14330" width="37.109375" style="1" customWidth="1"/>
    <col min="14331" max="14331" width="7.6640625" style="1" bestFit="1" customWidth="1"/>
    <col min="14332" max="14342" width="11.44140625" style="1"/>
    <col min="14343" max="14348" width="17.6640625" style="1" customWidth="1"/>
    <col min="14349" max="14350" width="18.6640625" style="1" customWidth="1"/>
    <col min="14351" max="14585" width="11.44140625" style="1"/>
    <col min="14586" max="14586" width="37.109375" style="1" customWidth="1"/>
    <col min="14587" max="14587" width="7.6640625" style="1" bestFit="1" customWidth="1"/>
    <col min="14588" max="14598" width="11.44140625" style="1"/>
    <col min="14599" max="14604" width="17.6640625" style="1" customWidth="1"/>
    <col min="14605" max="14606" width="18.6640625" style="1" customWidth="1"/>
    <col min="14607" max="14841" width="11.44140625" style="1"/>
    <col min="14842" max="14842" width="37.109375" style="1" customWidth="1"/>
    <col min="14843" max="14843" width="7.6640625" style="1" bestFit="1" customWidth="1"/>
    <col min="14844" max="14854" width="11.44140625" style="1"/>
    <col min="14855" max="14860" width="17.6640625" style="1" customWidth="1"/>
    <col min="14861" max="14862" width="18.6640625" style="1" customWidth="1"/>
    <col min="14863" max="15097" width="11.44140625" style="1"/>
    <col min="15098" max="15098" width="37.109375" style="1" customWidth="1"/>
    <col min="15099" max="15099" width="7.6640625" style="1" bestFit="1" customWidth="1"/>
    <col min="15100" max="15110" width="11.44140625" style="1"/>
    <col min="15111" max="15116" width="17.6640625" style="1" customWidth="1"/>
    <col min="15117" max="15118" width="18.6640625" style="1" customWidth="1"/>
    <col min="15119" max="15353" width="11.44140625" style="1"/>
    <col min="15354" max="15354" width="37.109375" style="1" customWidth="1"/>
    <col min="15355" max="15355" width="7.6640625" style="1" bestFit="1" customWidth="1"/>
    <col min="15356" max="15366" width="11.44140625" style="1"/>
    <col min="15367" max="15372" width="17.6640625" style="1" customWidth="1"/>
    <col min="15373" max="15374" width="18.6640625" style="1" customWidth="1"/>
    <col min="15375" max="15609" width="11.44140625" style="1"/>
    <col min="15610" max="15610" width="37.109375" style="1" customWidth="1"/>
    <col min="15611" max="15611" width="7.6640625" style="1" bestFit="1" customWidth="1"/>
    <col min="15612" max="15622" width="11.44140625" style="1"/>
    <col min="15623" max="15628" width="17.6640625" style="1" customWidth="1"/>
    <col min="15629" max="15630" width="18.6640625" style="1" customWidth="1"/>
    <col min="15631" max="15865" width="11.44140625" style="1"/>
    <col min="15866" max="15866" width="37.109375" style="1" customWidth="1"/>
    <col min="15867" max="15867" width="7.6640625" style="1" bestFit="1" customWidth="1"/>
    <col min="15868" max="15878" width="11.44140625" style="1"/>
    <col min="15879" max="15884" width="17.6640625" style="1" customWidth="1"/>
    <col min="15885" max="15886" width="18.6640625" style="1" customWidth="1"/>
    <col min="15887" max="16121" width="11.44140625" style="1"/>
    <col min="16122" max="16122" width="37.109375" style="1" customWidth="1"/>
    <col min="16123" max="16123" width="7.6640625" style="1" bestFit="1" customWidth="1"/>
    <col min="16124" max="16134" width="11.44140625" style="1"/>
    <col min="16135" max="16140" width="17.6640625" style="1" customWidth="1"/>
    <col min="16141" max="16142" width="18.6640625" style="1" customWidth="1"/>
    <col min="16143" max="16384" width="11.44140625" style="1"/>
  </cols>
  <sheetData>
    <row r="1" spans="2:19" ht="66" customHeight="1" thickBot="1">
      <c r="I1" s="175" t="s">
        <v>0</v>
      </c>
      <c r="J1" s="176"/>
      <c r="M1" s="2"/>
      <c r="N1" s="3" t="s">
        <v>1</v>
      </c>
      <c r="R1" s="2"/>
      <c r="S1" s="2"/>
    </row>
    <row r="2" spans="2:19" ht="15" customHeight="1">
      <c r="B2" s="177" t="s">
        <v>2</v>
      </c>
      <c r="C2" s="180" t="s">
        <v>3</v>
      </c>
      <c r="D2" s="180" t="s">
        <v>4</v>
      </c>
      <c r="E2" s="180" t="s">
        <v>5</v>
      </c>
      <c r="F2" s="184" t="s">
        <v>6</v>
      </c>
      <c r="G2" s="184" t="s">
        <v>7</v>
      </c>
      <c r="H2" s="184" t="s">
        <v>8</v>
      </c>
      <c r="I2" s="172" t="s">
        <v>9</v>
      </c>
      <c r="J2" s="172" t="s">
        <v>10</v>
      </c>
      <c r="K2" s="169" t="s">
        <v>11</v>
      </c>
      <c r="L2" s="169" t="s">
        <v>12</v>
      </c>
      <c r="M2" s="2"/>
      <c r="N2" s="172" t="s">
        <v>13</v>
      </c>
      <c r="O2" s="169" t="s">
        <v>14</v>
      </c>
      <c r="P2" s="169" t="s">
        <v>15</v>
      </c>
      <c r="Q2" s="169" t="s">
        <v>16</v>
      </c>
      <c r="R2" s="2"/>
      <c r="S2" s="2"/>
    </row>
    <row r="3" spans="2:19">
      <c r="B3" s="178"/>
      <c r="C3" s="181"/>
      <c r="D3" s="181"/>
      <c r="E3" s="181"/>
      <c r="F3" s="185"/>
      <c r="G3" s="185"/>
      <c r="H3" s="185"/>
      <c r="I3" s="173"/>
      <c r="J3" s="173"/>
      <c r="K3" s="170"/>
      <c r="L3" s="170"/>
      <c r="M3" s="2"/>
      <c r="N3" s="173"/>
      <c r="O3" s="170"/>
      <c r="P3" s="170"/>
      <c r="Q3" s="170"/>
      <c r="R3" s="2"/>
      <c r="S3" s="2"/>
    </row>
    <row r="4" spans="2:19" ht="15" thickBot="1">
      <c r="B4" s="178"/>
      <c r="C4" s="181"/>
      <c r="D4" s="181"/>
      <c r="E4" s="183"/>
      <c r="F4" s="186"/>
      <c r="G4" s="186"/>
      <c r="H4" s="186"/>
      <c r="I4" s="174"/>
      <c r="J4" s="174"/>
      <c r="K4" s="171"/>
      <c r="L4" s="171"/>
      <c r="M4" s="2"/>
      <c r="N4" s="174"/>
      <c r="O4" s="171"/>
      <c r="P4" s="171"/>
      <c r="Q4" s="171"/>
      <c r="R4" s="2"/>
      <c r="S4" s="2"/>
    </row>
    <row r="5" spans="2:19" ht="22.2" thickBot="1">
      <c r="B5" s="179"/>
      <c r="C5" s="182"/>
      <c r="D5" s="182"/>
      <c r="E5" s="4" t="s">
        <v>17</v>
      </c>
      <c r="F5" s="5" t="s">
        <v>17</v>
      </c>
      <c r="G5" s="5" t="s">
        <v>18</v>
      </c>
      <c r="H5" s="5" t="s">
        <v>19</v>
      </c>
      <c r="I5" s="6" t="s">
        <v>20</v>
      </c>
      <c r="J5" s="6" t="s">
        <v>20</v>
      </c>
      <c r="K5" s="6" t="s">
        <v>21</v>
      </c>
      <c r="L5" s="6" t="s">
        <v>22</v>
      </c>
      <c r="M5" s="7"/>
      <c r="N5" s="8" t="s">
        <v>21</v>
      </c>
      <c r="O5" s="6" t="s">
        <v>22</v>
      </c>
      <c r="P5" s="6" t="s">
        <v>21</v>
      </c>
      <c r="Q5" s="6" t="s">
        <v>22</v>
      </c>
      <c r="R5" s="9" t="s">
        <v>23</v>
      </c>
      <c r="S5" s="9" t="s">
        <v>24</v>
      </c>
    </row>
    <row r="6" spans="2:19" ht="15" thickBot="1">
      <c r="B6" s="10">
        <v>1</v>
      </c>
      <c r="C6" s="11" t="s">
        <v>25</v>
      </c>
      <c r="D6" s="12" t="s">
        <v>26</v>
      </c>
      <c r="E6" s="13" t="s">
        <v>27</v>
      </c>
      <c r="F6" s="14">
        <v>0.33</v>
      </c>
      <c r="G6" s="15">
        <v>0</v>
      </c>
      <c r="H6" s="15">
        <v>9</v>
      </c>
      <c r="I6" s="15">
        <v>12</v>
      </c>
      <c r="J6" s="15">
        <v>12</v>
      </c>
      <c r="K6" s="16">
        <v>14</v>
      </c>
      <c r="L6" s="17">
        <v>21</v>
      </c>
      <c r="M6" s="18"/>
      <c r="N6" s="19"/>
      <c r="O6" s="15"/>
      <c r="P6" s="15"/>
      <c r="Q6" s="15"/>
      <c r="R6" s="20"/>
      <c r="S6" s="21"/>
    </row>
    <row r="7" spans="2:19" ht="15" thickBot="1">
      <c r="B7" s="10">
        <v>2</v>
      </c>
      <c r="C7" s="143" t="s">
        <v>28</v>
      </c>
      <c r="D7" s="23" t="s">
        <v>29</v>
      </c>
      <c r="E7" s="24" t="s">
        <v>30</v>
      </c>
      <c r="F7" s="25">
        <v>0.35</v>
      </c>
      <c r="G7" s="26">
        <v>94</v>
      </c>
      <c r="H7" s="15" t="s">
        <v>31</v>
      </c>
      <c r="I7" s="15">
        <v>8</v>
      </c>
      <c r="J7" s="15">
        <v>8</v>
      </c>
      <c r="K7" s="16">
        <v>18</v>
      </c>
      <c r="L7" s="17">
        <v>69.69</v>
      </c>
      <c r="M7" s="18"/>
      <c r="N7" s="22">
        <v>21</v>
      </c>
      <c r="O7" s="17">
        <v>93.97</v>
      </c>
      <c r="P7" s="16">
        <v>10.5</v>
      </c>
      <c r="Q7" s="17">
        <v>49.33</v>
      </c>
      <c r="R7" s="27">
        <v>12</v>
      </c>
      <c r="S7" s="17">
        <v>72</v>
      </c>
    </row>
    <row r="8" spans="2:19" ht="15" thickBot="1">
      <c r="B8" s="10">
        <v>3</v>
      </c>
      <c r="C8" s="144"/>
      <c r="D8" s="23" t="s">
        <v>32</v>
      </c>
      <c r="E8" s="24" t="s">
        <v>33</v>
      </c>
      <c r="F8" s="25">
        <v>0.4</v>
      </c>
      <c r="G8" s="28"/>
      <c r="H8" s="15">
        <v>3.3</v>
      </c>
      <c r="I8" s="15">
        <v>6</v>
      </c>
      <c r="J8" s="15">
        <v>6</v>
      </c>
      <c r="K8" s="16">
        <v>18</v>
      </c>
      <c r="L8" s="17">
        <v>50.12</v>
      </c>
      <c r="M8" s="18"/>
      <c r="N8" s="22">
        <v>21</v>
      </c>
      <c r="O8" s="17">
        <v>81.44</v>
      </c>
      <c r="P8" s="16">
        <v>10.5</v>
      </c>
      <c r="Q8" s="17">
        <v>42.29</v>
      </c>
      <c r="R8" s="27">
        <v>12</v>
      </c>
      <c r="S8" s="17">
        <v>72</v>
      </c>
    </row>
    <row r="9" spans="2:19" ht="15" thickBot="1">
      <c r="B9" s="29">
        <v>4</v>
      </c>
      <c r="C9" s="144"/>
      <c r="D9" s="30" t="s">
        <v>34</v>
      </c>
      <c r="E9" s="31" t="s">
        <v>35</v>
      </c>
      <c r="F9" s="32">
        <v>0.46</v>
      </c>
      <c r="G9" s="19"/>
      <c r="H9" s="33" t="s">
        <v>31</v>
      </c>
      <c r="I9" s="33">
        <v>5</v>
      </c>
      <c r="J9" s="33">
        <v>5</v>
      </c>
      <c r="K9" s="34">
        <v>18</v>
      </c>
      <c r="L9" s="35">
        <v>42.29</v>
      </c>
      <c r="M9" s="18"/>
      <c r="N9" s="36">
        <v>21</v>
      </c>
      <c r="O9" s="35">
        <v>57.17</v>
      </c>
      <c r="P9" s="34">
        <v>10.5</v>
      </c>
      <c r="Q9" s="35">
        <v>30.54</v>
      </c>
      <c r="R9" s="27">
        <v>12</v>
      </c>
      <c r="S9" s="35">
        <v>72</v>
      </c>
    </row>
    <row r="10" spans="2:19" ht="15" thickBot="1">
      <c r="B10" s="37">
        <v>5</v>
      </c>
      <c r="C10" s="145"/>
      <c r="D10" s="38" t="s">
        <v>36</v>
      </c>
      <c r="E10" s="39" t="s">
        <v>37</v>
      </c>
      <c r="F10" s="40">
        <v>0.38</v>
      </c>
      <c r="G10" s="41">
        <v>9.4</v>
      </c>
      <c r="H10" s="42" t="s">
        <v>38</v>
      </c>
      <c r="I10" s="42">
        <v>7</v>
      </c>
      <c r="J10" s="42">
        <v>7</v>
      </c>
      <c r="K10" s="43">
        <v>18</v>
      </c>
      <c r="L10" s="44">
        <v>50.12</v>
      </c>
      <c r="M10" s="18"/>
      <c r="N10" s="45">
        <v>21</v>
      </c>
      <c r="O10" s="44">
        <v>81.44</v>
      </c>
      <c r="P10" s="43">
        <v>10.5</v>
      </c>
      <c r="Q10" s="44">
        <v>42.29</v>
      </c>
      <c r="R10" s="27">
        <v>12</v>
      </c>
      <c r="S10" s="44">
        <v>72</v>
      </c>
    </row>
    <row r="11" spans="2:19" ht="15" thickBot="1">
      <c r="B11" s="10">
        <v>6</v>
      </c>
      <c r="C11" s="146" t="s">
        <v>39</v>
      </c>
      <c r="D11" s="12" t="s">
        <v>29</v>
      </c>
      <c r="E11" s="13" t="s">
        <v>30</v>
      </c>
      <c r="F11" s="14">
        <v>0.35</v>
      </c>
      <c r="G11" s="140">
        <v>101</v>
      </c>
      <c r="H11" s="15" t="s">
        <v>31</v>
      </c>
      <c r="I11" s="15">
        <v>11</v>
      </c>
      <c r="J11" s="15">
        <v>11</v>
      </c>
      <c r="K11" s="16">
        <v>18</v>
      </c>
      <c r="L11" s="17">
        <v>69.69</v>
      </c>
      <c r="M11" s="18"/>
      <c r="N11" s="22">
        <v>21</v>
      </c>
      <c r="O11" s="17">
        <v>93.97</v>
      </c>
      <c r="P11" s="16">
        <v>10.5</v>
      </c>
      <c r="Q11" s="17">
        <v>49.33</v>
      </c>
      <c r="R11" s="27">
        <v>12</v>
      </c>
      <c r="S11" s="17">
        <v>72</v>
      </c>
    </row>
    <row r="12" spans="2:19" ht="15" thickBot="1">
      <c r="B12" s="10">
        <v>7</v>
      </c>
      <c r="C12" s="144"/>
      <c r="D12" s="12" t="s">
        <v>32</v>
      </c>
      <c r="E12" s="13" t="s">
        <v>33</v>
      </c>
      <c r="F12" s="14">
        <v>0.4</v>
      </c>
      <c r="G12" s="141"/>
      <c r="H12" s="15">
        <v>3.3</v>
      </c>
      <c r="I12" s="15">
        <v>9</v>
      </c>
      <c r="J12" s="15">
        <v>9</v>
      </c>
      <c r="K12" s="16">
        <v>18</v>
      </c>
      <c r="L12" s="17">
        <v>50.12</v>
      </c>
      <c r="M12" s="18"/>
      <c r="N12" s="22">
        <v>21</v>
      </c>
      <c r="O12" s="17">
        <v>81.44</v>
      </c>
      <c r="P12" s="16">
        <v>10.5</v>
      </c>
      <c r="Q12" s="17">
        <v>42.29</v>
      </c>
      <c r="R12" s="27">
        <v>12</v>
      </c>
      <c r="S12" s="17">
        <v>72</v>
      </c>
    </row>
    <row r="13" spans="2:19" ht="15" thickBot="1">
      <c r="B13" s="29">
        <v>8</v>
      </c>
      <c r="C13" s="144"/>
      <c r="D13" s="12" t="s">
        <v>34</v>
      </c>
      <c r="E13" s="13" t="s">
        <v>35</v>
      </c>
      <c r="F13" s="14">
        <v>0.46</v>
      </c>
      <c r="G13" s="142"/>
      <c r="H13" s="15" t="s">
        <v>31</v>
      </c>
      <c r="I13" s="15">
        <v>8</v>
      </c>
      <c r="J13" s="15">
        <v>8</v>
      </c>
      <c r="K13" s="16">
        <v>18</v>
      </c>
      <c r="L13" s="17">
        <v>42.29</v>
      </c>
      <c r="M13" s="18"/>
      <c r="N13" s="22">
        <v>21</v>
      </c>
      <c r="O13" s="17">
        <v>57.17</v>
      </c>
      <c r="P13" s="16">
        <v>10.5</v>
      </c>
      <c r="Q13" s="17">
        <v>30.54</v>
      </c>
      <c r="R13" s="27">
        <v>12</v>
      </c>
      <c r="S13" s="17">
        <v>72</v>
      </c>
    </row>
    <row r="14" spans="2:19" ht="15" thickBot="1">
      <c r="B14" s="37">
        <v>9</v>
      </c>
      <c r="C14" s="145"/>
      <c r="D14" s="12" t="s">
        <v>36</v>
      </c>
      <c r="E14" s="13" t="s">
        <v>37</v>
      </c>
      <c r="F14" s="14">
        <v>0.38</v>
      </c>
      <c r="G14" s="46">
        <v>10.1</v>
      </c>
      <c r="H14" s="15" t="s">
        <v>38</v>
      </c>
      <c r="I14" s="15">
        <v>10</v>
      </c>
      <c r="J14" s="15">
        <v>10</v>
      </c>
      <c r="K14" s="16">
        <v>18</v>
      </c>
      <c r="L14" s="17">
        <v>50.12</v>
      </c>
      <c r="M14" s="18"/>
      <c r="N14" s="22">
        <v>21</v>
      </c>
      <c r="O14" s="17">
        <v>81.44</v>
      </c>
      <c r="P14" s="16">
        <v>10.5</v>
      </c>
      <c r="Q14" s="17">
        <v>42.29</v>
      </c>
      <c r="R14" s="27">
        <v>12</v>
      </c>
      <c r="S14" s="17">
        <v>72</v>
      </c>
    </row>
    <row r="15" spans="2:19" ht="21" thickBot="1">
      <c r="B15" s="10">
        <v>10</v>
      </c>
      <c r="C15" s="146" t="s">
        <v>40</v>
      </c>
      <c r="D15" s="23" t="s">
        <v>41</v>
      </c>
      <c r="E15" s="24" t="s">
        <v>42</v>
      </c>
      <c r="F15" s="25">
        <v>0.36</v>
      </c>
      <c r="G15" s="140">
        <v>57</v>
      </c>
      <c r="H15" s="15" t="s">
        <v>43</v>
      </c>
      <c r="I15" s="15">
        <v>5</v>
      </c>
      <c r="J15" s="15">
        <v>5</v>
      </c>
      <c r="K15" s="16">
        <v>7.6</v>
      </c>
      <c r="L15" s="17">
        <v>68.13</v>
      </c>
      <c r="M15" s="18"/>
      <c r="N15" s="22">
        <v>9.6999999999999993</v>
      </c>
      <c r="O15" s="17">
        <v>69.69</v>
      </c>
      <c r="P15" s="16">
        <v>4.0999999999999996</v>
      </c>
      <c r="Q15" s="17">
        <v>32.89</v>
      </c>
      <c r="R15" s="27">
        <v>8</v>
      </c>
      <c r="S15" s="17">
        <v>48</v>
      </c>
    </row>
    <row r="16" spans="2:19" ht="21" thickBot="1">
      <c r="B16" s="10">
        <v>11</v>
      </c>
      <c r="C16" s="144"/>
      <c r="D16" s="23" t="s">
        <v>44</v>
      </c>
      <c r="E16" s="24" t="s">
        <v>45</v>
      </c>
      <c r="F16" s="25">
        <v>0.41</v>
      </c>
      <c r="G16" s="141"/>
      <c r="H16" s="15" t="s">
        <v>43</v>
      </c>
      <c r="I16" s="15">
        <v>5</v>
      </c>
      <c r="J16" s="15">
        <v>5</v>
      </c>
      <c r="K16" s="16">
        <v>7.6</v>
      </c>
      <c r="L16" s="17">
        <v>45.42</v>
      </c>
      <c r="M16" s="18"/>
      <c r="N16" s="22">
        <v>9.6999999999999993</v>
      </c>
      <c r="O16" s="17">
        <v>58.73</v>
      </c>
      <c r="P16" s="16">
        <v>4.0999999999999996</v>
      </c>
      <c r="Q16" s="17">
        <v>28.19</v>
      </c>
      <c r="R16" s="27">
        <v>8</v>
      </c>
      <c r="S16" s="17">
        <v>48</v>
      </c>
    </row>
    <row r="17" spans="1:19" ht="15" thickBot="1">
      <c r="B17" s="10">
        <v>12</v>
      </c>
      <c r="C17" s="144"/>
      <c r="D17" s="23" t="s">
        <v>46</v>
      </c>
      <c r="E17" s="24" t="s">
        <v>47</v>
      </c>
      <c r="F17" s="25">
        <v>0.4</v>
      </c>
      <c r="G17" s="141"/>
      <c r="H17" s="15" t="s">
        <v>48</v>
      </c>
      <c r="I17" s="15">
        <v>3</v>
      </c>
      <c r="J17" s="15">
        <v>3</v>
      </c>
      <c r="K17" s="16">
        <v>7.6</v>
      </c>
      <c r="L17" s="17">
        <v>72.83</v>
      </c>
      <c r="M17" s="18"/>
      <c r="N17" s="22">
        <v>9.6999999999999993</v>
      </c>
      <c r="O17" s="17">
        <v>79.09</v>
      </c>
      <c r="P17" s="16">
        <v>4.0999999999999996</v>
      </c>
      <c r="Q17" s="17">
        <v>43.85</v>
      </c>
      <c r="R17" s="27">
        <v>8</v>
      </c>
      <c r="S17" s="17">
        <v>48</v>
      </c>
    </row>
    <row r="18" spans="1:19" ht="15" thickBot="1">
      <c r="B18" s="10">
        <v>13</v>
      </c>
      <c r="C18" s="144"/>
      <c r="D18" s="23" t="s">
        <v>49</v>
      </c>
      <c r="E18" s="24" t="s">
        <v>50</v>
      </c>
      <c r="F18" s="25">
        <v>0.48</v>
      </c>
      <c r="G18" s="141"/>
      <c r="H18" s="15" t="s">
        <v>48</v>
      </c>
      <c r="I18" s="15">
        <v>3</v>
      </c>
      <c r="J18" s="15">
        <v>3</v>
      </c>
      <c r="K18" s="16">
        <v>7.6</v>
      </c>
      <c r="L18" s="17">
        <v>43.07</v>
      </c>
      <c r="M18" s="18"/>
      <c r="N18" s="22">
        <v>9.6999999999999993</v>
      </c>
      <c r="O18" s="17">
        <v>61.86</v>
      </c>
      <c r="P18" s="16">
        <v>4.0999999999999996</v>
      </c>
      <c r="Q18" s="17">
        <v>27.41</v>
      </c>
      <c r="R18" s="27">
        <v>8</v>
      </c>
      <c r="S18" s="17">
        <v>48</v>
      </c>
    </row>
    <row r="19" spans="1:19" ht="15" thickBot="1">
      <c r="B19" s="10">
        <v>14</v>
      </c>
      <c r="C19" s="144"/>
      <c r="D19" s="30" t="s">
        <v>51</v>
      </c>
      <c r="E19" s="31" t="s">
        <v>52</v>
      </c>
      <c r="F19" s="32">
        <v>0.57999999999999996</v>
      </c>
      <c r="G19" s="142"/>
      <c r="H19" s="33" t="s">
        <v>48</v>
      </c>
      <c r="I19" s="33">
        <v>2</v>
      </c>
      <c r="J19" s="33">
        <v>2</v>
      </c>
      <c r="K19" s="34">
        <v>7.6</v>
      </c>
      <c r="L19" s="35">
        <v>25.06</v>
      </c>
      <c r="M19" s="18"/>
      <c r="N19" s="36">
        <v>9.6999999999999993</v>
      </c>
      <c r="O19" s="35">
        <v>36.020000000000003</v>
      </c>
      <c r="P19" s="34">
        <v>4.0999999999999996</v>
      </c>
      <c r="Q19" s="35">
        <v>21.93</v>
      </c>
      <c r="R19" s="27">
        <v>8</v>
      </c>
      <c r="S19" s="35">
        <v>48</v>
      </c>
    </row>
    <row r="20" spans="1:19" ht="15" thickBot="1">
      <c r="B20" s="10">
        <v>15</v>
      </c>
      <c r="C20" s="144"/>
      <c r="D20" s="38" t="s">
        <v>53</v>
      </c>
      <c r="E20" s="39" t="s">
        <v>54</v>
      </c>
      <c r="F20" s="40">
        <v>0.51</v>
      </c>
      <c r="G20" s="20">
        <v>5.7</v>
      </c>
      <c r="H20" s="42" t="s">
        <v>55</v>
      </c>
      <c r="I20" s="42">
        <v>4</v>
      </c>
      <c r="J20" s="42">
        <v>4</v>
      </c>
      <c r="K20" s="43">
        <v>7.6</v>
      </c>
      <c r="L20" s="44">
        <v>43.07</v>
      </c>
      <c r="M20" s="18"/>
      <c r="N20" s="45">
        <v>9.6999999999999993</v>
      </c>
      <c r="O20" s="44">
        <v>61.86</v>
      </c>
      <c r="P20" s="43">
        <v>4.0999999999999996</v>
      </c>
      <c r="Q20" s="44">
        <v>27.41</v>
      </c>
      <c r="R20" s="27">
        <v>8</v>
      </c>
      <c r="S20" s="44">
        <v>48</v>
      </c>
    </row>
    <row r="21" spans="1:19" ht="15" thickBot="1">
      <c r="B21" s="10">
        <v>16</v>
      </c>
      <c r="C21" s="144"/>
      <c r="D21" s="23" t="s">
        <v>56</v>
      </c>
      <c r="E21" s="24" t="s">
        <v>57</v>
      </c>
      <c r="F21" s="25">
        <v>0.35</v>
      </c>
      <c r="G21" s="140">
        <v>57</v>
      </c>
      <c r="H21" s="15" t="s">
        <v>48</v>
      </c>
      <c r="I21" s="15">
        <v>1</v>
      </c>
      <c r="J21" s="15">
        <v>1</v>
      </c>
      <c r="K21" s="16">
        <v>0.21</v>
      </c>
      <c r="L21" s="17">
        <v>52.47</v>
      </c>
      <c r="M21" s="18"/>
      <c r="N21" s="22">
        <v>0.25</v>
      </c>
      <c r="O21" s="17">
        <v>52.47</v>
      </c>
      <c r="P21" s="16">
        <v>0.2</v>
      </c>
      <c r="Q21" s="17">
        <v>30.54</v>
      </c>
      <c r="R21" s="27">
        <v>2</v>
      </c>
      <c r="S21" s="17">
        <v>3</v>
      </c>
    </row>
    <row r="22" spans="1:19" ht="15" thickBot="1">
      <c r="B22" s="29">
        <v>17</v>
      </c>
      <c r="C22" s="147"/>
      <c r="D22" s="30" t="s">
        <v>58</v>
      </c>
      <c r="E22" s="31" t="s">
        <v>59</v>
      </c>
      <c r="F22" s="32">
        <v>0.42</v>
      </c>
      <c r="G22" s="142"/>
      <c r="H22" s="33" t="s">
        <v>48</v>
      </c>
      <c r="I22" s="33">
        <v>1</v>
      </c>
      <c r="J22" s="33">
        <v>1</v>
      </c>
      <c r="K22" s="16">
        <v>0.21</v>
      </c>
      <c r="L22" s="35">
        <v>20.36</v>
      </c>
      <c r="M22" s="18"/>
      <c r="N22" s="22">
        <v>0.25</v>
      </c>
      <c r="O22" s="17">
        <v>24.28</v>
      </c>
      <c r="P22" s="16">
        <v>0.2</v>
      </c>
      <c r="Q22" s="17">
        <v>17.23</v>
      </c>
      <c r="R22" s="27">
        <v>2</v>
      </c>
      <c r="S22" s="17">
        <v>3</v>
      </c>
    </row>
    <row r="23" spans="1:19" ht="15" thickBot="1">
      <c r="A23" s="47"/>
      <c r="B23" s="48">
        <v>18</v>
      </c>
      <c r="C23" s="49" t="s">
        <v>60</v>
      </c>
      <c r="D23" s="50" t="s">
        <v>26</v>
      </c>
      <c r="E23" s="51" t="s">
        <v>61</v>
      </c>
      <c r="F23" s="52">
        <v>0.35</v>
      </c>
      <c r="G23" s="53">
        <v>78</v>
      </c>
      <c r="H23" s="53" t="s">
        <v>43</v>
      </c>
      <c r="I23" s="53">
        <v>1</v>
      </c>
      <c r="J23" s="53">
        <v>1</v>
      </c>
      <c r="K23" s="34">
        <v>0.21</v>
      </c>
      <c r="L23" s="54">
        <v>36</v>
      </c>
      <c r="M23" s="18"/>
      <c r="N23" s="22">
        <v>0.25</v>
      </c>
      <c r="O23" s="35">
        <v>38.4</v>
      </c>
      <c r="P23" s="16">
        <v>0.2</v>
      </c>
      <c r="Q23" s="17">
        <v>24</v>
      </c>
      <c r="R23" s="27">
        <v>2</v>
      </c>
      <c r="S23" s="17">
        <v>3</v>
      </c>
    </row>
    <row r="24" spans="1:19" ht="15" thickBot="1">
      <c r="B24" s="37">
        <v>19</v>
      </c>
      <c r="C24" s="143" t="s">
        <v>62</v>
      </c>
      <c r="D24" s="55" t="s">
        <v>29</v>
      </c>
      <c r="E24" s="56" t="s">
        <v>63</v>
      </c>
      <c r="F24" s="57">
        <v>0.35</v>
      </c>
      <c r="G24" s="140">
        <v>78</v>
      </c>
      <c r="H24" s="42" t="s">
        <v>31</v>
      </c>
      <c r="I24" s="42">
        <v>3</v>
      </c>
      <c r="J24" s="42">
        <v>3</v>
      </c>
      <c r="K24" s="43">
        <v>7.6</v>
      </c>
      <c r="L24" s="44">
        <v>70</v>
      </c>
      <c r="M24" s="18"/>
      <c r="N24" s="22">
        <v>9.6999999999999993</v>
      </c>
      <c r="O24" s="44">
        <v>93.97</v>
      </c>
      <c r="P24" s="16">
        <v>4.0999999999999996</v>
      </c>
      <c r="Q24" s="17">
        <v>49.33</v>
      </c>
      <c r="R24" s="27">
        <v>8</v>
      </c>
      <c r="S24" s="17">
        <v>48</v>
      </c>
    </row>
    <row r="25" spans="1:19" ht="15" thickBot="1">
      <c r="B25" s="10">
        <v>20</v>
      </c>
      <c r="C25" s="145"/>
      <c r="D25" s="58" t="s">
        <v>32</v>
      </c>
      <c r="E25" s="13" t="s">
        <v>33</v>
      </c>
      <c r="F25" s="14">
        <v>0.4</v>
      </c>
      <c r="G25" s="142"/>
      <c r="H25" s="15" t="s">
        <v>31</v>
      </c>
      <c r="I25" s="15">
        <v>3</v>
      </c>
      <c r="J25" s="15">
        <v>3</v>
      </c>
      <c r="K25" s="43">
        <v>7.6</v>
      </c>
      <c r="L25" s="17">
        <v>50</v>
      </c>
      <c r="M25" s="18"/>
      <c r="N25" s="22">
        <v>9.6999999999999993</v>
      </c>
      <c r="O25" s="17">
        <v>81.44</v>
      </c>
      <c r="P25" s="16">
        <v>4.0999999999999996</v>
      </c>
      <c r="Q25" s="17">
        <v>42.29</v>
      </c>
      <c r="R25" s="27">
        <v>8</v>
      </c>
      <c r="S25" s="17">
        <v>48</v>
      </c>
    </row>
    <row r="26" spans="1:19" ht="15" thickBot="1">
      <c r="B26" s="10">
        <v>21</v>
      </c>
      <c r="C26" s="146" t="s">
        <v>64</v>
      </c>
      <c r="D26" s="23" t="s">
        <v>65</v>
      </c>
      <c r="E26" s="24" t="s">
        <v>66</v>
      </c>
      <c r="F26" s="25">
        <v>0.28999999999999998</v>
      </c>
      <c r="G26" s="140">
        <v>100</v>
      </c>
      <c r="H26" s="15" t="s">
        <v>31</v>
      </c>
      <c r="I26" s="15">
        <v>11</v>
      </c>
      <c r="J26" s="15">
        <v>11</v>
      </c>
      <c r="K26" s="16">
        <v>18</v>
      </c>
      <c r="L26" s="17">
        <v>60</v>
      </c>
      <c r="M26" s="18"/>
      <c r="N26" s="22">
        <v>21</v>
      </c>
      <c r="O26" s="17">
        <v>88</v>
      </c>
      <c r="P26" s="16">
        <v>10.5</v>
      </c>
      <c r="Q26" s="17">
        <v>46</v>
      </c>
      <c r="R26" s="27">
        <v>12</v>
      </c>
      <c r="S26" s="17">
        <v>72</v>
      </c>
    </row>
    <row r="27" spans="1:19" ht="15" thickBot="1">
      <c r="B27" s="10">
        <v>22</v>
      </c>
      <c r="C27" s="145"/>
      <c r="D27" s="23" t="s">
        <v>67</v>
      </c>
      <c r="E27" s="24" t="s">
        <v>68</v>
      </c>
      <c r="F27" s="25">
        <v>0.39</v>
      </c>
      <c r="G27" s="142"/>
      <c r="H27" s="15" t="s">
        <v>31</v>
      </c>
      <c r="I27" s="15">
        <v>8</v>
      </c>
      <c r="J27" s="15">
        <v>8</v>
      </c>
      <c r="K27" s="16">
        <v>18</v>
      </c>
      <c r="L27" s="17">
        <v>42</v>
      </c>
      <c r="M27" s="59"/>
      <c r="N27" s="22">
        <v>21</v>
      </c>
      <c r="O27" s="17">
        <v>57.17</v>
      </c>
      <c r="P27" s="16">
        <v>10.5</v>
      </c>
      <c r="Q27" s="17">
        <v>31</v>
      </c>
      <c r="R27" s="27">
        <v>12</v>
      </c>
      <c r="S27" s="17">
        <v>72</v>
      </c>
    </row>
    <row r="31" spans="1:19" ht="15" thickBot="1"/>
    <row r="32" spans="1:19" ht="18.600000000000001" thickBot="1">
      <c r="B32" s="157" t="s">
        <v>2</v>
      </c>
      <c r="C32" s="160" t="s">
        <v>3</v>
      </c>
      <c r="D32" s="163" t="s">
        <v>4</v>
      </c>
      <c r="E32" s="166" t="s">
        <v>69</v>
      </c>
      <c r="F32" s="167"/>
      <c r="G32" s="167"/>
      <c r="H32" s="168"/>
      <c r="I32" s="148" t="s">
        <v>70</v>
      </c>
      <c r="J32" s="151" t="s">
        <v>71</v>
      </c>
      <c r="K32" s="151" t="s">
        <v>72</v>
      </c>
      <c r="L32" s="151" t="s">
        <v>73</v>
      </c>
      <c r="N32" s="60"/>
    </row>
    <row r="33" spans="2:19" ht="15" thickBot="1">
      <c r="B33" s="158"/>
      <c r="C33" s="161"/>
      <c r="D33" s="164"/>
      <c r="E33" s="155" t="s">
        <v>74</v>
      </c>
      <c r="F33" s="156"/>
      <c r="G33" s="155" t="s">
        <v>75</v>
      </c>
      <c r="H33" s="156"/>
      <c r="I33" s="149"/>
      <c r="J33" s="152"/>
      <c r="K33" s="152"/>
      <c r="L33" s="152"/>
      <c r="Q33" s="61"/>
      <c r="R33" s="61"/>
      <c r="S33" s="61"/>
    </row>
    <row r="34" spans="2:19" ht="21" thickBot="1">
      <c r="B34" s="158"/>
      <c r="C34" s="161"/>
      <c r="D34" s="164"/>
      <c r="E34" s="62" t="s">
        <v>76</v>
      </c>
      <c r="F34" s="63" t="s">
        <v>77</v>
      </c>
      <c r="G34" s="63" t="s">
        <v>76</v>
      </c>
      <c r="H34" s="63" t="s">
        <v>78</v>
      </c>
      <c r="I34" s="150"/>
      <c r="J34" s="153"/>
      <c r="K34" s="153"/>
      <c r="L34" s="154"/>
      <c r="Q34" s="61"/>
      <c r="R34" s="61"/>
      <c r="S34" s="61"/>
    </row>
    <row r="35" spans="2:19" ht="21" thickBot="1">
      <c r="B35" s="159"/>
      <c r="C35" s="162"/>
      <c r="D35" s="165"/>
      <c r="E35" s="62" t="s">
        <v>17</v>
      </c>
      <c r="F35" s="63" t="s">
        <v>79</v>
      </c>
      <c r="G35" s="63" t="s">
        <v>80</v>
      </c>
      <c r="H35" s="63" t="s">
        <v>81</v>
      </c>
      <c r="I35" s="63" t="s">
        <v>82</v>
      </c>
      <c r="J35" s="63" t="s">
        <v>83</v>
      </c>
      <c r="K35" s="63" t="s">
        <v>83</v>
      </c>
      <c r="L35" s="63" t="s">
        <v>84</v>
      </c>
      <c r="N35" s="64"/>
      <c r="Q35" s="61"/>
      <c r="R35" s="61"/>
      <c r="S35" s="61"/>
    </row>
    <row r="36" spans="2:19" ht="15" thickBot="1">
      <c r="B36" s="10">
        <v>1</v>
      </c>
      <c r="C36" s="11" t="s">
        <v>25</v>
      </c>
      <c r="D36" s="12" t="s">
        <v>26</v>
      </c>
      <c r="E36" s="65">
        <v>0.05</v>
      </c>
      <c r="F36" s="66">
        <v>7</v>
      </c>
      <c r="G36" s="67">
        <v>54</v>
      </c>
      <c r="H36" s="65">
        <v>0.15</v>
      </c>
      <c r="I36" s="68">
        <v>0.5</v>
      </c>
      <c r="J36" s="140" t="s">
        <v>85</v>
      </c>
      <c r="K36" s="140" t="s">
        <v>86</v>
      </c>
      <c r="L36" s="65">
        <v>0</v>
      </c>
      <c r="Q36" s="61"/>
      <c r="R36" s="61"/>
      <c r="S36" s="61"/>
    </row>
    <row r="37" spans="2:19" ht="15" thickBot="1">
      <c r="B37" s="10">
        <v>2</v>
      </c>
      <c r="C37" s="143" t="s">
        <v>28</v>
      </c>
      <c r="D37" s="23" t="s">
        <v>29</v>
      </c>
      <c r="E37" s="69">
        <v>0.1</v>
      </c>
      <c r="F37" s="66">
        <v>1</v>
      </c>
      <c r="G37" s="67">
        <v>27</v>
      </c>
      <c r="H37" s="65">
        <v>0.15</v>
      </c>
      <c r="I37" s="68">
        <v>0.43</v>
      </c>
      <c r="J37" s="141"/>
      <c r="K37" s="141"/>
      <c r="L37" s="65">
        <v>0</v>
      </c>
      <c r="Q37" s="61"/>
      <c r="R37" s="61"/>
      <c r="S37" s="61"/>
    </row>
    <row r="38" spans="2:19" ht="15" thickBot="1">
      <c r="B38" s="10">
        <v>3</v>
      </c>
      <c r="C38" s="144"/>
      <c r="D38" s="23" t="s">
        <v>32</v>
      </c>
      <c r="E38" s="69">
        <v>0.1</v>
      </c>
      <c r="F38" s="66">
        <v>1</v>
      </c>
      <c r="G38" s="67">
        <v>27</v>
      </c>
      <c r="H38" s="65">
        <v>0.15</v>
      </c>
      <c r="I38" s="68">
        <v>0.43</v>
      </c>
      <c r="J38" s="141"/>
      <c r="K38" s="141"/>
      <c r="L38" s="65">
        <v>0</v>
      </c>
      <c r="Q38" s="61"/>
      <c r="R38" s="61"/>
      <c r="S38" s="61"/>
    </row>
    <row r="39" spans="2:19" ht="15" thickBot="1">
      <c r="B39" s="29">
        <v>4</v>
      </c>
      <c r="C39" s="144"/>
      <c r="D39" s="30" t="s">
        <v>67</v>
      </c>
      <c r="E39" s="70">
        <v>7.4999999999999997E-2</v>
      </c>
      <c r="F39" s="66">
        <v>1</v>
      </c>
      <c r="G39" s="71">
        <v>27</v>
      </c>
      <c r="H39" s="72">
        <v>0.15</v>
      </c>
      <c r="I39" s="73">
        <v>0.43</v>
      </c>
      <c r="J39" s="141"/>
      <c r="K39" s="141"/>
      <c r="L39" s="72">
        <v>0</v>
      </c>
      <c r="Q39" s="61"/>
      <c r="R39" s="61"/>
      <c r="S39" s="61"/>
    </row>
    <row r="40" spans="2:19" ht="15" thickBot="1">
      <c r="B40" s="37">
        <v>5</v>
      </c>
      <c r="C40" s="145"/>
      <c r="D40" s="38" t="s">
        <v>87</v>
      </c>
      <c r="E40" s="74">
        <v>7.4999999999999997E-2</v>
      </c>
      <c r="F40" s="66">
        <v>1</v>
      </c>
      <c r="G40" s="75">
        <v>27</v>
      </c>
      <c r="H40" s="76">
        <v>0.15</v>
      </c>
      <c r="I40" s="77">
        <v>0.43</v>
      </c>
      <c r="J40" s="141"/>
      <c r="K40" s="141"/>
      <c r="L40" s="76">
        <v>0</v>
      </c>
      <c r="Q40" s="61"/>
      <c r="R40" s="61"/>
      <c r="S40" s="61"/>
    </row>
    <row r="41" spans="2:19" ht="15" thickBot="1">
      <c r="B41" s="10">
        <v>6</v>
      </c>
      <c r="C41" s="146" t="s">
        <v>39</v>
      </c>
      <c r="D41" s="12" t="s">
        <v>29</v>
      </c>
      <c r="E41" s="65">
        <v>0.1</v>
      </c>
      <c r="F41" s="66">
        <v>1</v>
      </c>
      <c r="G41" s="67">
        <v>27</v>
      </c>
      <c r="H41" s="65">
        <v>0.15</v>
      </c>
      <c r="I41" s="68">
        <v>0.43</v>
      </c>
      <c r="J41" s="141"/>
      <c r="K41" s="141"/>
      <c r="L41" s="65">
        <v>0</v>
      </c>
      <c r="Q41" s="61"/>
      <c r="R41" s="61"/>
      <c r="S41" s="61"/>
    </row>
    <row r="42" spans="2:19" ht="15" thickBot="1">
      <c r="B42" s="10">
        <v>7</v>
      </c>
      <c r="C42" s="144"/>
      <c r="D42" s="12" t="s">
        <v>32</v>
      </c>
      <c r="E42" s="65">
        <v>0.1</v>
      </c>
      <c r="F42" s="66">
        <v>1</v>
      </c>
      <c r="G42" s="67">
        <v>27</v>
      </c>
      <c r="H42" s="65">
        <v>0.15</v>
      </c>
      <c r="I42" s="68">
        <v>0.43</v>
      </c>
      <c r="J42" s="141"/>
      <c r="K42" s="141"/>
      <c r="L42" s="65">
        <v>0</v>
      </c>
      <c r="Q42" s="61"/>
      <c r="R42" s="61"/>
      <c r="S42" s="61"/>
    </row>
    <row r="43" spans="2:19" ht="15" thickBot="1">
      <c r="B43" s="29">
        <v>8</v>
      </c>
      <c r="C43" s="144"/>
      <c r="D43" s="12" t="s">
        <v>67</v>
      </c>
      <c r="E43" s="78">
        <v>7.4999999999999997E-2</v>
      </c>
      <c r="F43" s="66">
        <v>1</v>
      </c>
      <c r="G43" s="67">
        <v>27</v>
      </c>
      <c r="H43" s="65">
        <v>0.15</v>
      </c>
      <c r="I43" s="68">
        <v>0.43</v>
      </c>
      <c r="J43" s="141"/>
      <c r="K43" s="141"/>
      <c r="L43" s="65">
        <v>0</v>
      </c>
      <c r="Q43" s="61"/>
      <c r="R43" s="61"/>
      <c r="S43" s="61"/>
    </row>
    <row r="44" spans="2:19" ht="15" thickBot="1">
      <c r="B44" s="37">
        <v>9</v>
      </c>
      <c r="C44" s="145"/>
      <c r="D44" s="12" t="s">
        <v>88</v>
      </c>
      <c r="E44" s="78">
        <v>7.4999999999999997E-2</v>
      </c>
      <c r="F44" s="66">
        <v>1</v>
      </c>
      <c r="G44" s="67">
        <v>27</v>
      </c>
      <c r="H44" s="65">
        <v>0.15</v>
      </c>
      <c r="I44" s="68">
        <v>0.43</v>
      </c>
      <c r="J44" s="141"/>
      <c r="K44" s="141"/>
      <c r="L44" s="65">
        <v>0</v>
      </c>
      <c r="Q44" s="61"/>
      <c r="R44" s="61"/>
      <c r="S44" s="61"/>
    </row>
    <row r="45" spans="2:19" ht="21" thickBot="1">
      <c r="B45" s="10">
        <v>10</v>
      </c>
      <c r="C45" s="146" t="s">
        <v>40</v>
      </c>
      <c r="D45" s="23" t="s">
        <v>41</v>
      </c>
      <c r="E45" s="69">
        <v>0.08</v>
      </c>
      <c r="F45" s="66">
        <v>1</v>
      </c>
      <c r="G45" s="67">
        <v>27</v>
      </c>
      <c r="H45" s="65">
        <v>0.15</v>
      </c>
      <c r="I45" s="68">
        <v>0.35</v>
      </c>
      <c r="J45" s="141"/>
      <c r="K45" s="141"/>
      <c r="L45" s="65">
        <v>0</v>
      </c>
      <c r="Q45" s="61"/>
      <c r="R45" s="61"/>
      <c r="S45" s="61"/>
    </row>
    <row r="46" spans="2:19" ht="21" thickBot="1">
      <c r="B46" s="10">
        <v>11</v>
      </c>
      <c r="C46" s="144"/>
      <c r="D46" s="23" t="s">
        <v>44</v>
      </c>
      <c r="E46" s="69">
        <v>0.08</v>
      </c>
      <c r="F46" s="66">
        <v>1</v>
      </c>
      <c r="G46" s="67">
        <v>27</v>
      </c>
      <c r="H46" s="65">
        <v>0.15</v>
      </c>
      <c r="I46" s="68">
        <v>0.35</v>
      </c>
      <c r="J46" s="141"/>
      <c r="K46" s="141"/>
      <c r="L46" s="65">
        <v>0</v>
      </c>
      <c r="Q46" s="61"/>
      <c r="R46" s="61"/>
      <c r="S46" s="61"/>
    </row>
    <row r="47" spans="2:19" ht="15" thickBot="1">
      <c r="B47" s="10">
        <v>12</v>
      </c>
      <c r="C47" s="144"/>
      <c r="D47" s="23" t="s">
        <v>46</v>
      </c>
      <c r="E47" s="69">
        <v>0.08</v>
      </c>
      <c r="F47" s="66">
        <v>1</v>
      </c>
      <c r="G47" s="67">
        <v>27</v>
      </c>
      <c r="H47" s="65">
        <v>0.15</v>
      </c>
      <c r="I47" s="68">
        <v>0.35</v>
      </c>
      <c r="J47" s="141"/>
      <c r="K47" s="141"/>
      <c r="L47" s="65">
        <v>0</v>
      </c>
      <c r="Q47" s="61"/>
      <c r="R47" s="61"/>
      <c r="S47" s="61"/>
    </row>
    <row r="48" spans="2:19" ht="15" thickBot="1">
      <c r="B48" s="10">
        <v>13</v>
      </c>
      <c r="C48" s="144"/>
      <c r="D48" s="23" t="s">
        <v>49</v>
      </c>
      <c r="E48" s="69">
        <v>0.08</v>
      </c>
      <c r="F48" s="66">
        <v>1</v>
      </c>
      <c r="G48" s="67">
        <v>27</v>
      </c>
      <c r="H48" s="65">
        <v>0.15</v>
      </c>
      <c r="I48" s="68">
        <v>0.35</v>
      </c>
      <c r="J48" s="141"/>
      <c r="K48" s="141"/>
      <c r="L48" s="65">
        <v>0</v>
      </c>
      <c r="Q48" s="61"/>
      <c r="R48" s="61"/>
      <c r="S48" s="61"/>
    </row>
    <row r="49" spans="2:12" ht="15" thickBot="1">
      <c r="B49" s="10">
        <v>14</v>
      </c>
      <c r="C49" s="144"/>
      <c r="D49" s="30" t="s">
        <v>51</v>
      </c>
      <c r="E49" s="79">
        <v>0.05</v>
      </c>
      <c r="F49" s="66">
        <v>1</v>
      </c>
      <c r="G49" s="71">
        <v>27</v>
      </c>
      <c r="H49" s="72">
        <v>0.15</v>
      </c>
      <c r="I49" s="73">
        <v>0.35</v>
      </c>
      <c r="J49" s="141"/>
      <c r="K49" s="141"/>
      <c r="L49" s="72">
        <v>0</v>
      </c>
    </row>
    <row r="50" spans="2:12" ht="15" thickBot="1">
      <c r="B50" s="10">
        <v>15</v>
      </c>
      <c r="C50" s="144"/>
      <c r="D50" s="38" t="s">
        <v>53</v>
      </c>
      <c r="E50" s="80">
        <v>0.05</v>
      </c>
      <c r="F50" s="66">
        <v>1</v>
      </c>
      <c r="G50" s="75">
        <v>27</v>
      </c>
      <c r="H50" s="76">
        <v>0.15</v>
      </c>
      <c r="I50" s="77">
        <v>0.35</v>
      </c>
      <c r="J50" s="141"/>
      <c r="K50" s="141"/>
      <c r="L50" s="76">
        <v>0</v>
      </c>
    </row>
    <row r="51" spans="2:12" ht="15" thickBot="1">
      <c r="B51" s="10">
        <v>16</v>
      </c>
      <c r="C51" s="144"/>
      <c r="D51" s="23" t="s">
        <v>56</v>
      </c>
      <c r="E51" s="69">
        <v>0.08</v>
      </c>
      <c r="F51" s="66">
        <v>1</v>
      </c>
      <c r="G51" s="67">
        <v>13</v>
      </c>
      <c r="H51" s="65">
        <v>0.15</v>
      </c>
      <c r="I51" s="68">
        <v>0.3</v>
      </c>
      <c r="J51" s="141"/>
      <c r="K51" s="141"/>
      <c r="L51" s="65">
        <v>0</v>
      </c>
    </row>
    <row r="52" spans="2:12" ht="15" thickBot="1">
      <c r="B52" s="29">
        <v>17</v>
      </c>
      <c r="C52" s="147"/>
      <c r="D52" s="30" t="s">
        <v>58</v>
      </c>
      <c r="E52" s="79">
        <v>0.05</v>
      </c>
      <c r="F52" s="66">
        <v>1</v>
      </c>
      <c r="G52" s="71">
        <v>13</v>
      </c>
      <c r="H52" s="72">
        <v>0.15</v>
      </c>
      <c r="I52" s="73">
        <v>0.3</v>
      </c>
      <c r="J52" s="141"/>
      <c r="K52" s="141"/>
      <c r="L52" s="72">
        <v>0</v>
      </c>
    </row>
    <row r="53" spans="2:12" ht="15" thickBot="1">
      <c r="B53" s="48">
        <v>18</v>
      </c>
      <c r="C53" s="49" t="s">
        <v>60</v>
      </c>
      <c r="D53" s="50" t="s">
        <v>26</v>
      </c>
      <c r="E53" s="81">
        <v>0.08</v>
      </c>
      <c r="F53" s="66">
        <v>1</v>
      </c>
      <c r="G53" s="82">
        <v>13</v>
      </c>
      <c r="H53" s="81">
        <v>0.15</v>
      </c>
      <c r="I53" s="83">
        <v>0.35</v>
      </c>
      <c r="J53" s="141"/>
      <c r="K53" s="141"/>
      <c r="L53" s="81">
        <v>0</v>
      </c>
    </row>
    <row r="54" spans="2:12" ht="15" thickBot="1">
      <c r="B54" s="37">
        <v>19</v>
      </c>
      <c r="C54" s="143" t="s">
        <v>62</v>
      </c>
      <c r="D54" s="55" t="s">
        <v>29</v>
      </c>
      <c r="E54" s="76">
        <v>0.1</v>
      </c>
      <c r="F54" s="66">
        <v>1</v>
      </c>
      <c r="G54" s="75">
        <v>27</v>
      </c>
      <c r="H54" s="76">
        <v>0.15</v>
      </c>
      <c r="I54" s="77">
        <v>0.35</v>
      </c>
      <c r="J54" s="141"/>
      <c r="K54" s="141"/>
      <c r="L54" s="76">
        <v>0</v>
      </c>
    </row>
    <row r="55" spans="2:12" ht="15" thickBot="1">
      <c r="B55" s="10">
        <v>20</v>
      </c>
      <c r="C55" s="145"/>
      <c r="D55" s="58" t="s">
        <v>32</v>
      </c>
      <c r="E55" s="65">
        <v>0.1</v>
      </c>
      <c r="F55" s="66">
        <v>1</v>
      </c>
      <c r="G55" s="67">
        <v>27</v>
      </c>
      <c r="H55" s="65">
        <v>0.15</v>
      </c>
      <c r="I55" s="68">
        <v>0.35</v>
      </c>
      <c r="J55" s="141"/>
      <c r="K55" s="141"/>
      <c r="L55" s="65">
        <v>0</v>
      </c>
    </row>
    <row r="56" spans="2:12" ht="15" thickBot="1">
      <c r="B56" s="10">
        <v>21</v>
      </c>
      <c r="C56" s="146" t="s">
        <v>64</v>
      </c>
      <c r="D56" s="23" t="s">
        <v>65</v>
      </c>
      <c r="E56" s="69">
        <v>0.1</v>
      </c>
      <c r="F56" s="66">
        <v>1</v>
      </c>
      <c r="G56" s="67">
        <v>27</v>
      </c>
      <c r="H56" s="65">
        <v>0.15</v>
      </c>
      <c r="I56" s="68">
        <v>0.4</v>
      </c>
      <c r="J56" s="141"/>
      <c r="K56" s="141"/>
      <c r="L56" s="65">
        <v>0</v>
      </c>
    </row>
    <row r="57" spans="2:12" ht="15" thickBot="1">
      <c r="B57" s="10">
        <v>22</v>
      </c>
      <c r="C57" s="145"/>
      <c r="D57" s="23" t="s">
        <v>67</v>
      </c>
      <c r="E57" s="84">
        <v>7.4999999999999997E-2</v>
      </c>
      <c r="F57" s="66">
        <v>1</v>
      </c>
      <c r="G57" s="67">
        <v>27</v>
      </c>
      <c r="H57" s="65">
        <v>0.15</v>
      </c>
      <c r="I57" s="68">
        <v>0.4</v>
      </c>
      <c r="J57" s="142"/>
      <c r="K57" s="142"/>
      <c r="L57" s="65">
        <v>0</v>
      </c>
    </row>
  </sheetData>
  <mergeCells count="43">
    <mergeCell ref="I1:J1"/>
    <mergeCell ref="B2:B5"/>
    <mergeCell ref="C2:C5"/>
    <mergeCell ref="D2:D5"/>
    <mergeCell ref="E2:E4"/>
    <mergeCell ref="F2:F4"/>
    <mergeCell ref="G2:G4"/>
    <mergeCell ref="H2:H4"/>
    <mergeCell ref="P2:P4"/>
    <mergeCell ref="Q2:Q4"/>
    <mergeCell ref="I2:I4"/>
    <mergeCell ref="J2:J4"/>
    <mergeCell ref="K2:K4"/>
    <mergeCell ref="L2:L4"/>
    <mergeCell ref="N2:N4"/>
    <mergeCell ref="O2:O4"/>
    <mergeCell ref="C7:C10"/>
    <mergeCell ref="C11:C14"/>
    <mergeCell ref="G11:G13"/>
    <mergeCell ref="C15:C22"/>
    <mergeCell ref="G15:G19"/>
    <mergeCell ref="G21:G22"/>
    <mergeCell ref="C24:C25"/>
    <mergeCell ref="G24:G25"/>
    <mergeCell ref="C26:C27"/>
    <mergeCell ref="G26:G27"/>
    <mergeCell ref="B32:B35"/>
    <mergeCell ref="C32:C35"/>
    <mergeCell ref="D32:D35"/>
    <mergeCell ref="E32:H32"/>
    <mergeCell ref="I32:I34"/>
    <mergeCell ref="J32:J34"/>
    <mergeCell ref="K32:K34"/>
    <mergeCell ref="L32:L34"/>
    <mergeCell ref="E33:F33"/>
    <mergeCell ref="G33:H33"/>
    <mergeCell ref="J36:J57"/>
    <mergeCell ref="K36:K57"/>
    <mergeCell ref="C37:C40"/>
    <mergeCell ref="C41:C44"/>
    <mergeCell ref="C45:C52"/>
    <mergeCell ref="C54:C55"/>
    <mergeCell ref="C56:C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X24"/>
  <sheetViews>
    <sheetView topLeftCell="C1" workbookViewId="0">
      <selection activeCell="W6" sqref="W6"/>
    </sheetView>
  </sheetViews>
  <sheetFormatPr defaultRowHeight="14.4"/>
  <sheetData>
    <row r="1" spans="2:24" ht="15" thickBot="1"/>
    <row r="2" spans="2:24" ht="15" thickBot="1">
      <c r="B2" s="85"/>
      <c r="C2" s="85"/>
      <c r="D2" s="187" t="s">
        <v>89</v>
      </c>
      <c r="E2" s="188"/>
      <c r="F2" s="188"/>
      <c r="G2" s="188"/>
      <c r="H2" s="188"/>
      <c r="I2" s="188"/>
      <c r="J2" s="188"/>
      <c r="K2" s="188"/>
      <c r="L2" s="188"/>
      <c r="R2" s="137" t="s">
        <v>321</v>
      </c>
      <c r="S2" s="137">
        <v>0.27777777799999998</v>
      </c>
      <c r="T2" s="137" t="s">
        <v>322</v>
      </c>
    </row>
    <row r="3" spans="2:24" ht="15" thickBot="1">
      <c r="B3" s="86"/>
      <c r="C3" s="87" t="s">
        <v>90</v>
      </c>
      <c r="D3" s="88">
        <v>2020</v>
      </c>
      <c r="E3" s="88">
        <v>2025</v>
      </c>
      <c r="F3" s="88">
        <v>2025</v>
      </c>
      <c r="G3" s="88">
        <v>2030</v>
      </c>
      <c r="H3" s="88">
        <v>2030</v>
      </c>
      <c r="I3" s="88">
        <v>2030</v>
      </c>
      <c r="J3" s="88">
        <v>2040</v>
      </c>
      <c r="K3" s="88">
        <v>2040</v>
      </c>
      <c r="L3" s="88">
        <v>2040</v>
      </c>
      <c r="Q3" t="s">
        <v>333</v>
      </c>
      <c r="T3" t="s">
        <v>326</v>
      </c>
      <c r="U3" t="s">
        <v>325</v>
      </c>
      <c r="V3" t="s">
        <v>340</v>
      </c>
    </row>
    <row r="4" spans="2:24" ht="29.4" thickBot="1">
      <c r="B4" s="86"/>
      <c r="C4" s="89" t="s">
        <v>91</v>
      </c>
      <c r="D4" s="90" t="s">
        <v>92</v>
      </c>
      <c r="E4" s="90" t="s">
        <v>93</v>
      </c>
      <c r="F4" s="90" t="s">
        <v>94</v>
      </c>
      <c r="G4" s="90" t="s">
        <v>95</v>
      </c>
      <c r="H4" s="90" t="s">
        <v>96</v>
      </c>
      <c r="I4" s="90" t="s">
        <v>97</v>
      </c>
      <c r="J4" s="90" t="s">
        <v>95</v>
      </c>
      <c r="K4" s="90" t="s">
        <v>98</v>
      </c>
      <c r="L4" s="90" t="s">
        <v>97</v>
      </c>
      <c r="P4" t="s">
        <v>90</v>
      </c>
      <c r="Q4" t="s">
        <v>338</v>
      </c>
      <c r="R4" t="s">
        <v>336</v>
      </c>
      <c r="S4" t="s">
        <v>339</v>
      </c>
      <c r="T4" t="s">
        <v>324</v>
      </c>
      <c r="U4" t="s">
        <v>324</v>
      </c>
      <c r="V4" t="s">
        <v>323</v>
      </c>
      <c r="W4" t="s">
        <v>324</v>
      </c>
      <c r="X4" t="s">
        <v>327</v>
      </c>
    </row>
    <row r="5" spans="2:24" ht="15" thickBot="1">
      <c r="B5" s="189"/>
      <c r="C5" s="91" t="s">
        <v>25</v>
      </c>
      <c r="D5" s="92">
        <v>0.47</v>
      </c>
      <c r="E5" s="93">
        <v>0.47</v>
      </c>
      <c r="F5" s="93">
        <v>0.47</v>
      </c>
      <c r="G5" s="94">
        <v>0.47</v>
      </c>
      <c r="H5" s="93">
        <v>0.47</v>
      </c>
      <c r="I5" s="93">
        <v>0.47</v>
      </c>
      <c r="J5" s="93">
        <v>0.47</v>
      </c>
      <c r="K5" s="93">
        <v>0.47</v>
      </c>
      <c r="L5" s="93">
        <v>0.47</v>
      </c>
      <c r="O5" t="s">
        <v>25</v>
      </c>
      <c r="P5" s="138">
        <v>2015</v>
      </c>
      <c r="Q5" s="138">
        <v>7.61</v>
      </c>
      <c r="R5" s="138">
        <v>0.33</v>
      </c>
      <c r="S5" s="139">
        <f>D5/$S$2</f>
        <v>1.6919999986464</v>
      </c>
      <c r="T5" s="139">
        <f>S5/R5</f>
        <v>5.1272727231709094</v>
      </c>
      <c r="U5" s="138">
        <f>'Unit Data'!H6</f>
        <v>9</v>
      </c>
      <c r="V5" s="139">
        <v>0</v>
      </c>
      <c r="W5" s="139">
        <f>V5*$Q5/R5</f>
        <v>0</v>
      </c>
      <c r="X5" s="139">
        <f>SUM(T5+U5+W5)</f>
        <v>14.127272723170909</v>
      </c>
    </row>
    <row r="6" spans="2:24" ht="15" thickBot="1">
      <c r="B6" s="190"/>
      <c r="C6" s="95" t="s">
        <v>39</v>
      </c>
      <c r="D6" s="96">
        <v>1.1000000000000001</v>
      </c>
      <c r="E6" s="97">
        <v>1.1000000000000001</v>
      </c>
      <c r="F6" s="97">
        <v>1.1000000000000001</v>
      </c>
      <c r="G6" s="98">
        <v>1.1000000000000001</v>
      </c>
      <c r="H6" s="97">
        <v>2.2999999999999998</v>
      </c>
      <c r="I6" s="97">
        <v>1.1000000000000001</v>
      </c>
      <c r="J6" s="97">
        <v>1.1000000000000001</v>
      </c>
      <c r="K6" s="97">
        <v>1.1000000000000001</v>
      </c>
      <c r="L6" s="97">
        <v>1.1000000000000001</v>
      </c>
      <c r="O6" t="s">
        <v>39</v>
      </c>
      <c r="P6" s="138">
        <v>2015</v>
      </c>
      <c r="Q6" s="138">
        <v>7.61</v>
      </c>
      <c r="R6" s="138">
        <v>0.35</v>
      </c>
      <c r="S6" s="139">
        <f>D6/$S$2</f>
        <v>3.9599999968320008</v>
      </c>
      <c r="T6" s="139">
        <f>S6/R6</f>
        <v>11.314285705234289</v>
      </c>
      <c r="U6" s="138">
        <f>'Unit Data'!H12</f>
        <v>3.3</v>
      </c>
      <c r="V6" s="139">
        <v>0.39923999968060803</v>
      </c>
      <c r="W6" s="139">
        <f>V6*$Q6/R6</f>
        <v>8.6806182787697939</v>
      </c>
      <c r="X6" s="139">
        <f>SUM(T6+U6+W6)</f>
        <v>23.29490398400408</v>
      </c>
    </row>
    <row r="7" spans="2:24" ht="15" thickBot="1">
      <c r="B7" s="190"/>
      <c r="C7" s="99" t="s">
        <v>28</v>
      </c>
      <c r="D7" s="100">
        <v>2.2999999999999998</v>
      </c>
      <c r="E7" s="101">
        <v>2.5</v>
      </c>
      <c r="F7" s="101">
        <v>2.1</v>
      </c>
      <c r="G7" s="102">
        <v>2.7</v>
      </c>
      <c r="H7" s="101">
        <v>4.3</v>
      </c>
      <c r="I7" s="101">
        <v>2.7</v>
      </c>
      <c r="J7" s="101">
        <v>2.5</v>
      </c>
      <c r="K7" s="101">
        <v>1.8</v>
      </c>
      <c r="L7" s="101">
        <v>2.8</v>
      </c>
      <c r="O7" t="s">
        <v>337</v>
      </c>
      <c r="P7" s="138">
        <v>2015</v>
      </c>
      <c r="Q7" s="138">
        <v>7.61</v>
      </c>
      <c r="R7" s="138">
        <v>0.39</v>
      </c>
      <c r="S7" s="139">
        <f>D7/$S$2</f>
        <v>8.2799999933760002</v>
      </c>
      <c r="T7" s="139">
        <f>S7/R7</f>
        <v>21.230769213784615</v>
      </c>
      <c r="U7" s="138">
        <f>'Unit Data'!H8</f>
        <v>3.3</v>
      </c>
      <c r="V7" s="139">
        <v>0.336959999730432</v>
      </c>
      <c r="W7" s="139">
        <f t="shared" ref="W7:W24" si="0">V7*$Q7/R7</f>
        <v>6.575039994739968</v>
      </c>
      <c r="X7" s="139">
        <f>SUM(T7+U7+W7)</f>
        <v>31.105809208524583</v>
      </c>
    </row>
    <row r="8" spans="2:24" ht="15" thickBot="1">
      <c r="B8" s="190"/>
      <c r="C8" s="99" t="s">
        <v>40</v>
      </c>
      <c r="D8" s="100">
        <v>6.1</v>
      </c>
      <c r="E8" s="101">
        <v>7.4</v>
      </c>
      <c r="F8" s="101">
        <v>7</v>
      </c>
      <c r="G8" s="102">
        <v>8.8000000000000007</v>
      </c>
      <c r="H8" s="101">
        <v>6.9</v>
      </c>
      <c r="I8" s="101">
        <v>8.8000000000000007</v>
      </c>
      <c r="J8" s="101">
        <v>5.5</v>
      </c>
      <c r="K8" s="101">
        <v>8.4</v>
      </c>
      <c r="L8" s="101">
        <v>9.8000000000000007</v>
      </c>
      <c r="O8" t="s">
        <v>40</v>
      </c>
      <c r="P8" s="138">
        <v>2015</v>
      </c>
      <c r="Q8" s="138">
        <v>7.61</v>
      </c>
      <c r="R8" s="138">
        <v>0.43</v>
      </c>
      <c r="S8" s="139">
        <f>D8/$S$2</f>
        <v>21.959999982432002</v>
      </c>
      <c r="T8" s="139">
        <f>S8/R8</f>
        <v>51.069767401004654</v>
      </c>
      <c r="U8" s="138">
        <f>'Unit Data'!I18</f>
        <v>3</v>
      </c>
      <c r="V8" s="139">
        <v>0.23579999981136002</v>
      </c>
      <c r="W8" s="139">
        <f t="shared" si="0"/>
        <v>4.1731116245684881</v>
      </c>
      <c r="X8" s="139">
        <f>SUM(T8+U8+W8)</f>
        <v>58.242879025573146</v>
      </c>
    </row>
    <row r="9" spans="2:24" ht="15" thickBot="1">
      <c r="B9" s="190"/>
      <c r="C9" s="99" t="s">
        <v>60</v>
      </c>
      <c r="D9" s="100">
        <v>15.5</v>
      </c>
      <c r="E9" s="101">
        <v>18.7</v>
      </c>
      <c r="F9" s="101">
        <v>15.5</v>
      </c>
      <c r="G9" s="102">
        <v>21.8</v>
      </c>
      <c r="H9" s="101">
        <v>20.5</v>
      </c>
      <c r="I9" s="101">
        <v>21.8</v>
      </c>
      <c r="J9" s="101">
        <v>17.100000000000001</v>
      </c>
      <c r="K9" s="101">
        <v>15.3</v>
      </c>
      <c r="L9" s="101">
        <v>24.4</v>
      </c>
      <c r="O9" t="s">
        <v>25</v>
      </c>
      <c r="P9" s="138">
        <v>2016</v>
      </c>
      <c r="Q9" s="138">
        <v>5.24</v>
      </c>
      <c r="R9" s="138">
        <v>0.33</v>
      </c>
      <c r="S9" s="139">
        <v>1.6919999986464</v>
      </c>
      <c r="T9" s="139">
        <f t="shared" ref="T9:T24" si="1">S9/R9</f>
        <v>5.1272727231709094</v>
      </c>
      <c r="U9" s="138">
        <f t="shared" ref="U9:U24" si="2">U5</f>
        <v>9</v>
      </c>
      <c r="V9" s="139">
        <v>0</v>
      </c>
      <c r="W9" s="139">
        <f t="shared" si="0"/>
        <v>0</v>
      </c>
      <c r="X9" s="139">
        <f t="shared" ref="X9:X24" si="3">SUM(T9+U9+W9)</f>
        <v>14.127272723170909</v>
      </c>
    </row>
    <row r="10" spans="2:24" ht="15" thickBot="1">
      <c r="B10" s="190"/>
      <c r="C10" s="99" t="s">
        <v>62</v>
      </c>
      <c r="D10" s="100">
        <v>12.7</v>
      </c>
      <c r="E10" s="101">
        <v>15.3</v>
      </c>
      <c r="F10" s="101">
        <v>12.7</v>
      </c>
      <c r="G10" s="102">
        <v>17.899999999999999</v>
      </c>
      <c r="H10" s="101">
        <v>14.6</v>
      </c>
      <c r="I10" s="101">
        <v>17.899999999999999</v>
      </c>
      <c r="J10" s="101">
        <v>14</v>
      </c>
      <c r="K10" s="101">
        <v>12.6</v>
      </c>
      <c r="L10" s="101">
        <v>20</v>
      </c>
      <c r="O10" t="s">
        <v>39</v>
      </c>
      <c r="P10" s="138">
        <v>2016</v>
      </c>
      <c r="Q10" s="138">
        <v>5.24</v>
      </c>
      <c r="R10" s="138">
        <v>0.35</v>
      </c>
      <c r="S10" s="139">
        <v>3.9599999968320008</v>
      </c>
      <c r="T10" s="139">
        <f t="shared" si="1"/>
        <v>11.314285705234289</v>
      </c>
      <c r="U10" s="138">
        <f t="shared" si="2"/>
        <v>3.3</v>
      </c>
      <c r="V10" s="139">
        <v>0.39923999968060803</v>
      </c>
      <c r="W10" s="139">
        <f t="shared" si="0"/>
        <v>5.9771931380753891</v>
      </c>
      <c r="X10" s="139">
        <f t="shared" si="3"/>
        <v>20.591478843309677</v>
      </c>
    </row>
    <row r="11" spans="2:24" ht="15" thickBot="1">
      <c r="B11" s="191"/>
      <c r="C11" s="95" t="s">
        <v>64</v>
      </c>
      <c r="D11" s="96">
        <v>2.2999999999999998</v>
      </c>
      <c r="E11" s="97">
        <v>2.2999999999999998</v>
      </c>
      <c r="F11" s="97">
        <v>2.2999999999999998</v>
      </c>
      <c r="G11" s="98">
        <v>2.2999999999999998</v>
      </c>
      <c r="H11" s="97">
        <v>2.2999999999999998</v>
      </c>
      <c r="I11" s="97">
        <v>2.2999999999999998</v>
      </c>
      <c r="J11" s="97">
        <v>2.2999999999999998</v>
      </c>
      <c r="K11" s="97">
        <v>2.2999999999999998</v>
      </c>
      <c r="L11" s="97">
        <v>2.2999999999999998</v>
      </c>
      <c r="O11" t="s">
        <v>337</v>
      </c>
      <c r="P11" s="138">
        <v>2016</v>
      </c>
      <c r="Q11" s="138">
        <v>5.24</v>
      </c>
      <c r="R11" s="138">
        <v>0.39</v>
      </c>
      <c r="S11" s="139">
        <v>8.2799999933760002</v>
      </c>
      <c r="T11" s="139">
        <f t="shared" si="1"/>
        <v>21.230769213784615</v>
      </c>
      <c r="U11" s="138">
        <f t="shared" si="2"/>
        <v>3.3</v>
      </c>
      <c r="V11" s="139">
        <v>0.336959999730432</v>
      </c>
      <c r="W11" s="139">
        <f t="shared" si="0"/>
        <v>4.5273599963781122</v>
      </c>
      <c r="X11" s="139">
        <f t="shared" si="3"/>
        <v>29.058129210162729</v>
      </c>
    </row>
    <row r="12" spans="2:24" ht="15" thickBot="1">
      <c r="B12" s="103" t="s">
        <v>99</v>
      </c>
      <c r="C12" s="99" t="s">
        <v>100</v>
      </c>
      <c r="D12" s="100">
        <v>18</v>
      </c>
      <c r="E12" s="101">
        <v>25.7</v>
      </c>
      <c r="F12" s="101">
        <v>54</v>
      </c>
      <c r="G12" s="102">
        <v>84.3</v>
      </c>
      <c r="H12" s="101">
        <v>27</v>
      </c>
      <c r="I12" s="101">
        <v>50</v>
      </c>
      <c r="J12" s="101">
        <v>45</v>
      </c>
      <c r="K12" s="101">
        <v>126</v>
      </c>
      <c r="L12" s="101">
        <v>80</v>
      </c>
      <c r="O12" t="s">
        <v>40</v>
      </c>
      <c r="P12" s="138">
        <v>2016</v>
      </c>
      <c r="Q12" s="138">
        <v>5.24</v>
      </c>
      <c r="R12" s="138">
        <v>0.43</v>
      </c>
      <c r="S12" s="139">
        <v>21.959999982432002</v>
      </c>
      <c r="T12" s="139">
        <f t="shared" si="1"/>
        <v>51.069767401004654</v>
      </c>
      <c r="U12" s="138">
        <f t="shared" si="2"/>
        <v>3</v>
      </c>
      <c r="V12" s="139">
        <v>0.23579999981136002</v>
      </c>
      <c r="W12" s="139">
        <f t="shared" si="0"/>
        <v>2.8734697651430849</v>
      </c>
      <c r="X12" s="139">
        <f t="shared" si="3"/>
        <v>56.943237166147739</v>
      </c>
    </row>
    <row r="13" spans="2:24" ht="16.8" customHeight="1">
      <c r="B13" s="192"/>
      <c r="C13" s="104" t="s">
        <v>101</v>
      </c>
      <c r="D13" s="105" t="s">
        <v>104</v>
      </c>
      <c r="E13" s="105" t="s">
        <v>106</v>
      </c>
      <c r="F13" s="105" t="s">
        <v>104</v>
      </c>
      <c r="G13" s="105" t="s">
        <v>107</v>
      </c>
      <c r="H13" s="194" t="s">
        <v>109</v>
      </c>
      <c r="I13" s="105" t="s">
        <v>104</v>
      </c>
      <c r="J13" s="105" t="s">
        <v>111</v>
      </c>
      <c r="K13" s="105" t="s">
        <v>104</v>
      </c>
      <c r="L13" s="105" t="s">
        <v>104</v>
      </c>
      <c r="O13" t="s">
        <v>25</v>
      </c>
      <c r="P13" s="138">
        <v>2017</v>
      </c>
      <c r="Q13" s="138">
        <v>5.8</v>
      </c>
      <c r="R13" s="138">
        <v>0.33</v>
      </c>
      <c r="S13" s="139">
        <v>1.6919999986464</v>
      </c>
      <c r="T13" s="139">
        <f t="shared" si="1"/>
        <v>5.1272727231709094</v>
      </c>
      <c r="U13" s="138">
        <f t="shared" si="2"/>
        <v>9</v>
      </c>
      <c r="V13" s="139">
        <v>0</v>
      </c>
      <c r="W13" s="139">
        <f t="shared" si="0"/>
        <v>0</v>
      </c>
      <c r="X13" s="139">
        <f t="shared" si="3"/>
        <v>14.127272723170909</v>
      </c>
    </row>
    <row r="14" spans="2:24" ht="16.2" customHeight="1">
      <c r="B14" s="193"/>
      <c r="C14" s="104" t="s">
        <v>102</v>
      </c>
      <c r="D14" s="105" t="s">
        <v>105</v>
      </c>
      <c r="E14" s="105" t="s">
        <v>105</v>
      </c>
      <c r="F14" s="105">
        <v>450</v>
      </c>
      <c r="G14" s="105" t="s">
        <v>108</v>
      </c>
      <c r="H14" s="195"/>
      <c r="I14" s="105" t="s">
        <v>110</v>
      </c>
      <c r="J14" s="105" t="s">
        <v>112</v>
      </c>
      <c r="K14" s="105">
        <v>450</v>
      </c>
      <c r="L14" s="105" t="s">
        <v>110</v>
      </c>
      <c r="O14" t="s">
        <v>39</v>
      </c>
      <c r="P14" s="138">
        <v>2017</v>
      </c>
      <c r="Q14" s="138">
        <v>5.8</v>
      </c>
      <c r="R14" s="138">
        <v>0.35</v>
      </c>
      <c r="S14" s="139">
        <v>3.9599999968320008</v>
      </c>
      <c r="T14" s="139">
        <f t="shared" si="1"/>
        <v>11.314285705234289</v>
      </c>
      <c r="U14" s="138">
        <f t="shared" si="2"/>
        <v>3.3</v>
      </c>
      <c r="V14" s="139">
        <v>0.39923999968060803</v>
      </c>
      <c r="W14" s="139">
        <f t="shared" si="0"/>
        <v>6.6159771375643617</v>
      </c>
      <c r="X14" s="139">
        <f t="shared" si="3"/>
        <v>21.230262842798648</v>
      </c>
    </row>
    <row r="15" spans="2:24" ht="15" customHeight="1">
      <c r="B15" s="193"/>
      <c r="C15" s="104" t="s">
        <v>103</v>
      </c>
      <c r="D15" s="106"/>
      <c r="E15" s="106"/>
      <c r="F15" s="106"/>
      <c r="G15" s="106"/>
      <c r="H15" s="195"/>
      <c r="I15" s="106"/>
      <c r="J15" s="105" t="s">
        <v>113</v>
      </c>
      <c r="K15" s="106"/>
      <c r="L15" s="106"/>
      <c r="O15" t="s">
        <v>337</v>
      </c>
      <c r="P15" s="138">
        <v>2017</v>
      </c>
      <c r="Q15" s="138">
        <v>5.8</v>
      </c>
      <c r="R15" s="138">
        <v>0.39</v>
      </c>
      <c r="S15" s="139">
        <v>8.2799999933760002</v>
      </c>
      <c r="T15" s="139">
        <f t="shared" si="1"/>
        <v>21.230769213784615</v>
      </c>
      <c r="U15" s="138">
        <f t="shared" si="2"/>
        <v>3.3</v>
      </c>
      <c r="V15" s="139">
        <v>0.336959999730432</v>
      </c>
      <c r="W15" s="139">
        <f t="shared" si="0"/>
        <v>5.0111999959910403</v>
      </c>
      <c r="X15" s="139">
        <f t="shared" si="3"/>
        <v>29.541969209775658</v>
      </c>
    </row>
    <row r="16" spans="2:24">
      <c r="O16" t="s">
        <v>40</v>
      </c>
      <c r="P16" s="138">
        <v>2017</v>
      </c>
      <c r="Q16" s="138">
        <v>5.8</v>
      </c>
      <c r="R16" s="138">
        <v>0.43</v>
      </c>
      <c r="S16" s="139">
        <v>21.959999982432002</v>
      </c>
      <c r="T16" s="139">
        <f t="shared" si="1"/>
        <v>51.069767401004654</v>
      </c>
      <c r="U16" s="138">
        <f t="shared" si="2"/>
        <v>3</v>
      </c>
      <c r="V16" s="139">
        <v>0.23579999981136002</v>
      </c>
      <c r="W16" s="139">
        <f t="shared" si="0"/>
        <v>3.1805581369904372</v>
      </c>
      <c r="X16" s="139">
        <f t="shared" si="3"/>
        <v>57.250325537995089</v>
      </c>
    </row>
    <row r="17" spans="15:24">
      <c r="O17" t="s">
        <v>25</v>
      </c>
      <c r="P17" s="138">
        <v>2018</v>
      </c>
      <c r="Q17" s="138">
        <v>15.56</v>
      </c>
      <c r="R17" s="138">
        <v>0.33</v>
      </c>
      <c r="S17" s="139">
        <v>1.6919999986464</v>
      </c>
      <c r="T17" s="139">
        <f t="shared" si="1"/>
        <v>5.1272727231709094</v>
      </c>
      <c r="U17" s="138">
        <f t="shared" si="2"/>
        <v>9</v>
      </c>
      <c r="V17" s="139">
        <v>0</v>
      </c>
      <c r="W17" s="139">
        <f t="shared" si="0"/>
        <v>0</v>
      </c>
      <c r="X17" s="139">
        <f t="shared" si="3"/>
        <v>14.127272723170909</v>
      </c>
    </row>
    <row r="18" spans="15:24">
      <c r="O18" t="s">
        <v>39</v>
      </c>
      <c r="P18" s="138">
        <v>2018</v>
      </c>
      <c r="Q18" s="138">
        <v>15.56</v>
      </c>
      <c r="R18" s="138">
        <v>0.35</v>
      </c>
      <c r="S18" s="139">
        <v>3.9599999968320008</v>
      </c>
      <c r="T18" s="139">
        <f t="shared" si="1"/>
        <v>11.314285705234289</v>
      </c>
      <c r="U18" s="138">
        <f t="shared" si="2"/>
        <v>3.3</v>
      </c>
      <c r="V18" s="139">
        <v>0.39923999968060803</v>
      </c>
      <c r="W18" s="139">
        <f t="shared" si="0"/>
        <v>17.749069700086462</v>
      </c>
      <c r="X18" s="139">
        <f t="shared" si="3"/>
        <v>32.363355405320746</v>
      </c>
    </row>
    <row r="19" spans="15:24">
      <c r="O19" t="s">
        <v>337</v>
      </c>
      <c r="P19" s="138">
        <v>2018</v>
      </c>
      <c r="Q19" s="138">
        <v>15.56</v>
      </c>
      <c r="R19" s="138">
        <v>0.39</v>
      </c>
      <c r="S19" s="139">
        <v>8.2799999933760002</v>
      </c>
      <c r="T19" s="139">
        <f t="shared" si="1"/>
        <v>21.230769213784615</v>
      </c>
      <c r="U19" s="138">
        <f t="shared" si="2"/>
        <v>3.3</v>
      </c>
      <c r="V19" s="139">
        <v>0.336959999730432</v>
      </c>
      <c r="W19" s="139">
        <f t="shared" si="0"/>
        <v>13.443839989244928</v>
      </c>
      <c r="X19" s="139">
        <f t="shared" si="3"/>
        <v>37.974609203029544</v>
      </c>
    </row>
    <row r="20" spans="15:24">
      <c r="O20" t="s">
        <v>40</v>
      </c>
      <c r="P20" s="138">
        <v>2018</v>
      </c>
      <c r="Q20" s="138">
        <v>15.56</v>
      </c>
      <c r="R20" s="138">
        <v>0.43</v>
      </c>
      <c r="S20" s="139">
        <v>21.959999982432002</v>
      </c>
      <c r="T20" s="139">
        <f t="shared" si="1"/>
        <v>51.069767401004654</v>
      </c>
      <c r="U20" s="138">
        <f t="shared" si="2"/>
        <v>3</v>
      </c>
      <c r="V20" s="139">
        <v>0.23579999981136002</v>
      </c>
      <c r="W20" s="139">
        <f t="shared" si="0"/>
        <v>8.5326697606157254</v>
      </c>
      <c r="X20" s="139">
        <f t="shared" si="3"/>
        <v>62.602437161620379</v>
      </c>
    </row>
    <row r="21" spans="15:24">
      <c r="O21" t="s">
        <v>25</v>
      </c>
      <c r="P21" s="138">
        <v>2019</v>
      </c>
      <c r="Q21" s="138">
        <v>24.72</v>
      </c>
      <c r="R21" s="138">
        <v>0.33</v>
      </c>
      <c r="S21" s="139">
        <v>1.6919999986464</v>
      </c>
      <c r="T21" s="139">
        <f t="shared" si="1"/>
        <v>5.1272727231709094</v>
      </c>
      <c r="U21" s="138">
        <f t="shared" si="2"/>
        <v>9</v>
      </c>
      <c r="V21" s="139">
        <v>0</v>
      </c>
      <c r="W21" s="139">
        <f t="shared" si="0"/>
        <v>0</v>
      </c>
      <c r="X21" s="139">
        <f t="shared" si="3"/>
        <v>14.127272723170909</v>
      </c>
    </row>
    <row r="22" spans="15:24">
      <c r="O22" t="s">
        <v>39</v>
      </c>
      <c r="P22" s="138">
        <v>2019</v>
      </c>
      <c r="Q22" s="138">
        <v>24.72</v>
      </c>
      <c r="R22" s="138">
        <v>0.35</v>
      </c>
      <c r="S22" s="139">
        <v>3.9599999968320008</v>
      </c>
      <c r="T22" s="139">
        <f t="shared" si="1"/>
        <v>11.314285705234289</v>
      </c>
      <c r="U22" s="138">
        <f t="shared" si="2"/>
        <v>3.3</v>
      </c>
      <c r="V22" s="139">
        <v>0.39923999968060803</v>
      </c>
      <c r="W22" s="139">
        <f t="shared" si="0"/>
        <v>28.19775083458466</v>
      </c>
      <c r="X22" s="139">
        <f t="shared" si="3"/>
        <v>42.812036539818948</v>
      </c>
    </row>
    <row r="23" spans="15:24">
      <c r="O23" t="s">
        <v>337</v>
      </c>
      <c r="P23" s="138">
        <v>2019</v>
      </c>
      <c r="Q23" s="138">
        <v>24.72</v>
      </c>
      <c r="R23" s="138">
        <v>0.39</v>
      </c>
      <c r="S23" s="139">
        <v>8.2799999933760002</v>
      </c>
      <c r="T23" s="139">
        <f t="shared" si="1"/>
        <v>21.230769213784615</v>
      </c>
      <c r="U23" s="138">
        <f t="shared" si="2"/>
        <v>3.3</v>
      </c>
      <c r="V23" s="139">
        <v>0.336959999730432</v>
      </c>
      <c r="W23" s="139">
        <f t="shared" si="0"/>
        <v>21.358079982913534</v>
      </c>
      <c r="X23" s="139">
        <f t="shared" si="3"/>
        <v>45.888849196698146</v>
      </c>
    </row>
    <row r="24" spans="15:24">
      <c r="O24" t="s">
        <v>40</v>
      </c>
      <c r="P24" s="138">
        <v>2019</v>
      </c>
      <c r="Q24" s="138">
        <v>24.72</v>
      </c>
      <c r="R24" s="138">
        <v>0.43</v>
      </c>
      <c r="S24" s="139">
        <v>21.959999982432002</v>
      </c>
      <c r="T24" s="139">
        <f t="shared" si="1"/>
        <v>51.069767401004654</v>
      </c>
      <c r="U24" s="138">
        <f t="shared" si="2"/>
        <v>3</v>
      </c>
      <c r="V24" s="139">
        <v>0.23579999981136002</v>
      </c>
      <c r="W24" s="139">
        <f t="shared" si="0"/>
        <v>13.555758128690277</v>
      </c>
      <c r="X24" s="139">
        <f t="shared" si="3"/>
        <v>67.625525529694926</v>
      </c>
    </row>
  </sheetData>
  <mergeCells count="4">
    <mergeCell ref="D2:L2"/>
    <mergeCell ref="B5:B11"/>
    <mergeCell ref="B13:B15"/>
    <mergeCell ref="H13:H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P8" sqref="P8"/>
    </sheetView>
  </sheetViews>
  <sheetFormatPr defaultRowHeight="14.4"/>
  <sheetData>
    <row r="1" spans="1:3">
      <c r="A1" t="s">
        <v>335</v>
      </c>
      <c r="B1" t="s">
        <v>328</v>
      </c>
      <c r="C1" t="s">
        <v>334</v>
      </c>
    </row>
    <row r="2" spans="1:3">
      <c r="A2" t="s">
        <v>329</v>
      </c>
      <c r="B2">
        <v>2015</v>
      </c>
      <c r="C2">
        <v>14.127272723170909</v>
      </c>
    </row>
    <row r="3" spans="1:3">
      <c r="A3" t="s">
        <v>330</v>
      </c>
      <c r="B3">
        <v>2015</v>
      </c>
      <c r="C3">
        <v>23.29490398400408</v>
      </c>
    </row>
    <row r="4" spans="1:3">
      <c r="A4" t="s">
        <v>331</v>
      </c>
      <c r="B4">
        <v>2015</v>
      </c>
      <c r="C4">
        <v>31.105809208524583</v>
      </c>
    </row>
    <row r="5" spans="1:3">
      <c r="A5" t="s">
        <v>332</v>
      </c>
      <c r="B5">
        <v>2015</v>
      </c>
      <c r="C5">
        <v>58.242879025573146</v>
      </c>
    </row>
    <row r="6" spans="1:3">
      <c r="A6" t="s">
        <v>329</v>
      </c>
      <c r="B6">
        <v>2016</v>
      </c>
      <c r="C6">
        <v>14.127272723170909</v>
      </c>
    </row>
    <row r="7" spans="1:3">
      <c r="A7" t="s">
        <v>330</v>
      </c>
      <c r="B7">
        <v>2016</v>
      </c>
      <c r="C7">
        <v>20.591478843309677</v>
      </c>
    </row>
    <row r="8" spans="1:3">
      <c r="A8" t="s">
        <v>331</v>
      </c>
      <c r="B8">
        <v>2016</v>
      </c>
      <c r="C8">
        <v>29.058129210162729</v>
      </c>
    </row>
    <row r="9" spans="1:3">
      <c r="A9" t="s">
        <v>332</v>
      </c>
      <c r="B9">
        <v>2016</v>
      </c>
      <c r="C9">
        <v>56.943237166147739</v>
      </c>
    </row>
    <row r="10" spans="1:3">
      <c r="A10" t="s">
        <v>329</v>
      </c>
      <c r="B10">
        <v>2017</v>
      </c>
      <c r="C10">
        <v>14.127272723170909</v>
      </c>
    </row>
    <row r="11" spans="1:3">
      <c r="A11" t="s">
        <v>330</v>
      </c>
      <c r="B11">
        <v>2017</v>
      </c>
      <c r="C11">
        <v>21.230262842798648</v>
      </c>
    </row>
    <row r="12" spans="1:3">
      <c r="A12" t="s">
        <v>331</v>
      </c>
      <c r="B12">
        <v>2017</v>
      </c>
      <c r="C12">
        <v>29.541969209775658</v>
      </c>
    </row>
    <row r="13" spans="1:3">
      <c r="A13" t="s">
        <v>332</v>
      </c>
      <c r="B13">
        <v>2017</v>
      </c>
      <c r="C13">
        <v>57.250325537995089</v>
      </c>
    </row>
    <row r="14" spans="1:3">
      <c r="A14" t="s">
        <v>329</v>
      </c>
      <c r="B14">
        <v>2018</v>
      </c>
      <c r="C14">
        <v>14.127272723170909</v>
      </c>
    </row>
    <row r="15" spans="1:3">
      <c r="A15" t="s">
        <v>330</v>
      </c>
      <c r="B15">
        <v>2018</v>
      </c>
      <c r="C15">
        <v>32.363355405320746</v>
      </c>
    </row>
    <row r="16" spans="1:3">
      <c r="A16" t="s">
        <v>331</v>
      </c>
      <c r="B16">
        <v>2018</v>
      </c>
      <c r="C16">
        <v>37.974609203029544</v>
      </c>
    </row>
    <row r="17" spans="1:3">
      <c r="A17" t="s">
        <v>332</v>
      </c>
      <c r="B17">
        <v>2018</v>
      </c>
      <c r="C17">
        <v>62.602437161620379</v>
      </c>
    </row>
    <row r="18" spans="1:3">
      <c r="A18" t="s">
        <v>329</v>
      </c>
      <c r="B18">
        <v>2019</v>
      </c>
      <c r="C18">
        <v>14.127272723170909</v>
      </c>
    </row>
    <row r="19" spans="1:3">
      <c r="A19" t="s">
        <v>330</v>
      </c>
      <c r="B19">
        <v>2019</v>
      </c>
      <c r="C19">
        <v>42.812036539818948</v>
      </c>
    </row>
    <row r="20" spans="1:3">
      <c r="A20" t="s">
        <v>331</v>
      </c>
      <c r="B20">
        <v>2019</v>
      </c>
      <c r="C20">
        <v>45.888849196698146</v>
      </c>
    </row>
    <row r="21" spans="1:3">
      <c r="A21" t="s">
        <v>332</v>
      </c>
      <c r="B21">
        <v>2019</v>
      </c>
      <c r="C21">
        <v>67.625525529694926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AV60"/>
  <sheetViews>
    <sheetView workbookViewId="0">
      <selection sqref="A1:XFD1048576"/>
    </sheetView>
  </sheetViews>
  <sheetFormatPr defaultRowHeight="14.4"/>
  <cols>
    <col min="2" max="2" width="11.88671875" bestFit="1" customWidth="1"/>
    <col min="3" max="6" width="11.21875" style="116" customWidth="1"/>
    <col min="8" max="8" width="11.88671875" bestFit="1" customWidth="1"/>
    <col min="9" max="12" width="11.21875" style="116" customWidth="1"/>
    <col min="14" max="14" width="11.88671875" bestFit="1" customWidth="1"/>
    <col min="15" max="18" width="11.21875" style="116" customWidth="1"/>
    <col min="20" max="20" width="11.88671875" bestFit="1" customWidth="1"/>
    <col min="21" max="24" width="11.21875" style="116" customWidth="1"/>
    <col min="26" max="26" width="11.88671875" bestFit="1" customWidth="1"/>
    <col min="27" max="30" width="11.21875" style="116" customWidth="1"/>
    <col min="32" max="32" width="11.88671875" bestFit="1" customWidth="1"/>
    <col min="33" max="36" width="11.21875" style="116" customWidth="1"/>
    <col min="38" max="38" width="11.88671875" bestFit="1" customWidth="1"/>
    <col min="39" max="42" width="11.21875" style="116" customWidth="1"/>
    <col min="44" max="44" width="11.88671875" bestFit="1" customWidth="1"/>
    <col min="45" max="48" width="11.21875" style="116" customWidth="1"/>
  </cols>
  <sheetData>
    <row r="1" spans="2:48" ht="15" thickBot="1"/>
    <row r="2" spans="2:48" ht="15" thickBot="1">
      <c r="B2" s="196">
        <v>2020</v>
      </c>
      <c r="C2" s="197"/>
      <c r="D2" s="197"/>
      <c r="E2" s="197"/>
      <c r="F2" s="198"/>
      <c r="H2" s="196">
        <v>2025</v>
      </c>
      <c r="I2" s="197"/>
      <c r="J2" s="197"/>
      <c r="K2" s="197"/>
      <c r="L2" s="198"/>
      <c r="N2" s="196" t="s">
        <v>300</v>
      </c>
      <c r="O2" s="197"/>
      <c r="P2" s="197"/>
      <c r="Q2" s="197"/>
      <c r="R2" s="198"/>
      <c r="T2" s="196" t="s">
        <v>301</v>
      </c>
      <c r="U2" s="197"/>
      <c r="V2" s="197"/>
      <c r="W2" s="197"/>
      <c r="X2" s="198"/>
      <c r="Z2" s="196" t="s">
        <v>302</v>
      </c>
      <c r="AA2" s="197"/>
      <c r="AB2" s="197"/>
      <c r="AC2" s="197"/>
      <c r="AD2" s="198"/>
      <c r="AF2" s="196" t="s">
        <v>303</v>
      </c>
      <c r="AG2" s="197"/>
      <c r="AH2" s="197"/>
      <c r="AI2" s="197"/>
      <c r="AJ2" s="198"/>
      <c r="AL2" s="196" t="s">
        <v>304</v>
      </c>
      <c r="AM2" s="197"/>
      <c r="AN2" s="197"/>
      <c r="AO2" s="197"/>
      <c r="AP2" s="198"/>
      <c r="AR2" s="196" t="s">
        <v>305</v>
      </c>
      <c r="AS2" s="197"/>
      <c r="AT2" s="197"/>
      <c r="AU2" s="197"/>
      <c r="AV2" s="198"/>
    </row>
    <row r="3" spans="2:48" ht="42" customHeight="1" thickBot="1">
      <c r="B3" s="113" t="s">
        <v>291</v>
      </c>
      <c r="C3" s="117" t="s">
        <v>292</v>
      </c>
      <c r="D3" s="117" t="s">
        <v>293</v>
      </c>
      <c r="E3" s="117" t="s">
        <v>294</v>
      </c>
      <c r="F3" s="118" t="s">
        <v>295</v>
      </c>
      <c r="H3" s="113" t="s">
        <v>291</v>
      </c>
      <c r="I3" s="117" t="s">
        <v>292</v>
      </c>
      <c r="J3" s="117" t="s">
        <v>293</v>
      </c>
      <c r="K3" s="117" t="s">
        <v>294</v>
      </c>
      <c r="L3" s="118" t="s">
        <v>295</v>
      </c>
      <c r="N3" s="113" t="s">
        <v>291</v>
      </c>
      <c r="O3" s="117" t="s">
        <v>292</v>
      </c>
      <c r="P3" s="117" t="s">
        <v>293</v>
      </c>
      <c r="Q3" s="117" t="s">
        <v>294</v>
      </c>
      <c r="R3" s="118" t="s">
        <v>295</v>
      </c>
      <c r="T3" s="113" t="s">
        <v>291</v>
      </c>
      <c r="U3" s="117" t="s">
        <v>292</v>
      </c>
      <c r="V3" s="117" t="s">
        <v>293</v>
      </c>
      <c r="W3" s="117" t="s">
        <v>294</v>
      </c>
      <c r="X3" s="118" t="s">
        <v>295</v>
      </c>
      <c r="Z3" s="113" t="s">
        <v>291</v>
      </c>
      <c r="AA3" s="117" t="s">
        <v>292</v>
      </c>
      <c r="AB3" s="117" t="s">
        <v>293</v>
      </c>
      <c r="AC3" s="117" t="s">
        <v>294</v>
      </c>
      <c r="AD3" s="118" t="s">
        <v>295</v>
      </c>
      <c r="AF3" s="113" t="s">
        <v>291</v>
      </c>
      <c r="AG3" s="117" t="s">
        <v>292</v>
      </c>
      <c r="AH3" s="117" t="s">
        <v>293</v>
      </c>
      <c r="AI3" s="117" t="s">
        <v>294</v>
      </c>
      <c r="AJ3" s="118" t="s">
        <v>295</v>
      </c>
      <c r="AL3" s="113" t="s">
        <v>291</v>
      </c>
      <c r="AM3" s="117" t="s">
        <v>292</v>
      </c>
      <c r="AN3" s="117" t="s">
        <v>293</v>
      </c>
      <c r="AO3" s="117" t="s">
        <v>294</v>
      </c>
      <c r="AP3" s="118" t="s">
        <v>295</v>
      </c>
      <c r="AR3" s="113" t="s">
        <v>291</v>
      </c>
      <c r="AS3" s="117" t="s">
        <v>292</v>
      </c>
      <c r="AT3" s="117" t="s">
        <v>293</v>
      </c>
      <c r="AU3" s="117" t="s">
        <v>294</v>
      </c>
      <c r="AV3" s="118" t="s">
        <v>295</v>
      </c>
    </row>
    <row r="4" spans="2:48" s="130" customFormat="1">
      <c r="B4" s="129" t="s">
        <v>114</v>
      </c>
      <c r="C4" s="123">
        <v>0</v>
      </c>
      <c r="D4" s="123">
        <v>0</v>
      </c>
      <c r="E4" s="123">
        <v>0</v>
      </c>
      <c r="F4" s="124">
        <v>0</v>
      </c>
      <c r="H4" s="129" t="s">
        <v>114</v>
      </c>
      <c r="I4" s="123">
        <v>0</v>
      </c>
      <c r="J4" s="123">
        <v>0</v>
      </c>
      <c r="K4" s="123">
        <v>0</v>
      </c>
      <c r="L4" s="124">
        <v>0</v>
      </c>
      <c r="N4" s="129" t="s">
        <v>114</v>
      </c>
      <c r="O4" s="123">
        <v>29100</v>
      </c>
      <c r="P4" s="123">
        <v>20240</v>
      </c>
      <c r="Q4" s="123">
        <v>0</v>
      </c>
      <c r="R4" s="124">
        <v>0</v>
      </c>
      <c r="T4" s="129" t="s">
        <v>114</v>
      </c>
      <c r="U4" s="123">
        <v>0</v>
      </c>
      <c r="V4" s="123">
        <v>0</v>
      </c>
      <c r="W4" s="123">
        <v>0</v>
      </c>
      <c r="X4" s="124">
        <v>0</v>
      </c>
      <c r="Z4" s="129" t="s">
        <v>114</v>
      </c>
      <c r="AA4" s="123">
        <v>0</v>
      </c>
      <c r="AB4" s="123">
        <v>0</v>
      </c>
      <c r="AC4" s="123">
        <v>0</v>
      </c>
      <c r="AD4" s="124">
        <v>0</v>
      </c>
      <c r="AF4" s="129" t="s">
        <v>114</v>
      </c>
      <c r="AG4" s="123">
        <v>70200</v>
      </c>
      <c r="AH4" s="123">
        <v>50600</v>
      </c>
      <c r="AI4" s="123">
        <v>0</v>
      </c>
      <c r="AJ4" s="124">
        <v>0</v>
      </c>
      <c r="AL4" s="129" t="s">
        <v>114</v>
      </c>
      <c r="AM4" s="123">
        <v>57378.260869565223</v>
      </c>
      <c r="AN4" s="123">
        <v>40480</v>
      </c>
      <c r="AO4" s="123">
        <v>0</v>
      </c>
      <c r="AP4" s="124">
        <v>0</v>
      </c>
      <c r="AR4" s="129" t="s">
        <v>114</v>
      </c>
      <c r="AS4" s="123">
        <v>47700</v>
      </c>
      <c r="AT4" s="123">
        <v>60720</v>
      </c>
      <c r="AU4" s="123">
        <v>0</v>
      </c>
      <c r="AV4" s="124">
        <v>0</v>
      </c>
    </row>
    <row r="5" spans="2:48" s="130" customFormat="1">
      <c r="B5" s="131" t="s">
        <v>115</v>
      </c>
      <c r="C5" s="125">
        <v>42000</v>
      </c>
      <c r="D5" s="125">
        <v>30000</v>
      </c>
      <c r="E5" s="125">
        <v>0</v>
      </c>
      <c r="F5" s="126">
        <v>0</v>
      </c>
      <c r="H5" s="131" t="s">
        <v>115</v>
      </c>
      <c r="I5" s="125">
        <v>217610</v>
      </c>
      <c r="J5" s="125">
        <v>70000</v>
      </c>
      <c r="K5" s="125">
        <v>0</v>
      </c>
      <c r="L5" s="126">
        <v>0</v>
      </c>
      <c r="N5" s="131" t="s">
        <v>115</v>
      </c>
      <c r="O5" s="125">
        <v>629452.96406500344</v>
      </c>
      <c r="P5" s="125">
        <v>114669.8546875</v>
      </c>
      <c r="Q5" s="125">
        <v>34119.319500000005</v>
      </c>
      <c r="R5" s="126">
        <v>0</v>
      </c>
      <c r="T5" s="131" t="s">
        <v>115</v>
      </c>
      <c r="U5" s="125">
        <v>537125</v>
      </c>
      <c r="V5" s="125">
        <v>105000</v>
      </c>
      <c r="W5" s="125">
        <v>0</v>
      </c>
      <c r="X5" s="126">
        <v>0</v>
      </c>
      <c r="Z5" s="131" t="s">
        <v>115</v>
      </c>
      <c r="AA5" s="125">
        <v>699393</v>
      </c>
      <c r="AB5" s="125">
        <v>356027.74045205064</v>
      </c>
      <c r="AC5" s="125">
        <v>0</v>
      </c>
      <c r="AD5" s="126">
        <v>0</v>
      </c>
      <c r="AF5" s="131" t="s">
        <v>115</v>
      </c>
      <c r="AG5" s="125">
        <v>1278576.3332570381</v>
      </c>
      <c r="AH5" s="125">
        <v>288287.45883819362</v>
      </c>
      <c r="AI5" s="125">
        <v>137324.98560293383</v>
      </c>
      <c r="AJ5" s="126">
        <v>0</v>
      </c>
      <c r="AL5" s="131" t="s">
        <v>115</v>
      </c>
      <c r="AM5" s="125">
        <v>1009143.9393939393</v>
      </c>
      <c r="AN5" s="125">
        <v>175000</v>
      </c>
      <c r="AO5" s="125">
        <v>15750</v>
      </c>
      <c r="AP5" s="126">
        <v>0</v>
      </c>
      <c r="AR5" s="131" t="s">
        <v>115</v>
      </c>
      <c r="AS5" s="125">
        <v>914673.83840695804</v>
      </c>
      <c r="AT5" s="125">
        <v>508611.05778864381</v>
      </c>
      <c r="AU5" s="125">
        <v>51891.742590874848</v>
      </c>
      <c r="AV5" s="126">
        <v>0</v>
      </c>
    </row>
    <row r="6" spans="2:48" s="130" customFormat="1">
      <c r="B6" s="131" t="s">
        <v>116</v>
      </c>
      <c r="C6" s="125">
        <v>0</v>
      </c>
      <c r="D6" s="125">
        <v>0</v>
      </c>
      <c r="E6" s="125">
        <v>0</v>
      </c>
      <c r="F6" s="126">
        <v>0</v>
      </c>
      <c r="H6" s="131" t="s">
        <v>116</v>
      </c>
      <c r="I6" s="125">
        <v>0</v>
      </c>
      <c r="J6" s="125">
        <v>0</v>
      </c>
      <c r="K6" s="125">
        <v>0</v>
      </c>
      <c r="L6" s="126">
        <v>0</v>
      </c>
      <c r="N6" s="131" t="s">
        <v>116</v>
      </c>
      <c r="O6" s="125">
        <v>58200</v>
      </c>
      <c r="P6" s="125">
        <v>32159.96</v>
      </c>
      <c r="Q6" s="125">
        <v>2411.9970000000003</v>
      </c>
      <c r="R6" s="126">
        <v>0</v>
      </c>
      <c r="T6" s="131" t="s">
        <v>116</v>
      </c>
      <c r="U6" s="125">
        <v>0</v>
      </c>
      <c r="V6" s="125">
        <v>0</v>
      </c>
      <c r="W6" s="125">
        <v>0</v>
      </c>
      <c r="X6" s="126">
        <v>0</v>
      </c>
      <c r="Z6" s="131" t="s">
        <v>116</v>
      </c>
      <c r="AA6" s="125">
        <v>0</v>
      </c>
      <c r="AB6" s="125">
        <v>0</v>
      </c>
      <c r="AC6" s="125">
        <v>0</v>
      </c>
      <c r="AD6" s="126">
        <v>0</v>
      </c>
      <c r="AF6" s="131" t="s">
        <v>116</v>
      </c>
      <c r="AG6" s="125">
        <v>140400</v>
      </c>
      <c r="AH6" s="125">
        <v>80399.899999999994</v>
      </c>
      <c r="AI6" s="125">
        <v>4823.9940000000006</v>
      </c>
      <c r="AJ6" s="126">
        <v>0</v>
      </c>
      <c r="AL6" s="131" t="s">
        <v>116</v>
      </c>
      <c r="AM6" s="125">
        <v>114756.52173913045</v>
      </c>
      <c r="AN6" s="125">
        <v>64319.92</v>
      </c>
      <c r="AO6" s="125">
        <v>1071.9986666666666</v>
      </c>
      <c r="AP6" s="126">
        <v>0</v>
      </c>
      <c r="AR6" s="131" t="s">
        <v>116</v>
      </c>
      <c r="AS6" s="125">
        <v>95400</v>
      </c>
      <c r="AT6" s="125">
        <v>96479.88</v>
      </c>
      <c r="AU6" s="125">
        <v>2679.9966666666664</v>
      </c>
      <c r="AV6" s="126">
        <v>0</v>
      </c>
    </row>
    <row r="7" spans="2:48" s="130" customFormat="1">
      <c r="B7" s="131" t="s">
        <v>117</v>
      </c>
      <c r="C7" s="125">
        <v>47100</v>
      </c>
      <c r="D7" s="125">
        <v>27751</v>
      </c>
      <c r="E7" s="125">
        <v>5114</v>
      </c>
      <c r="F7" s="126">
        <v>50</v>
      </c>
      <c r="H7" s="131" t="s">
        <v>117</v>
      </c>
      <c r="I7" s="125">
        <v>193110</v>
      </c>
      <c r="J7" s="125">
        <v>81962</v>
      </c>
      <c r="K7" s="125">
        <v>67554</v>
      </c>
      <c r="L7" s="126">
        <v>100</v>
      </c>
      <c r="N7" s="131" t="s">
        <v>117</v>
      </c>
      <c r="O7" s="125">
        <v>456869.99999999994</v>
      </c>
      <c r="P7" s="125">
        <v>177711.195381875</v>
      </c>
      <c r="Q7" s="125">
        <v>105448.55423440001</v>
      </c>
      <c r="R7" s="126">
        <v>100</v>
      </c>
      <c r="T7" s="131" t="s">
        <v>117</v>
      </c>
      <c r="U7" s="125">
        <v>390930</v>
      </c>
      <c r="V7" s="125">
        <v>156984</v>
      </c>
      <c r="W7" s="125">
        <v>248423</v>
      </c>
      <c r="X7" s="126">
        <v>100</v>
      </c>
      <c r="Z7" s="131" t="s">
        <v>117</v>
      </c>
      <c r="AA7" s="125">
        <v>1217609</v>
      </c>
      <c r="AB7" s="125">
        <v>617657</v>
      </c>
      <c r="AC7" s="125">
        <v>248423</v>
      </c>
      <c r="AD7" s="126">
        <v>100</v>
      </c>
      <c r="AF7" s="131" t="s">
        <v>117</v>
      </c>
      <c r="AG7" s="125">
        <v>1102139.9999999998</v>
      </c>
      <c r="AH7" s="125">
        <v>549858.04962739884</v>
      </c>
      <c r="AI7" s="125">
        <v>531501.63897880598</v>
      </c>
      <c r="AJ7" s="126">
        <v>100</v>
      </c>
      <c r="AL7" s="131" t="s">
        <v>117</v>
      </c>
      <c r="AM7" s="125">
        <v>900838.69565217395</v>
      </c>
      <c r="AN7" s="125">
        <v>307028</v>
      </c>
      <c r="AO7" s="125">
        <v>53218.186666666668</v>
      </c>
      <c r="AP7" s="126">
        <v>100</v>
      </c>
      <c r="AR7" s="131" t="s">
        <v>117</v>
      </c>
      <c r="AS7" s="125">
        <v>748889.99999999988</v>
      </c>
      <c r="AT7" s="125">
        <v>1022118.5364977039</v>
      </c>
      <c r="AU7" s="125">
        <v>190617.45720416494</v>
      </c>
      <c r="AV7" s="126">
        <v>100</v>
      </c>
    </row>
    <row r="8" spans="2:48" s="130" customFormat="1">
      <c r="B8" s="131" t="s">
        <v>118</v>
      </c>
      <c r="C8" s="125">
        <v>28425</v>
      </c>
      <c r="D8" s="125">
        <v>8000</v>
      </c>
      <c r="E8" s="125">
        <v>1500</v>
      </c>
      <c r="F8" s="126">
        <v>0</v>
      </c>
      <c r="H8" s="131" t="s">
        <v>118</v>
      </c>
      <c r="I8" s="125">
        <v>74375</v>
      </c>
      <c r="J8" s="125">
        <v>12000</v>
      </c>
      <c r="K8" s="125">
        <v>4000</v>
      </c>
      <c r="L8" s="126">
        <v>0</v>
      </c>
      <c r="N8" s="131" t="s">
        <v>118</v>
      </c>
      <c r="O8" s="125">
        <v>232799.99999999997</v>
      </c>
      <c r="P8" s="125">
        <v>15828.844687500001</v>
      </c>
      <c r="Q8" s="125">
        <v>2188.0989000000004</v>
      </c>
      <c r="R8" s="126">
        <v>0</v>
      </c>
      <c r="T8" s="131" t="s">
        <v>118</v>
      </c>
      <c r="U8" s="125">
        <v>192000</v>
      </c>
      <c r="V8" s="125">
        <v>15000</v>
      </c>
      <c r="W8" s="125">
        <v>8000</v>
      </c>
      <c r="X8" s="126">
        <v>0</v>
      </c>
      <c r="Z8" s="131" t="s">
        <v>118</v>
      </c>
      <c r="AA8" s="125">
        <v>276577</v>
      </c>
      <c r="AB8" s="125">
        <v>34716.663467318627</v>
      </c>
      <c r="AC8" s="125">
        <v>8000</v>
      </c>
      <c r="AD8" s="126">
        <v>0</v>
      </c>
      <c r="AF8" s="131" t="s">
        <v>118</v>
      </c>
      <c r="AG8" s="125">
        <v>561599.99999999988</v>
      </c>
      <c r="AH8" s="125">
        <v>30710.353614702311</v>
      </c>
      <c r="AI8" s="125">
        <v>6447.3803582163173</v>
      </c>
      <c r="AJ8" s="126">
        <v>0</v>
      </c>
      <c r="AL8" s="131" t="s">
        <v>118</v>
      </c>
      <c r="AM8" s="125">
        <v>442434.78260869568</v>
      </c>
      <c r="AN8" s="125">
        <v>21000</v>
      </c>
      <c r="AO8" s="125">
        <v>910</v>
      </c>
      <c r="AP8" s="126">
        <v>0</v>
      </c>
      <c r="AR8" s="131" t="s">
        <v>118</v>
      </c>
      <c r="AS8" s="125">
        <v>381600</v>
      </c>
      <c r="AT8" s="125">
        <v>49595.233524740899</v>
      </c>
      <c r="AU8" s="125">
        <v>2661.5639799408668</v>
      </c>
      <c r="AV8" s="126">
        <v>0</v>
      </c>
    </row>
    <row r="9" spans="2:48" s="130" customFormat="1">
      <c r="B9" s="131" t="s">
        <v>119</v>
      </c>
      <c r="C9" s="125">
        <v>293060</v>
      </c>
      <c r="D9" s="125">
        <v>73736</v>
      </c>
      <c r="E9" s="125">
        <v>0</v>
      </c>
      <c r="F9" s="126">
        <v>0</v>
      </c>
      <c r="H9" s="131" t="s">
        <v>119</v>
      </c>
      <c r="I9" s="125">
        <v>571774.1745582876</v>
      </c>
      <c r="J9" s="125">
        <v>147471</v>
      </c>
      <c r="K9" s="125">
        <v>0</v>
      </c>
      <c r="L9" s="126">
        <v>0</v>
      </c>
      <c r="N9" s="131" t="s">
        <v>119</v>
      </c>
      <c r="O9" s="125">
        <v>1145169.3478260869</v>
      </c>
      <c r="P9" s="125">
        <v>241393.83646593749</v>
      </c>
      <c r="Q9" s="125">
        <v>74477.211594800028</v>
      </c>
      <c r="R9" s="126">
        <v>0</v>
      </c>
      <c r="T9" s="131" t="s">
        <v>119</v>
      </c>
      <c r="U9" s="125">
        <v>814605</v>
      </c>
      <c r="V9" s="125">
        <v>221062</v>
      </c>
      <c r="W9" s="125">
        <v>0</v>
      </c>
      <c r="X9" s="126">
        <v>0</v>
      </c>
      <c r="Z9" s="131" t="s">
        <v>119</v>
      </c>
      <c r="AA9" s="125">
        <v>814605</v>
      </c>
      <c r="AB9" s="125">
        <v>221062</v>
      </c>
      <c r="AC9" s="125">
        <v>0</v>
      </c>
      <c r="AD9" s="126">
        <v>0</v>
      </c>
      <c r="AF9" s="131" t="s">
        <v>119</v>
      </c>
      <c r="AG9" s="125">
        <v>3305643.4782608701</v>
      </c>
      <c r="AH9" s="125">
        <v>606442.21095318592</v>
      </c>
      <c r="AI9" s="125">
        <v>299514.49082979275</v>
      </c>
      <c r="AJ9" s="126">
        <v>0</v>
      </c>
      <c r="AL9" s="131" t="s">
        <v>119</v>
      </c>
      <c r="AM9" s="125">
        <v>1877133.2608695652</v>
      </c>
      <c r="AN9" s="125">
        <v>368244</v>
      </c>
      <c r="AO9" s="125">
        <v>34369.440000000002</v>
      </c>
      <c r="AP9" s="126">
        <v>0</v>
      </c>
      <c r="AR9" s="131" t="s">
        <v>119</v>
      </c>
      <c r="AS9" s="125">
        <v>1877133.260869565</v>
      </c>
      <c r="AT9" s="125">
        <v>1069694.6101064025</v>
      </c>
      <c r="AU9" s="125">
        <v>113202.54604459472</v>
      </c>
      <c r="AV9" s="126">
        <v>0</v>
      </c>
    </row>
    <row r="10" spans="2:48" s="130" customFormat="1">
      <c r="B10" s="131" t="s">
        <v>120</v>
      </c>
      <c r="C10" s="125">
        <v>50</v>
      </c>
      <c r="D10" s="125">
        <v>16000</v>
      </c>
      <c r="E10" s="125">
        <v>16000</v>
      </c>
      <c r="F10" s="126">
        <v>10</v>
      </c>
      <c r="H10" s="131" t="s">
        <v>120</v>
      </c>
      <c r="I10" s="125">
        <v>500</v>
      </c>
      <c r="J10" s="125">
        <v>10000</v>
      </c>
      <c r="K10" s="125">
        <v>10000</v>
      </c>
      <c r="L10" s="126">
        <v>50</v>
      </c>
      <c r="N10" s="131" t="s">
        <v>120</v>
      </c>
      <c r="O10" s="125">
        <v>0</v>
      </c>
      <c r="P10" s="125">
        <v>44173.715117500004</v>
      </c>
      <c r="Q10" s="125">
        <v>0</v>
      </c>
      <c r="R10" s="126">
        <v>105</v>
      </c>
      <c r="T10" s="131" t="s">
        <v>120</v>
      </c>
      <c r="U10" s="125">
        <v>54316</v>
      </c>
      <c r="V10" s="125">
        <v>36776</v>
      </c>
      <c r="W10" s="125">
        <v>36776</v>
      </c>
      <c r="X10" s="126">
        <v>105</v>
      </c>
      <c r="Z10" s="131" t="s">
        <v>120</v>
      </c>
      <c r="AA10" s="125">
        <v>75947</v>
      </c>
      <c r="AB10" s="125">
        <v>71503</v>
      </c>
      <c r="AC10" s="125">
        <v>36776</v>
      </c>
      <c r="AD10" s="126">
        <v>105</v>
      </c>
      <c r="AF10" s="131" t="s">
        <v>120</v>
      </c>
      <c r="AG10" s="125">
        <v>0</v>
      </c>
      <c r="AH10" s="125">
        <v>176996.14279575637</v>
      </c>
      <c r="AI10" s="125">
        <v>0</v>
      </c>
      <c r="AJ10" s="126">
        <v>105</v>
      </c>
      <c r="AL10" s="131" t="s">
        <v>120</v>
      </c>
      <c r="AM10" s="125">
        <v>0</v>
      </c>
      <c r="AN10" s="125">
        <v>90328</v>
      </c>
      <c r="AO10" s="125">
        <v>0</v>
      </c>
      <c r="AP10" s="126">
        <v>105</v>
      </c>
      <c r="AR10" s="131" t="s">
        <v>120</v>
      </c>
      <c r="AS10" s="125">
        <v>172724.87999999998</v>
      </c>
      <c r="AT10" s="125">
        <v>345549.99095282075</v>
      </c>
      <c r="AU10" s="125">
        <v>0</v>
      </c>
      <c r="AV10" s="126">
        <v>105</v>
      </c>
    </row>
    <row r="11" spans="2:48" s="130" customFormat="1">
      <c r="B11" s="131" t="s">
        <v>121</v>
      </c>
      <c r="C11" s="125">
        <v>6000</v>
      </c>
      <c r="D11" s="125">
        <v>70296</v>
      </c>
      <c r="E11" s="125">
        <v>0</v>
      </c>
      <c r="F11" s="126">
        <v>0</v>
      </c>
      <c r="H11" s="131" t="s">
        <v>121</v>
      </c>
      <c r="I11" s="125">
        <v>35000</v>
      </c>
      <c r="J11" s="125">
        <v>93697</v>
      </c>
      <c r="K11" s="125">
        <v>0</v>
      </c>
      <c r="L11" s="126">
        <v>0</v>
      </c>
      <c r="N11" s="131" t="s">
        <v>121</v>
      </c>
      <c r="O11" s="125">
        <v>611175.78125</v>
      </c>
      <c r="P11" s="125">
        <v>123563.26484406251</v>
      </c>
      <c r="Q11" s="125">
        <v>72261.499480500017</v>
      </c>
      <c r="R11" s="126">
        <v>0</v>
      </c>
      <c r="T11" s="131" t="s">
        <v>121</v>
      </c>
      <c r="U11" s="125">
        <v>161300</v>
      </c>
      <c r="V11" s="125">
        <v>117098</v>
      </c>
      <c r="W11" s="125">
        <v>0</v>
      </c>
      <c r="X11" s="126">
        <v>0</v>
      </c>
      <c r="Z11" s="131" t="s">
        <v>121</v>
      </c>
      <c r="AA11" s="125">
        <v>495648</v>
      </c>
      <c r="AB11" s="125">
        <v>270866.64726624108</v>
      </c>
      <c r="AC11" s="125">
        <v>0</v>
      </c>
      <c r="AD11" s="126">
        <v>0</v>
      </c>
      <c r="AF11" s="131" t="s">
        <v>121</v>
      </c>
      <c r="AG11" s="125">
        <v>1474382.8125</v>
      </c>
      <c r="AH11" s="125">
        <v>239643.99497921625</v>
      </c>
      <c r="AI11" s="125">
        <v>212823.79428061802</v>
      </c>
      <c r="AJ11" s="126">
        <v>0</v>
      </c>
      <c r="AL11" s="131" t="s">
        <v>121</v>
      </c>
      <c r="AM11" s="125">
        <v>371691.30434782611</v>
      </c>
      <c r="AN11" s="125">
        <v>163900</v>
      </c>
      <c r="AO11" s="125">
        <v>30048.333333333332</v>
      </c>
      <c r="AP11" s="126">
        <v>0</v>
      </c>
      <c r="AR11" s="131" t="s">
        <v>121</v>
      </c>
      <c r="AS11" s="125">
        <v>1001824.2187499999</v>
      </c>
      <c r="AT11" s="125">
        <v>386952.35323748726</v>
      </c>
      <c r="AU11" s="125">
        <v>87869.464825712625</v>
      </c>
      <c r="AV11" s="126">
        <v>0</v>
      </c>
    </row>
    <row r="12" spans="2:48" s="130" customFormat="1">
      <c r="B12" s="131" t="s">
        <v>122</v>
      </c>
      <c r="C12" s="125">
        <v>0</v>
      </c>
      <c r="D12" s="125">
        <v>0</v>
      </c>
      <c r="E12" s="125">
        <v>0</v>
      </c>
      <c r="F12" s="126">
        <v>0</v>
      </c>
      <c r="H12" s="131" t="s">
        <v>122</v>
      </c>
      <c r="I12" s="125">
        <v>0</v>
      </c>
      <c r="J12" s="125">
        <v>0</v>
      </c>
      <c r="K12" s="125">
        <v>0</v>
      </c>
      <c r="L12" s="126">
        <v>0</v>
      </c>
      <c r="N12" s="131" t="s">
        <v>122</v>
      </c>
      <c r="O12" s="125">
        <v>0</v>
      </c>
      <c r="P12" s="125">
        <v>0</v>
      </c>
      <c r="Q12" s="125">
        <v>0</v>
      </c>
      <c r="R12" s="126">
        <v>0</v>
      </c>
      <c r="T12" s="131" t="s">
        <v>122</v>
      </c>
      <c r="U12" s="125">
        <v>0</v>
      </c>
      <c r="V12" s="125">
        <v>0</v>
      </c>
      <c r="W12" s="125">
        <v>0</v>
      </c>
      <c r="X12" s="126">
        <v>0</v>
      </c>
      <c r="Z12" s="131" t="s">
        <v>122</v>
      </c>
      <c r="AA12" s="125">
        <v>0</v>
      </c>
      <c r="AB12" s="125">
        <v>0</v>
      </c>
      <c r="AC12" s="125">
        <v>0</v>
      </c>
      <c r="AD12" s="126">
        <v>0</v>
      </c>
      <c r="AF12" s="131" t="s">
        <v>122</v>
      </c>
      <c r="AG12" s="125">
        <v>0</v>
      </c>
      <c r="AH12" s="125">
        <v>0</v>
      </c>
      <c r="AI12" s="125">
        <v>0</v>
      </c>
      <c r="AJ12" s="126">
        <v>0</v>
      </c>
      <c r="AL12" s="131" t="s">
        <v>122</v>
      </c>
      <c r="AM12" s="125">
        <v>0</v>
      </c>
      <c r="AN12" s="125">
        <v>0</v>
      </c>
      <c r="AO12" s="125">
        <v>0</v>
      </c>
      <c r="AP12" s="126">
        <v>0</v>
      </c>
      <c r="AR12" s="131" t="s">
        <v>122</v>
      </c>
      <c r="AS12" s="125">
        <v>0</v>
      </c>
      <c r="AT12" s="125">
        <v>0</v>
      </c>
      <c r="AU12" s="125">
        <v>0</v>
      </c>
      <c r="AV12" s="126">
        <v>0</v>
      </c>
    </row>
    <row r="13" spans="2:48" s="130" customFormat="1">
      <c r="B13" s="131" t="s">
        <v>123</v>
      </c>
      <c r="C13" s="125">
        <v>0</v>
      </c>
      <c r="D13" s="125">
        <v>0</v>
      </c>
      <c r="E13" s="125">
        <v>0</v>
      </c>
      <c r="F13" s="126">
        <v>0</v>
      </c>
      <c r="H13" s="131" t="s">
        <v>123</v>
      </c>
      <c r="I13" s="125">
        <v>1760000</v>
      </c>
      <c r="J13" s="125">
        <v>1169000</v>
      </c>
      <c r="K13" s="125">
        <v>0</v>
      </c>
      <c r="L13" s="126">
        <v>0</v>
      </c>
      <c r="N13" s="131" t="s">
        <v>123</v>
      </c>
      <c r="O13" s="125">
        <v>5400000</v>
      </c>
      <c r="P13" s="125">
        <v>1915624.7140625</v>
      </c>
      <c r="Q13" s="125">
        <v>907793.79050000024</v>
      </c>
      <c r="R13" s="126">
        <v>0</v>
      </c>
      <c r="T13" s="131" t="s">
        <v>123</v>
      </c>
      <c r="U13" s="125">
        <v>2640000</v>
      </c>
      <c r="V13" s="125">
        <v>1754000</v>
      </c>
      <c r="W13" s="125">
        <v>0</v>
      </c>
      <c r="X13" s="126">
        <v>0</v>
      </c>
      <c r="Z13" s="131" t="s">
        <v>123</v>
      </c>
      <c r="AA13" s="125">
        <v>6862088</v>
      </c>
      <c r="AB13" s="125">
        <v>5517264</v>
      </c>
      <c r="AC13" s="125">
        <v>0</v>
      </c>
      <c r="AD13" s="126">
        <v>0</v>
      </c>
      <c r="AF13" s="131" t="s">
        <v>123</v>
      </c>
      <c r="AG13" s="125">
        <v>12199999.999999998</v>
      </c>
      <c r="AH13" s="125">
        <v>4817518.9548669504</v>
      </c>
      <c r="AI13" s="125">
        <v>3655030.3310495242</v>
      </c>
      <c r="AJ13" s="126">
        <v>0</v>
      </c>
      <c r="AL13" s="131" t="s">
        <v>123</v>
      </c>
      <c r="AM13" s="125">
        <v>5647594.936708862</v>
      </c>
      <c r="AN13" s="125">
        <v>2924000</v>
      </c>
      <c r="AO13" s="125">
        <v>419106.66666666669</v>
      </c>
      <c r="AP13" s="126">
        <v>0</v>
      </c>
      <c r="AR13" s="131" t="s">
        <v>123</v>
      </c>
      <c r="AS13" s="125">
        <v>8450000.0000000019</v>
      </c>
      <c r="AT13" s="125">
        <v>8500070.5373244751</v>
      </c>
      <c r="AU13" s="125">
        <v>1381022.1003951924</v>
      </c>
      <c r="AV13" s="126">
        <v>0</v>
      </c>
    </row>
    <row r="14" spans="2:48" s="130" customFormat="1">
      <c r="B14" s="131" t="s">
        <v>124</v>
      </c>
      <c r="C14" s="125">
        <v>3550</v>
      </c>
      <c r="D14" s="125">
        <v>20450</v>
      </c>
      <c r="E14" s="125">
        <v>0</v>
      </c>
      <c r="F14" s="126">
        <v>0</v>
      </c>
      <c r="H14" s="131" t="s">
        <v>124</v>
      </c>
      <c r="I14" s="125">
        <v>45050</v>
      </c>
      <c r="J14" s="125">
        <v>65800</v>
      </c>
      <c r="K14" s="125">
        <v>0</v>
      </c>
      <c r="L14" s="126">
        <v>0</v>
      </c>
      <c r="N14" s="131" t="s">
        <v>124</v>
      </c>
      <c r="O14" s="125">
        <v>198298.10126582277</v>
      </c>
      <c r="P14" s="125">
        <v>149779.32681250002</v>
      </c>
      <c r="Q14" s="125">
        <v>60120.045300000005</v>
      </c>
      <c r="R14" s="126">
        <v>0</v>
      </c>
      <c r="T14" s="131" t="s">
        <v>124</v>
      </c>
      <c r="U14" s="125">
        <v>86550</v>
      </c>
      <c r="V14" s="125">
        <v>131600</v>
      </c>
      <c r="W14" s="125">
        <v>0</v>
      </c>
      <c r="X14" s="126">
        <v>0</v>
      </c>
      <c r="Z14" s="131" t="s">
        <v>124</v>
      </c>
      <c r="AA14" s="125">
        <v>195846.17190388168</v>
      </c>
      <c r="AB14" s="125">
        <v>169577</v>
      </c>
      <c r="AC14" s="125">
        <v>0</v>
      </c>
      <c r="AD14" s="126">
        <v>0</v>
      </c>
      <c r="AF14" s="131" t="s">
        <v>124</v>
      </c>
      <c r="AG14" s="125">
        <v>334148.7341772152</v>
      </c>
      <c r="AH14" s="125">
        <v>476180.42261580401</v>
      </c>
      <c r="AI14" s="125">
        <v>311636.07602492761</v>
      </c>
      <c r="AJ14" s="126">
        <v>0</v>
      </c>
      <c r="AL14" s="131" t="s">
        <v>124</v>
      </c>
      <c r="AM14" s="125">
        <v>131533.22368421053</v>
      </c>
      <c r="AN14" s="125">
        <v>263200</v>
      </c>
      <c r="AO14" s="125">
        <v>30706.666666666668</v>
      </c>
      <c r="AP14" s="126">
        <v>0</v>
      </c>
      <c r="AR14" s="131" t="s">
        <v>124</v>
      </c>
      <c r="AS14" s="125">
        <v>253076.58227848102</v>
      </c>
      <c r="AT14" s="125">
        <v>890388.78864265035</v>
      </c>
      <c r="AU14" s="125">
        <v>111108.76527702092</v>
      </c>
      <c r="AV14" s="126">
        <v>0</v>
      </c>
    </row>
    <row r="15" spans="2:48" s="130" customFormat="1">
      <c r="B15" s="131" t="s">
        <v>125</v>
      </c>
      <c r="C15" s="125">
        <v>0</v>
      </c>
      <c r="D15" s="125">
        <v>0</v>
      </c>
      <c r="E15" s="125">
        <v>0</v>
      </c>
      <c r="F15" s="126">
        <v>0</v>
      </c>
      <c r="H15" s="131" t="s">
        <v>125</v>
      </c>
      <c r="I15" s="125">
        <v>0</v>
      </c>
      <c r="J15" s="125">
        <v>0</v>
      </c>
      <c r="K15" s="125">
        <v>0</v>
      </c>
      <c r="L15" s="126">
        <v>0</v>
      </c>
      <c r="N15" s="131" t="s">
        <v>125</v>
      </c>
      <c r="O15" s="125">
        <v>0</v>
      </c>
      <c r="P15" s="125">
        <v>0</v>
      </c>
      <c r="Q15" s="125">
        <v>0</v>
      </c>
      <c r="R15" s="126">
        <v>0</v>
      </c>
      <c r="T15" s="131" t="s">
        <v>125</v>
      </c>
      <c r="U15" s="125">
        <v>0</v>
      </c>
      <c r="V15" s="125">
        <v>0</v>
      </c>
      <c r="W15" s="125">
        <v>0</v>
      </c>
      <c r="X15" s="126">
        <v>0</v>
      </c>
      <c r="Z15" s="131" t="s">
        <v>125</v>
      </c>
      <c r="AA15" s="125">
        <v>0</v>
      </c>
      <c r="AB15" s="125">
        <v>0</v>
      </c>
      <c r="AC15" s="125">
        <v>0</v>
      </c>
      <c r="AD15" s="126">
        <v>0</v>
      </c>
      <c r="AF15" s="131" t="s">
        <v>125</v>
      </c>
      <c r="AG15" s="125">
        <v>0</v>
      </c>
      <c r="AH15" s="125">
        <v>0</v>
      </c>
      <c r="AI15" s="125">
        <v>0</v>
      </c>
      <c r="AJ15" s="126">
        <v>0</v>
      </c>
      <c r="AL15" s="131" t="s">
        <v>125</v>
      </c>
      <c r="AM15" s="125">
        <v>0</v>
      </c>
      <c r="AN15" s="125">
        <v>0</v>
      </c>
      <c r="AO15" s="125">
        <v>0</v>
      </c>
      <c r="AP15" s="126">
        <v>0</v>
      </c>
      <c r="AR15" s="131" t="s">
        <v>125</v>
      </c>
      <c r="AS15" s="125">
        <v>0</v>
      </c>
      <c r="AT15" s="125">
        <v>0</v>
      </c>
      <c r="AU15" s="125">
        <v>0</v>
      </c>
      <c r="AV15" s="126">
        <v>0</v>
      </c>
    </row>
    <row r="16" spans="2:48" s="130" customFormat="1">
      <c r="B16" s="131" t="s">
        <v>126</v>
      </c>
      <c r="C16" s="125">
        <v>5350</v>
      </c>
      <c r="D16" s="125">
        <v>30700</v>
      </c>
      <c r="E16" s="125">
        <v>0</v>
      </c>
      <c r="F16" s="126">
        <v>257</v>
      </c>
      <c r="H16" s="131" t="s">
        <v>126</v>
      </c>
      <c r="I16" s="125">
        <v>67600</v>
      </c>
      <c r="J16" s="125">
        <v>98700</v>
      </c>
      <c r="K16" s="125">
        <v>0</v>
      </c>
      <c r="L16" s="126">
        <v>460</v>
      </c>
      <c r="N16" s="131" t="s">
        <v>126</v>
      </c>
      <c r="O16" s="125">
        <v>297504.43037974683</v>
      </c>
      <c r="P16" s="125">
        <v>140689.66340625001</v>
      </c>
      <c r="Q16" s="125">
        <v>53090.022649999999</v>
      </c>
      <c r="R16" s="126">
        <v>460</v>
      </c>
      <c r="T16" s="131" t="s">
        <v>126</v>
      </c>
      <c r="U16" s="125">
        <v>129850</v>
      </c>
      <c r="V16" s="125">
        <v>131600</v>
      </c>
      <c r="W16" s="125">
        <v>0</v>
      </c>
      <c r="X16" s="126">
        <v>460</v>
      </c>
      <c r="Z16" s="131" t="s">
        <v>126</v>
      </c>
      <c r="AA16" s="125">
        <v>293825.82809611829</v>
      </c>
      <c r="AB16" s="125">
        <v>169577</v>
      </c>
      <c r="AC16" s="125">
        <v>0</v>
      </c>
      <c r="AD16" s="126">
        <v>460</v>
      </c>
      <c r="AF16" s="131" t="s">
        <v>126</v>
      </c>
      <c r="AG16" s="125">
        <v>501319.62025316455</v>
      </c>
      <c r="AH16" s="125">
        <v>303890.21130790201</v>
      </c>
      <c r="AI16" s="125">
        <v>178848.0380124638</v>
      </c>
      <c r="AJ16" s="126">
        <v>460</v>
      </c>
      <c r="AL16" s="131" t="s">
        <v>126</v>
      </c>
      <c r="AM16" s="125">
        <v>197337.82894736843</v>
      </c>
      <c r="AN16" s="125">
        <v>197400</v>
      </c>
      <c r="AO16" s="125">
        <v>23030</v>
      </c>
      <c r="AP16" s="126">
        <v>460</v>
      </c>
      <c r="AR16" s="131" t="s">
        <v>126</v>
      </c>
      <c r="AS16" s="125">
        <v>379687.97468354431</v>
      </c>
      <c r="AT16" s="125">
        <v>510994.39432132518</v>
      </c>
      <c r="AU16" s="125">
        <v>70907.715971843791</v>
      </c>
      <c r="AV16" s="126">
        <v>460</v>
      </c>
    </row>
    <row r="17" spans="2:48" s="130" customFormat="1">
      <c r="B17" s="131" t="s">
        <v>127</v>
      </c>
      <c r="C17" s="125">
        <v>3400</v>
      </c>
      <c r="D17" s="125">
        <v>0</v>
      </c>
      <c r="E17" s="125">
        <v>0</v>
      </c>
      <c r="F17" s="126">
        <v>0</v>
      </c>
      <c r="H17" s="131" t="s">
        <v>127</v>
      </c>
      <c r="I17" s="125">
        <v>10000</v>
      </c>
      <c r="J17" s="125">
        <v>0</v>
      </c>
      <c r="K17" s="125">
        <v>0</v>
      </c>
      <c r="L17" s="126">
        <v>0</v>
      </c>
      <c r="N17" s="131" t="s">
        <v>127</v>
      </c>
      <c r="O17" s="125">
        <v>46746.987951807227</v>
      </c>
      <c r="P17" s="125">
        <v>12994.92</v>
      </c>
      <c r="Q17" s="125">
        <v>2339.0855999999999</v>
      </c>
      <c r="R17" s="126">
        <v>0</v>
      </c>
      <c r="T17" s="131" t="s">
        <v>127</v>
      </c>
      <c r="U17" s="125">
        <v>40000</v>
      </c>
      <c r="V17" s="125">
        <v>0</v>
      </c>
      <c r="W17" s="125">
        <v>0</v>
      </c>
      <c r="X17" s="126">
        <v>0</v>
      </c>
      <c r="Z17" s="131" t="s">
        <v>127</v>
      </c>
      <c r="AA17" s="125">
        <v>67197</v>
      </c>
      <c r="AB17" s="125">
        <v>27289.331999999999</v>
      </c>
      <c r="AC17" s="125">
        <v>0</v>
      </c>
      <c r="AD17" s="126">
        <v>0</v>
      </c>
      <c r="AF17" s="131" t="s">
        <v>127</v>
      </c>
      <c r="AG17" s="125">
        <v>112771.08433734938</v>
      </c>
      <c r="AH17" s="125">
        <v>32487.3</v>
      </c>
      <c r="AI17" s="125">
        <v>4678.1711999999998</v>
      </c>
      <c r="AJ17" s="126">
        <v>0</v>
      </c>
      <c r="AL17" s="131" t="s">
        <v>127</v>
      </c>
      <c r="AM17" s="125">
        <v>92173.913043478256</v>
      </c>
      <c r="AN17" s="125">
        <v>25989.84</v>
      </c>
      <c r="AO17" s="125">
        <v>1039.5935999999999</v>
      </c>
      <c r="AP17" s="126">
        <v>0</v>
      </c>
      <c r="AR17" s="131" t="s">
        <v>127</v>
      </c>
      <c r="AS17" s="125">
        <v>76626.506024096379</v>
      </c>
      <c r="AT17" s="125">
        <v>38984.76</v>
      </c>
      <c r="AU17" s="125">
        <v>2598.9839999999999</v>
      </c>
      <c r="AV17" s="126">
        <v>0</v>
      </c>
    </row>
    <row r="18" spans="2:48" s="130" customFormat="1">
      <c r="B18" s="131" t="s">
        <v>128</v>
      </c>
      <c r="C18" s="125">
        <v>76000</v>
      </c>
      <c r="D18" s="125">
        <v>50000</v>
      </c>
      <c r="E18" s="125">
        <v>0</v>
      </c>
      <c r="F18" s="126">
        <v>0</v>
      </c>
      <c r="H18" s="131" t="s">
        <v>128</v>
      </c>
      <c r="I18" s="125">
        <v>377000</v>
      </c>
      <c r="J18" s="125">
        <v>350000</v>
      </c>
      <c r="K18" s="125">
        <v>0</v>
      </c>
      <c r="L18" s="126">
        <v>0</v>
      </c>
      <c r="N18" s="131" t="s">
        <v>128</v>
      </c>
      <c r="O18" s="125">
        <v>2425000</v>
      </c>
      <c r="P18" s="125">
        <v>924326.70312500012</v>
      </c>
      <c r="Q18" s="125">
        <v>236440.49000000005</v>
      </c>
      <c r="R18" s="126">
        <v>0</v>
      </c>
      <c r="T18" s="131" t="s">
        <v>128</v>
      </c>
      <c r="U18" s="125">
        <v>1000000</v>
      </c>
      <c r="V18" s="125">
        <v>800000</v>
      </c>
      <c r="W18" s="125">
        <v>0</v>
      </c>
      <c r="X18" s="126">
        <v>0</v>
      </c>
      <c r="Z18" s="131" t="s">
        <v>128</v>
      </c>
      <c r="AA18" s="125">
        <v>3593566</v>
      </c>
      <c r="AB18" s="125">
        <v>2123733</v>
      </c>
      <c r="AC18" s="125">
        <v>0</v>
      </c>
      <c r="AD18" s="126">
        <v>0</v>
      </c>
      <c r="AF18" s="131" t="s">
        <v>128</v>
      </c>
      <c r="AG18" s="125">
        <v>5850000</v>
      </c>
      <c r="AH18" s="125">
        <v>3156553.0422053467</v>
      </c>
      <c r="AI18" s="125">
        <v>1317642.7063164497</v>
      </c>
      <c r="AJ18" s="126">
        <v>0</v>
      </c>
      <c r="AL18" s="131" t="s">
        <v>128</v>
      </c>
      <c r="AM18" s="125">
        <v>1325000.0000000002</v>
      </c>
      <c r="AN18" s="125">
        <v>1700000</v>
      </c>
      <c r="AO18" s="125">
        <v>124666.66666666667</v>
      </c>
      <c r="AP18" s="126">
        <v>0</v>
      </c>
      <c r="AR18" s="131" t="s">
        <v>128</v>
      </c>
      <c r="AS18" s="125">
        <v>3975000</v>
      </c>
      <c r="AT18" s="125">
        <v>5989285.0287111346</v>
      </c>
      <c r="AU18" s="125">
        <v>462961.1128567842</v>
      </c>
      <c r="AV18" s="126">
        <v>0</v>
      </c>
    </row>
    <row r="19" spans="2:48" s="130" customFormat="1">
      <c r="B19" s="131" t="s">
        <v>129</v>
      </c>
      <c r="C19" s="125">
        <v>10000</v>
      </c>
      <c r="D19" s="125">
        <v>200000</v>
      </c>
      <c r="E19" s="125">
        <v>0</v>
      </c>
      <c r="F19" s="126">
        <v>220</v>
      </c>
      <c r="H19" s="131" t="s">
        <v>129</v>
      </c>
      <c r="I19" s="125">
        <v>75000</v>
      </c>
      <c r="J19" s="125">
        <v>350000</v>
      </c>
      <c r="K19" s="125">
        <v>0</v>
      </c>
      <c r="L19" s="126">
        <v>375</v>
      </c>
      <c r="N19" s="131" t="s">
        <v>129</v>
      </c>
      <c r="O19" s="125">
        <v>269444.4444444445</v>
      </c>
      <c r="P19" s="125">
        <v>477628.15625</v>
      </c>
      <c r="Q19" s="125">
        <v>25552.550000000003</v>
      </c>
      <c r="R19" s="126">
        <v>470</v>
      </c>
      <c r="T19" s="131" t="s">
        <v>129</v>
      </c>
      <c r="U19" s="125">
        <v>250000</v>
      </c>
      <c r="V19" s="125">
        <v>450000</v>
      </c>
      <c r="W19" s="125">
        <v>0</v>
      </c>
      <c r="X19" s="126">
        <v>470</v>
      </c>
      <c r="Z19" s="131" t="s">
        <v>129</v>
      </c>
      <c r="AA19" s="125">
        <v>495559</v>
      </c>
      <c r="AB19" s="125">
        <v>926284</v>
      </c>
      <c r="AC19" s="125">
        <v>0</v>
      </c>
      <c r="AD19" s="126">
        <v>470</v>
      </c>
      <c r="AF19" s="131" t="s">
        <v>129</v>
      </c>
      <c r="AG19" s="125">
        <v>650000.00000000012</v>
      </c>
      <c r="AH19" s="125">
        <v>973678.45382341032</v>
      </c>
      <c r="AI19" s="125">
        <v>80158.722541234834</v>
      </c>
      <c r="AJ19" s="126">
        <v>470</v>
      </c>
      <c r="AL19" s="131" t="s">
        <v>129</v>
      </c>
      <c r="AM19" s="125">
        <v>576086.95652173914</v>
      </c>
      <c r="AN19" s="125">
        <v>650000</v>
      </c>
      <c r="AO19" s="125">
        <v>10833.333333333334</v>
      </c>
      <c r="AP19" s="126">
        <v>470</v>
      </c>
      <c r="AR19" s="131" t="s">
        <v>129</v>
      </c>
      <c r="AS19" s="125">
        <v>576086.95652173914</v>
      </c>
      <c r="AT19" s="125">
        <v>1603174.4508246966</v>
      </c>
      <c r="AU19" s="125">
        <v>32455.948460780346</v>
      </c>
      <c r="AV19" s="126">
        <v>470</v>
      </c>
    </row>
    <row r="20" spans="2:48" s="130" customFormat="1">
      <c r="B20" s="131" t="s">
        <v>130</v>
      </c>
      <c r="C20" s="125">
        <v>449000</v>
      </c>
      <c r="D20" s="125">
        <v>904000</v>
      </c>
      <c r="E20" s="125">
        <v>0</v>
      </c>
      <c r="F20" s="126">
        <v>0</v>
      </c>
      <c r="H20" s="131" t="s">
        <v>130</v>
      </c>
      <c r="I20" s="125">
        <v>1726000</v>
      </c>
      <c r="J20" s="125">
        <v>1900000</v>
      </c>
      <c r="K20" s="125">
        <v>0</v>
      </c>
      <c r="L20" s="126">
        <v>0</v>
      </c>
      <c r="N20" s="131" t="s">
        <v>130</v>
      </c>
      <c r="O20" s="125">
        <v>6349062.5</v>
      </c>
      <c r="P20" s="125">
        <v>3171176.4362500003</v>
      </c>
      <c r="Q20" s="125">
        <v>1752033.9800000004</v>
      </c>
      <c r="R20" s="126">
        <v>0</v>
      </c>
      <c r="T20" s="131" t="s">
        <v>130</v>
      </c>
      <c r="U20" s="125">
        <v>3694000</v>
      </c>
      <c r="V20" s="125">
        <v>2896000</v>
      </c>
      <c r="W20" s="125">
        <v>0</v>
      </c>
      <c r="X20" s="126">
        <v>0</v>
      </c>
      <c r="Z20" s="131" t="s">
        <v>130</v>
      </c>
      <c r="AA20" s="125">
        <v>7050094</v>
      </c>
      <c r="AB20" s="125">
        <v>8905787</v>
      </c>
      <c r="AC20" s="125">
        <v>0</v>
      </c>
      <c r="AD20" s="126">
        <v>0</v>
      </c>
      <c r="AF20" s="131" t="s">
        <v>130</v>
      </c>
      <c r="AG20" s="125">
        <v>11667433.035714285</v>
      </c>
      <c r="AH20" s="125">
        <v>8111837.400081167</v>
      </c>
      <c r="AI20" s="125">
        <v>7190808.7651069891</v>
      </c>
      <c r="AJ20" s="126">
        <v>0</v>
      </c>
      <c r="AL20" s="131" t="s">
        <v>130</v>
      </c>
      <c r="AM20" s="125">
        <v>6146816</v>
      </c>
      <c r="AN20" s="125">
        <v>4888000</v>
      </c>
      <c r="AO20" s="125">
        <v>814666.66666666663</v>
      </c>
      <c r="AP20" s="126">
        <v>0</v>
      </c>
      <c r="AR20" s="131" t="s">
        <v>130</v>
      </c>
      <c r="AS20" s="125">
        <v>8575357.1428571418</v>
      </c>
      <c r="AT20" s="125">
        <v>14381617.530213978</v>
      </c>
      <c r="AU20" s="125">
        <v>2703945.8000270557</v>
      </c>
      <c r="AV20" s="126">
        <v>0</v>
      </c>
    </row>
    <row r="21" spans="2:48" s="130" customFormat="1">
      <c r="B21" s="131" t="s">
        <v>131</v>
      </c>
      <c r="C21" s="125">
        <v>308399</v>
      </c>
      <c r="D21" s="125">
        <v>153627.34138297345</v>
      </c>
      <c r="E21" s="125">
        <v>99016.297205359588</v>
      </c>
      <c r="F21" s="126">
        <v>0</v>
      </c>
      <c r="H21" s="131" t="s">
        <v>131</v>
      </c>
      <c r="I21" s="125">
        <v>2357780</v>
      </c>
      <c r="J21" s="125">
        <v>503631.20904919202</v>
      </c>
      <c r="K21" s="125">
        <v>529265.61552477593</v>
      </c>
      <c r="L21" s="126">
        <v>0</v>
      </c>
      <c r="N21" s="131" t="s">
        <v>297</v>
      </c>
      <c r="O21" s="125"/>
      <c r="P21" s="125"/>
      <c r="Q21" s="125"/>
      <c r="R21" s="126"/>
      <c r="T21" s="131" t="s">
        <v>297</v>
      </c>
      <c r="U21" s="125"/>
      <c r="V21" s="125"/>
      <c r="W21" s="125"/>
      <c r="X21" s="126"/>
      <c r="Z21" s="131" t="s">
        <v>297</v>
      </c>
      <c r="AA21" s="125"/>
      <c r="AB21" s="125"/>
      <c r="AC21" s="125"/>
      <c r="AD21" s="126"/>
      <c r="AF21" s="131" t="s">
        <v>131</v>
      </c>
      <c r="AG21" s="125">
        <v>9212648.9442978371</v>
      </c>
      <c r="AH21" s="125">
        <v>4378838</v>
      </c>
      <c r="AI21" s="125">
        <v>4138712</v>
      </c>
      <c r="AJ21" s="126">
        <v>0</v>
      </c>
      <c r="AL21" s="131" t="s">
        <v>131</v>
      </c>
      <c r="AM21" s="125">
        <v>8309933.8378378376</v>
      </c>
      <c r="AN21" s="125">
        <v>1170152</v>
      </c>
      <c r="AO21" s="125">
        <v>249482</v>
      </c>
      <c r="AP21" s="126">
        <v>0</v>
      </c>
      <c r="AR21" s="131" t="s">
        <v>131</v>
      </c>
      <c r="AS21" s="125">
        <v>10067556.759493671</v>
      </c>
      <c r="AT21" s="125">
        <v>9207402</v>
      </c>
      <c r="AU21" s="125">
        <v>4138712</v>
      </c>
      <c r="AV21" s="126">
        <v>0</v>
      </c>
    </row>
    <row r="22" spans="2:48" s="130" customFormat="1">
      <c r="B22" s="131" t="s">
        <v>132</v>
      </c>
      <c r="C22" s="125">
        <v>0</v>
      </c>
      <c r="D22" s="125">
        <v>0</v>
      </c>
      <c r="E22" s="125">
        <v>0</v>
      </c>
      <c r="F22" s="126">
        <v>0</v>
      </c>
      <c r="H22" s="131" t="s">
        <v>132</v>
      </c>
      <c r="I22" s="125">
        <v>0</v>
      </c>
      <c r="J22" s="125">
        <v>0</v>
      </c>
      <c r="K22" s="125">
        <v>0</v>
      </c>
      <c r="L22" s="126">
        <v>0</v>
      </c>
      <c r="N22" s="131" t="s">
        <v>131</v>
      </c>
      <c r="O22" s="125">
        <v>4759302.0376446387</v>
      </c>
      <c r="P22" s="125">
        <v>2165783</v>
      </c>
      <c r="Q22" s="125">
        <v>2295855</v>
      </c>
      <c r="R22" s="126">
        <v>0</v>
      </c>
      <c r="T22" s="131" t="s">
        <v>131</v>
      </c>
      <c r="U22" s="125">
        <v>4706136</v>
      </c>
      <c r="V22" s="125">
        <v>841940.06888210704</v>
      </c>
      <c r="W22" s="125">
        <v>1156621.9282930377</v>
      </c>
      <c r="X22" s="126">
        <v>0</v>
      </c>
      <c r="Z22" s="131" t="s">
        <v>131</v>
      </c>
      <c r="AA22" s="125">
        <v>5622332.3061164953</v>
      </c>
      <c r="AB22" s="125">
        <v>2109954.7599167265</v>
      </c>
      <c r="AC22" s="125">
        <v>1156621.9282930377</v>
      </c>
      <c r="AD22" s="126">
        <v>0</v>
      </c>
      <c r="AF22" s="131" t="s">
        <v>132</v>
      </c>
      <c r="AG22" s="125">
        <v>1193399.9999999998</v>
      </c>
      <c r="AH22" s="125">
        <v>318595.05</v>
      </c>
      <c r="AI22" s="125">
        <v>45877.6872</v>
      </c>
      <c r="AJ22" s="126">
        <v>0</v>
      </c>
      <c r="AL22" s="131" t="s">
        <v>132</v>
      </c>
      <c r="AM22" s="125">
        <v>975430.43478260876</v>
      </c>
      <c r="AN22" s="125">
        <v>254876.04</v>
      </c>
      <c r="AO22" s="125">
        <v>10195.0416</v>
      </c>
      <c r="AP22" s="126">
        <v>0</v>
      </c>
      <c r="AR22" s="131" t="s">
        <v>132</v>
      </c>
      <c r="AS22" s="125">
        <v>810899.99999999988</v>
      </c>
      <c r="AT22" s="125">
        <v>382314.06</v>
      </c>
      <c r="AU22" s="125">
        <v>25487.603999999996</v>
      </c>
      <c r="AV22" s="126">
        <v>0</v>
      </c>
    </row>
    <row r="23" spans="2:48" s="130" customFormat="1">
      <c r="B23" s="131" t="s">
        <v>133</v>
      </c>
      <c r="C23" s="125">
        <v>7500</v>
      </c>
      <c r="D23" s="125">
        <v>1000</v>
      </c>
      <c r="E23" s="125">
        <v>1000</v>
      </c>
      <c r="F23" s="126">
        <v>0</v>
      </c>
      <c r="H23" s="131" t="s">
        <v>133</v>
      </c>
      <c r="I23" s="125">
        <v>15000</v>
      </c>
      <c r="J23" s="125">
        <v>2000</v>
      </c>
      <c r="K23" s="125">
        <v>2000</v>
      </c>
      <c r="L23" s="126">
        <v>0</v>
      </c>
      <c r="N23" s="131" t="s">
        <v>132</v>
      </c>
      <c r="O23" s="125">
        <v>494699.99999999994</v>
      </c>
      <c r="P23" s="125">
        <v>2165783</v>
      </c>
      <c r="Q23" s="125">
        <v>22938.8436</v>
      </c>
      <c r="R23" s="126">
        <v>0</v>
      </c>
      <c r="T23" s="131" t="s">
        <v>132</v>
      </c>
      <c r="U23" s="125">
        <v>0</v>
      </c>
      <c r="V23" s="125">
        <v>0</v>
      </c>
      <c r="W23" s="125">
        <v>0</v>
      </c>
      <c r="X23" s="126">
        <v>0</v>
      </c>
      <c r="Z23" s="131" t="s">
        <v>132</v>
      </c>
      <c r="AA23" s="125">
        <v>605059</v>
      </c>
      <c r="AB23" s="125">
        <v>267619.842</v>
      </c>
      <c r="AC23" s="125">
        <v>0</v>
      </c>
      <c r="AD23" s="126">
        <v>0</v>
      </c>
      <c r="AF23" s="131" t="s">
        <v>133</v>
      </c>
      <c r="AG23" s="125">
        <v>351879.69924812031</v>
      </c>
      <c r="AH23" s="125">
        <v>8236.7845382341038</v>
      </c>
      <c r="AI23" s="125">
        <v>4940.7931328039685</v>
      </c>
      <c r="AJ23" s="126">
        <v>0</v>
      </c>
      <c r="AL23" s="131" t="s">
        <v>133</v>
      </c>
      <c r="AM23" s="125">
        <v>46086.956521739128</v>
      </c>
      <c r="AN23" s="125">
        <v>5000</v>
      </c>
      <c r="AO23" s="125">
        <v>566.66666666666674</v>
      </c>
      <c r="AP23" s="126">
        <v>0</v>
      </c>
      <c r="AR23" s="131" t="s">
        <v>133</v>
      </c>
      <c r="AS23" s="125">
        <v>239097.74436090226</v>
      </c>
      <c r="AT23" s="125">
        <v>14531.744508246966</v>
      </c>
      <c r="AU23" s="125">
        <v>1867.0044953330637</v>
      </c>
      <c r="AV23" s="126">
        <v>0</v>
      </c>
    </row>
    <row r="24" spans="2:48" s="130" customFormat="1">
      <c r="B24" s="131" t="s">
        <v>134</v>
      </c>
      <c r="C24" s="125">
        <v>18000</v>
      </c>
      <c r="D24" s="125">
        <v>3000</v>
      </c>
      <c r="E24" s="125">
        <v>0</v>
      </c>
      <c r="F24" s="126">
        <v>0</v>
      </c>
      <c r="H24" s="131" t="s">
        <v>134</v>
      </c>
      <c r="I24" s="125">
        <v>30000</v>
      </c>
      <c r="J24" s="125">
        <v>15000</v>
      </c>
      <c r="K24" s="125">
        <v>0</v>
      </c>
      <c r="L24" s="126">
        <v>0</v>
      </c>
      <c r="N24" s="131" t="s">
        <v>298</v>
      </c>
      <c r="O24" s="125"/>
      <c r="P24" s="125"/>
      <c r="Q24" s="125"/>
      <c r="R24" s="126"/>
      <c r="T24" s="131" t="s">
        <v>298</v>
      </c>
      <c r="U24" s="125"/>
      <c r="V24" s="125"/>
      <c r="W24" s="125"/>
      <c r="X24" s="126"/>
      <c r="Z24" s="131" t="s">
        <v>298</v>
      </c>
      <c r="AA24" s="125"/>
      <c r="AB24" s="125"/>
      <c r="AC24" s="125"/>
      <c r="AD24" s="126"/>
      <c r="AF24" s="131" t="s">
        <v>134</v>
      </c>
      <c r="AG24" s="125">
        <v>593478.26086956519</v>
      </c>
      <c r="AH24" s="125">
        <v>77367.845382341038</v>
      </c>
      <c r="AI24" s="125">
        <v>105238.08381185225</v>
      </c>
      <c r="AJ24" s="126">
        <v>0</v>
      </c>
      <c r="AL24" s="131" t="s">
        <v>134</v>
      </c>
      <c r="AM24" s="125">
        <v>403260.86956521741</v>
      </c>
      <c r="AN24" s="125">
        <v>45000</v>
      </c>
      <c r="AO24" s="125">
        <v>11250</v>
      </c>
      <c r="AP24" s="126">
        <v>0</v>
      </c>
      <c r="AR24" s="131" t="s">
        <v>134</v>
      </c>
      <c r="AS24" s="125">
        <v>403260.86956521735</v>
      </c>
      <c r="AT24" s="125">
        <v>140317.44508246967</v>
      </c>
      <c r="AU24" s="125">
        <v>38683.922691170519</v>
      </c>
      <c r="AV24" s="126">
        <v>0</v>
      </c>
    </row>
    <row r="25" spans="2:48" s="130" customFormat="1">
      <c r="B25" s="131" t="s">
        <v>135</v>
      </c>
      <c r="C25" s="125">
        <v>0</v>
      </c>
      <c r="D25" s="125">
        <v>0</v>
      </c>
      <c r="E25" s="125">
        <v>0</v>
      </c>
      <c r="F25" s="126">
        <v>139</v>
      </c>
      <c r="H25" s="131" t="s">
        <v>135</v>
      </c>
      <c r="I25" s="125">
        <v>0</v>
      </c>
      <c r="J25" s="125">
        <v>0</v>
      </c>
      <c r="K25" s="125">
        <v>0</v>
      </c>
      <c r="L25" s="126">
        <v>204</v>
      </c>
      <c r="N25" s="131" t="s">
        <v>133</v>
      </c>
      <c r="O25" s="125">
        <v>145864.66165413536</v>
      </c>
      <c r="P25" s="125">
        <v>3276.2815625000003</v>
      </c>
      <c r="Q25" s="125">
        <v>1227.5734000000002</v>
      </c>
      <c r="R25" s="126">
        <v>0</v>
      </c>
      <c r="T25" s="131" t="s">
        <v>133</v>
      </c>
      <c r="U25" s="125">
        <v>20000</v>
      </c>
      <c r="V25" s="125">
        <v>3000</v>
      </c>
      <c r="W25" s="125">
        <v>3000</v>
      </c>
      <c r="X25" s="126">
        <v>0</v>
      </c>
      <c r="Z25" s="131" t="s">
        <v>133</v>
      </c>
      <c r="AA25" s="125">
        <v>182708</v>
      </c>
      <c r="AB25" s="125">
        <v>10172.221155772875</v>
      </c>
      <c r="AC25" s="125">
        <v>3000</v>
      </c>
      <c r="AD25" s="126">
        <v>0</v>
      </c>
      <c r="AF25" s="131" t="s">
        <v>135</v>
      </c>
      <c r="AG25" s="125">
        <v>607021.93333333335</v>
      </c>
      <c r="AH25" s="125">
        <v>623678.45382341032</v>
      </c>
      <c r="AI25" s="125">
        <v>513801.52483812557</v>
      </c>
      <c r="AJ25" s="126">
        <v>1100</v>
      </c>
      <c r="AL25" s="131" t="s">
        <v>135</v>
      </c>
      <c r="AM25" s="125">
        <v>296639.81981981982</v>
      </c>
      <c r="AN25" s="125">
        <v>300000</v>
      </c>
      <c r="AO25" s="125">
        <v>40999.999999999993</v>
      </c>
      <c r="AP25" s="126">
        <v>1100</v>
      </c>
      <c r="AR25" s="131" t="s">
        <v>135</v>
      </c>
      <c r="AS25" s="125">
        <v>439026.93333333341</v>
      </c>
      <c r="AT25" s="125">
        <v>1253174.4508246966</v>
      </c>
      <c r="AU25" s="125">
        <v>170472.11071173215</v>
      </c>
      <c r="AV25" s="126">
        <v>1100</v>
      </c>
    </row>
    <row r="26" spans="2:48" s="130" customFormat="1">
      <c r="B26" s="131" t="s">
        <v>296</v>
      </c>
      <c r="C26" s="125">
        <v>0</v>
      </c>
      <c r="D26" s="125">
        <v>0</v>
      </c>
      <c r="E26" s="125">
        <v>0</v>
      </c>
      <c r="F26" s="126">
        <v>0</v>
      </c>
      <c r="H26" s="131" t="s">
        <v>296</v>
      </c>
      <c r="I26" s="125">
        <v>0</v>
      </c>
      <c r="J26" s="125">
        <v>0</v>
      </c>
      <c r="K26" s="125">
        <v>0</v>
      </c>
      <c r="L26" s="126">
        <v>0</v>
      </c>
      <c r="N26" s="131" t="s">
        <v>134</v>
      </c>
      <c r="O26" s="125">
        <v>246014.4927536232</v>
      </c>
      <c r="P26" s="125">
        <v>27762.815625000003</v>
      </c>
      <c r="Q26" s="125">
        <v>23328.825000000004</v>
      </c>
      <c r="R26" s="126">
        <v>0</v>
      </c>
      <c r="T26" s="131" t="s">
        <v>134</v>
      </c>
      <c r="U26" s="125">
        <v>175000</v>
      </c>
      <c r="V26" s="125">
        <v>25000</v>
      </c>
      <c r="W26" s="125">
        <v>0</v>
      </c>
      <c r="X26" s="126">
        <v>0</v>
      </c>
      <c r="Z26" s="131" t="s">
        <v>134</v>
      </c>
      <c r="AA26" s="125">
        <v>500414</v>
      </c>
      <c r="AB26" s="125">
        <v>98222.211557728762</v>
      </c>
      <c r="AC26" s="125">
        <v>0</v>
      </c>
      <c r="AD26" s="126">
        <v>0</v>
      </c>
      <c r="AF26" s="131" t="s">
        <v>296</v>
      </c>
      <c r="AG26" s="125">
        <v>0</v>
      </c>
      <c r="AH26" s="125">
        <v>6310.6</v>
      </c>
      <c r="AI26" s="125">
        <v>0</v>
      </c>
      <c r="AJ26" s="126">
        <v>0</v>
      </c>
      <c r="AL26" s="131" t="s">
        <v>296</v>
      </c>
      <c r="AM26" s="125">
        <v>0</v>
      </c>
      <c r="AN26" s="125">
        <v>5048.4799999999996</v>
      </c>
      <c r="AO26" s="125">
        <v>0</v>
      </c>
      <c r="AP26" s="126">
        <v>0</v>
      </c>
      <c r="AR26" s="131" t="s">
        <v>296</v>
      </c>
      <c r="AS26" s="125">
        <v>0</v>
      </c>
      <c r="AT26" s="125">
        <v>7572.72</v>
      </c>
      <c r="AU26" s="125">
        <v>0</v>
      </c>
      <c r="AV26" s="126">
        <v>0</v>
      </c>
    </row>
    <row r="27" spans="2:48" s="130" customFormat="1">
      <c r="B27" s="131" t="s">
        <v>136</v>
      </c>
      <c r="C27" s="125">
        <v>33264</v>
      </c>
      <c r="D27" s="125">
        <v>0</v>
      </c>
      <c r="E27" s="125">
        <v>0</v>
      </c>
      <c r="F27" s="126">
        <v>0</v>
      </c>
      <c r="H27" s="131" t="s">
        <v>136</v>
      </c>
      <c r="I27" s="125">
        <v>186684</v>
      </c>
      <c r="J27" s="125">
        <v>0</v>
      </c>
      <c r="K27" s="125">
        <v>0</v>
      </c>
      <c r="L27" s="126">
        <v>0</v>
      </c>
      <c r="N27" s="131" t="s">
        <v>135</v>
      </c>
      <c r="O27" s="125">
        <v>313590.66666666669</v>
      </c>
      <c r="P27" s="125">
        <v>127628.15625000001</v>
      </c>
      <c r="Q27" s="125">
        <v>66030.910000000018</v>
      </c>
      <c r="R27" s="126">
        <v>1100</v>
      </c>
      <c r="T27" s="131" t="s">
        <v>135</v>
      </c>
      <c r="U27" s="125">
        <v>167995</v>
      </c>
      <c r="V27" s="125">
        <v>100000</v>
      </c>
      <c r="W27" s="125">
        <v>99443</v>
      </c>
      <c r="X27" s="126">
        <v>1100</v>
      </c>
      <c r="Z27" s="131" t="s">
        <v>135</v>
      </c>
      <c r="AA27" s="125">
        <v>362491</v>
      </c>
      <c r="AB27" s="125">
        <v>169249</v>
      </c>
      <c r="AC27" s="125">
        <v>99443</v>
      </c>
      <c r="AD27" s="126">
        <v>1100</v>
      </c>
      <c r="AF27" s="131" t="s">
        <v>136</v>
      </c>
      <c r="AG27" s="125">
        <v>1759292.8524590165</v>
      </c>
      <c r="AH27" s="125">
        <v>165319.41610322968</v>
      </c>
      <c r="AI27" s="125">
        <v>122997.64558080288</v>
      </c>
      <c r="AJ27" s="126">
        <v>0</v>
      </c>
      <c r="AL27" s="131" t="s">
        <v>136</v>
      </c>
      <c r="AM27" s="125">
        <v>1180578.0983606556</v>
      </c>
      <c r="AN27" s="125">
        <v>132255.53288258376</v>
      </c>
      <c r="AO27" s="125">
        <v>27332.810129067311</v>
      </c>
      <c r="AP27" s="126">
        <v>0</v>
      </c>
      <c r="AR27" s="131" t="s">
        <v>136</v>
      </c>
      <c r="AS27" s="125">
        <v>1180578.0983606558</v>
      </c>
      <c r="AT27" s="125">
        <v>198383.29932387563</v>
      </c>
      <c r="AU27" s="125">
        <v>68332.025322668269</v>
      </c>
      <c r="AV27" s="126">
        <v>0</v>
      </c>
    </row>
    <row r="28" spans="2:48" s="130" customFormat="1">
      <c r="B28" s="131" t="s">
        <v>137</v>
      </c>
      <c r="C28" s="125">
        <v>57671</v>
      </c>
      <c r="D28" s="125">
        <v>0</v>
      </c>
      <c r="E28" s="125">
        <v>0</v>
      </c>
      <c r="F28" s="126">
        <v>0</v>
      </c>
      <c r="H28" s="131" t="s">
        <v>137</v>
      </c>
      <c r="I28" s="125">
        <v>322012</v>
      </c>
      <c r="J28" s="125">
        <v>0</v>
      </c>
      <c r="K28" s="125">
        <v>0</v>
      </c>
      <c r="L28" s="126">
        <v>0</v>
      </c>
      <c r="N28" s="131" t="s">
        <v>296</v>
      </c>
      <c r="O28" s="125">
        <v>0</v>
      </c>
      <c r="P28" s="125">
        <v>2524.2399999999998</v>
      </c>
      <c r="Q28" s="125">
        <v>0</v>
      </c>
      <c r="R28" s="126">
        <v>0</v>
      </c>
      <c r="T28" s="131" t="s">
        <v>296</v>
      </c>
      <c r="U28" s="125">
        <v>0</v>
      </c>
      <c r="V28" s="125">
        <v>0</v>
      </c>
      <c r="W28" s="125">
        <v>0</v>
      </c>
      <c r="X28" s="126">
        <v>0</v>
      </c>
      <c r="Z28" s="131" t="s">
        <v>296</v>
      </c>
      <c r="AA28" s="125">
        <v>0</v>
      </c>
      <c r="AB28" s="125">
        <v>0</v>
      </c>
      <c r="AC28" s="125">
        <v>0</v>
      </c>
      <c r="AD28" s="126">
        <v>0</v>
      </c>
      <c r="AF28" s="131" t="s">
        <v>137</v>
      </c>
      <c r="AG28" s="125">
        <v>3032414.9508196726</v>
      </c>
      <c r="AH28" s="125">
        <v>235497.74373679445</v>
      </c>
      <c r="AI28" s="125">
        <v>175210.32134017508</v>
      </c>
      <c r="AJ28" s="126">
        <v>0</v>
      </c>
      <c r="AL28" s="131" t="s">
        <v>137</v>
      </c>
      <c r="AM28" s="125">
        <v>2034910.0327868853</v>
      </c>
      <c r="AN28" s="125">
        <v>188398.19498943555</v>
      </c>
      <c r="AO28" s="125">
        <v>38935.626964483345</v>
      </c>
      <c r="AP28" s="126">
        <v>0</v>
      </c>
      <c r="AR28" s="131" t="s">
        <v>137</v>
      </c>
      <c r="AS28" s="125">
        <v>2034910.0327868853</v>
      </c>
      <c r="AT28" s="125">
        <v>282597.29248415335</v>
      </c>
      <c r="AU28" s="125">
        <v>97339.067411208365</v>
      </c>
      <c r="AV28" s="126">
        <v>0</v>
      </c>
    </row>
    <row r="29" spans="2:48" s="130" customFormat="1">
      <c r="B29" s="131" t="s">
        <v>138</v>
      </c>
      <c r="C29" s="125">
        <v>162200</v>
      </c>
      <c r="D29" s="125">
        <v>0</v>
      </c>
      <c r="E29" s="125">
        <v>0</v>
      </c>
      <c r="F29" s="126">
        <v>0</v>
      </c>
      <c r="H29" s="131" t="s">
        <v>138</v>
      </c>
      <c r="I29" s="125">
        <v>908111</v>
      </c>
      <c r="J29" s="125">
        <v>0</v>
      </c>
      <c r="K29" s="125">
        <v>0</v>
      </c>
      <c r="L29" s="126">
        <v>0</v>
      </c>
      <c r="N29" s="131" t="s">
        <v>136</v>
      </c>
      <c r="O29" s="125">
        <v>686741.50819672132</v>
      </c>
      <c r="P29" s="125">
        <v>66127.766441291882</v>
      </c>
      <c r="Q29" s="125">
        <v>61498.822790401442</v>
      </c>
      <c r="R29" s="126">
        <v>0</v>
      </c>
      <c r="T29" s="131" t="s">
        <v>136</v>
      </c>
      <c r="U29" s="125">
        <v>470688</v>
      </c>
      <c r="V29" s="125">
        <v>0</v>
      </c>
      <c r="W29" s="125">
        <v>0</v>
      </c>
      <c r="X29" s="126">
        <v>0</v>
      </c>
      <c r="Z29" s="131" t="s">
        <v>136</v>
      </c>
      <c r="AA29" s="125">
        <v>392650</v>
      </c>
      <c r="AB29" s="125">
        <v>0</v>
      </c>
      <c r="AC29" s="125">
        <v>0</v>
      </c>
      <c r="AD29" s="126">
        <v>0</v>
      </c>
      <c r="AF29" s="131" t="s">
        <v>138</v>
      </c>
      <c r="AG29" s="125">
        <v>8549308.5245901644</v>
      </c>
      <c r="AH29" s="125">
        <v>884058.52998792613</v>
      </c>
      <c r="AI29" s="125">
        <v>657739.54631101713</v>
      </c>
      <c r="AJ29" s="126">
        <v>0</v>
      </c>
      <c r="AL29" s="131" t="s">
        <v>138</v>
      </c>
      <c r="AM29" s="125">
        <v>5737035.9836065574</v>
      </c>
      <c r="AN29" s="125">
        <v>707246.82399034093</v>
      </c>
      <c r="AO29" s="125">
        <v>146164.34362467047</v>
      </c>
      <c r="AP29" s="126">
        <v>0</v>
      </c>
      <c r="AR29" s="131" t="s">
        <v>138</v>
      </c>
      <c r="AS29" s="125">
        <v>5737035.9836065574</v>
      </c>
      <c r="AT29" s="125">
        <v>1060870.2359855114</v>
      </c>
      <c r="AU29" s="125">
        <v>365410.85906167614</v>
      </c>
      <c r="AV29" s="126">
        <v>0</v>
      </c>
    </row>
    <row r="30" spans="2:48" s="130" customFormat="1">
      <c r="B30" s="131" t="s">
        <v>139</v>
      </c>
      <c r="C30" s="125">
        <v>6817</v>
      </c>
      <c r="D30" s="125">
        <v>0</v>
      </c>
      <c r="E30" s="125">
        <v>0</v>
      </c>
      <c r="F30" s="126">
        <v>0</v>
      </c>
      <c r="H30" s="131" t="s">
        <v>139</v>
      </c>
      <c r="I30" s="125">
        <v>37968</v>
      </c>
      <c r="J30" s="125">
        <v>0</v>
      </c>
      <c r="K30" s="125">
        <v>0</v>
      </c>
      <c r="L30" s="126">
        <v>0</v>
      </c>
      <c r="N30" s="131" t="s">
        <v>137</v>
      </c>
      <c r="O30" s="125">
        <v>1183705.8360655739</v>
      </c>
      <c r="P30" s="125">
        <v>94199.097494717775</v>
      </c>
      <c r="Q30" s="125">
        <v>87605.160670087542</v>
      </c>
      <c r="R30" s="126">
        <v>0</v>
      </c>
      <c r="T30" s="131" t="s">
        <v>137</v>
      </c>
      <c r="U30" s="125">
        <v>811304</v>
      </c>
      <c r="V30" s="125">
        <v>0</v>
      </c>
      <c r="W30" s="125">
        <v>0</v>
      </c>
      <c r="X30" s="126">
        <v>0</v>
      </c>
      <c r="Z30" s="131" t="s">
        <v>137</v>
      </c>
      <c r="AA30" s="125">
        <v>676792.56392229733</v>
      </c>
      <c r="AB30" s="125">
        <v>0</v>
      </c>
      <c r="AC30" s="125">
        <v>0</v>
      </c>
      <c r="AD30" s="126">
        <v>0</v>
      </c>
      <c r="AF30" s="131" t="s">
        <v>139</v>
      </c>
      <c r="AG30" s="125">
        <v>357481.57377049181</v>
      </c>
      <c r="AH30" s="125">
        <v>41918.598385149409</v>
      </c>
      <c r="AI30" s="125">
        <v>31187.437198551161</v>
      </c>
      <c r="AJ30" s="126">
        <v>0</v>
      </c>
      <c r="AL30" s="131" t="s">
        <v>139</v>
      </c>
      <c r="AM30" s="125">
        <v>239888.95081967211</v>
      </c>
      <c r="AN30" s="125">
        <v>33534.878708119526</v>
      </c>
      <c r="AO30" s="125">
        <v>6930.5415996780357</v>
      </c>
      <c r="AP30" s="126">
        <v>0</v>
      </c>
      <c r="AR30" s="131" t="s">
        <v>139</v>
      </c>
      <c r="AS30" s="125">
        <v>239888.95081967214</v>
      </c>
      <c r="AT30" s="125">
        <v>50302.318062179293</v>
      </c>
      <c r="AU30" s="125">
        <v>17326.353999195089</v>
      </c>
      <c r="AV30" s="126">
        <v>0</v>
      </c>
    </row>
    <row r="31" spans="2:48" s="130" customFormat="1">
      <c r="B31" s="131" t="s">
        <v>140</v>
      </c>
      <c r="C31" s="125">
        <v>18508</v>
      </c>
      <c r="D31" s="125">
        <v>0</v>
      </c>
      <c r="E31" s="125">
        <v>0</v>
      </c>
      <c r="F31" s="126">
        <v>0</v>
      </c>
      <c r="H31" s="131" t="s">
        <v>140</v>
      </c>
      <c r="I31" s="125">
        <v>102852</v>
      </c>
      <c r="J31" s="125">
        <v>0</v>
      </c>
      <c r="K31" s="125">
        <v>0</v>
      </c>
      <c r="L31" s="126">
        <v>0</v>
      </c>
      <c r="N31" s="131" t="s">
        <v>138</v>
      </c>
      <c r="O31" s="125">
        <v>3337230.0819672132</v>
      </c>
      <c r="P31" s="125">
        <v>353623.41199517046</v>
      </c>
      <c r="Q31" s="125">
        <v>328869.77315550856</v>
      </c>
      <c r="R31" s="126">
        <v>0</v>
      </c>
      <c r="T31" s="131" t="s">
        <v>138</v>
      </c>
      <c r="U31" s="125">
        <v>2287315</v>
      </c>
      <c r="V31" s="125">
        <v>0</v>
      </c>
      <c r="W31" s="125">
        <v>0</v>
      </c>
      <c r="X31" s="126">
        <v>0</v>
      </c>
      <c r="Z31" s="131" t="s">
        <v>138</v>
      </c>
      <c r="AA31" s="125">
        <v>1908085.9743671045</v>
      </c>
      <c r="AB31" s="125">
        <v>742609.16518985794</v>
      </c>
      <c r="AC31" s="125">
        <v>0</v>
      </c>
      <c r="AD31" s="126">
        <v>0</v>
      </c>
      <c r="AF31" s="131" t="s">
        <v>140</v>
      </c>
      <c r="AG31" s="125">
        <v>967968.39344262297</v>
      </c>
      <c r="AH31" s="125">
        <v>93257.106519770605</v>
      </c>
      <c r="AI31" s="125">
        <v>69383.287250709327</v>
      </c>
      <c r="AJ31" s="126">
        <v>0</v>
      </c>
      <c r="AL31" s="131" t="s">
        <v>140</v>
      </c>
      <c r="AM31" s="125">
        <v>649557.73770491802</v>
      </c>
      <c r="AN31" s="125">
        <v>74605.685215816484</v>
      </c>
      <c r="AO31" s="125">
        <v>15418.508277935407</v>
      </c>
      <c r="AP31" s="126">
        <v>0</v>
      </c>
      <c r="AR31" s="131" t="s">
        <v>140</v>
      </c>
      <c r="AS31" s="125">
        <v>649557.73770491814</v>
      </c>
      <c r="AT31" s="125">
        <v>111908.52782372471</v>
      </c>
      <c r="AU31" s="125">
        <v>38546.270694838517</v>
      </c>
      <c r="AV31" s="126">
        <v>0</v>
      </c>
    </row>
    <row r="32" spans="2:48" s="130" customFormat="1">
      <c r="B32" s="131" t="s">
        <v>141</v>
      </c>
      <c r="C32" s="125">
        <v>25437</v>
      </c>
      <c r="D32" s="125">
        <v>0</v>
      </c>
      <c r="E32" s="125">
        <v>0</v>
      </c>
      <c r="F32" s="126">
        <v>0</v>
      </c>
      <c r="H32" s="131" t="s">
        <v>141</v>
      </c>
      <c r="I32" s="125">
        <v>141287</v>
      </c>
      <c r="J32" s="125">
        <v>0</v>
      </c>
      <c r="K32" s="125">
        <v>0</v>
      </c>
      <c r="L32" s="126">
        <v>0</v>
      </c>
      <c r="N32" s="131" t="s">
        <v>139</v>
      </c>
      <c r="O32" s="125">
        <v>139543.24590163934</v>
      </c>
      <c r="P32" s="125">
        <v>16767.439354059763</v>
      </c>
      <c r="Q32" s="125">
        <v>15593.71859927558</v>
      </c>
      <c r="R32" s="126">
        <v>0</v>
      </c>
      <c r="T32" s="131" t="s">
        <v>139</v>
      </c>
      <c r="U32" s="125">
        <v>95642</v>
      </c>
      <c r="V32" s="125">
        <v>0</v>
      </c>
      <c r="W32" s="125">
        <v>0</v>
      </c>
      <c r="X32" s="126">
        <v>0</v>
      </c>
      <c r="Z32" s="131" t="s">
        <v>139</v>
      </c>
      <c r="AA32" s="125">
        <v>79785</v>
      </c>
      <c r="AB32" s="125">
        <v>35211.622643525501</v>
      </c>
      <c r="AC32" s="125">
        <v>0</v>
      </c>
      <c r="AD32" s="126">
        <v>0</v>
      </c>
      <c r="AF32" s="131" t="s">
        <v>141</v>
      </c>
      <c r="AG32" s="125">
        <v>1329774.4918032787</v>
      </c>
      <c r="AH32" s="125">
        <v>140356.65526712948</v>
      </c>
      <c r="AI32" s="125">
        <v>104425.35151874434</v>
      </c>
      <c r="AJ32" s="126">
        <v>0</v>
      </c>
      <c r="AL32" s="131" t="s">
        <v>141</v>
      </c>
      <c r="AM32" s="125">
        <v>892348.67213114747</v>
      </c>
      <c r="AN32" s="125">
        <v>112285.32421370358</v>
      </c>
      <c r="AO32" s="125">
        <v>23205.633670832074</v>
      </c>
      <c r="AP32" s="126">
        <v>0</v>
      </c>
      <c r="AR32" s="131" t="s">
        <v>141</v>
      </c>
      <c r="AS32" s="125">
        <v>892348.67213114758</v>
      </c>
      <c r="AT32" s="125">
        <v>168427.98632055538</v>
      </c>
      <c r="AU32" s="125">
        <v>58014.084177080185</v>
      </c>
      <c r="AV32" s="126">
        <v>0</v>
      </c>
    </row>
    <row r="33" spans="2:48" s="130" customFormat="1">
      <c r="B33" s="131" t="s">
        <v>142</v>
      </c>
      <c r="C33" s="125">
        <v>2000</v>
      </c>
      <c r="D33" s="125">
        <v>7300</v>
      </c>
      <c r="E33" s="125">
        <v>0</v>
      </c>
      <c r="F33" s="126">
        <v>0</v>
      </c>
      <c r="H33" s="131" t="s">
        <v>142</v>
      </c>
      <c r="I33" s="125">
        <v>11000</v>
      </c>
      <c r="J33" s="125">
        <v>17000</v>
      </c>
      <c r="K33" s="125">
        <v>0</v>
      </c>
      <c r="L33" s="126">
        <v>0</v>
      </c>
      <c r="N33" s="131" t="s">
        <v>140</v>
      </c>
      <c r="O33" s="125">
        <v>377847.31147540984</v>
      </c>
      <c r="P33" s="125">
        <v>37302.842607908242</v>
      </c>
      <c r="Q33" s="125">
        <v>34691.643625354664</v>
      </c>
      <c r="R33" s="126">
        <v>0</v>
      </c>
      <c r="T33" s="131" t="s">
        <v>140</v>
      </c>
      <c r="U33" s="125">
        <v>258974</v>
      </c>
      <c r="V33" s="125">
        <v>0</v>
      </c>
      <c r="W33" s="125">
        <v>0</v>
      </c>
      <c r="X33" s="126">
        <v>0</v>
      </c>
      <c r="Z33" s="131" t="s">
        <v>140</v>
      </c>
      <c r="AA33" s="125">
        <v>216037</v>
      </c>
      <c r="AB33" s="125">
        <v>0</v>
      </c>
      <c r="AC33" s="125">
        <v>0</v>
      </c>
      <c r="AD33" s="126">
        <v>0</v>
      </c>
      <c r="AF33" s="131" t="s">
        <v>142</v>
      </c>
      <c r="AG33" s="125">
        <v>284142.85714285716</v>
      </c>
      <c r="AH33" s="125">
        <v>66894.276305872831</v>
      </c>
      <c r="AI33" s="125">
        <v>18760.632970556118</v>
      </c>
      <c r="AJ33" s="126">
        <v>0</v>
      </c>
      <c r="AL33" s="131" t="s">
        <v>142</v>
      </c>
      <c r="AM33" s="125">
        <v>78347.826086956527</v>
      </c>
      <c r="AN33" s="125">
        <v>41000</v>
      </c>
      <c r="AO33" s="125">
        <v>2186.6666666666665</v>
      </c>
      <c r="AP33" s="126">
        <v>0</v>
      </c>
      <c r="AR33" s="131" t="s">
        <v>142</v>
      </c>
      <c r="AS33" s="125">
        <v>193071.42857142855</v>
      </c>
      <c r="AT33" s="125">
        <v>117253.95606597573</v>
      </c>
      <c r="AU33" s="125">
        <v>7135.3894726264361</v>
      </c>
      <c r="AV33" s="126">
        <v>0</v>
      </c>
    </row>
    <row r="34" spans="2:48" s="130" customFormat="1">
      <c r="B34" s="131" t="s">
        <v>143</v>
      </c>
      <c r="C34" s="125">
        <v>0</v>
      </c>
      <c r="D34" s="125">
        <v>0</v>
      </c>
      <c r="E34" s="125">
        <v>0</v>
      </c>
      <c r="F34" s="126">
        <v>0</v>
      </c>
      <c r="H34" s="131" t="s">
        <v>143</v>
      </c>
      <c r="I34" s="125">
        <v>0</v>
      </c>
      <c r="J34" s="125">
        <v>0</v>
      </c>
      <c r="K34" s="125">
        <v>0</v>
      </c>
      <c r="L34" s="126">
        <v>0</v>
      </c>
      <c r="N34" s="131" t="s">
        <v>141</v>
      </c>
      <c r="O34" s="125">
        <v>519078.63934426231</v>
      </c>
      <c r="P34" s="125">
        <v>56142.662106851792</v>
      </c>
      <c r="Q34" s="125">
        <v>52212.67575937217</v>
      </c>
      <c r="R34" s="126">
        <v>0</v>
      </c>
      <c r="T34" s="131" t="s">
        <v>141</v>
      </c>
      <c r="U34" s="125">
        <v>355773</v>
      </c>
      <c r="V34" s="125">
        <v>0</v>
      </c>
      <c r="W34" s="125">
        <v>0</v>
      </c>
      <c r="X34" s="126">
        <v>0</v>
      </c>
      <c r="Z34" s="131" t="s">
        <v>141</v>
      </c>
      <c r="AA34" s="125">
        <v>296787</v>
      </c>
      <c r="AB34" s="125">
        <v>117899.59042438876</v>
      </c>
      <c r="AC34" s="125">
        <v>0</v>
      </c>
      <c r="AD34" s="126">
        <v>0</v>
      </c>
      <c r="AF34" s="131" t="s">
        <v>143</v>
      </c>
      <c r="AG34" s="125">
        <v>0</v>
      </c>
      <c r="AH34" s="125">
        <v>0</v>
      </c>
      <c r="AI34" s="125">
        <v>0</v>
      </c>
      <c r="AJ34" s="126">
        <v>0</v>
      </c>
      <c r="AL34" s="131" t="s">
        <v>143</v>
      </c>
      <c r="AM34" s="125">
        <v>0</v>
      </c>
      <c r="AN34" s="125">
        <v>0</v>
      </c>
      <c r="AO34" s="125">
        <v>0</v>
      </c>
      <c r="AP34" s="126">
        <v>0</v>
      </c>
      <c r="AR34" s="131" t="s">
        <v>143</v>
      </c>
      <c r="AS34" s="125">
        <v>0</v>
      </c>
      <c r="AT34" s="125">
        <v>0</v>
      </c>
      <c r="AU34" s="125">
        <v>0</v>
      </c>
      <c r="AV34" s="126">
        <v>0</v>
      </c>
    </row>
    <row r="35" spans="2:48" s="130" customFormat="1">
      <c r="B35" s="131" t="s">
        <v>144</v>
      </c>
      <c r="C35" s="125">
        <v>0</v>
      </c>
      <c r="D35" s="125">
        <v>0</v>
      </c>
      <c r="E35" s="125">
        <v>0</v>
      </c>
      <c r="F35" s="126">
        <v>0</v>
      </c>
      <c r="H35" s="131" t="s">
        <v>144</v>
      </c>
      <c r="I35" s="125">
        <v>0</v>
      </c>
      <c r="J35" s="125">
        <v>0</v>
      </c>
      <c r="K35" s="125">
        <v>0</v>
      </c>
      <c r="L35" s="126">
        <v>0</v>
      </c>
      <c r="N35" s="131" t="s">
        <v>142</v>
      </c>
      <c r="O35" s="125">
        <v>117785.71428571429</v>
      </c>
      <c r="P35" s="125">
        <v>27210.252500000002</v>
      </c>
      <c r="Q35" s="125">
        <v>4781.4528</v>
      </c>
      <c r="R35" s="126">
        <v>0</v>
      </c>
      <c r="T35" s="131" t="s">
        <v>142</v>
      </c>
      <c r="U35" s="125">
        <v>34000</v>
      </c>
      <c r="V35" s="125">
        <v>25000</v>
      </c>
      <c r="W35" s="125">
        <v>0</v>
      </c>
      <c r="X35" s="126">
        <v>0</v>
      </c>
      <c r="Z35" s="131" t="s">
        <v>142</v>
      </c>
      <c r="AA35" s="125">
        <v>149521</v>
      </c>
      <c r="AB35" s="125">
        <v>64726</v>
      </c>
      <c r="AC35" s="125">
        <v>0</v>
      </c>
      <c r="AD35" s="126">
        <v>0</v>
      </c>
      <c r="AF35" s="131" t="s">
        <v>144</v>
      </c>
      <c r="AG35" s="125">
        <v>0</v>
      </c>
      <c r="AH35" s="125">
        <v>0</v>
      </c>
      <c r="AI35" s="125">
        <v>0</v>
      </c>
      <c r="AJ35" s="126">
        <v>0</v>
      </c>
      <c r="AL35" s="131" t="s">
        <v>144</v>
      </c>
      <c r="AM35" s="125">
        <v>0</v>
      </c>
      <c r="AN35" s="125">
        <v>0</v>
      </c>
      <c r="AO35" s="125">
        <v>0</v>
      </c>
      <c r="AP35" s="126">
        <v>0</v>
      </c>
      <c r="AR35" s="131" t="s">
        <v>144</v>
      </c>
      <c r="AS35" s="125">
        <v>0</v>
      </c>
      <c r="AT35" s="125">
        <v>0</v>
      </c>
      <c r="AU35" s="125">
        <v>0</v>
      </c>
      <c r="AV35" s="126">
        <v>0</v>
      </c>
    </row>
    <row r="36" spans="2:48" s="130" customFormat="1">
      <c r="B36" s="131" t="s">
        <v>145</v>
      </c>
      <c r="C36" s="125">
        <v>4000</v>
      </c>
      <c r="D36" s="125">
        <v>0</v>
      </c>
      <c r="E36" s="125">
        <v>0</v>
      </c>
      <c r="F36" s="126">
        <v>200</v>
      </c>
      <c r="H36" s="131" t="s">
        <v>145</v>
      </c>
      <c r="I36" s="125">
        <v>20000</v>
      </c>
      <c r="J36" s="125">
        <v>0</v>
      </c>
      <c r="K36" s="125">
        <v>0</v>
      </c>
      <c r="L36" s="126">
        <v>280</v>
      </c>
      <c r="N36" s="131" t="s">
        <v>143</v>
      </c>
      <c r="O36" s="125">
        <v>0</v>
      </c>
      <c r="P36" s="125">
        <v>0</v>
      </c>
      <c r="Q36" s="125">
        <v>0</v>
      </c>
      <c r="R36" s="126">
        <v>0</v>
      </c>
      <c r="T36" s="131" t="s">
        <v>143</v>
      </c>
      <c r="U36" s="125">
        <v>0</v>
      </c>
      <c r="V36" s="125">
        <v>0</v>
      </c>
      <c r="W36" s="125">
        <v>0</v>
      </c>
      <c r="X36" s="126">
        <v>0</v>
      </c>
      <c r="Z36" s="131" t="s">
        <v>143</v>
      </c>
      <c r="AA36" s="125">
        <v>0</v>
      </c>
      <c r="AB36" s="125">
        <v>0</v>
      </c>
      <c r="AC36" s="125">
        <v>0</v>
      </c>
      <c r="AD36" s="126">
        <v>0</v>
      </c>
      <c r="AF36" s="131" t="s">
        <v>145</v>
      </c>
      <c r="AG36" s="125">
        <v>110000</v>
      </c>
      <c r="AH36" s="125">
        <v>8585.4453074927515</v>
      </c>
      <c r="AI36" s="125">
        <v>4945.2164971158254</v>
      </c>
      <c r="AJ36" s="126">
        <v>360</v>
      </c>
      <c r="AL36" s="131" t="s">
        <v>145</v>
      </c>
      <c r="AM36" s="125">
        <v>46000</v>
      </c>
      <c r="AN36" s="125">
        <v>6868.3562459942013</v>
      </c>
      <c r="AO36" s="125">
        <v>1098.9369993590722</v>
      </c>
      <c r="AP36" s="126">
        <v>360</v>
      </c>
      <c r="AR36" s="131" t="s">
        <v>145</v>
      </c>
      <c r="AS36" s="125">
        <v>110000</v>
      </c>
      <c r="AT36" s="125">
        <v>10302.534368991302</v>
      </c>
      <c r="AU36" s="125">
        <v>2747.3424983976802</v>
      </c>
      <c r="AV36" s="126">
        <v>360</v>
      </c>
    </row>
    <row r="37" spans="2:48" s="130" customFormat="1">
      <c r="B37" s="131" t="s">
        <v>146</v>
      </c>
      <c r="C37" s="125">
        <v>0</v>
      </c>
      <c r="D37" s="125">
        <v>0</v>
      </c>
      <c r="E37" s="125">
        <v>0</v>
      </c>
      <c r="F37" s="126">
        <v>0</v>
      </c>
      <c r="H37" s="131" t="s">
        <v>146</v>
      </c>
      <c r="I37" s="125">
        <v>0</v>
      </c>
      <c r="J37" s="125">
        <v>0</v>
      </c>
      <c r="K37" s="125">
        <v>0</v>
      </c>
      <c r="L37" s="126">
        <v>0</v>
      </c>
      <c r="N37" s="131" t="s">
        <v>144</v>
      </c>
      <c r="O37" s="125">
        <v>0</v>
      </c>
      <c r="P37" s="125">
        <v>0</v>
      </c>
      <c r="Q37" s="125">
        <v>0</v>
      </c>
      <c r="R37" s="126">
        <v>0</v>
      </c>
      <c r="T37" s="131" t="s">
        <v>144</v>
      </c>
      <c r="U37" s="125">
        <v>0</v>
      </c>
      <c r="V37" s="125">
        <v>0</v>
      </c>
      <c r="W37" s="125">
        <v>0</v>
      </c>
      <c r="X37" s="126">
        <v>0</v>
      </c>
      <c r="Z37" s="131" t="s">
        <v>144</v>
      </c>
      <c r="AA37" s="125">
        <v>0</v>
      </c>
      <c r="AB37" s="125">
        <v>0</v>
      </c>
      <c r="AC37" s="125">
        <v>0</v>
      </c>
      <c r="AD37" s="126">
        <v>0</v>
      </c>
      <c r="AF37" s="131" t="s">
        <v>146</v>
      </c>
      <c r="AG37" s="125">
        <v>0</v>
      </c>
      <c r="AH37" s="125">
        <v>0</v>
      </c>
      <c r="AI37" s="125">
        <v>0</v>
      </c>
      <c r="AJ37" s="126">
        <v>0</v>
      </c>
      <c r="AL37" s="131" t="s">
        <v>146</v>
      </c>
      <c r="AM37" s="125">
        <v>0</v>
      </c>
      <c r="AN37" s="125">
        <v>0</v>
      </c>
      <c r="AO37" s="125">
        <v>0</v>
      </c>
      <c r="AP37" s="126">
        <v>0</v>
      </c>
      <c r="AR37" s="131" t="s">
        <v>146</v>
      </c>
      <c r="AS37" s="125">
        <v>0</v>
      </c>
      <c r="AT37" s="125">
        <v>0</v>
      </c>
      <c r="AU37" s="125">
        <v>0</v>
      </c>
      <c r="AV37" s="126">
        <v>0</v>
      </c>
    </row>
    <row r="38" spans="2:48" s="130" customFormat="1">
      <c r="B38" s="131" t="s">
        <v>147</v>
      </c>
      <c r="C38" s="125">
        <v>4500</v>
      </c>
      <c r="D38" s="125">
        <v>15000</v>
      </c>
      <c r="E38" s="125">
        <v>0</v>
      </c>
      <c r="F38" s="126">
        <v>0</v>
      </c>
      <c r="H38" s="131" t="s">
        <v>147</v>
      </c>
      <c r="I38" s="125">
        <v>15000</v>
      </c>
      <c r="J38" s="125">
        <v>10000</v>
      </c>
      <c r="K38" s="125">
        <v>0</v>
      </c>
      <c r="L38" s="126">
        <v>0</v>
      </c>
      <c r="N38" s="131" t="s">
        <v>145</v>
      </c>
      <c r="O38" s="125">
        <v>46000</v>
      </c>
      <c r="P38" s="125">
        <v>3434.1781229971007</v>
      </c>
      <c r="Q38" s="125">
        <v>2472.6082485579127</v>
      </c>
      <c r="R38" s="126">
        <v>360</v>
      </c>
      <c r="T38" s="131" t="s">
        <v>145</v>
      </c>
      <c r="U38" s="125">
        <v>46000</v>
      </c>
      <c r="V38" s="125">
        <v>0</v>
      </c>
      <c r="W38" s="125">
        <v>0</v>
      </c>
      <c r="X38" s="126">
        <v>360</v>
      </c>
      <c r="Z38" s="131" t="s">
        <v>145</v>
      </c>
      <c r="AA38" s="125">
        <v>120000</v>
      </c>
      <c r="AB38" s="125">
        <v>7211.7740582939114</v>
      </c>
      <c r="AC38" s="125">
        <v>0</v>
      </c>
      <c r="AD38" s="126">
        <v>0</v>
      </c>
      <c r="AF38" s="131" t="s">
        <v>147</v>
      </c>
      <c r="AG38" s="125">
        <v>224640</v>
      </c>
      <c r="AH38" s="125">
        <v>72367.845382341038</v>
      </c>
      <c r="AI38" s="125">
        <v>29769.837918143327</v>
      </c>
      <c r="AJ38" s="126">
        <v>0</v>
      </c>
      <c r="AL38" s="131" t="s">
        <v>147</v>
      </c>
      <c r="AM38" s="125">
        <v>55304.34782608696</v>
      </c>
      <c r="AN38" s="125">
        <v>40000</v>
      </c>
      <c r="AO38" s="125">
        <v>2933.3333333333335</v>
      </c>
      <c r="AP38" s="126">
        <v>0</v>
      </c>
      <c r="AR38" s="131" t="s">
        <v>147</v>
      </c>
      <c r="AS38" s="125">
        <v>152640</v>
      </c>
      <c r="AT38" s="125">
        <v>135317.44508246967</v>
      </c>
      <c r="AU38" s="125">
        <v>10613.950656076686</v>
      </c>
      <c r="AV38" s="126">
        <v>0</v>
      </c>
    </row>
    <row r="39" spans="2:48" s="130" customFormat="1">
      <c r="B39" s="131" t="s">
        <v>148</v>
      </c>
      <c r="C39" s="125">
        <v>0</v>
      </c>
      <c r="D39" s="125">
        <v>0</v>
      </c>
      <c r="E39" s="125">
        <v>0</v>
      </c>
      <c r="F39" s="126">
        <v>0</v>
      </c>
      <c r="H39" s="131" t="s">
        <v>148</v>
      </c>
      <c r="I39" s="125">
        <v>0</v>
      </c>
      <c r="J39" s="125">
        <v>0</v>
      </c>
      <c r="K39" s="125">
        <v>0</v>
      </c>
      <c r="L39" s="126">
        <v>0</v>
      </c>
      <c r="N39" s="131" t="s">
        <v>146</v>
      </c>
      <c r="O39" s="125">
        <v>0</v>
      </c>
      <c r="P39" s="125">
        <v>0</v>
      </c>
      <c r="Q39" s="125">
        <v>0</v>
      </c>
      <c r="R39" s="126">
        <v>0</v>
      </c>
      <c r="T39" s="131" t="s">
        <v>146</v>
      </c>
      <c r="U39" s="125">
        <v>0</v>
      </c>
      <c r="V39" s="125">
        <v>0</v>
      </c>
      <c r="W39" s="125">
        <v>0</v>
      </c>
      <c r="X39" s="126">
        <v>0</v>
      </c>
      <c r="Z39" s="131" t="s">
        <v>146</v>
      </c>
      <c r="AA39" s="125">
        <v>0</v>
      </c>
      <c r="AB39" s="125">
        <v>0</v>
      </c>
      <c r="AC39" s="125">
        <v>0</v>
      </c>
      <c r="AD39" s="126">
        <v>0</v>
      </c>
      <c r="AF39" s="131" t="s">
        <v>148</v>
      </c>
      <c r="AG39" s="125">
        <v>23399.999999999993</v>
      </c>
      <c r="AH39" s="125">
        <v>15735.2</v>
      </c>
      <c r="AI39" s="125">
        <v>1888.2240000000002</v>
      </c>
      <c r="AJ39" s="126">
        <v>0</v>
      </c>
      <c r="AL39" s="131" t="s">
        <v>148</v>
      </c>
      <c r="AM39" s="125">
        <v>19126.08695652174</v>
      </c>
      <c r="AN39" s="125">
        <v>12588.16</v>
      </c>
      <c r="AO39" s="125">
        <v>419.60533333333336</v>
      </c>
      <c r="AP39" s="126">
        <v>0</v>
      </c>
      <c r="AR39" s="131" t="s">
        <v>148</v>
      </c>
      <c r="AS39" s="125">
        <v>15899.999999999998</v>
      </c>
      <c r="AT39" s="125">
        <v>18882.240000000002</v>
      </c>
      <c r="AU39" s="125">
        <v>1049.0133333333335</v>
      </c>
      <c r="AV39" s="126">
        <v>0</v>
      </c>
    </row>
    <row r="40" spans="2:48" s="130" customFormat="1">
      <c r="B40" s="131" t="s">
        <v>149</v>
      </c>
      <c r="C40" s="125">
        <v>7260</v>
      </c>
      <c r="D40" s="125">
        <v>16593</v>
      </c>
      <c r="E40" s="125">
        <v>0</v>
      </c>
      <c r="F40" s="126">
        <v>0</v>
      </c>
      <c r="H40" s="131" t="s">
        <v>149</v>
      </c>
      <c r="I40" s="125">
        <v>14520</v>
      </c>
      <c r="J40" s="125">
        <v>32593</v>
      </c>
      <c r="K40" s="125">
        <v>0</v>
      </c>
      <c r="L40" s="126">
        <v>0</v>
      </c>
      <c r="N40" s="131" t="s">
        <v>147</v>
      </c>
      <c r="O40" s="125">
        <v>93120</v>
      </c>
      <c r="P40" s="125">
        <v>22762.815625000003</v>
      </c>
      <c r="Q40" s="125">
        <v>5743.1220000000012</v>
      </c>
      <c r="R40" s="126">
        <v>0</v>
      </c>
      <c r="T40" s="131" t="s">
        <v>147</v>
      </c>
      <c r="U40" s="125">
        <v>24000</v>
      </c>
      <c r="V40" s="125">
        <v>20000</v>
      </c>
      <c r="W40" s="125">
        <v>0</v>
      </c>
      <c r="X40" s="126">
        <v>0</v>
      </c>
      <c r="Z40" s="131" t="s">
        <v>147</v>
      </c>
      <c r="AA40" s="125">
        <v>90296</v>
      </c>
      <c r="AB40" s="125">
        <v>51745</v>
      </c>
      <c r="AC40" s="125">
        <v>0</v>
      </c>
      <c r="AD40" s="126">
        <v>0</v>
      </c>
      <c r="AF40" s="131" t="s">
        <v>149</v>
      </c>
      <c r="AG40" s="125">
        <v>169884</v>
      </c>
      <c r="AH40" s="125">
        <v>134227.64083506295</v>
      </c>
      <c r="AI40" s="125">
        <v>23681.030850639258</v>
      </c>
      <c r="AJ40" s="126">
        <v>0</v>
      </c>
      <c r="AL40" s="131" t="s">
        <v>149</v>
      </c>
      <c r="AM40" s="125">
        <v>50188.695652173912</v>
      </c>
      <c r="AN40" s="125">
        <v>81481</v>
      </c>
      <c r="AO40" s="125">
        <v>2716.0333333333333</v>
      </c>
      <c r="AP40" s="126">
        <v>0</v>
      </c>
      <c r="AR40" s="131" t="s">
        <v>149</v>
      </c>
      <c r="AS40" s="125">
        <v>115434</v>
      </c>
      <c r="AT40" s="125">
        <v>236810.30850639255</v>
      </c>
      <c r="AU40" s="125">
        <v>8948.5093890041971</v>
      </c>
      <c r="AV40" s="126">
        <v>0</v>
      </c>
    </row>
    <row r="41" spans="2:48" s="130" customFormat="1">
      <c r="B41" s="131" t="s">
        <v>150</v>
      </c>
      <c r="C41" s="125">
        <v>0</v>
      </c>
      <c r="D41" s="125">
        <v>0</v>
      </c>
      <c r="E41" s="125">
        <v>0</v>
      </c>
      <c r="F41" s="126">
        <v>0</v>
      </c>
      <c r="H41" s="131" t="s">
        <v>150</v>
      </c>
      <c r="I41" s="125">
        <v>0</v>
      </c>
      <c r="J41" s="125">
        <v>0</v>
      </c>
      <c r="K41" s="125">
        <v>0</v>
      </c>
      <c r="L41" s="126">
        <v>0</v>
      </c>
      <c r="N41" s="131" t="s">
        <v>148</v>
      </c>
      <c r="O41" s="125">
        <v>9699.9999999999982</v>
      </c>
      <c r="P41" s="125">
        <v>6294.08</v>
      </c>
      <c r="Q41" s="125">
        <v>944.11200000000008</v>
      </c>
      <c r="R41" s="126">
        <v>0</v>
      </c>
      <c r="T41" s="131" t="s">
        <v>148</v>
      </c>
      <c r="U41" s="125">
        <v>8300</v>
      </c>
      <c r="V41" s="125">
        <v>0</v>
      </c>
      <c r="W41" s="125">
        <v>0</v>
      </c>
      <c r="X41" s="126">
        <v>0</v>
      </c>
      <c r="Z41" s="131" t="s">
        <v>148</v>
      </c>
      <c r="AA41" s="125">
        <v>8300</v>
      </c>
      <c r="AB41" s="125">
        <v>0</v>
      </c>
      <c r="AC41" s="125">
        <v>0</v>
      </c>
      <c r="AD41" s="126">
        <v>0</v>
      </c>
      <c r="AF41" s="131" t="s">
        <v>150</v>
      </c>
      <c r="AG41" s="125">
        <v>0</v>
      </c>
      <c r="AH41" s="125">
        <v>11192.5</v>
      </c>
      <c r="AI41" s="125">
        <v>0</v>
      </c>
      <c r="AJ41" s="126">
        <v>0</v>
      </c>
      <c r="AL41" s="131" t="s">
        <v>150</v>
      </c>
      <c r="AM41" s="125">
        <v>0</v>
      </c>
      <c r="AN41" s="125">
        <v>8954</v>
      </c>
      <c r="AO41" s="125">
        <v>0</v>
      </c>
      <c r="AP41" s="126">
        <v>0</v>
      </c>
      <c r="AR41" s="131" t="s">
        <v>150</v>
      </c>
      <c r="AS41" s="125">
        <v>0</v>
      </c>
      <c r="AT41" s="125">
        <v>13431</v>
      </c>
      <c r="AU41" s="125">
        <v>0</v>
      </c>
      <c r="AV41" s="126">
        <v>0</v>
      </c>
    </row>
    <row r="42" spans="2:48" s="130" customFormat="1">
      <c r="B42" s="131" t="s">
        <v>151</v>
      </c>
      <c r="C42" s="125">
        <v>0</v>
      </c>
      <c r="D42" s="125">
        <v>0</v>
      </c>
      <c r="E42" s="125">
        <v>0</v>
      </c>
      <c r="F42" s="126">
        <v>0</v>
      </c>
      <c r="H42" s="131" t="s">
        <v>151</v>
      </c>
      <c r="I42" s="125">
        <v>0</v>
      </c>
      <c r="J42" s="125">
        <v>0</v>
      </c>
      <c r="K42" s="125">
        <v>0</v>
      </c>
      <c r="L42" s="126">
        <v>0</v>
      </c>
      <c r="N42" s="131" t="s">
        <v>149</v>
      </c>
      <c r="O42" s="125">
        <v>70422</v>
      </c>
      <c r="P42" s="125">
        <v>53391.284342500003</v>
      </c>
      <c r="Q42" s="125">
        <v>5883.7870960000009</v>
      </c>
      <c r="R42" s="126">
        <v>0</v>
      </c>
      <c r="T42" s="131" t="s">
        <v>149</v>
      </c>
      <c r="U42" s="125">
        <v>21780</v>
      </c>
      <c r="V42" s="125">
        <v>48889</v>
      </c>
      <c r="W42" s="125">
        <v>0</v>
      </c>
      <c r="X42" s="126">
        <v>0</v>
      </c>
      <c r="Z42" s="131" t="s">
        <v>149</v>
      </c>
      <c r="AA42" s="125">
        <v>21780</v>
      </c>
      <c r="AB42" s="125">
        <v>48889</v>
      </c>
      <c r="AC42" s="125">
        <v>0</v>
      </c>
      <c r="AD42" s="126">
        <v>0</v>
      </c>
      <c r="AF42" s="131" t="s">
        <v>151</v>
      </c>
      <c r="AG42" s="125">
        <v>334450.13333333336</v>
      </c>
      <c r="AH42" s="125">
        <v>38145</v>
      </c>
      <c r="AI42" s="125">
        <v>2288.7000000000003</v>
      </c>
      <c r="AJ42" s="126">
        <v>0</v>
      </c>
      <c r="AL42" s="131" t="s">
        <v>151</v>
      </c>
      <c r="AM42" s="125">
        <v>163439.27927927926</v>
      </c>
      <c r="AN42" s="125">
        <v>30516</v>
      </c>
      <c r="AO42" s="125">
        <v>508.60000000000008</v>
      </c>
      <c r="AP42" s="126">
        <v>0</v>
      </c>
      <c r="AR42" s="131" t="s">
        <v>151</v>
      </c>
      <c r="AS42" s="125">
        <v>241890.13333333336</v>
      </c>
      <c r="AT42" s="125">
        <v>45774</v>
      </c>
      <c r="AU42" s="125">
        <v>1271.5</v>
      </c>
      <c r="AV42" s="126">
        <v>0</v>
      </c>
    </row>
    <row r="43" spans="2:48" s="130" customFormat="1">
      <c r="B43" s="131" t="s">
        <v>152</v>
      </c>
      <c r="C43" s="125">
        <v>136100</v>
      </c>
      <c r="D43" s="125">
        <v>58333</v>
      </c>
      <c r="E43" s="125">
        <v>119167</v>
      </c>
      <c r="F43" s="126">
        <v>0</v>
      </c>
      <c r="H43" s="131" t="s">
        <v>152</v>
      </c>
      <c r="I43" s="125">
        <v>436100</v>
      </c>
      <c r="J43" s="125">
        <v>103333</v>
      </c>
      <c r="K43" s="125">
        <v>209167</v>
      </c>
      <c r="L43" s="126">
        <v>0</v>
      </c>
      <c r="N43" s="131" t="s">
        <v>150</v>
      </c>
      <c r="O43" s="125">
        <v>0</v>
      </c>
      <c r="P43" s="125">
        <v>4477</v>
      </c>
      <c r="Q43" s="125">
        <v>0</v>
      </c>
      <c r="R43" s="126">
        <v>0</v>
      </c>
      <c r="T43" s="131" t="s">
        <v>150</v>
      </c>
      <c r="U43" s="125">
        <v>0</v>
      </c>
      <c r="V43" s="125">
        <v>0</v>
      </c>
      <c r="W43" s="125">
        <v>0</v>
      </c>
      <c r="X43" s="126">
        <v>0</v>
      </c>
      <c r="Z43" s="131" t="s">
        <v>150</v>
      </c>
      <c r="AA43" s="125">
        <v>33258</v>
      </c>
      <c r="AB43" s="125">
        <v>9401.6999999999989</v>
      </c>
      <c r="AC43" s="125">
        <v>0</v>
      </c>
      <c r="AD43" s="126">
        <v>0</v>
      </c>
      <c r="AF43" s="131" t="s">
        <v>152</v>
      </c>
      <c r="AG43" s="125">
        <v>1852122.5806451614</v>
      </c>
      <c r="AH43" s="125">
        <v>3500000</v>
      </c>
      <c r="AI43" s="125">
        <v>547154.43235431297</v>
      </c>
      <c r="AJ43" s="126">
        <v>0</v>
      </c>
      <c r="AL43" s="131" t="s">
        <v>152</v>
      </c>
      <c r="AM43" s="125">
        <v>1382975.7575757576</v>
      </c>
      <c r="AN43" s="125">
        <v>238333</v>
      </c>
      <c r="AO43" s="125">
        <v>65144.353333333333</v>
      </c>
      <c r="AP43" s="126">
        <v>0</v>
      </c>
      <c r="AR43" s="131" t="s">
        <v>152</v>
      </c>
      <c r="AS43" s="125">
        <v>1472200</v>
      </c>
      <c r="AT43" s="125">
        <v>4000000</v>
      </c>
      <c r="AU43" s="125">
        <v>3000000</v>
      </c>
      <c r="AV43" s="126">
        <v>0</v>
      </c>
    </row>
    <row r="44" spans="2:48" s="130" customFormat="1">
      <c r="B44" s="131" t="s">
        <v>153</v>
      </c>
      <c r="C44" s="125">
        <v>17000</v>
      </c>
      <c r="D44" s="125">
        <v>24000</v>
      </c>
      <c r="E44" s="125">
        <v>0</v>
      </c>
      <c r="F44" s="126">
        <v>0</v>
      </c>
      <c r="H44" s="131" t="s">
        <v>153</v>
      </c>
      <c r="I44" s="125">
        <v>37000</v>
      </c>
      <c r="J44" s="125">
        <v>64000</v>
      </c>
      <c r="K44" s="125">
        <v>0</v>
      </c>
      <c r="L44" s="126">
        <v>0</v>
      </c>
      <c r="N44" s="131" t="s">
        <v>151</v>
      </c>
      <c r="O44" s="125">
        <v>172778.66666666669</v>
      </c>
      <c r="P44" s="125">
        <v>15258</v>
      </c>
      <c r="Q44" s="125">
        <v>1144.3500000000001</v>
      </c>
      <c r="R44" s="126">
        <v>0</v>
      </c>
      <c r="T44" s="131" t="s">
        <v>151</v>
      </c>
      <c r="U44" s="125">
        <v>92560</v>
      </c>
      <c r="V44" s="125">
        <v>72035</v>
      </c>
      <c r="W44" s="125">
        <v>12712</v>
      </c>
      <c r="X44" s="126">
        <v>0</v>
      </c>
      <c r="Z44" s="131" t="s">
        <v>151</v>
      </c>
      <c r="AA44" s="125">
        <v>110579.69388350502</v>
      </c>
      <c r="AB44" s="125">
        <v>72035</v>
      </c>
      <c r="AC44" s="125">
        <v>12712</v>
      </c>
      <c r="AD44" s="126">
        <v>0</v>
      </c>
      <c r="AF44" s="131" t="s">
        <v>153</v>
      </c>
      <c r="AG44" s="125">
        <v>278565.21739130426</v>
      </c>
      <c r="AH44" s="125">
        <v>103000</v>
      </c>
      <c r="AI44" s="125">
        <v>4538.2535721442109</v>
      </c>
      <c r="AJ44" s="126">
        <v>0</v>
      </c>
      <c r="AL44" s="131" t="s">
        <v>153</v>
      </c>
      <c r="AM44" s="125">
        <v>204717.39130434781</v>
      </c>
      <c r="AN44" s="125">
        <v>103000</v>
      </c>
      <c r="AO44" s="125">
        <v>686.66666666666663</v>
      </c>
      <c r="AP44" s="126">
        <v>0</v>
      </c>
      <c r="AR44" s="131" t="s">
        <v>153</v>
      </c>
      <c r="AS44" s="125">
        <v>204717.39130434781</v>
      </c>
      <c r="AT44" s="125">
        <v>103000</v>
      </c>
      <c r="AU44" s="125">
        <v>1934.3759866272449</v>
      </c>
      <c r="AV44" s="126">
        <v>0</v>
      </c>
    </row>
    <row r="45" spans="2:48" s="130" customFormat="1">
      <c r="B45" s="132" t="s">
        <v>154</v>
      </c>
      <c r="C45" s="125">
        <v>9000</v>
      </c>
      <c r="D45" s="125">
        <v>18000</v>
      </c>
      <c r="E45" s="125">
        <v>0</v>
      </c>
      <c r="F45" s="126">
        <v>0</v>
      </c>
      <c r="H45" s="132" t="s">
        <v>154</v>
      </c>
      <c r="I45" s="125">
        <v>22000</v>
      </c>
      <c r="J45" s="125">
        <v>48000</v>
      </c>
      <c r="K45" s="125">
        <v>0</v>
      </c>
      <c r="L45" s="126">
        <v>0</v>
      </c>
      <c r="N45" s="132" t="s">
        <v>152</v>
      </c>
      <c r="O45" s="125">
        <v>1013126.8817204302</v>
      </c>
      <c r="P45" s="125">
        <v>2500000</v>
      </c>
      <c r="Q45" s="125">
        <v>144160.87900000002</v>
      </c>
      <c r="R45" s="126">
        <v>0</v>
      </c>
      <c r="T45" s="132" t="s">
        <v>152</v>
      </c>
      <c r="U45" s="125">
        <v>736100</v>
      </c>
      <c r="V45" s="125">
        <v>148333</v>
      </c>
      <c r="W45" s="125">
        <v>299167</v>
      </c>
      <c r="X45" s="126">
        <v>0</v>
      </c>
      <c r="Z45" s="132" t="s">
        <v>152</v>
      </c>
      <c r="AA45" s="125">
        <v>1265804</v>
      </c>
      <c r="AB45" s="125">
        <v>930791</v>
      </c>
      <c r="AC45" s="125">
        <v>0</v>
      </c>
      <c r="AD45" s="126">
        <v>0</v>
      </c>
      <c r="AF45" s="132" t="s">
        <v>154</v>
      </c>
      <c r="AG45" s="125">
        <v>161956.5217391304</v>
      </c>
      <c r="AH45" s="125">
        <v>75000</v>
      </c>
      <c r="AI45" s="125">
        <v>3215.7140114844537</v>
      </c>
      <c r="AJ45" s="126">
        <v>0</v>
      </c>
      <c r="AL45" s="132" t="s">
        <v>154</v>
      </c>
      <c r="AM45" s="125">
        <v>119021.73913043478</v>
      </c>
      <c r="AN45" s="125">
        <v>75000</v>
      </c>
      <c r="AO45" s="125">
        <v>500</v>
      </c>
      <c r="AP45" s="126">
        <v>0</v>
      </c>
      <c r="AR45" s="132" t="s">
        <v>154</v>
      </c>
      <c r="AS45" s="125">
        <v>119021.73913043475</v>
      </c>
      <c r="AT45" s="125">
        <v>75000</v>
      </c>
      <c r="AU45" s="125">
        <v>1388.4141445880925</v>
      </c>
      <c r="AV45" s="126">
        <v>0</v>
      </c>
    </row>
    <row r="46" spans="2:48" s="130" customFormat="1">
      <c r="B46" s="132" t="s">
        <v>155</v>
      </c>
      <c r="C46" s="125">
        <v>90000</v>
      </c>
      <c r="D46" s="125">
        <v>131000</v>
      </c>
      <c r="E46" s="125">
        <v>0</v>
      </c>
      <c r="F46" s="126">
        <v>57.077625570776256</v>
      </c>
      <c r="H46" s="132" t="s">
        <v>155</v>
      </c>
      <c r="I46" s="125">
        <v>192000</v>
      </c>
      <c r="J46" s="125">
        <v>341000</v>
      </c>
      <c r="K46" s="125">
        <v>0</v>
      </c>
      <c r="L46" s="126">
        <v>199.77168949771689</v>
      </c>
      <c r="N46" s="132" t="s">
        <v>153</v>
      </c>
      <c r="O46" s="125">
        <v>160782.60869565213</v>
      </c>
      <c r="P46" s="125">
        <v>80591.660312499997</v>
      </c>
      <c r="Q46" s="125">
        <v>1698.7326</v>
      </c>
      <c r="R46" s="126">
        <v>0</v>
      </c>
      <c r="T46" s="132" t="s">
        <v>153</v>
      </c>
      <c r="U46" s="125">
        <v>129000</v>
      </c>
      <c r="V46" s="125">
        <v>77000</v>
      </c>
      <c r="W46" s="125">
        <v>0</v>
      </c>
      <c r="X46" s="126">
        <v>0</v>
      </c>
      <c r="Z46" s="132" t="s">
        <v>153</v>
      </c>
      <c r="AA46" s="125">
        <v>4965.604166666667</v>
      </c>
      <c r="AB46" s="125">
        <v>77000</v>
      </c>
      <c r="AC46" s="125">
        <v>0</v>
      </c>
      <c r="AD46" s="126">
        <v>0</v>
      </c>
      <c r="AF46" s="132" t="s">
        <v>155</v>
      </c>
      <c r="AG46" s="125">
        <v>1425217.3913043474</v>
      </c>
      <c r="AH46" s="125">
        <v>575000</v>
      </c>
      <c r="AI46" s="125">
        <v>26369.521432865266</v>
      </c>
      <c r="AJ46" s="126">
        <v>342.35159817351598</v>
      </c>
      <c r="AL46" s="132" t="s">
        <v>155</v>
      </c>
      <c r="AM46" s="125">
        <v>1047391.3043478261</v>
      </c>
      <c r="AN46" s="125">
        <v>575000</v>
      </c>
      <c r="AO46" s="125">
        <v>3833.3333333333335</v>
      </c>
      <c r="AP46" s="126">
        <v>342.35159817351598</v>
      </c>
      <c r="AR46" s="132" t="s">
        <v>155</v>
      </c>
      <c r="AS46" s="125">
        <v>1047391.3043478259</v>
      </c>
      <c r="AT46" s="125">
        <v>575000</v>
      </c>
      <c r="AU46" s="125">
        <v>11032.922586430133</v>
      </c>
      <c r="AV46" s="126">
        <v>342.35159817351598</v>
      </c>
    </row>
    <row r="47" spans="2:48" s="130" customFormat="1">
      <c r="B47" s="132" t="s">
        <v>156</v>
      </c>
      <c r="C47" s="125">
        <v>74500</v>
      </c>
      <c r="D47" s="125">
        <v>23000</v>
      </c>
      <c r="E47" s="125">
        <v>0</v>
      </c>
      <c r="F47" s="126">
        <v>0</v>
      </c>
      <c r="H47" s="132" t="s">
        <v>156</v>
      </c>
      <c r="I47" s="125">
        <v>1027000</v>
      </c>
      <c r="J47" s="125">
        <v>62000</v>
      </c>
      <c r="K47" s="125">
        <v>0</v>
      </c>
      <c r="L47" s="126">
        <v>0</v>
      </c>
      <c r="N47" s="132" t="s">
        <v>154</v>
      </c>
      <c r="O47" s="125">
        <v>93478.260869565202</v>
      </c>
      <c r="P47" s="125">
        <v>59486.534062500003</v>
      </c>
      <c r="Q47" s="125">
        <v>1249.8918000000001</v>
      </c>
      <c r="R47" s="126">
        <v>0</v>
      </c>
      <c r="T47" s="132" t="s">
        <v>154</v>
      </c>
      <c r="U47" s="125">
        <v>75000</v>
      </c>
      <c r="V47" s="125">
        <v>57000</v>
      </c>
      <c r="W47" s="125">
        <v>0</v>
      </c>
      <c r="X47" s="126">
        <v>0</v>
      </c>
      <c r="Z47" s="132" t="s">
        <v>154</v>
      </c>
      <c r="AA47" s="125">
        <v>2886.9791666666665</v>
      </c>
      <c r="AB47" s="125">
        <v>57000</v>
      </c>
      <c r="AC47" s="125">
        <v>0</v>
      </c>
      <c r="AD47" s="126">
        <v>0</v>
      </c>
      <c r="AF47" s="132" t="s">
        <v>156</v>
      </c>
      <c r="AG47" s="125">
        <v>0</v>
      </c>
      <c r="AH47" s="125">
        <v>423733.50321757799</v>
      </c>
      <c r="AI47" s="125">
        <v>418085.82618351176</v>
      </c>
      <c r="AJ47" s="126">
        <v>0</v>
      </c>
      <c r="AL47" s="132" t="s">
        <v>156</v>
      </c>
      <c r="AM47" s="125">
        <v>4378260.8695652178</v>
      </c>
      <c r="AN47" s="125">
        <v>236000</v>
      </c>
      <c r="AO47" s="125">
        <v>41693.333333333336</v>
      </c>
      <c r="AP47" s="126">
        <v>0</v>
      </c>
      <c r="AR47" s="132" t="s">
        <v>156</v>
      </c>
      <c r="AS47" s="125">
        <v>4378260.8695652168</v>
      </c>
      <c r="AT47" s="125">
        <v>788841.181478324</v>
      </c>
      <c r="AU47" s="125">
        <v>149719.17113687756</v>
      </c>
      <c r="AV47" s="126">
        <v>0</v>
      </c>
    </row>
    <row r="48" spans="2:48" s="130" customFormat="1">
      <c r="B48" s="131" t="s">
        <v>157</v>
      </c>
      <c r="C48" s="125">
        <v>10300</v>
      </c>
      <c r="D48" s="125">
        <v>0</v>
      </c>
      <c r="E48" s="125">
        <v>0</v>
      </c>
      <c r="F48" s="126">
        <v>0</v>
      </c>
      <c r="H48" s="131" t="s">
        <v>157</v>
      </c>
      <c r="I48" s="125">
        <v>43300</v>
      </c>
      <c r="J48" s="125">
        <v>0</v>
      </c>
      <c r="K48" s="125">
        <v>0</v>
      </c>
      <c r="L48" s="126">
        <v>0</v>
      </c>
      <c r="N48" s="131" t="s">
        <v>155</v>
      </c>
      <c r="O48" s="125">
        <v>822608.69565217372</v>
      </c>
      <c r="P48" s="125">
        <v>440549.96187500004</v>
      </c>
      <c r="Q48" s="125">
        <v>9332.3956000000017</v>
      </c>
      <c r="R48" s="126">
        <v>342.35159817351598</v>
      </c>
      <c r="T48" s="131" t="s">
        <v>155</v>
      </c>
      <c r="U48" s="125">
        <v>660000</v>
      </c>
      <c r="V48" s="125">
        <v>419000</v>
      </c>
      <c r="W48" s="125">
        <v>0</v>
      </c>
      <c r="X48" s="126">
        <v>342.35159817351598</v>
      </c>
      <c r="Z48" s="131" t="s">
        <v>155</v>
      </c>
      <c r="AA48" s="125">
        <v>25405.416666666664</v>
      </c>
      <c r="AB48" s="125">
        <v>419000</v>
      </c>
      <c r="AC48" s="125">
        <v>0</v>
      </c>
      <c r="AD48" s="126">
        <v>342.35159817351598</v>
      </c>
      <c r="AF48" s="131" t="s">
        <v>157</v>
      </c>
      <c r="AG48" s="125">
        <v>1305055.555555556</v>
      </c>
      <c r="AH48" s="125">
        <v>292977</v>
      </c>
      <c r="AI48" s="125">
        <v>70314.48000000001</v>
      </c>
      <c r="AJ48" s="126">
        <v>0</v>
      </c>
      <c r="AL48" s="131" t="s">
        <v>157</v>
      </c>
      <c r="AM48" s="125">
        <v>144147.05882352943</v>
      </c>
      <c r="AN48" s="125">
        <v>234381.6</v>
      </c>
      <c r="AO48" s="125">
        <v>15625.440000000002</v>
      </c>
      <c r="AP48" s="126">
        <v>0</v>
      </c>
      <c r="AR48" s="131" t="s">
        <v>157</v>
      </c>
      <c r="AS48" s="125">
        <v>952972.22222222248</v>
      </c>
      <c r="AT48" s="125">
        <v>351572.4</v>
      </c>
      <c r="AU48" s="125">
        <v>39063.599999999999</v>
      </c>
      <c r="AV48" s="126">
        <v>0</v>
      </c>
    </row>
    <row r="49" spans="2:48" s="130" customFormat="1">
      <c r="B49" s="131" t="s">
        <v>158</v>
      </c>
      <c r="C49" s="125">
        <v>7000</v>
      </c>
      <c r="D49" s="125">
        <v>0</v>
      </c>
      <c r="E49" s="125">
        <v>0</v>
      </c>
      <c r="F49" s="126">
        <v>0</v>
      </c>
      <c r="H49" s="131" t="s">
        <v>158</v>
      </c>
      <c r="I49" s="125">
        <v>24000</v>
      </c>
      <c r="J49" s="125">
        <v>0</v>
      </c>
      <c r="K49" s="125">
        <v>0</v>
      </c>
      <c r="L49" s="126">
        <v>0</v>
      </c>
      <c r="N49" s="131" t="s">
        <v>156</v>
      </c>
      <c r="O49" s="125">
        <v>2671014.4927536231</v>
      </c>
      <c r="P49" s="125">
        <v>136024.330625</v>
      </c>
      <c r="Q49" s="125">
        <v>82367.077400000009</v>
      </c>
      <c r="R49" s="126">
        <v>0</v>
      </c>
      <c r="T49" s="131" t="s">
        <v>156</v>
      </c>
      <c r="U49" s="125">
        <v>1900000</v>
      </c>
      <c r="V49" s="125">
        <v>120000</v>
      </c>
      <c r="W49" s="125">
        <v>0</v>
      </c>
      <c r="X49" s="126">
        <v>0</v>
      </c>
      <c r="Z49" s="131" t="s">
        <v>156</v>
      </c>
      <c r="AA49" s="125">
        <v>1731042</v>
      </c>
      <c r="AB49" s="125">
        <v>549470</v>
      </c>
      <c r="AC49" s="125">
        <v>0</v>
      </c>
      <c r="AD49" s="126">
        <v>0</v>
      </c>
      <c r="AF49" s="131" t="s">
        <v>158</v>
      </c>
      <c r="AG49" s="125">
        <v>1333800</v>
      </c>
      <c r="AH49" s="125">
        <v>436119.9</v>
      </c>
      <c r="AI49" s="125">
        <v>355873.83840000001</v>
      </c>
      <c r="AJ49" s="126">
        <v>0</v>
      </c>
      <c r="AL49" s="131" t="s">
        <v>158</v>
      </c>
      <c r="AM49" s="125">
        <v>131347.82608695651</v>
      </c>
      <c r="AN49" s="125">
        <v>348895.92</v>
      </c>
      <c r="AO49" s="125">
        <v>79083.075200000007</v>
      </c>
      <c r="AP49" s="126">
        <v>0</v>
      </c>
      <c r="AR49" s="131" t="s">
        <v>158</v>
      </c>
      <c r="AS49" s="125">
        <v>906300</v>
      </c>
      <c r="AT49" s="125">
        <v>523343.88</v>
      </c>
      <c r="AU49" s="125">
        <v>197707.68800000005</v>
      </c>
      <c r="AV49" s="126">
        <v>0</v>
      </c>
    </row>
    <row r="50" spans="2:48" s="130" customFormat="1">
      <c r="B50" s="131" t="s">
        <v>159</v>
      </c>
      <c r="C50" s="125">
        <v>16000</v>
      </c>
      <c r="D50" s="125">
        <v>2500</v>
      </c>
      <c r="E50" s="125">
        <v>500</v>
      </c>
      <c r="F50" s="126">
        <v>2</v>
      </c>
      <c r="H50" s="131" t="s">
        <v>159</v>
      </c>
      <c r="I50" s="125">
        <v>49500</v>
      </c>
      <c r="J50" s="125">
        <v>5000</v>
      </c>
      <c r="K50" s="125">
        <v>1500</v>
      </c>
      <c r="L50" s="126">
        <v>4</v>
      </c>
      <c r="N50" s="131" t="s">
        <v>157</v>
      </c>
      <c r="O50" s="125">
        <v>694777.77777777787</v>
      </c>
      <c r="P50" s="125">
        <v>117190.8</v>
      </c>
      <c r="Q50" s="125">
        <v>35157.240000000005</v>
      </c>
      <c r="R50" s="126">
        <v>0</v>
      </c>
      <c r="T50" s="131" t="s">
        <v>157</v>
      </c>
      <c r="U50" s="125">
        <v>84500</v>
      </c>
      <c r="V50" s="125">
        <v>0</v>
      </c>
      <c r="W50" s="125">
        <v>0</v>
      </c>
      <c r="X50" s="126">
        <v>0</v>
      </c>
      <c r="Z50" s="131" t="s">
        <v>157</v>
      </c>
      <c r="AA50" s="125">
        <v>423568</v>
      </c>
      <c r="AB50" s="125">
        <v>246100.68</v>
      </c>
      <c r="AC50" s="125">
        <v>0</v>
      </c>
      <c r="AD50" s="126">
        <v>0</v>
      </c>
      <c r="AF50" s="131" t="s">
        <v>159</v>
      </c>
      <c r="AG50" s="125">
        <v>373043.47826086957</v>
      </c>
      <c r="AH50" s="125">
        <v>36183.922691170519</v>
      </c>
      <c r="AI50" s="125">
        <v>0</v>
      </c>
      <c r="AJ50" s="126">
        <v>8</v>
      </c>
      <c r="AL50" s="131" t="s">
        <v>159</v>
      </c>
      <c r="AM50" s="125">
        <v>253478.26086956522</v>
      </c>
      <c r="AN50" s="125">
        <v>20000</v>
      </c>
      <c r="AO50" s="125">
        <v>0</v>
      </c>
      <c r="AP50" s="126">
        <v>8</v>
      </c>
      <c r="AR50" s="131" t="s">
        <v>159</v>
      </c>
      <c r="AS50" s="125">
        <v>253478.26086956519</v>
      </c>
      <c r="AT50" s="125">
        <v>67658.722541234834</v>
      </c>
      <c r="AU50" s="125">
        <v>0</v>
      </c>
      <c r="AV50" s="126">
        <v>8</v>
      </c>
    </row>
    <row r="51" spans="2:48" s="130" customFormat="1">
      <c r="B51" s="131" t="s">
        <v>160</v>
      </c>
      <c r="C51" s="125">
        <v>1672</v>
      </c>
      <c r="D51" s="125">
        <v>1573</v>
      </c>
      <c r="E51" s="125">
        <v>0</v>
      </c>
      <c r="F51" s="126">
        <v>0</v>
      </c>
      <c r="H51" s="131" t="s">
        <v>160</v>
      </c>
      <c r="I51" s="125">
        <v>5040</v>
      </c>
      <c r="J51" s="125">
        <v>4733</v>
      </c>
      <c r="K51" s="125">
        <v>0</v>
      </c>
      <c r="L51" s="126">
        <v>0</v>
      </c>
      <c r="N51" s="131" t="s">
        <v>158</v>
      </c>
      <c r="O51" s="125">
        <v>552900</v>
      </c>
      <c r="P51" s="125">
        <v>174447.96</v>
      </c>
      <c r="Q51" s="125">
        <v>177936.9192</v>
      </c>
      <c r="R51" s="126">
        <v>0</v>
      </c>
      <c r="T51" s="131" t="s">
        <v>158</v>
      </c>
      <c r="U51" s="125">
        <v>57000</v>
      </c>
      <c r="V51" s="125">
        <v>0</v>
      </c>
      <c r="W51" s="125">
        <v>0</v>
      </c>
      <c r="X51" s="126">
        <v>0</v>
      </c>
      <c r="Z51" s="131" t="s">
        <v>158</v>
      </c>
      <c r="AA51" s="125">
        <v>645184</v>
      </c>
      <c r="AB51" s="125">
        <v>148841</v>
      </c>
      <c r="AC51" s="125">
        <v>0</v>
      </c>
      <c r="AD51" s="126">
        <v>0</v>
      </c>
      <c r="AF51" s="131" t="s">
        <v>160</v>
      </c>
      <c r="AG51" s="125">
        <v>46690</v>
      </c>
      <c r="AH51" s="125">
        <v>23961.006731375743</v>
      </c>
      <c r="AI51" s="125">
        <v>3469.4694655140315</v>
      </c>
      <c r="AJ51" s="126">
        <v>0</v>
      </c>
      <c r="AL51" s="131" t="s">
        <v>160</v>
      </c>
      <c r="AM51" s="125">
        <v>28486.458333333332</v>
      </c>
      <c r="AN51" s="125">
        <v>13982</v>
      </c>
      <c r="AO51" s="125">
        <v>372.8533333333333</v>
      </c>
      <c r="AP51" s="126">
        <v>0</v>
      </c>
      <c r="AR51" s="131" t="s">
        <v>160</v>
      </c>
      <c r="AS51" s="125">
        <v>34183.75</v>
      </c>
      <c r="AT51" s="125">
        <v>43368.368318925393</v>
      </c>
      <c r="AU51" s="125">
        <v>0</v>
      </c>
      <c r="AV51" s="126">
        <v>0</v>
      </c>
    </row>
    <row r="52" spans="2:48" s="130" customFormat="1">
      <c r="B52" s="131" t="s">
        <v>161</v>
      </c>
      <c r="C52" s="125">
        <v>3376</v>
      </c>
      <c r="D52" s="125">
        <v>3308</v>
      </c>
      <c r="E52" s="125">
        <v>0</v>
      </c>
      <c r="F52" s="126">
        <v>0</v>
      </c>
      <c r="H52" s="131" t="s">
        <v>161</v>
      </c>
      <c r="I52" s="125">
        <v>10221</v>
      </c>
      <c r="J52" s="125">
        <v>10015</v>
      </c>
      <c r="K52" s="125">
        <v>0</v>
      </c>
      <c r="L52" s="126">
        <v>0</v>
      </c>
      <c r="N52" s="131" t="s">
        <v>159</v>
      </c>
      <c r="O52" s="125">
        <v>154637.68115942029</v>
      </c>
      <c r="P52" s="125">
        <v>11381.407812500001</v>
      </c>
      <c r="Q52" s="125">
        <v>0</v>
      </c>
      <c r="R52" s="126">
        <v>8</v>
      </c>
      <c r="T52" s="131" t="s">
        <v>159</v>
      </c>
      <c r="U52" s="125">
        <v>110000</v>
      </c>
      <c r="V52" s="125">
        <v>10000</v>
      </c>
      <c r="W52" s="125">
        <v>3000</v>
      </c>
      <c r="X52" s="126">
        <v>8</v>
      </c>
      <c r="Z52" s="131" t="s">
        <v>159</v>
      </c>
      <c r="AA52" s="125">
        <v>110000</v>
      </c>
      <c r="AB52" s="125">
        <v>10000</v>
      </c>
      <c r="AC52" s="125">
        <v>3000</v>
      </c>
      <c r="AD52" s="126">
        <v>8</v>
      </c>
      <c r="AF52" s="131" t="s">
        <v>161</v>
      </c>
      <c r="AG52" s="125">
        <v>95163.599999999991</v>
      </c>
      <c r="AH52" s="125">
        <v>51396.065411183277</v>
      </c>
      <c r="AI52" s="125">
        <v>7453.0499849774897</v>
      </c>
      <c r="AJ52" s="126">
        <v>0</v>
      </c>
      <c r="AL52" s="131" t="s">
        <v>161</v>
      </c>
      <c r="AM52" s="125">
        <v>58061.125</v>
      </c>
      <c r="AN52" s="125">
        <v>29920</v>
      </c>
      <c r="AO52" s="125">
        <v>797.86666666666667</v>
      </c>
      <c r="AP52" s="126">
        <v>0</v>
      </c>
      <c r="AR52" s="131" t="s">
        <v>161</v>
      </c>
      <c r="AS52" s="125">
        <v>69673.350000000006</v>
      </c>
      <c r="AT52" s="125">
        <v>93163.124812218623</v>
      </c>
      <c r="AU52" s="125">
        <v>0</v>
      </c>
      <c r="AV52" s="126">
        <v>0</v>
      </c>
    </row>
    <row r="53" spans="2:48" s="130" customFormat="1">
      <c r="B53" s="131" t="s">
        <v>162</v>
      </c>
      <c r="C53" s="125">
        <v>29532</v>
      </c>
      <c r="D53" s="125">
        <v>33805</v>
      </c>
      <c r="E53" s="125">
        <v>0</v>
      </c>
      <c r="F53" s="126">
        <v>0</v>
      </c>
      <c r="H53" s="131" t="s">
        <v>162</v>
      </c>
      <c r="I53" s="125">
        <v>93338</v>
      </c>
      <c r="J53" s="125">
        <v>106843</v>
      </c>
      <c r="K53" s="125">
        <v>0</v>
      </c>
      <c r="L53" s="126">
        <v>0</v>
      </c>
      <c r="N53" s="131" t="s">
        <v>160</v>
      </c>
      <c r="O53" s="125">
        <v>24845.749999999996</v>
      </c>
      <c r="P53" s="125">
        <v>8667.7760571875006</v>
      </c>
      <c r="Q53" s="125">
        <v>775.85618640000018</v>
      </c>
      <c r="R53" s="126">
        <v>0</v>
      </c>
      <c r="T53" s="131" t="s">
        <v>160</v>
      </c>
      <c r="U53" s="125">
        <v>16675</v>
      </c>
      <c r="V53" s="125">
        <v>7816</v>
      </c>
      <c r="W53" s="125">
        <v>0</v>
      </c>
      <c r="X53" s="126">
        <v>0</v>
      </c>
      <c r="Z53" s="131" t="s">
        <v>160</v>
      </c>
      <c r="AA53" s="125">
        <v>24405.171278477064</v>
      </c>
      <c r="AB53" s="125">
        <v>30357.857823247774</v>
      </c>
      <c r="AC53" s="125">
        <v>0</v>
      </c>
      <c r="AD53" s="126">
        <v>0</v>
      </c>
      <c r="AF53" s="131" t="s">
        <v>162</v>
      </c>
      <c r="AG53" s="125">
        <v>904856.4</v>
      </c>
      <c r="AH53" s="125">
        <v>596823.50367728586</v>
      </c>
      <c r="AI53" s="125">
        <v>87309.955504112513</v>
      </c>
      <c r="AJ53" s="126">
        <v>0</v>
      </c>
      <c r="AL53" s="131" t="s">
        <v>162</v>
      </c>
      <c r="AM53" s="125">
        <v>552070.125</v>
      </c>
      <c r="AN53" s="125">
        <v>342532</v>
      </c>
      <c r="AO53" s="125">
        <v>9134.1866666666665</v>
      </c>
      <c r="AP53" s="126">
        <v>0</v>
      </c>
      <c r="AR53" s="131" t="s">
        <v>162</v>
      </c>
      <c r="AS53" s="125">
        <v>662484.15</v>
      </c>
      <c r="AT53" s="125">
        <v>1091374.4438014063</v>
      </c>
      <c r="AU53" s="125">
        <v>0</v>
      </c>
      <c r="AV53" s="126">
        <v>0</v>
      </c>
    </row>
    <row r="54" spans="2:48" s="130" customFormat="1">
      <c r="B54" s="131" t="s">
        <v>163</v>
      </c>
      <c r="C54" s="125">
        <v>9848</v>
      </c>
      <c r="D54" s="125">
        <v>10375</v>
      </c>
      <c r="E54" s="125">
        <v>0</v>
      </c>
      <c r="F54" s="126">
        <v>0</v>
      </c>
      <c r="H54" s="131" t="s">
        <v>163</v>
      </c>
      <c r="I54" s="125">
        <v>30954</v>
      </c>
      <c r="J54" s="125">
        <v>32611</v>
      </c>
      <c r="K54" s="125">
        <v>0</v>
      </c>
      <c r="L54" s="126">
        <v>0</v>
      </c>
      <c r="N54" s="131" t="s">
        <v>161</v>
      </c>
      <c r="O54" s="125">
        <v>50640.62999999999</v>
      </c>
      <c r="P54" s="125">
        <v>18483.1281671875</v>
      </c>
      <c r="Q54" s="125">
        <v>1656.0587080000005</v>
      </c>
      <c r="R54" s="126">
        <v>0</v>
      </c>
      <c r="T54" s="131" t="s">
        <v>161</v>
      </c>
      <c r="U54" s="125">
        <v>33987</v>
      </c>
      <c r="V54" s="125">
        <v>16650</v>
      </c>
      <c r="W54" s="125">
        <v>0</v>
      </c>
      <c r="X54" s="126">
        <v>0</v>
      </c>
      <c r="Z54" s="131" t="s">
        <v>161</v>
      </c>
      <c r="AA54" s="125">
        <v>49742.642053469259</v>
      </c>
      <c r="AB54" s="125">
        <v>65214.18736855303</v>
      </c>
      <c r="AC54" s="125">
        <v>0</v>
      </c>
      <c r="AD54" s="126">
        <v>0</v>
      </c>
      <c r="AF54" s="131" t="s">
        <v>163</v>
      </c>
      <c r="AG54" s="125">
        <v>299110</v>
      </c>
      <c r="AH54" s="125">
        <v>180173.32217461889</v>
      </c>
      <c r="AI54" s="125">
        <v>26328.966005209859</v>
      </c>
      <c r="AJ54" s="126">
        <v>0</v>
      </c>
      <c r="AL54" s="131" t="s">
        <v>163</v>
      </c>
      <c r="AM54" s="125">
        <v>182492.70833333331</v>
      </c>
      <c r="AN54" s="125">
        <v>103591</v>
      </c>
      <c r="AO54" s="125">
        <v>2762.4266666666667</v>
      </c>
      <c r="AP54" s="126">
        <v>0</v>
      </c>
      <c r="AR54" s="131" t="s">
        <v>163</v>
      </c>
      <c r="AS54" s="125">
        <v>218991.24999999997</v>
      </c>
      <c r="AT54" s="125">
        <v>329112.07506512321</v>
      </c>
      <c r="AU54" s="125">
        <v>0</v>
      </c>
      <c r="AV54" s="126">
        <v>0</v>
      </c>
    </row>
    <row r="55" spans="2:48" s="130" customFormat="1">
      <c r="B55" s="131" t="s">
        <v>164</v>
      </c>
      <c r="C55" s="125">
        <v>15765</v>
      </c>
      <c r="D55" s="125">
        <v>9404</v>
      </c>
      <c r="E55" s="125">
        <v>0</v>
      </c>
      <c r="F55" s="126">
        <v>0</v>
      </c>
      <c r="H55" s="131" t="s">
        <v>164</v>
      </c>
      <c r="I55" s="125">
        <v>81545</v>
      </c>
      <c r="J55" s="125">
        <v>28329</v>
      </c>
      <c r="K55" s="125">
        <v>0</v>
      </c>
      <c r="L55" s="126">
        <v>0</v>
      </c>
      <c r="N55" s="131" t="s">
        <v>162</v>
      </c>
      <c r="O55" s="125">
        <v>481512.86999999994</v>
      </c>
      <c r="P55" s="125">
        <v>207111.50839468749</v>
      </c>
      <c r="Q55" s="125">
        <v>18669.559770400003</v>
      </c>
      <c r="R55" s="126">
        <v>0</v>
      </c>
      <c r="T55" s="131" t="s">
        <v>162</v>
      </c>
      <c r="U55" s="125">
        <v>323163</v>
      </c>
      <c r="V55" s="125">
        <v>185406</v>
      </c>
      <c r="W55" s="125">
        <v>0</v>
      </c>
      <c r="X55" s="126">
        <v>0</v>
      </c>
      <c r="Z55" s="131" t="s">
        <v>162</v>
      </c>
      <c r="AA55" s="125">
        <v>472974.41474461666</v>
      </c>
      <c r="AB55" s="125">
        <v>763962.11066098441</v>
      </c>
      <c r="AC55" s="125">
        <v>0</v>
      </c>
      <c r="AD55" s="126">
        <v>0</v>
      </c>
      <c r="AF55" s="131" t="s">
        <v>164</v>
      </c>
      <c r="AG55" s="125">
        <v>506372.60869565216</v>
      </c>
      <c r="AH55" s="125">
        <v>171107.70843379333</v>
      </c>
      <c r="AI55" s="125">
        <v>18913.093621637865</v>
      </c>
      <c r="AJ55" s="126">
        <v>0</v>
      </c>
      <c r="AL55" s="131" t="s">
        <v>164</v>
      </c>
      <c r="AM55" s="125">
        <v>344073.69565217389</v>
      </c>
      <c r="AN55" s="125">
        <v>97008</v>
      </c>
      <c r="AO55" s="125">
        <v>1940.1599999999999</v>
      </c>
      <c r="AP55" s="126">
        <v>0</v>
      </c>
      <c r="AR55" s="131" t="s">
        <v>164</v>
      </c>
      <c r="AS55" s="125">
        <v>344073.69565217389</v>
      </c>
      <c r="AT55" s="125">
        <v>315218.22702729778</v>
      </c>
      <c r="AU55" s="125">
        <v>6844.3083373517329</v>
      </c>
      <c r="AV55" s="126">
        <v>0</v>
      </c>
    </row>
    <row r="56" spans="2:48" s="130" customFormat="1">
      <c r="B56" s="131" t="s">
        <v>165</v>
      </c>
      <c r="C56" s="125">
        <v>823.23</v>
      </c>
      <c r="D56" s="125">
        <v>128</v>
      </c>
      <c r="E56" s="125">
        <v>0</v>
      </c>
      <c r="F56" s="126">
        <v>0</v>
      </c>
      <c r="H56" s="131" t="s">
        <v>165</v>
      </c>
      <c r="I56" s="125">
        <v>39989.325264466497</v>
      </c>
      <c r="J56" s="125">
        <v>327.4889602912375</v>
      </c>
      <c r="K56" s="125">
        <v>0</v>
      </c>
      <c r="L56" s="126">
        <v>0</v>
      </c>
      <c r="N56" s="131" t="s">
        <v>163</v>
      </c>
      <c r="O56" s="125">
        <v>159169.24999999997</v>
      </c>
      <c r="P56" s="125">
        <v>62807.82176875</v>
      </c>
      <c r="Q56" s="125">
        <v>5657.2533280000007</v>
      </c>
      <c r="R56" s="126">
        <v>0</v>
      </c>
      <c r="T56" s="131" t="s">
        <v>163</v>
      </c>
      <c r="U56" s="125">
        <v>106825</v>
      </c>
      <c r="V56" s="125">
        <v>56271</v>
      </c>
      <c r="W56" s="125">
        <v>0</v>
      </c>
      <c r="X56" s="126">
        <v>0</v>
      </c>
      <c r="Z56" s="131" t="s">
        <v>163</v>
      </c>
      <c r="AA56" s="125">
        <v>156346.77192343702</v>
      </c>
      <c r="AB56" s="125">
        <v>230378.45254558622</v>
      </c>
      <c r="AC56" s="125">
        <v>0</v>
      </c>
      <c r="AD56" s="126">
        <v>0</v>
      </c>
      <c r="AF56" s="131" t="s">
        <v>165</v>
      </c>
      <c r="AG56" s="125">
        <v>576405.80940150085</v>
      </c>
      <c r="AH56" s="125">
        <v>1915.3144915633998</v>
      </c>
      <c r="AI56" s="125">
        <v>1231.2828254478493</v>
      </c>
      <c r="AJ56" s="126">
        <v>0</v>
      </c>
      <c r="AL56" s="131" t="s">
        <v>165</v>
      </c>
      <c r="AM56" s="125">
        <v>351234.7473053381</v>
      </c>
      <c r="AN56" s="125">
        <v>1091.2601896185261</v>
      </c>
      <c r="AO56" s="125">
        <v>127.31368878882803</v>
      </c>
      <c r="AP56" s="126">
        <v>0</v>
      </c>
      <c r="AR56" s="131" t="s">
        <v>165</v>
      </c>
      <c r="AS56" s="125">
        <v>391660.35767025058</v>
      </c>
      <c r="AT56" s="125">
        <v>3517.9509298509984</v>
      </c>
      <c r="AU56" s="125">
        <v>446.90671469812656</v>
      </c>
      <c r="AV56" s="126">
        <v>0</v>
      </c>
    </row>
    <row r="57" spans="2:48" s="130" customFormat="1" ht="15" thickBot="1">
      <c r="B57" s="133" t="s">
        <v>166</v>
      </c>
      <c r="C57" s="127">
        <v>0</v>
      </c>
      <c r="D57" s="127">
        <v>0</v>
      </c>
      <c r="E57" s="127">
        <v>0</v>
      </c>
      <c r="F57" s="128">
        <v>0</v>
      </c>
      <c r="H57" s="133" t="s">
        <v>166</v>
      </c>
      <c r="I57" s="127">
        <v>0</v>
      </c>
      <c r="J57" s="127">
        <v>0</v>
      </c>
      <c r="K57" s="127">
        <v>0</v>
      </c>
      <c r="L57" s="128">
        <v>0</v>
      </c>
      <c r="N57" s="131" t="s">
        <v>164</v>
      </c>
      <c r="O57" s="125">
        <v>209906.59420289856</v>
      </c>
      <c r="P57" s="125">
        <v>57546.913810312501</v>
      </c>
      <c r="Q57" s="125">
        <v>3911.9043258000006</v>
      </c>
      <c r="R57" s="126">
        <v>0</v>
      </c>
      <c r="T57" s="131" t="s">
        <v>164</v>
      </c>
      <c r="U57" s="125">
        <v>149315</v>
      </c>
      <c r="V57" s="125">
        <v>51222</v>
      </c>
      <c r="W57" s="125">
        <v>0</v>
      </c>
      <c r="X57" s="126">
        <v>0</v>
      </c>
      <c r="Z57" s="131" t="s">
        <v>164</v>
      </c>
      <c r="AA57" s="125">
        <v>146555</v>
      </c>
      <c r="AB57" s="125">
        <v>71112</v>
      </c>
      <c r="AC57" s="125">
        <v>0</v>
      </c>
      <c r="AD57" s="126">
        <v>0</v>
      </c>
      <c r="AF57" s="133" t="s">
        <v>166</v>
      </c>
      <c r="AG57" s="127">
        <v>0</v>
      </c>
      <c r="AH57" s="127">
        <v>972700</v>
      </c>
      <c r="AI57" s="127">
        <v>116724</v>
      </c>
      <c r="AJ57" s="128">
        <v>0</v>
      </c>
      <c r="AL57" s="133" t="s">
        <v>166</v>
      </c>
      <c r="AM57" s="127">
        <v>0</v>
      </c>
      <c r="AN57" s="127">
        <v>778160</v>
      </c>
      <c r="AO57" s="127">
        <v>25938.666666666668</v>
      </c>
      <c r="AP57" s="128">
        <v>0</v>
      </c>
      <c r="AR57" s="133" t="s">
        <v>166</v>
      </c>
      <c r="AS57" s="127">
        <v>0</v>
      </c>
      <c r="AT57" s="127">
        <v>1167240</v>
      </c>
      <c r="AU57" s="127">
        <v>64846.666666666664</v>
      </c>
      <c r="AV57" s="128">
        <v>0</v>
      </c>
    </row>
    <row r="58" spans="2:48">
      <c r="N58" s="114" t="s">
        <v>165</v>
      </c>
      <c r="O58" s="119">
        <v>238937.45090575036</v>
      </c>
      <c r="P58" s="119">
        <v>652.41800627736347</v>
      </c>
      <c r="Q58" s="119">
        <v>258.12827639872052</v>
      </c>
      <c r="R58" s="120">
        <v>0</v>
      </c>
      <c r="T58" s="114" t="s">
        <v>165</v>
      </c>
      <c r="U58" s="119">
        <v>152422.626189109</v>
      </c>
      <c r="V58" s="119">
        <v>582.07937006700035</v>
      </c>
      <c r="W58" s="119">
        <v>0</v>
      </c>
      <c r="X58" s="120">
        <v>0</v>
      </c>
      <c r="Z58" s="114" t="s">
        <v>165</v>
      </c>
      <c r="AA58" s="119">
        <v>237671</v>
      </c>
      <c r="AB58" s="119">
        <v>2462.5656508956986</v>
      </c>
      <c r="AC58" s="119">
        <v>0</v>
      </c>
      <c r="AD58" s="120">
        <v>0</v>
      </c>
    </row>
    <row r="59" spans="2:48">
      <c r="N59" s="114" t="s">
        <v>299</v>
      </c>
      <c r="O59" s="119"/>
      <c r="P59" s="119"/>
      <c r="Q59" s="119"/>
      <c r="R59" s="120"/>
      <c r="T59" s="114" t="s">
        <v>299</v>
      </c>
      <c r="U59" s="119"/>
      <c r="V59" s="119"/>
      <c r="W59" s="119"/>
      <c r="X59" s="120"/>
      <c r="Z59" s="114" t="s">
        <v>299</v>
      </c>
      <c r="AA59" s="119"/>
      <c r="AB59" s="119"/>
      <c r="AC59" s="119"/>
      <c r="AD59" s="120"/>
    </row>
    <row r="60" spans="2:48" ht="15" thickBot="1">
      <c r="N60" s="115" t="s">
        <v>166</v>
      </c>
      <c r="O60" s="121">
        <v>0</v>
      </c>
      <c r="P60" s="121">
        <v>389080</v>
      </c>
      <c r="Q60" s="121">
        <v>58362</v>
      </c>
      <c r="R60" s="122">
        <v>0</v>
      </c>
      <c r="T60" s="115" t="s">
        <v>166</v>
      </c>
      <c r="U60" s="121">
        <v>0</v>
      </c>
      <c r="V60" s="121">
        <v>0</v>
      </c>
      <c r="W60" s="121">
        <v>0</v>
      </c>
      <c r="X60" s="122">
        <v>0</v>
      </c>
      <c r="Z60" s="115" t="s">
        <v>166</v>
      </c>
      <c r="AA60" s="121">
        <v>0</v>
      </c>
      <c r="AB60" s="121">
        <v>0</v>
      </c>
      <c r="AC60" s="121">
        <v>0</v>
      </c>
      <c r="AD60" s="122">
        <v>0</v>
      </c>
    </row>
  </sheetData>
  <mergeCells count="8">
    <mergeCell ref="AF2:AJ2"/>
    <mergeCell ref="AL2:AP2"/>
    <mergeCell ref="AR2:AV2"/>
    <mergeCell ref="B2:F2"/>
    <mergeCell ref="H2:L2"/>
    <mergeCell ref="N2:R2"/>
    <mergeCell ref="T2:X2"/>
    <mergeCell ref="Z2:A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15" workbookViewId="0">
      <selection activeCell="B43" sqref="B43"/>
    </sheetView>
  </sheetViews>
  <sheetFormatPr defaultRowHeight="14.4"/>
  <cols>
    <col min="2" max="3" width="7.109375" bestFit="1" customWidth="1"/>
    <col min="4" max="4" width="7" bestFit="1" customWidth="1"/>
    <col min="5" max="5" width="7.44140625" bestFit="1" customWidth="1"/>
    <col min="6" max="6" width="7.33203125" bestFit="1" customWidth="1"/>
    <col min="7" max="7" width="7" bestFit="1" customWidth="1"/>
    <col min="8" max="8" width="7.44140625" bestFit="1" customWidth="1"/>
    <col min="9" max="9" width="8.44140625" bestFit="1" customWidth="1"/>
  </cols>
  <sheetData>
    <row r="1" spans="1:9">
      <c r="B1" t="s">
        <v>313</v>
      </c>
      <c r="C1" t="s">
        <v>314</v>
      </c>
      <c r="D1" t="s">
        <v>315</v>
      </c>
      <c r="E1" t="s">
        <v>318</v>
      </c>
      <c r="F1" t="s">
        <v>320</v>
      </c>
      <c r="G1" t="s">
        <v>316</v>
      </c>
      <c r="H1" t="s">
        <v>319</v>
      </c>
      <c r="I1" t="s">
        <v>317</v>
      </c>
    </row>
    <row r="2" spans="1:9">
      <c r="A2" s="136" t="s">
        <v>114</v>
      </c>
      <c r="B2" s="130">
        <v>7501.6440999999995</v>
      </c>
      <c r="C2" s="130">
        <v>8451.2400805621401</v>
      </c>
      <c r="D2" s="130">
        <v>9468.6868004395401</v>
      </c>
      <c r="E2" s="130">
        <v>10297.055640083188</v>
      </c>
      <c r="F2" s="130">
        <v>9316.1587045461238</v>
      </c>
      <c r="G2" s="130">
        <v>11694.362700001413</v>
      </c>
      <c r="H2" s="130">
        <v>12072.201699999363</v>
      </c>
      <c r="I2" s="130">
        <v>11679.449799999991</v>
      </c>
    </row>
    <row r="3" spans="1:9">
      <c r="A3" s="136" t="s">
        <v>115</v>
      </c>
      <c r="B3" s="130">
        <v>73137.41234999997</v>
      </c>
      <c r="C3" s="130">
        <v>74618.017637129669</v>
      </c>
      <c r="D3" s="130">
        <v>76552.421074745565</v>
      </c>
      <c r="E3" s="130">
        <v>80700.776033320857</v>
      </c>
      <c r="F3" s="130">
        <v>77174.488661762414</v>
      </c>
      <c r="G3" s="130">
        <v>79958.717900000454</v>
      </c>
      <c r="H3" s="130">
        <v>91338.345599999724</v>
      </c>
      <c r="I3" s="130">
        <v>80503.405499998844</v>
      </c>
    </row>
    <row r="4" spans="1:9">
      <c r="A4" s="136" t="s">
        <v>116</v>
      </c>
      <c r="B4" s="130">
        <v>13379.98845000003</v>
      </c>
      <c r="C4" s="130">
        <v>14330.047560027402</v>
      </c>
      <c r="D4" s="130">
        <v>15448.352240180329</v>
      </c>
      <c r="E4" s="130">
        <v>16896.496240864933</v>
      </c>
      <c r="F4" s="130">
        <v>15614.244586508832</v>
      </c>
      <c r="G4" s="130">
        <v>18184.207400000792</v>
      </c>
      <c r="H4" s="130">
        <v>19933.383700000752</v>
      </c>
      <c r="I4" s="130">
        <v>18212.35760000036</v>
      </c>
    </row>
    <row r="5" spans="1:9">
      <c r="A5" s="136" t="s">
        <v>117</v>
      </c>
      <c r="B5" s="130">
        <v>86552.92965000002</v>
      </c>
      <c r="C5" s="130">
        <v>87660.59807738282</v>
      </c>
      <c r="D5" s="130">
        <v>88777.167679922</v>
      </c>
      <c r="E5" s="130">
        <v>88713.259276113342</v>
      </c>
      <c r="F5" s="130">
        <v>95903.214349742862</v>
      </c>
      <c r="G5" s="130">
        <v>90175.754000000277</v>
      </c>
      <c r="H5" s="130">
        <v>92270.912599999894</v>
      </c>
      <c r="I5" s="130">
        <v>91520.139500000296</v>
      </c>
    </row>
    <row r="6" spans="1:9">
      <c r="A6" s="136" t="s">
        <v>118</v>
      </c>
      <c r="B6" s="130">
        <v>40622.819300000046</v>
      </c>
      <c r="C6" s="130">
        <v>41662.773802246156</v>
      </c>
      <c r="D6" s="130">
        <v>42427.364718564459</v>
      </c>
      <c r="E6" s="130">
        <v>45771.974719345686</v>
      </c>
      <c r="F6" s="130">
        <v>33881.967811409624</v>
      </c>
      <c r="G6" s="130">
        <v>43980.062199999971</v>
      </c>
      <c r="H6" s="130">
        <v>53996.411900000021</v>
      </c>
      <c r="I6" s="130">
        <v>43871.00309999998</v>
      </c>
    </row>
    <row r="7" spans="1:9">
      <c r="A7" s="136" t="s">
        <v>119</v>
      </c>
      <c r="B7" s="130">
        <v>62053.697400000587</v>
      </c>
      <c r="C7" s="130">
        <v>60177.594241523613</v>
      </c>
      <c r="D7" s="130">
        <v>58278.261715195236</v>
      </c>
      <c r="E7" s="130">
        <v>58067.196636542969</v>
      </c>
      <c r="F7" s="130">
        <v>72153.28956257533</v>
      </c>
      <c r="G7" s="130">
        <v>56228.109000000128</v>
      </c>
      <c r="H7" s="130">
        <v>62976.610199998759</v>
      </c>
      <c r="I7" s="130">
        <v>57934.965700000095</v>
      </c>
    </row>
    <row r="8" spans="1:9">
      <c r="A8" s="136" t="s">
        <v>120</v>
      </c>
      <c r="B8" s="130">
        <v>5118.0934500000003</v>
      </c>
      <c r="C8" s="130">
        <v>6212.3427597094578</v>
      </c>
      <c r="D8" s="130">
        <v>7619.4308800195286</v>
      </c>
      <c r="E8" s="130">
        <v>7971.9258398877109</v>
      </c>
      <c r="F8" s="130">
        <v>4929.7575967235061</v>
      </c>
      <c r="G8" s="130">
        <v>9014.6405999999679</v>
      </c>
      <c r="H8" s="130">
        <v>9104.4834999999694</v>
      </c>
      <c r="I8" s="130">
        <v>9503.0912999999618</v>
      </c>
    </row>
    <row r="9" spans="1:9">
      <c r="A9" s="136" t="s">
        <v>121</v>
      </c>
      <c r="B9" s="130">
        <v>68676.195250000004</v>
      </c>
      <c r="C9" s="130">
        <v>69253.798677382554</v>
      </c>
      <c r="D9" s="130">
        <v>70858.181436738145</v>
      </c>
      <c r="E9" s="130">
        <v>75868.045037519463</v>
      </c>
      <c r="F9" s="130">
        <v>71470.975564882086</v>
      </c>
      <c r="G9" s="130">
        <v>73991.696600000228</v>
      </c>
      <c r="H9" s="130">
        <v>86574.227199999717</v>
      </c>
      <c r="I9" s="130">
        <v>76433.076599999928</v>
      </c>
    </row>
    <row r="10" spans="1:9">
      <c r="A10" s="136" t="s">
        <v>123</v>
      </c>
      <c r="B10" s="130">
        <v>564663.04280000017</v>
      </c>
      <c r="C10" s="130">
        <v>546924.13903515728</v>
      </c>
      <c r="D10" s="130">
        <v>547274.87397312582</v>
      </c>
      <c r="E10" s="130">
        <v>557532.02034140565</v>
      </c>
      <c r="F10" s="130">
        <v>576235.4773316721</v>
      </c>
      <c r="G10" s="130">
        <v>552456.23470000364</v>
      </c>
      <c r="H10" s="130">
        <v>589809.43479999993</v>
      </c>
      <c r="I10" s="130">
        <v>575865.32989999966</v>
      </c>
    </row>
    <row r="11" spans="1:9">
      <c r="A11" s="136" t="s">
        <v>124</v>
      </c>
      <c r="B11" s="130">
        <v>15121.24265</v>
      </c>
      <c r="C11" s="130">
        <v>16089.887679555639</v>
      </c>
      <c r="D11" s="130">
        <v>16862.737919418934</v>
      </c>
      <c r="E11" s="130">
        <v>18193.339439570307</v>
      </c>
      <c r="F11" s="130">
        <v>15329.533503671968</v>
      </c>
      <c r="G11" s="130">
        <v>18360.943300000054</v>
      </c>
      <c r="H11" s="130">
        <v>21782.648499999992</v>
      </c>
      <c r="I11" s="130">
        <v>20576.815500000008</v>
      </c>
    </row>
    <row r="12" spans="1:9">
      <c r="A12" s="136" t="s">
        <v>126</v>
      </c>
      <c r="B12" s="130">
        <v>0</v>
      </c>
      <c r="C12" s="130">
        <v>29226.3291612598</v>
      </c>
      <c r="D12" s="130">
        <v>30097.165479384788</v>
      </c>
      <c r="E12" s="130">
        <v>32016.04351939456</v>
      </c>
      <c r="F12" s="130">
        <v>23967.944967068001</v>
      </c>
      <c r="G12" s="130">
        <v>31719.720700000016</v>
      </c>
      <c r="H12" s="130">
        <v>36101.866899999965</v>
      </c>
      <c r="I12" s="130">
        <v>33199.799000000065</v>
      </c>
    </row>
    <row r="13" spans="1:9">
      <c r="A13" s="136" t="s">
        <v>125</v>
      </c>
      <c r="B13" s="130">
        <v>26244.668000000001</v>
      </c>
      <c r="C13" s="130">
        <v>0</v>
      </c>
      <c r="D13" s="130">
        <v>0</v>
      </c>
      <c r="E13" s="130">
        <v>0</v>
      </c>
      <c r="F13" s="130">
        <v>0</v>
      </c>
      <c r="G13" s="130">
        <v>0</v>
      </c>
      <c r="H13" s="130">
        <v>0</v>
      </c>
      <c r="I13" s="130">
        <v>0</v>
      </c>
    </row>
    <row r="14" spans="1:9">
      <c r="A14" s="136" t="s">
        <v>127</v>
      </c>
      <c r="B14" s="130">
        <v>9004.685300000001</v>
      </c>
      <c r="C14" s="130">
        <v>9535.8787999633805</v>
      </c>
      <c r="D14" s="130">
        <v>10125.264880214872</v>
      </c>
      <c r="E14" s="130">
        <v>10713.627119565434</v>
      </c>
      <c r="F14" s="130">
        <v>9307.5140581799606</v>
      </c>
      <c r="G14" s="130">
        <v>11393.759299999989</v>
      </c>
      <c r="H14" s="130">
        <v>12092.626600000005</v>
      </c>
      <c r="I14" s="130">
        <v>11405.799600000015</v>
      </c>
    </row>
    <row r="15" spans="1:9">
      <c r="A15" s="136" t="s">
        <v>128</v>
      </c>
      <c r="B15" s="130">
        <v>268346.75220000045</v>
      </c>
      <c r="C15" s="130">
        <v>279979.56589351536</v>
      </c>
      <c r="D15" s="130">
        <v>281764.43408218783</v>
      </c>
      <c r="E15" s="130">
        <v>292881.51439296908</v>
      </c>
      <c r="F15" s="130">
        <v>272687.14342762681</v>
      </c>
      <c r="G15" s="130">
        <v>282704.99180000002</v>
      </c>
      <c r="H15" s="130">
        <v>317327.05109999957</v>
      </c>
      <c r="I15" s="130">
        <v>290329.55649999948</v>
      </c>
    </row>
    <row r="16" spans="1:9">
      <c r="A16" s="136" t="s">
        <v>129</v>
      </c>
      <c r="B16" s="130">
        <v>90034.791649999941</v>
      </c>
      <c r="C16" s="130">
        <v>92429.4397588672</v>
      </c>
      <c r="D16" s="130">
        <v>94292.565797851741</v>
      </c>
      <c r="E16" s="130">
        <v>94543.769203027361</v>
      </c>
      <c r="F16" s="130">
        <v>90478.149047324114</v>
      </c>
      <c r="G16" s="130">
        <v>96299.777099999585</v>
      </c>
      <c r="H16" s="130">
        <v>98755.66860000015</v>
      </c>
      <c r="I16" s="130">
        <v>102273.93470000027</v>
      </c>
    </row>
    <row r="17" spans="1:9">
      <c r="A17" s="136" t="s">
        <v>130</v>
      </c>
      <c r="B17" s="130">
        <v>481458.63399999979</v>
      </c>
      <c r="C17" s="130">
        <v>470778.7420000002</v>
      </c>
      <c r="D17" s="130">
        <v>463965.74000000005</v>
      </c>
      <c r="E17" s="130">
        <v>471882.64599999983</v>
      </c>
      <c r="F17" s="130">
        <v>497974.57388575503</v>
      </c>
      <c r="G17" s="130">
        <v>447145.23300000001</v>
      </c>
      <c r="H17" s="130">
        <v>493504.66000000044</v>
      </c>
      <c r="I17" s="130">
        <v>468617.85499999998</v>
      </c>
    </row>
    <row r="18" spans="1:9">
      <c r="A18" s="136" t="s">
        <v>297</v>
      </c>
      <c r="B18" s="130">
        <v>0</v>
      </c>
      <c r="C18" s="130">
        <v>2633.3440398541306</v>
      </c>
      <c r="D18" s="130">
        <v>2775.3089600237263</v>
      </c>
      <c r="E18" s="130">
        <v>2775.308960023774</v>
      </c>
      <c r="F18" s="130">
        <v>2775.3089600238045</v>
      </c>
      <c r="G18" s="130">
        <v>0</v>
      </c>
      <c r="H18" s="130">
        <v>0</v>
      </c>
      <c r="I18" s="130">
        <v>0</v>
      </c>
    </row>
    <row r="19" spans="1:9">
      <c r="A19" s="136" t="s">
        <v>131</v>
      </c>
      <c r="B19" s="130">
        <v>327914.35089999996</v>
      </c>
      <c r="C19" s="130">
        <v>321835.02361796633</v>
      </c>
      <c r="D19" s="130">
        <v>321500.6156724997</v>
      </c>
      <c r="E19" s="130">
        <v>334061.54573406314</v>
      </c>
      <c r="F19" s="130">
        <v>372706.02640301129</v>
      </c>
      <c r="G19" s="130">
        <v>312784.33210000017</v>
      </c>
      <c r="H19" s="130">
        <v>370918.28629999928</v>
      </c>
      <c r="I19" s="130">
        <v>340887.50299999979</v>
      </c>
    </row>
    <row r="20" spans="1:9">
      <c r="A20" s="136" t="s">
        <v>132</v>
      </c>
      <c r="B20" s="130">
        <v>56686.214950000052</v>
      </c>
      <c r="C20" s="130">
        <v>57661.985153740119</v>
      </c>
      <c r="D20" s="130">
        <v>59396.947561845809</v>
      </c>
      <c r="E20" s="130">
        <v>64279.204205664064</v>
      </c>
      <c r="F20" s="130">
        <v>50920.650766453633</v>
      </c>
      <c r="G20" s="130">
        <v>70119.052399999797</v>
      </c>
      <c r="H20" s="130">
        <v>82482.023500000229</v>
      </c>
      <c r="I20" s="130">
        <v>69644.986500002065</v>
      </c>
    </row>
    <row r="21" spans="1:9">
      <c r="A21" s="136" t="s">
        <v>298</v>
      </c>
      <c r="B21" s="130">
        <v>0</v>
      </c>
      <c r="C21" s="130">
        <v>3472.2336798699916</v>
      </c>
      <c r="D21" s="130">
        <v>3734.6732002716089</v>
      </c>
      <c r="E21" s="130">
        <v>3734.6732002716089</v>
      </c>
      <c r="F21" s="130">
        <v>3734.6732002716089</v>
      </c>
      <c r="G21" s="130">
        <v>0</v>
      </c>
      <c r="H21" s="130">
        <v>0</v>
      </c>
      <c r="I21" s="130">
        <v>0</v>
      </c>
    </row>
    <row r="22" spans="1:9">
      <c r="A22" s="136" t="s">
        <v>133</v>
      </c>
      <c r="B22" s="130">
        <v>19070.462200000198</v>
      </c>
      <c r="C22" s="130">
        <v>21100.61259941465</v>
      </c>
      <c r="D22" s="130">
        <v>22121.17307899447</v>
      </c>
      <c r="E22" s="130">
        <v>24186.422280922947</v>
      </c>
      <c r="F22" s="130">
        <v>18125.363241163286</v>
      </c>
      <c r="G22" s="130">
        <v>24200.858199999988</v>
      </c>
      <c r="H22" s="130">
        <v>28611.811699999926</v>
      </c>
      <c r="I22" s="130">
        <v>24779.473000000417</v>
      </c>
    </row>
    <row r="23" spans="1:9">
      <c r="A23" s="136" t="s">
        <v>134</v>
      </c>
      <c r="B23" s="130">
        <v>42866.828699999998</v>
      </c>
      <c r="C23" s="130">
        <v>45135.27231983401</v>
      </c>
      <c r="D23" s="130">
        <v>47420.096639668001</v>
      </c>
      <c r="E23" s="130">
        <v>51277.787917294962</v>
      </c>
      <c r="F23" s="130">
        <v>42300.524127852477</v>
      </c>
      <c r="G23" s="130">
        <v>51823.409799999914</v>
      </c>
      <c r="H23" s="130">
        <v>60587.997599999864</v>
      </c>
      <c r="I23" s="130">
        <v>52074.447499999907</v>
      </c>
    </row>
    <row r="24" spans="1:9">
      <c r="A24" s="136" t="s">
        <v>135</v>
      </c>
      <c r="B24" s="130">
        <v>31134.106650000002</v>
      </c>
      <c r="C24" s="130">
        <v>33599.390603027379</v>
      </c>
      <c r="D24" s="130">
        <v>36176.821241572223</v>
      </c>
      <c r="E24" s="130">
        <v>38083.551198290996</v>
      </c>
      <c r="F24" s="130">
        <v>29961.280907511362</v>
      </c>
      <c r="G24" s="130">
        <v>38249.736400000002</v>
      </c>
      <c r="H24" s="130">
        <v>40335.584899999856</v>
      </c>
      <c r="I24" s="130">
        <v>40698.698899999887</v>
      </c>
    </row>
    <row r="25" spans="1:9">
      <c r="A25" s="136" t="s">
        <v>311</v>
      </c>
      <c r="B25" s="130">
        <v>0</v>
      </c>
      <c r="C25" s="130">
        <v>95225.269718711294</v>
      </c>
      <c r="D25" s="130">
        <v>115366.44323234374</v>
      </c>
      <c r="E25" s="130">
        <v>115366.44323234374</v>
      </c>
      <c r="F25" s="130">
        <v>115366.44323234374</v>
      </c>
      <c r="G25" s="130">
        <v>0</v>
      </c>
      <c r="H25" s="130">
        <v>0</v>
      </c>
      <c r="I25" s="130">
        <v>0</v>
      </c>
    </row>
    <row r="26" spans="1:9">
      <c r="A26" s="136" t="s">
        <v>312</v>
      </c>
      <c r="B26" s="130">
        <v>18307.173300000002</v>
      </c>
      <c r="C26" s="130">
        <v>18330.46967970211</v>
      </c>
      <c r="D26" s="130">
        <v>18330.46967970211</v>
      </c>
      <c r="E26" s="130">
        <v>20291.332201269575</v>
      </c>
      <c r="F26" s="130">
        <v>18330.46967970211</v>
      </c>
      <c r="G26" s="130">
        <v>0</v>
      </c>
      <c r="H26" s="130">
        <v>0</v>
      </c>
      <c r="I26" s="130">
        <v>0</v>
      </c>
    </row>
    <row r="27" spans="1:9">
      <c r="A27" s="136" t="s">
        <v>136</v>
      </c>
      <c r="B27" s="130">
        <v>34494.510050000026</v>
      </c>
      <c r="C27" s="130">
        <v>36652.369602294857</v>
      </c>
      <c r="D27" s="130">
        <v>38380.320638544938</v>
      </c>
      <c r="E27" s="130">
        <v>40039.998598290971</v>
      </c>
      <c r="F27" s="130">
        <v>33606.435779971463</v>
      </c>
      <c r="G27" s="130">
        <v>42368.042800000163</v>
      </c>
      <c r="H27" s="130">
        <v>45196.811299999994</v>
      </c>
      <c r="I27" s="130">
        <v>42984.68179999994</v>
      </c>
    </row>
    <row r="28" spans="1:9">
      <c r="A28" s="136" t="s">
        <v>137</v>
      </c>
      <c r="B28" s="130">
        <v>48799.061450000008</v>
      </c>
      <c r="C28" s="130">
        <v>51855.509760478526</v>
      </c>
      <c r="D28" s="130">
        <v>54659.563043867354</v>
      </c>
      <c r="E28" s="130">
        <v>57110.250157011695</v>
      </c>
      <c r="F28" s="130">
        <v>48023.819165209614</v>
      </c>
      <c r="G28" s="130">
        <v>61049.773000000285</v>
      </c>
      <c r="H28" s="130">
        <v>65247.282600000122</v>
      </c>
      <c r="I28" s="130">
        <v>61741.262200000092</v>
      </c>
    </row>
    <row r="29" spans="1:9">
      <c r="A29" s="136" t="s">
        <v>138</v>
      </c>
      <c r="B29" s="130">
        <v>186256.30800000025</v>
      </c>
      <c r="C29" s="130">
        <v>197471.11684406226</v>
      </c>
      <c r="D29" s="130">
        <v>206551.26891246068</v>
      </c>
      <c r="E29" s="130">
        <v>215336.91764035154</v>
      </c>
      <c r="F29" s="130">
        <v>180016.78553906741</v>
      </c>
      <c r="G29" s="130">
        <v>227587.67690000081</v>
      </c>
      <c r="H29" s="130">
        <v>241786.75959999987</v>
      </c>
      <c r="I29" s="130">
        <v>230850.72350000014</v>
      </c>
    </row>
    <row r="30" spans="1:9">
      <c r="A30" s="136" t="s">
        <v>141</v>
      </c>
      <c r="B30" s="130">
        <v>28950.0671</v>
      </c>
      <c r="C30" s="130">
        <v>30676.553601367177</v>
      </c>
      <c r="D30" s="130">
        <v>32088.62043939939</v>
      </c>
      <c r="E30" s="130">
        <v>33369.679921542949</v>
      </c>
      <c r="F30" s="130">
        <v>28585.195965297091</v>
      </c>
      <c r="G30" s="130">
        <v>35253.757900000142</v>
      </c>
      <c r="H30" s="130">
        <v>37351.463199999904</v>
      </c>
      <c r="I30" s="130">
        <v>35683.682400000071</v>
      </c>
    </row>
    <row r="31" spans="1:9">
      <c r="A31" s="136" t="s">
        <v>139</v>
      </c>
      <c r="B31" s="130">
        <v>8623.62245000037</v>
      </c>
      <c r="C31" s="130">
        <v>9108.7032394357848</v>
      </c>
      <c r="D31" s="130">
        <v>9571.1128789694158</v>
      </c>
      <c r="E31" s="130">
        <v>9945.4034408272018</v>
      </c>
      <c r="F31" s="130">
        <v>8620.7984883108838</v>
      </c>
      <c r="G31" s="130">
        <v>10592.460499998971</v>
      </c>
      <c r="H31" s="130">
        <v>11069.804899999968</v>
      </c>
      <c r="I31" s="130">
        <v>10670.764399999474</v>
      </c>
    </row>
    <row r="32" spans="1:9">
      <c r="A32" s="136" t="s">
        <v>140</v>
      </c>
      <c r="B32" s="130">
        <v>18992.683850000467</v>
      </c>
      <c r="C32" s="130">
        <v>20118.012040668087</v>
      </c>
      <c r="D32" s="130">
        <v>21056.846479700973</v>
      </c>
      <c r="E32" s="130">
        <v>21927.909161015159</v>
      </c>
      <c r="F32" s="130">
        <v>19139.705793081896</v>
      </c>
      <c r="G32" s="130">
        <v>23183.799000000134</v>
      </c>
      <c r="H32" s="130">
        <v>24716.149799999992</v>
      </c>
      <c r="I32" s="130">
        <v>23494.610200000039</v>
      </c>
    </row>
    <row r="33" spans="1:9">
      <c r="A33" s="136" t="s">
        <v>142</v>
      </c>
      <c r="B33" s="130">
        <v>11624.613349999991</v>
      </c>
      <c r="C33" s="130">
        <v>12468.520518881802</v>
      </c>
      <c r="D33" s="130">
        <v>13246.224359599626</v>
      </c>
      <c r="E33" s="130">
        <v>14511.332639472641</v>
      </c>
      <c r="F33" s="130">
        <v>11495.993809364134</v>
      </c>
      <c r="G33" s="130">
        <v>14798.905499999943</v>
      </c>
      <c r="H33" s="130">
        <v>17437.094099999966</v>
      </c>
      <c r="I33" s="130">
        <v>15472.262000000017</v>
      </c>
    </row>
    <row r="34" spans="1:9">
      <c r="A34" s="136" t="s">
        <v>143</v>
      </c>
      <c r="B34" s="130">
        <v>256.15325000000001</v>
      </c>
      <c r="C34" s="130">
        <v>264.07364002502487</v>
      </c>
      <c r="D34" s="130">
        <v>264.07364002502487</v>
      </c>
      <c r="E34" s="130">
        <v>264.07364002502487</v>
      </c>
      <c r="F34" s="130">
        <v>264.07364002502487</v>
      </c>
      <c r="G34" s="130">
        <v>264.06480000000073</v>
      </c>
      <c r="H34" s="130">
        <v>264.06480000000073</v>
      </c>
      <c r="I34" s="130">
        <v>257.69919999999922</v>
      </c>
    </row>
    <row r="35" spans="1:9">
      <c r="A35" s="136" t="s">
        <v>144</v>
      </c>
      <c r="B35" s="130">
        <v>1248.4740000000002</v>
      </c>
      <c r="C35" s="130">
        <v>1248.4836001174947</v>
      </c>
      <c r="D35" s="130">
        <v>1248.4836001174947</v>
      </c>
      <c r="E35" s="130">
        <v>1248.4836001174947</v>
      </c>
      <c r="F35" s="130">
        <v>1248.4836001174947</v>
      </c>
      <c r="G35" s="130">
        <v>1248.4900000000032</v>
      </c>
      <c r="H35" s="130">
        <v>1248.4900000000032</v>
      </c>
      <c r="I35" s="130">
        <v>1256.1160000000013</v>
      </c>
    </row>
    <row r="36" spans="1:9">
      <c r="A36" s="136" t="s">
        <v>145</v>
      </c>
      <c r="B36" s="130">
        <v>5935.4852500000052</v>
      </c>
      <c r="C36" s="130">
        <v>8346.3006800439525</v>
      </c>
      <c r="D36" s="130">
        <v>9541.2853599901973</v>
      </c>
      <c r="E36" s="130">
        <v>9554.8339602099368</v>
      </c>
      <c r="F36" s="130">
        <v>6629.6193194067118</v>
      </c>
      <c r="G36" s="130">
        <v>9880.4120999999886</v>
      </c>
      <c r="H36" s="130">
        <v>10079.292400000011</v>
      </c>
      <c r="I36" s="130">
        <v>6746.8742000000166</v>
      </c>
    </row>
    <row r="37" spans="1:9">
      <c r="A37" s="136" t="s">
        <v>147</v>
      </c>
      <c r="B37" s="130">
        <v>7540.728450001845</v>
      </c>
      <c r="C37" s="130">
        <v>7961.0770798678959</v>
      </c>
      <c r="D37" s="130">
        <v>8415.1644398138997</v>
      </c>
      <c r="E37" s="130">
        <v>9271.2487203585097</v>
      </c>
      <c r="F37" s="130">
        <v>8867.0682412414208</v>
      </c>
      <c r="G37" s="130">
        <v>9365.1461999996172</v>
      </c>
      <c r="H37" s="130">
        <v>11267.882699999971</v>
      </c>
      <c r="I37" s="130">
        <v>9956.0984000000008</v>
      </c>
    </row>
    <row r="38" spans="1:9">
      <c r="A38" s="136" t="s">
        <v>148</v>
      </c>
      <c r="B38" s="130">
        <v>4228.2178000000004</v>
      </c>
      <c r="C38" s="130">
        <v>4773.1019997436488</v>
      </c>
      <c r="D38" s="130">
        <v>5394.4422396496539</v>
      </c>
      <c r="E38" s="130">
        <v>5677.6544400036637</v>
      </c>
      <c r="F38" s="130">
        <v>5195.9509724455847</v>
      </c>
      <c r="G38" s="130">
        <v>6629.8822999999957</v>
      </c>
      <c r="H38" s="130">
        <v>6315.2140000000118</v>
      </c>
      <c r="I38" s="130">
        <v>6625.594099999993</v>
      </c>
    </row>
    <row r="39" spans="1:9">
      <c r="A39" s="136" t="s">
        <v>149</v>
      </c>
      <c r="B39" s="130">
        <v>9397.4407499999943</v>
      </c>
      <c r="C39" s="130">
        <v>10566.581279396891</v>
      </c>
      <c r="D39" s="130">
        <v>11821.503400049076</v>
      </c>
      <c r="E39" s="130">
        <v>12881.792199950982</v>
      </c>
      <c r="F39" s="130">
        <v>11133.996334540087</v>
      </c>
      <c r="G39" s="130">
        <v>14376.038499999901</v>
      </c>
      <c r="H39" s="130">
        <v>15355.494599999993</v>
      </c>
      <c r="I39" s="130">
        <v>14838.649999999969</v>
      </c>
    </row>
    <row r="40" spans="1:9">
      <c r="A40" s="136" t="s">
        <v>150</v>
      </c>
      <c r="B40" s="130">
        <v>2616.6188000000002</v>
      </c>
      <c r="C40" s="130">
        <v>2776.9199599902358</v>
      </c>
      <c r="D40" s="130">
        <v>2947.0328799005101</v>
      </c>
      <c r="E40" s="130">
        <v>3174.791640290523</v>
      </c>
      <c r="F40" s="130">
        <v>2633.9443291766897</v>
      </c>
      <c r="G40" s="130">
        <v>3287.2637000000041</v>
      </c>
      <c r="H40" s="130">
        <v>3684.4803000000034</v>
      </c>
      <c r="I40" s="130">
        <v>3287.2637000000041</v>
      </c>
    </row>
    <row r="41" spans="1:9">
      <c r="A41" s="136" t="s">
        <v>151</v>
      </c>
      <c r="B41" s="130">
        <v>9290.3669000000045</v>
      </c>
      <c r="C41" s="130">
        <v>9451.9634801538159</v>
      </c>
      <c r="D41" s="130">
        <v>9996.5777993774263</v>
      </c>
      <c r="E41" s="130">
        <v>10618.73127967773</v>
      </c>
      <c r="F41" s="130">
        <v>11770.140151097154</v>
      </c>
      <c r="G41" s="130">
        <v>10406.845500000036</v>
      </c>
      <c r="H41" s="130">
        <v>12188.429399999966</v>
      </c>
      <c r="I41" s="130">
        <v>10663.322400000026</v>
      </c>
    </row>
    <row r="42" spans="1:9">
      <c r="A42" s="136" t="s">
        <v>152</v>
      </c>
      <c r="B42" s="130">
        <v>115047.98865</v>
      </c>
      <c r="C42" s="130">
        <v>116214.60739472644</v>
      </c>
      <c r="D42" s="130">
        <v>118534.16431929702</v>
      </c>
      <c r="E42" s="130">
        <v>129790.83542902337</v>
      </c>
      <c r="F42" s="130">
        <v>118482.43697828168</v>
      </c>
      <c r="G42" s="130">
        <v>122451.16789999965</v>
      </c>
      <c r="H42" s="130">
        <v>147848.44630000077</v>
      </c>
      <c r="I42" s="130">
        <v>136606.7203999997</v>
      </c>
    </row>
    <row r="43" spans="1:9">
      <c r="A43" s="136" t="s">
        <v>153</v>
      </c>
      <c r="B43" s="130">
        <v>26895.743849999999</v>
      </c>
      <c r="C43" s="130">
        <v>26734.804117685526</v>
      </c>
      <c r="D43" s="130">
        <v>28062.83412022455</v>
      </c>
      <c r="E43" s="130">
        <v>28170.610961357481</v>
      </c>
      <c r="F43" s="130">
        <v>27416.990666611702</v>
      </c>
      <c r="G43" s="130">
        <v>28259.033199999885</v>
      </c>
      <c r="H43" s="130">
        <v>28600.67050000004</v>
      </c>
      <c r="I43" s="130">
        <v>28260.348999999889</v>
      </c>
    </row>
    <row r="44" spans="1:9">
      <c r="A44" s="136" t="s">
        <v>154</v>
      </c>
      <c r="B44" s="130">
        <v>19956.464449999999</v>
      </c>
      <c r="C44" s="130">
        <v>21806.350400854444</v>
      </c>
      <c r="D44" s="130">
        <v>23155.573960722668</v>
      </c>
      <c r="E44" s="130">
        <v>23220.010840400377</v>
      </c>
      <c r="F44" s="130">
        <v>22680.597101105297</v>
      </c>
      <c r="G44" s="130">
        <v>24060.1728999999</v>
      </c>
      <c r="H44" s="130">
        <v>23479.768099999746</v>
      </c>
      <c r="I44" s="130">
        <v>24061.110499999962</v>
      </c>
    </row>
    <row r="45" spans="1:9">
      <c r="A45" s="136" t="s">
        <v>155</v>
      </c>
      <c r="B45" s="130">
        <v>89500.566500000044</v>
      </c>
      <c r="C45" s="130">
        <v>94722.533160429637</v>
      </c>
      <c r="D45" s="130">
        <v>98706.777403710963</v>
      </c>
      <c r="E45" s="130">
        <v>99270.800431171825</v>
      </c>
      <c r="F45" s="130">
        <v>102160.51374715279</v>
      </c>
      <c r="G45" s="130">
        <v>91099.738199999789</v>
      </c>
      <c r="H45" s="130">
        <v>101548.58010000037</v>
      </c>
      <c r="I45" s="130">
        <v>95770.537999999928</v>
      </c>
    </row>
    <row r="46" spans="1:9">
      <c r="A46" s="136" t="s">
        <v>156</v>
      </c>
      <c r="B46" s="130">
        <v>163363.05254999991</v>
      </c>
      <c r="C46" s="130">
        <v>184681.46963390603</v>
      </c>
      <c r="D46" s="130">
        <v>206679.44397675741</v>
      </c>
      <c r="E46" s="130">
        <v>219302.95124542955</v>
      </c>
      <c r="F46" s="130">
        <v>185088.36462456558</v>
      </c>
      <c r="G46" s="130">
        <v>252851.03929999907</v>
      </c>
      <c r="H46" s="130">
        <v>234788.39039999983</v>
      </c>
      <c r="I46" s="130">
        <v>251303.65989999936</v>
      </c>
    </row>
    <row r="47" spans="1:9">
      <c r="A47" s="136" t="s">
        <v>157</v>
      </c>
      <c r="B47" s="130">
        <v>50558.935100000017</v>
      </c>
      <c r="C47" s="130">
        <v>51849.774320908204</v>
      </c>
      <c r="D47" s="130">
        <v>53144.906359306886</v>
      </c>
      <c r="E47" s="130">
        <v>58983.646562969065</v>
      </c>
      <c r="F47" s="130">
        <v>49224.618813093912</v>
      </c>
      <c r="G47" s="130">
        <v>55669.940800002099</v>
      </c>
      <c r="H47" s="130">
        <v>69883.257700000628</v>
      </c>
      <c r="I47" s="130">
        <v>57989.569900002716</v>
      </c>
    </row>
    <row r="48" spans="1:9">
      <c r="A48" s="136" t="s">
        <v>158</v>
      </c>
      <c r="B48" s="130">
        <v>57638.513050000445</v>
      </c>
      <c r="C48" s="130">
        <v>60939.027044257593</v>
      </c>
      <c r="D48" s="130">
        <v>63825.588163261804</v>
      </c>
      <c r="E48" s="130">
        <v>70756.380604101199</v>
      </c>
      <c r="F48" s="130">
        <v>60824.345044608948</v>
      </c>
      <c r="G48" s="130">
        <v>70466.188499997952</v>
      </c>
      <c r="H48" s="130">
        <v>84787.03169999893</v>
      </c>
      <c r="I48" s="130">
        <v>73213.206900000456</v>
      </c>
    </row>
    <row r="49" spans="1:9">
      <c r="A49" s="136" t="s">
        <v>159</v>
      </c>
      <c r="B49" s="130">
        <v>42145.839350000009</v>
      </c>
      <c r="C49" s="130">
        <v>43321.939118320195</v>
      </c>
      <c r="D49" s="130">
        <v>43945.473839130791</v>
      </c>
      <c r="E49" s="130">
        <v>47436.735922470994</v>
      </c>
      <c r="F49" s="130">
        <v>43325.300259079821</v>
      </c>
      <c r="G49" s="130">
        <v>45178.252100000092</v>
      </c>
      <c r="H49" s="130">
        <v>55643.892499999864</v>
      </c>
      <c r="I49" s="130">
        <v>45271.758499999967</v>
      </c>
    </row>
    <row r="50" spans="1:9">
      <c r="A50" s="136" t="s">
        <v>160</v>
      </c>
      <c r="B50" s="130">
        <v>10053.499</v>
      </c>
      <c r="C50" s="130">
        <v>10032.534919699716</v>
      </c>
      <c r="D50" s="130">
        <v>10177.458681301312</v>
      </c>
      <c r="E50" s="130">
        <v>9954.9139194311301</v>
      </c>
      <c r="F50" s="130">
        <v>11503.2307578453</v>
      </c>
      <c r="G50" s="130">
        <v>10211.231899996448</v>
      </c>
      <c r="H50" s="130">
        <v>9587.6269999999731</v>
      </c>
      <c r="I50" s="130">
        <v>10317.780500000001</v>
      </c>
    </row>
    <row r="51" spans="1:9">
      <c r="A51" s="136" t="s">
        <v>161</v>
      </c>
      <c r="B51" s="130">
        <v>17339.663099999998</v>
      </c>
      <c r="C51" s="130">
        <v>17282.749118295851</v>
      </c>
      <c r="D51" s="130">
        <v>17524.542960087878</v>
      </c>
      <c r="E51" s="130">
        <v>17151.099360918048</v>
      </c>
      <c r="F51" s="130">
        <v>19722.024651525368</v>
      </c>
      <c r="G51" s="130">
        <v>17555.344900000004</v>
      </c>
      <c r="H51" s="130">
        <v>16561.825299999986</v>
      </c>
      <c r="I51" s="130">
        <v>17782.752600000065</v>
      </c>
    </row>
    <row r="52" spans="1:9">
      <c r="A52" s="136" t="s">
        <v>162</v>
      </c>
      <c r="B52" s="130">
        <v>89420.87115000005</v>
      </c>
      <c r="C52" s="130">
        <v>88940.311483925863</v>
      </c>
      <c r="D52" s="130">
        <v>89913.503195312325</v>
      </c>
      <c r="E52" s="130">
        <v>88280.35963498037</v>
      </c>
      <c r="F52" s="130">
        <v>100747.18860367329</v>
      </c>
      <c r="G52" s="130">
        <v>89152.070399999895</v>
      </c>
      <c r="H52" s="130">
        <v>86592.526099999915</v>
      </c>
      <c r="I52" s="130">
        <v>91765.724400000225</v>
      </c>
    </row>
    <row r="53" spans="1:9">
      <c r="A53" s="136" t="s">
        <v>163</v>
      </c>
      <c r="B53" s="130">
        <v>25296.612450000001</v>
      </c>
      <c r="C53" s="130">
        <v>25151.227160185543</v>
      </c>
      <c r="D53" s="130">
        <v>25427.915678457051</v>
      </c>
      <c r="E53" s="130">
        <v>24991.356520175825</v>
      </c>
      <c r="F53" s="130">
        <v>28127.886660225784</v>
      </c>
      <c r="G53" s="130">
        <v>25181.309899999953</v>
      </c>
      <c r="H53" s="130">
        <v>24599.600999999984</v>
      </c>
      <c r="I53" s="130">
        <v>25977.932799999948</v>
      </c>
    </row>
    <row r="54" spans="1:9">
      <c r="A54" s="136" t="s">
        <v>164</v>
      </c>
      <c r="B54" s="130">
        <v>13389.387600000009</v>
      </c>
      <c r="C54" s="130">
        <v>14894.898079067387</v>
      </c>
      <c r="D54" s="130">
        <v>16541.932320053696</v>
      </c>
      <c r="E54" s="130">
        <v>17553.01000095217</v>
      </c>
      <c r="F54" s="130">
        <v>15615.595568739431</v>
      </c>
      <c r="G54" s="130">
        <v>20010.223599999987</v>
      </c>
      <c r="H54" s="130">
        <v>20443.723099999937</v>
      </c>
      <c r="I54" s="130">
        <v>20501.443599999948</v>
      </c>
    </row>
    <row r="55" spans="1:9">
      <c r="A55" s="136" t="s">
        <v>165</v>
      </c>
      <c r="B55" s="130">
        <v>29430.557100000005</v>
      </c>
      <c r="C55" s="130">
        <v>31054.369716904192</v>
      </c>
      <c r="D55" s="130">
        <v>32749.665563505958</v>
      </c>
      <c r="E55" s="130">
        <v>35497.191760185575</v>
      </c>
      <c r="F55" s="130">
        <v>32806.387348192846</v>
      </c>
      <c r="G55" s="130">
        <v>36065.041399999995</v>
      </c>
      <c r="H55" s="130">
        <v>42064.756499999887</v>
      </c>
      <c r="I55" s="130">
        <v>36187.852900000078</v>
      </c>
    </row>
    <row r="56" spans="1:9">
      <c r="A56" s="136" t="s">
        <v>299</v>
      </c>
      <c r="B56" s="130">
        <v>0</v>
      </c>
      <c r="C56" s="130">
        <v>32827.884201904286</v>
      </c>
      <c r="D56" s="130">
        <v>40556.866360380795</v>
      </c>
      <c r="E56" s="130">
        <v>40556.866360380795</v>
      </c>
      <c r="F56" s="130">
        <v>40556.866360380795</v>
      </c>
      <c r="G56" s="130">
        <v>0</v>
      </c>
      <c r="H56" s="130">
        <v>0</v>
      </c>
      <c r="I56" s="130">
        <v>0</v>
      </c>
    </row>
    <row r="57" spans="1:9">
      <c r="A57" s="136" t="s">
        <v>166</v>
      </c>
      <c r="B57" s="130">
        <v>329297.8701</v>
      </c>
      <c r="C57" s="130">
        <v>415006.91495437553</v>
      </c>
      <c r="D57" s="130">
        <v>401866.85975671804</v>
      </c>
      <c r="E57" s="130">
        <v>417796.9345735159</v>
      </c>
      <c r="F57" s="130">
        <v>401866.85975671804</v>
      </c>
      <c r="G57" s="130">
        <v>376723.07510000019</v>
      </c>
      <c r="H57" s="130">
        <v>451068.8642999999</v>
      </c>
      <c r="I57" s="130">
        <v>377327.89969999995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0"/>
  <sheetViews>
    <sheetView workbookViewId="0"/>
  </sheetViews>
  <sheetFormatPr defaultRowHeight="14.4"/>
  <cols>
    <col min="1" max="1" width="11.44140625" style="134" bestFit="1" customWidth="1"/>
    <col min="2" max="3" width="6.5546875" style="134" bestFit="1" customWidth="1"/>
    <col min="4" max="4" width="7.88671875" style="134" bestFit="1" customWidth="1"/>
    <col min="5" max="5" width="7.33203125" style="134" bestFit="1" customWidth="1"/>
    <col min="6" max="6" width="10.21875" style="134" bestFit="1" customWidth="1"/>
    <col min="7" max="7" width="7.88671875" style="134" bestFit="1" customWidth="1"/>
    <col min="8" max="8" width="7.33203125" style="134" bestFit="1" customWidth="1"/>
    <col min="9" max="9" width="8.88671875" style="134" bestFit="1" customWidth="1"/>
  </cols>
  <sheetData>
    <row r="3" spans="1:9">
      <c r="A3" s="134" t="s">
        <v>291</v>
      </c>
      <c r="B3" s="134">
        <v>2020</v>
      </c>
      <c r="C3" s="134">
        <v>2025</v>
      </c>
      <c r="D3" s="134" t="s">
        <v>306</v>
      </c>
      <c r="E3" s="134" t="s">
        <v>307</v>
      </c>
      <c r="F3" s="134" t="s">
        <v>302</v>
      </c>
      <c r="G3" s="134" t="s">
        <v>308</v>
      </c>
      <c r="H3" s="134" t="s">
        <v>309</v>
      </c>
      <c r="I3" s="134" t="s">
        <v>310</v>
      </c>
    </row>
    <row r="4" spans="1:9">
      <c r="A4" s="134" t="s">
        <v>114</v>
      </c>
      <c r="B4" s="135" t="e">
        <f>VLOOKUP($A4,'Electric Vehicles'!I:N,2,FALSE)</f>
        <v>#N/A</v>
      </c>
      <c r="C4" s="135" t="e">
        <f>VLOOKUP($A4,'Electric Vehicles'!I:N,2,FALSE)</f>
        <v>#N/A</v>
      </c>
      <c r="D4" s="135" t="e">
        <f>VLOOKUP(A4,'Electric Vehicles'!P:U,2,FALSE)</f>
        <v>#N/A</v>
      </c>
      <c r="E4" s="135" t="e">
        <f>VLOOKUP($A4,'Electric Vehicles'!W:AB,2,FALSE)</f>
        <v>#N/A</v>
      </c>
      <c r="F4" s="135" t="e">
        <f>VLOOKUP($A4,'Electric Vehicles'!AD:AI,2,FALSE)</f>
        <v>#N/A</v>
      </c>
      <c r="G4" s="135" t="e">
        <f>VLOOKUP($A4,'Electric Vehicles'!AK:AP,2,FALSE)</f>
        <v>#N/A</v>
      </c>
      <c r="H4" s="135">
        <f>VLOOKUP($A4,'Electric Vehicles'!AR:AW,2,FALSE)</f>
        <v>47700</v>
      </c>
      <c r="I4" s="135" t="e">
        <f>VLOOKUP($A4,'Electric Vehicles'!AY:BD,2,FALSE)</f>
        <v>#N/A</v>
      </c>
    </row>
    <row r="5" spans="1:9">
      <c r="A5" s="134" t="s">
        <v>115</v>
      </c>
      <c r="B5" s="135" t="e">
        <f>VLOOKUP($A5,'Electric Vehicles'!I:N,2,FALSE)</f>
        <v>#N/A</v>
      </c>
      <c r="C5" s="135" t="e">
        <f>VLOOKUP($A5,'Electric Vehicles'!I:N,2,FALSE)</f>
        <v>#N/A</v>
      </c>
      <c r="D5" s="135" t="e">
        <f>VLOOKUP(A5,'Electric Vehicles'!P:U,2,FALSE)</f>
        <v>#N/A</v>
      </c>
      <c r="E5" s="135" t="e">
        <f>VLOOKUP($A5,'Electric Vehicles'!W:AB,2,FALSE)</f>
        <v>#N/A</v>
      </c>
      <c r="F5" s="135" t="e">
        <f>VLOOKUP($A5,'Electric Vehicles'!AD:AI,2,FALSE)</f>
        <v>#N/A</v>
      </c>
      <c r="G5" s="135" t="e">
        <f>VLOOKUP($A5,'Electric Vehicles'!AK:AP,2,FALSE)</f>
        <v>#N/A</v>
      </c>
      <c r="H5" s="135">
        <f>VLOOKUP($A5,'Electric Vehicles'!AR:AW,2,FALSE)</f>
        <v>914673.83840695804</v>
      </c>
      <c r="I5" s="135" t="e">
        <f>VLOOKUP($A5,'Electric Vehicles'!AY:BD,2,FALSE)</f>
        <v>#N/A</v>
      </c>
    </row>
    <row r="6" spans="1:9">
      <c r="A6" s="134" t="s">
        <v>116</v>
      </c>
      <c r="B6" s="135" t="e">
        <f>VLOOKUP($A6,'Electric Vehicles'!I:N,2,FALSE)</f>
        <v>#N/A</v>
      </c>
      <c r="C6" s="135" t="e">
        <f>VLOOKUP($A6,'Electric Vehicles'!I:N,2,FALSE)</f>
        <v>#N/A</v>
      </c>
      <c r="D6" s="135" t="e">
        <f>VLOOKUP(A6,'Electric Vehicles'!P:U,2,FALSE)</f>
        <v>#N/A</v>
      </c>
      <c r="E6" s="135" t="e">
        <f>VLOOKUP($A6,'Electric Vehicles'!W:AB,2,FALSE)</f>
        <v>#N/A</v>
      </c>
      <c r="F6" s="135" t="e">
        <f>VLOOKUP($A6,'Electric Vehicles'!AD:AI,2,FALSE)</f>
        <v>#N/A</v>
      </c>
      <c r="G6" s="135" t="e">
        <f>VLOOKUP($A6,'Electric Vehicles'!AK:AP,2,FALSE)</f>
        <v>#N/A</v>
      </c>
      <c r="H6" s="135">
        <f>VLOOKUP($A6,'Electric Vehicles'!AR:AW,2,FALSE)</f>
        <v>95400</v>
      </c>
      <c r="I6" s="135" t="e">
        <f>VLOOKUP($A6,'Electric Vehicles'!AY:BD,2,FALSE)</f>
        <v>#N/A</v>
      </c>
    </row>
    <row r="7" spans="1:9">
      <c r="A7" s="134" t="s">
        <v>117</v>
      </c>
      <c r="B7" s="135" t="e">
        <f>VLOOKUP($A7,'Electric Vehicles'!I:N,2,FALSE)</f>
        <v>#N/A</v>
      </c>
      <c r="C7" s="135" t="e">
        <f>VLOOKUP($A7,'Electric Vehicles'!I:N,2,FALSE)</f>
        <v>#N/A</v>
      </c>
      <c r="D7" s="135" t="e">
        <f>VLOOKUP(A7,'Electric Vehicles'!P:U,2,FALSE)</f>
        <v>#N/A</v>
      </c>
      <c r="E7" s="135" t="e">
        <f>VLOOKUP($A7,'Electric Vehicles'!W:AB,2,FALSE)</f>
        <v>#N/A</v>
      </c>
      <c r="F7" s="135" t="e">
        <f>VLOOKUP($A7,'Electric Vehicles'!AD:AI,2,FALSE)</f>
        <v>#N/A</v>
      </c>
      <c r="G7" s="135" t="e">
        <f>VLOOKUP($A7,'Electric Vehicles'!AK:AP,2,FALSE)</f>
        <v>#N/A</v>
      </c>
      <c r="H7" s="135">
        <f>VLOOKUP($A7,'Electric Vehicles'!AR:AW,2,FALSE)</f>
        <v>748889.99999999988</v>
      </c>
      <c r="I7" s="135" t="e">
        <f>VLOOKUP($A7,'Electric Vehicles'!AY:BD,2,FALSE)</f>
        <v>#N/A</v>
      </c>
    </row>
    <row r="8" spans="1:9">
      <c r="A8" s="134" t="s">
        <v>118</v>
      </c>
      <c r="B8" s="135" t="e">
        <f>VLOOKUP($A8,'Electric Vehicles'!I:N,2,FALSE)</f>
        <v>#N/A</v>
      </c>
      <c r="C8" s="135" t="e">
        <f>VLOOKUP($A8,'Electric Vehicles'!I:N,2,FALSE)</f>
        <v>#N/A</v>
      </c>
      <c r="D8" s="135" t="e">
        <f>VLOOKUP(A8,'Electric Vehicles'!P:U,2,FALSE)</f>
        <v>#N/A</v>
      </c>
      <c r="E8" s="135" t="e">
        <f>VLOOKUP($A8,'Electric Vehicles'!W:AB,2,FALSE)</f>
        <v>#N/A</v>
      </c>
      <c r="F8" s="135" t="e">
        <f>VLOOKUP($A8,'Electric Vehicles'!AD:AI,2,FALSE)</f>
        <v>#N/A</v>
      </c>
      <c r="G8" s="135" t="e">
        <f>VLOOKUP($A8,'Electric Vehicles'!AK:AP,2,FALSE)</f>
        <v>#N/A</v>
      </c>
      <c r="H8" s="135">
        <f>VLOOKUP($A8,'Electric Vehicles'!AR:AW,2,FALSE)</f>
        <v>381600</v>
      </c>
      <c r="I8" s="135" t="e">
        <f>VLOOKUP($A8,'Electric Vehicles'!AY:BD,2,FALSE)</f>
        <v>#N/A</v>
      </c>
    </row>
    <row r="9" spans="1:9">
      <c r="A9" s="134" t="s">
        <v>119</v>
      </c>
      <c r="B9" s="135" t="e">
        <f>VLOOKUP($A9,'Electric Vehicles'!I:N,2,FALSE)</f>
        <v>#N/A</v>
      </c>
      <c r="C9" s="135" t="e">
        <f>VLOOKUP($A9,'Electric Vehicles'!I:N,2,FALSE)</f>
        <v>#N/A</v>
      </c>
      <c r="D9" s="135" t="e">
        <f>VLOOKUP(A9,'Electric Vehicles'!P:U,2,FALSE)</f>
        <v>#N/A</v>
      </c>
      <c r="E9" s="135" t="e">
        <f>VLOOKUP($A9,'Electric Vehicles'!W:AB,2,FALSE)</f>
        <v>#N/A</v>
      </c>
      <c r="F9" s="135" t="e">
        <f>VLOOKUP($A9,'Electric Vehicles'!AD:AI,2,FALSE)</f>
        <v>#N/A</v>
      </c>
      <c r="G9" s="135" t="e">
        <f>VLOOKUP($A9,'Electric Vehicles'!AK:AP,2,FALSE)</f>
        <v>#N/A</v>
      </c>
      <c r="H9" s="135">
        <f>VLOOKUP($A9,'Electric Vehicles'!AR:AW,2,FALSE)</f>
        <v>1877133.260869565</v>
      </c>
      <c r="I9" s="135" t="e">
        <f>VLOOKUP($A9,'Electric Vehicles'!AY:BD,2,FALSE)</f>
        <v>#N/A</v>
      </c>
    </row>
    <row r="10" spans="1:9">
      <c r="A10" s="134" t="s">
        <v>120</v>
      </c>
      <c r="B10" s="135" t="e">
        <f>VLOOKUP($A10,'Electric Vehicles'!I:N,2,FALSE)</f>
        <v>#N/A</v>
      </c>
      <c r="C10" s="135" t="e">
        <f>VLOOKUP($A10,'Electric Vehicles'!I:N,2,FALSE)</f>
        <v>#N/A</v>
      </c>
      <c r="D10" s="135" t="e">
        <f>VLOOKUP(A10,'Electric Vehicles'!P:U,2,FALSE)</f>
        <v>#N/A</v>
      </c>
      <c r="E10" s="135" t="e">
        <f>VLOOKUP($A10,'Electric Vehicles'!W:AB,2,FALSE)</f>
        <v>#N/A</v>
      </c>
      <c r="F10" s="135" t="e">
        <f>VLOOKUP($A10,'Electric Vehicles'!AD:AI,2,FALSE)</f>
        <v>#N/A</v>
      </c>
      <c r="G10" s="135" t="e">
        <f>VLOOKUP($A10,'Electric Vehicles'!AK:AP,2,FALSE)</f>
        <v>#N/A</v>
      </c>
      <c r="H10" s="135">
        <f>VLOOKUP($A10,'Electric Vehicles'!AR:AW,2,FALSE)</f>
        <v>172724.87999999998</v>
      </c>
      <c r="I10" s="135" t="e">
        <f>VLOOKUP($A10,'Electric Vehicles'!AY:BD,2,FALSE)</f>
        <v>#N/A</v>
      </c>
    </row>
    <row r="11" spans="1:9">
      <c r="A11" s="134" t="s">
        <v>121</v>
      </c>
      <c r="B11" s="135" t="e">
        <f>VLOOKUP($A11,'Electric Vehicles'!I:N,2,FALSE)</f>
        <v>#N/A</v>
      </c>
      <c r="C11" s="135" t="e">
        <f>VLOOKUP($A11,'Electric Vehicles'!I:N,2,FALSE)</f>
        <v>#N/A</v>
      </c>
      <c r="D11" s="135" t="e">
        <f>VLOOKUP(A11,'Electric Vehicles'!P:U,2,FALSE)</f>
        <v>#N/A</v>
      </c>
      <c r="E11" s="135" t="e">
        <f>VLOOKUP($A11,'Electric Vehicles'!W:AB,2,FALSE)</f>
        <v>#N/A</v>
      </c>
      <c r="F11" s="135" t="e">
        <f>VLOOKUP($A11,'Electric Vehicles'!AD:AI,2,FALSE)</f>
        <v>#N/A</v>
      </c>
      <c r="G11" s="135" t="e">
        <f>VLOOKUP($A11,'Electric Vehicles'!AK:AP,2,FALSE)</f>
        <v>#N/A</v>
      </c>
      <c r="H11" s="135">
        <f>VLOOKUP($A11,'Electric Vehicles'!AR:AW,2,FALSE)</f>
        <v>1001824.2187499999</v>
      </c>
      <c r="I11" s="135" t="e">
        <f>VLOOKUP($A11,'Electric Vehicles'!AY:BD,2,FALSE)</f>
        <v>#N/A</v>
      </c>
    </row>
    <row r="12" spans="1:9">
      <c r="A12" s="134" t="s">
        <v>122</v>
      </c>
      <c r="B12" s="135" t="e">
        <f>VLOOKUP($A12,'Electric Vehicles'!I:N,2,FALSE)</f>
        <v>#N/A</v>
      </c>
      <c r="C12" s="135" t="e">
        <f>VLOOKUP($A12,'Electric Vehicles'!I:N,2,FALSE)</f>
        <v>#N/A</v>
      </c>
      <c r="D12" s="135" t="e">
        <f>VLOOKUP(A12,'Electric Vehicles'!P:U,2,FALSE)</f>
        <v>#N/A</v>
      </c>
      <c r="E12" s="135" t="e">
        <f>VLOOKUP($A12,'Electric Vehicles'!W:AB,2,FALSE)</f>
        <v>#N/A</v>
      </c>
      <c r="F12" s="135" t="e">
        <f>VLOOKUP($A12,'Electric Vehicles'!AD:AI,2,FALSE)</f>
        <v>#N/A</v>
      </c>
      <c r="G12" s="135" t="e">
        <f>VLOOKUP($A12,'Electric Vehicles'!AK:AP,2,FALSE)</f>
        <v>#N/A</v>
      </c>
      <c r="H12" s="135">
        <f>VLOOKUP($A12,'Electric Vehicles'!AR:AW,2,FALSE)</f>
        <v>0</v>
      </c>
      <c r="I12" s="135" t="e">
        <f>VLOOKUP($A12,'Electric Vehicles'!AY:BD,2,FALSE)</f>
        <v>#N/A</v>
      </c>
    </row>
    <row r="13" spans="1:9">
      <c r="A13" s="134" t="s">
        <v>123</v>
      </c>
      <c r="B13" s="135" t="e">
        <f>VLOOKUP($A13,'Electric Vehicles'!I:N,2,FALSE)</f>
        <v>#N/A</v>
      </c>
      <c r="C13" s="135" t="e">
        <f>VLOOKUP($A13,'Electric Vehicles'!I:N,2,FALSE)</f>
        <v>#N/A</v>
      </c>
      <c r="D13" s="135" t="e">
        <f>VLOOKUP(A13,'Electric Vehicles'!P:U,2,FALSE)</f>
        <v>#N/A</v>
      </c>
      <c r="E13" s="135" t="e">
        <f>VLOOKUP($A13,'Electric Vehicles'!W:AB,2,FALSE)</f>
        <v>#N/A</v>
      </c>
      <c r="F13" s="135" t="e">
        <f>VLOOKUP($A13,'Electric Vehicles'!AD:AI,2,FALSE)</f>
        <v>#N/A</v>
      </c>
      <c r="G13" s="135" t="e">
        <f>VLOOKUP($A13,'Electric Vehicles'!AK:AP,2,FALSE)</f>
        <v>#N/A</v>
      </c>
      <c r="H13" s="135">
        <f>VLOOKUP($A13,'Electric Vehicles'!AR:AW,2,FALSE)</f>
        <v>8450000.0000000019</v>
      </c>
      <c r="I13" s="135" t="e">
        <f>VLOOKUP($A13,'Electric Vehicles'!AY:BD,2,FALSE)</f>
        <v>#N/A</v>
      </c>
    </row>
    <row r="14" spans="1:9">
      <c r="A14" s="134" t="s">
        <v>124</v>
      </c>
      <c r="B14" s="135" t="e">
        <f>VLOOKUP($A14,'Electric Vehicles'!I:N,2,FALSE)</f>
        <v>#N/A</v>
      </c>
      <c r="C14" s="135" t="e">
        <f>VLOOKUP($A14,'Electric Vehicles'!I:N,2,FALSE)</f>
        <v>#N/A</v>
      </c>
      <c r="D14" s="135" t="e">
        <f>VLOOKUP(A14,'Electric Vehicles'!P:U,2,FALSE)</f>
        <v>#N/A</v>
      </c>
      <c r="E14" s="135" t="e">
        <f>VLOOKUP($A14,'Electric Vehicles'!W:AB,2,FALSE)</f>
        <v>#N/A</v>
      </c>
      <c r="F14" s="135" t="e">
        <f>VLOOKUP($A14,'Electric Vehicles'!AD:AI,2,FALSE)</f>
        <v>#N/A</v>
      </c>
      <c r="G14" s="135" t="e">
        <f>VLOOKUP($A14,'Electric Vehicles'!AK:AP,2,FALSE)</f>
        <v>#N/A</v>
      </c>
      <c r="H14" s="135">
        <f>VLOOKUP($A14,'Electric Vehicles'!AR:AW,2,FALSE)</f>
        <v>253076.58227848102</v>
      </c>
      <c r="I14" s="135" t="e">
        <f>VLOOKUP($A14,'Electric Vehicles'!AY:BD,2,FALSE)</f>
        <v>#N/A</v>
      </c>
    </row>
    <row r="15" spans="1:9">
      <c r="A15" s="134" t="s">
        <v>125</v>
      </c>
      <c r="B15" s="135" t="e">
        <f>VLOOKUP($A15,'Electric Vehicles'!I:N,2,FALSE)</f>
        <v>#N/A</v>
      </c>
      <c r="C15" s="135" t="e">
        <f>VLOOKUP($A15,'Electric Vehicles'!I:N,2,FALSE)</f>
        <v>#N/A</v>
      </c>
      <c r="D15" s="135" t="e">
        <f>VLOOKUP(A15,'Electric Vehicles'!P:U,2,FALSE)</f>
        <v>#N/A</v>
      </c>
      <c r="E15" s="135" t="e">
        <f>VLOOKUP($A15,'Electric Vehicles'!W:AB,2,FALSE)</f>
        <v>#N/A</v>
      </c>
      <c r="F15" s="135" t="e">
        <f>VLOOKUP($A15,'Electric Vehicles'!AD:AI,2,FALSE)</f>
        <v>#N/A</v>
      </c>
      <c r="G15" s="135" t="e">
        <f>VLOOKUP($A15,'Electric Vehicles'!AK:AP,2,FALSE)</f>
        <v>#N/A</v>
      </c>
      <c r="H15" s="135">
        <f>VLOOKUP($A15,'Electric Vehicles'!AR:AW,2,FALSE)</f>
        <v>0</v>
      </c>
      <c r="I15" s="135" t="e">
        <f>VLOOKUP($A15,'Electric Vehicles'!AY:BD,2,FALSE)</f>
        <v>#N/A</v>
      </c>
    </row>
    <row r="16" spans="1:9">
      <c r="A16" s="134" t="s">
        <v>126</v>
      </c>
      <c r="B16" s="135" t="e">
        <f>VLOOKUP($A16,'Electric Vehicles'!I:N,2,FALSE)</f>
        <v>#N/A</v>
      </c>
      <c r="C16" s="135" t="e">
        <f>VLOOKUP($A16,'Electric Vehicles'!I:N,2,FALSE)</f>
        <v>#N/A</v>
      </c>
      <c r="D16" s="135" t="e">
        <f>VLOOKUP(A16,'Electric Vehicles'!P:U,2,FALSE)</f>
        <v>#N/A</v>
      </c>
      <c r="E16" s="135" t="e">
        <f>VLOOKUP($A16,'Electric Vehicles'!W:AB,2,FALSE)</f>
        <v>#N/A</v>
      </c>
      <c r="F16" s="135" t="e">
        <f>VLOOKUP($A16,'Electric Vehicles'!AD:AI,2,FALSE)</f>
        <v>#N/A</v>
      </c>
      <c r="G16" s="135" t="e">
        <f>VLOOKUP($A16,'Electric Vehicles'!AK:AP,2,FALSE)</f>
        <v>#N/A</v>
      </c>
      <c r="H16" s="135">
        <f>VLOOKUP($A16,'Electric Vehicles'!AR:AW,2,FALSE)</f>
        <v>379687.97468354431</v>
      </c>
      <c r="I16" s="135" t="e">
        <f>VLOOKUP($A16,'Electric Vehicles'!AY:BD,2,FALSE)</f>
        <v>#N/A</v>
      </c>
    </row>
    <row r="17" spans="1:9">
      <c r="A17" s="134" t="s">
        <v>127</v>
      </c>
      <c r="B17" s="135" t="e">
        <f>VLOOKUP($A17,'Electric Vehicles'!I:N,2,FALSE)</f>
        <v>#N/A</v>
      </c>
      <c r="C17" s="135" t="e">
        <f>VLOOKUP($A17,'Electric Vehicles'!I:N,2,FALSE)</f>
        <v>#N/A</v>
      </c>
      <c r="D17" s="135" t="e">
        <f>VLOOKUP(A17,'Electric Vehicles'!P:U,2,FALSE)</f>
        <v>#N/A</v>
      </c>
      <c r="E17" s="135" t="e">
        <f>VLOOKUP($A17,'Electric Vehicles'!W:AB,2,FALSE)</f>
        <v>#N/A</v>
      </c>
      <c r="F17" s="135" t="e">
        <f>VLOOKUP($A17,'Electric Vehicles'!AD:AI,2,FALSE)</f>
        <v>#N/A</v>
      </c>
      <c r="G17" s="135" t="e">
        <f>VLOOKUP($A17,'Electric Vehicles'!AK:AP,2,FALSE)</f>
        <v>#N/A</v>
      </c>
      <c r="H17" s="135">
        <f>VLOOKUP($A17,'Electric Vehicles'!AR:AW,2,FALSE)</f>
        <v>76626.506024096379</v>
      </c>
      <c r="I17" s="135" t="e">
        <f>VLOOKUP($A17,'Electric Vehicles'!AY:BD,2,FALSE)</f>
        <v>#N/A</v>
      </c>
    </row>
    <row r="18" spans="1:9">
      <c r="A18" s="134" t="s">
        <v>128</v>
      </c>
      <c r="B18" s="135" t="e">
        <f>VLOOKUP($A18,'Electric Vehicles'!I:N,2,FALSE)</f>
        <v>#N/A</v>
      </c>
      <c r="C18" s="135" t="e">
        <f>VLOOKUP($A18,'Electric Vehicles'!I:N,2,FALSE)</f>
        <v>#N/A</v>
      </c>
      <c r="D18" s="135" t="e">
        <f>VLOOKUP(A18,'Electric Vehicles'!P:U,2,FALSE)</f>
        <v>#N/A</v>
      </c>
      <c r="E18" s="135" t="e">
        <f>VLOOKUP($A18,'Electric Vehicles'!W:AB,2,FALSE)</f>
        <v>#N/A</v>
      </c>
      <c r="F18" s="135" t="e">
        <f>VLOOKUP($A18,'Electric Vehicles'!AD:AI,2,FALSE)</f>
        <v>#N/A</v>
      </c>
      <c r="G18" s="135" t="e">
        <f>VLOOKUP($A18,'Electric Vehicles'!AK:AP,2,FALSE)</f>
        <v>#N/A</v>
      </c>
      <c r="H18" s="135">
        <f>VLOOKUP($A18,'Electric Vehicles'!AR:AW,2,FALSE)</f>
        <v>3975000</v>
      </c>
      <c r="I18" s="135" t="e">
        <f>VLOOKUP($A18,'Electric Vehicles'!AY:BD,2,FALSE)</f>
        <v>#N/A</v>
      </c>
    </row>
    <row r="19" spans="1:9">
      <c r="A19" s="134" t="s">
        <v>129</v>
      </c>
      <c r="B19" s="135" t="e">
        <f>VLOOKUP($A19,'Electric Vehicles'!I:N,2,FALSE)</f>
        <v>#N/A</v>
      </c>
      <c r="C19" s="135" t="e">
        <f>VLOOKUP($A19,'Electric Vehicles'!I:N,2,FALSE)</f>
        <v>#N/A</v>
      </c>
      <c r="D19" s="135" t="e">
        <f>VLOOKUP(A19,'Electric Vehicles'!P:U,2,FALSE)</f>
        <v>#N/A</v>
      </c>
      <c r="E19" s="135" t="e">
        <f>VLOOKUP($A19,'Electric Vehicles'!W:AB,2,FALSE)</f>
        <v>#N/A</v>
      </c>
      <c r="F19" s="135" t="e">
        <f>VLOOKUP($A19,'Electric Vehicles'!AD:AI,2,FALSE)</f>
        <v>#N/A</v>
      </c>
      <c r="G19" s="135" t="e">
        <f>VLOOKUP($A19,'Electric Vehicles'!AK:AP,2,FALSE)</f>
        <v>#N/A</v>
      </c>
      <c r="H19" s="135">
        <f>VLOOKUP($A19,'Electric Vehicles'!AR:AW,2,FALSE)</f>
        <v>576086.95652173914</v>
      </c>
      <c r="I19" s="135" t="e">
        <f>VLOOKUP($A19,'Electric Vehicles'!AY:BD,2,FALSE)</f>
        <v>#N/A</v>
      </c>
    </row>
    <row r="20" spans="1:9">
      <c r="A20" s="134" t="s">
        <v>130</v>
      </c>
      <c r="B20" s="135" t="e">
        <f>VLOOKUP($A20,'Electric Vehicles'!I:N,2,FALSE)</f>
        <v>#N/A</v>
      </c>
      <c r="C20" s="135" t="e">
        <f>VLOOKUP($A20,'Electric Vehicles'!I:N,2,FALSE)</f>
        <v>#N/A</v>
      </c>
      <c r="D20" s="135" t="e">
        <f>VLOOKUP(A20,'Electric Vehicles'!P:U,2,FALSE)</f>
        <v>#N/A</v>
      </c>
      <c r="E20" s="135" t="e">
        <f>VLOOKUP($A20,'Electric Vehicles'!W:AB,2,FALSE)</f>
        <v>#N/A</v>
      </c>
      <c r="F20" s="135" t="e">
        <f>VLOOKUP($A20,'Electric Vehicles'!AD:AI,2,FALSE)</f>
        <v>#N/A</v>
      </c>
      <c r="G20" s="135" t="e">
        <f>VLOOKUP($A20,'Electric Vehicles'!AK:AP,2,FALSE)</f>
        <v>#N/A</v>
      </c>
      <c r="H20" s="135">
        <f>VLOOKUP($A20,'Electric Vehicles'!AR:AW,2,FALSE)</f>
        <v>8575357.1428571418</v>
      </c>
      <c r="I20" s="135" t="e">
        <f>VLOOKUP($A20,'Electric Vehicles'!AY:BD,2,FALSE)</f>
        <v>#N/A</v>
      </c>
    </row>
    <row r="21" spans="1:9">
      <c r="A21" s="134" t="s">
        <v>297</v>
      </c>
      <c r="B21" s="135"/>
      <c r="C21" s="135"/>
      <c r="D21" s="135" t="e">
        <f>VLOOKUP(A21,'Electric Vehicles'!P:U,2,FALSE)</f>
        <v>#N/A</v>
      </c>
      <c r="E21" s="135" t="e">
        <f>VLOOKUP($A21,'Electric Vehicles'!W:AB,2,FALSE)</f>
        <v>#N/A</v>
      </c>
      <c r="F21" s="135" t="e">
        <f>VLOOKUP($A21,'Electric Vehicles'!AD:AI,2,FALSE)</f>
        <v>#N/A</v>
      </c>
      <c r="G21" s="135"/>
      <c r="H21" s="135"/>
      <c r="I21" s="135"/>
    </row>
    <row r="22" spans="1:9">
      <c r="A22" s="134" t="s">
        <v>131</v>
      </c>
      <c r="B22" s="135" t="e">
        <f>VLOOKUP($A22,'Electric Vehicles'!I:N,2,FALSE)</f>
        <v>#N/A</v>
      </c>
      <c r="C22" s="135" t="e">
        <f>VLOOKUP($A22,'Electric Vehicles'!I:N,2,FALSE)</f>
        <v>#N/A</v>
      </c>
      <c r="D22" s="135" t="e">
        <f>VLOOKUP(A22,'Electric Vehicles'!P:U,2,FALSE)</f>
        <v>#N/A</v>
      </c>
      <c r="E22" s="135" t="e">
        <f>VLOOKUP($A22,'Electric Vehicles'!W:AB,2,FALSE)</f>
        <v>#N/A</v>
      </c>
      <c r="F22" s="135" t="e">
        <f>VLOOKUP($A22,'Electric Vehicles'!AD:AI,2,FALSE)</f>
        <v>#N/A</v>
      </c>
      <c r="G22" s="135" t="e">
        <f>VLOOKUP($A22,'Electric Vehicles'!AK:AP,2,FALSE)</f>
        <v>#N/A</v>
      </c>
      <c r="H22" s="135">
        <f>VLOOKUP($A22,'Electric Vehicles'!AR:AW,2,FALSE)</f>
        <v>10067556.759493671</v>
      </c>
      <c r="I22" s="135" t="e">
        <f>VLOOKUP($A22,'Electric Vehicles'!AY:BD,2,FALSE)</f>
        <v>#N/A</v>
      </c>
    </row>
    <row r="23" spans="1:9">
      <c r="A23" s="134" t="s">
        <v>132</v>
      </c>
      <c r="B23" s="135" t="e">
        <f>VLOOKUP($A23,'Electric Vehicles'!I:N,2,FALSE)</f>
        <v>#N/A</v>
      </c>
      <c r="C23" s="135" t="e">
        <f>VLOOKUP($A23,'Electric Vehicles'!I:N,2,FALSE)</f>
        <v>#N/A</v>
      </c>
      <c r="D23" s="135" t="e">
        <f>VLOOKUP(A23,'Electric Vehicles'!P:U,2,FALSE)</f>
        <v>#N/A</v>
      </c>
      <c r="E23" s="135" t="e">
        <f>VLOOKUP($A23,'Electric Vehicles'!W:AB,2,FALSE)</f>
        <v>#N/A</v>
      </c>
      <c r="F23" s="135" t="e">
        <f>VLOOKUP($A23,'Electric Vehicles'!AD:AI,2,FALSE)</f>
        <v>#N/A</v>
      </c>
      <c r="G23" s="135" t="e">
        <f>VLOOKUP($A23,'Electric Vehicles'!AK:AP,2,FALSE)</f>
        <v>#N/A</v>
      </c>
      <c r="H23" s="135">
        <f>VLOOKUP($A23,'Electric Vehicles'!AR:AW,2,FALSE)</f>
        <v>810899.99999999988</v>
      </c>
      <c r="I23" s="135" t="e">
        <f>VLOOKUP($A23,'Electric Vehicles'!AY:BD,2,FALSE)</f>
        <v>#N/A</v>
      </c>
    </row>
    <row r="24" spans="1:9">
      <c r="A24" s="134" t="s">
        <v>298</v>
      </c>
      <c r="B24" s="135"/>
      <c r="C24" s="135"/>
      <c r="D24" s="135" t="e">
        <f>VLOOKUP(A24,'Electric Vehicles'!P:U,2,FALSE)</f>
        <v>#N/A</v>
      </c>
      <c r="E24" s="135" t="e">
        <f>VLOOKUP($A24,'Electric Vehicles'!W:AB,2,FALSE)</f>
        <v>#N/A</v>
      </c>
      <c r="F24" s="135" t="e">
        <f>VLOOKUP($A24,'Electric Vehicles'!AD:AI,2,FALSE)</f>
        <v>#N/A</v>
      </c>
      <c r="G24" s="135"/>
      <c r="H24" s="135"/>
      <c r="I24" s="135"/>
    </row>
    <row r="25" spans="1:9">
      <c r="A25" s="134" t="s">
        <v>133</v>
      </c>
      <c r="B25" s="135" t="e">
        <f>VLOOKUP($A25,'Electric Vehicles'!I:N,2,FALSE)</f>
        <v>#N/A</v>
      </c>
      <c r="C25" s="135" t="e">
        <f>VLOOKUP($A25,'Electric Vehicles'!I:N,2,FALSE)</f>
        <v>#N/A</v>
      </c>
      <c r="D25" s="135" t="e">
        <f>VLOOKUP(A25,'Electric Vehicles'!P:U,2,FALSE)</f>
        <v>#N/A</v>
      </c>
      <c r="E25" s="135" t="e">
        <f>VLOOKUP($A25,'Electric Vehicles'!W:AB,2,FALSE)</f>
        <v>#N/A</v>
      </c>
      <c r="F25" s="135" t="e">
        <f>VLOOKUP($A25,'Electric Vehicles'!AD:AI,2,FALSE)</f>
        <v>#N/A</v>
      </c>
      <c r="G25" s="135" t="e">
        <f>VLOOKUP($A25,'Electric Vehicles'!AK:AP,2,FALSE)</f>
        <v>#N/A</v>
      </c>
      <c r="H25" s="135">
        <f>VLOOKUP($A25,'Electric Vehicles'!AR:AW,2,FALSE)</f>
        <v>239097.74436090226</v>
      </c>
      <c r="I25" s="135" t="e">
        <f>VLOOKUP($A25,'Electric Vehicles'!AY:BD,2,FALSE)</f>
        <v>#N/A</v>
      </c>
    </row>
    <row r="26" spans="1:9">
      <c r="A26" s="134" t="s">
        <v>134</v>
      </c>
      <c r="B26" s="135" t="e">
        <f>VLOOKUP($A26,'Electric Vehicles'!I:N,2,FALSE)</f>
        <v>#N/A</v>
      </c>
      <c r="C26" s="135" t="e">
        <f>VLOOKUP($A26,'Electric Vehicles'!I:N,2,FALSE)</f>
        <v>#N/A</v>
      </c>
      <c r="D26" s="135" t="e">
        <f>VLOOKUP(A26,'Electric Vehicles'!P:U,2,FALSE)</f>
        <v>#N/A</v>
      </c>
      <c r="E26" s="135" t="e">
        <f>VLOOKUP($A26,'Electric Vehicles'!W:AB,2,FALSE)</f>
        <v>#N/A</v>
      </c>
      <c r="F26" s="135" t="e">
        <f>VLOOKUP($A26,'Electric Vehicles'!AD:AI,2,FALSE)</f>
        <v>#N/A</v>
      </c>
      <c r="G26" s="135" t="e">
        <f>VLOOKUP($A26,'Electric Vehicles'!AK:AP,2,FALSE)</f>
        <v>#N/A</v>
      </c>
      <c r="H26" s="135">
        <f>VLOOKUP($A26,'Electric Vehicles'!AR:AW,2,FALSE)</f>
        <v>403260.86956521735</v>
      </c>
      <c r="I26" s="135" t="e">
        <f>VLOOKUP($A26,'Electric Vehicles'!AY:BD,2,FALSE)</f>
        <v>#N/A</v>
      </c>
    </row>
    <row r="27" spans="1:9">
      <c r="A27" s="134" t="s">
        <v>135</v>
      </c>
      <c r="B27" s="135" t="e">
        <f>VLOOKUP($A27,'Electric Vehicles'!I:N,2,FALSE)</f>
        <v>#N/A</v>
      </c>
      <c r="C27" s="135" t="e">
        <f>VLOOKUP($A27,'Electric Vehicles'!I:N,2,FALSE)</f>
        <v>#N/A</v>
      </c>
      <c r="D27" s="135" t="e">
        <f>VLOOKUP(A27,'Electric Vehicles'!P:U,2,FALSE)</f>
        <v>#N/A</v>
      </c>
      <c r="E27" s="135" t="e">
        <f>VLOOKUP($A27,'Electric Vehicles'!W:AB,2,FALSE)</f>
        <v>#N/A</v>
      </c>
      <c r="F27" s="135" t="e">
        <f>VLOOKUP($A27,'Electric Vehicles'!AD:AI,2,FALSE)</f>
        <v>#N/A</v>
      </c>
      <c r="G27" s="135" t="e">
        <f>VLOOKUP($A27,'Electric Vehicles'!AK:AP,2,FALSE)</f>
        <v>#N/A</v>
      </c>
      <c r="H27" s="135">
        <f>VLOOKUP($A27,'Electric Vehicles'!AR:AW,2,FALSE)</f>
        <v>439026.93333333341</v>
      </c>
      <c r="I27" s="135" t="e">
        <f>VLOOKUP($A27,'Electric Vehicles'!AY:BD,2,FALSE)</f>
        <v>#N/A</v>
      </c>
    </row>
    <row r="28" spans="1:9">
      <c r="A28" s="134" t="s">
        <v>296</v>
      </c>
      <c r="B28" s="135" t="e">
        <f>VLOOKUP($A28,'Electric Vehicles'!I:N,2,FALSE)</f>
        <v>#N/A</v>
      </c>
      <c r="C28" s="135" t="e">
        <f>VLOOKUP($A28,'Electric Vehicles'!I:N,2,FALSE)</f>
        <v>#N/A</v>
      </c>
      <c r="D28" s="135" t="e">
        <f>VLOOKUP(A28,'Electric Vehicles'!P:U,2,FALSE)</f>
        <v>#N/A</v>
      </c>
      <c r="E28" s="135" t="e">
        <f>VLOOKUP($A28,'Electric Vehicles'!W:AB,2,FALSE)</f>
        <v>#N/A</v>
      </c>
      <c r="F28" s="135" t="e">
        <f>VLOOKUP($A28,'Electric Vehicles'!AD:AI,2,FALSE)</f>
        <v>#N/A</v>
      </c>
      <c r="G28" s="135" t="e">
        <f>VLOOKUP($A28,'Electric Vehicles'!AK:AP,2,FALSE)</f>
        <v>#N/A</v>
      </c>
      <c r="H28" s="135">
        <f>VLOOKUP($A28,'Electric Vehicles'!AR:AW,2,FALSE)</f>
        <v>0</v>
      </c>
      <c r="I28" s="135" t="e">
        <f>VLOOKUP($A28,'Electric Vehicles'!AY:BD,2,FALSE)</f>
        <v>#N/A</v>
      </c>
    </row>
    <row r="29" spans="1:9">
      <c r="A29" s="134" t="s">
        <v>136</v>
      </c>
      <c r="B29" s="135" t="e">
        <f>VLOOKUP($A29,'Electric Vehicles'!I:N,2,FALSE)</f>
        <v>#N/A</v>
      </c>
      <c r="C29" s="135" t="e">
        <f>VLOOKUP($A29,'Electric Vehicles'!I:N,2,FALSE)</f>
        <v>#N/A</v>
      </c>
      <c r="D29" s="135" t="e">
        <f>VLOOKUP(A29,'Electric Vehicles'!P:U,2,FALSE)</f>
        <v>#N/A</v>
      </c>
      <c r="E29" s="135" t="e">
        <f>VLOOKUP($A29,'Electric Vehicles'!W:AB,2,FALSE)</f>
        <v>#N/A</v>
      </c>
      <c r="F29" s="135" t="e">
        <f>VLOOKUP($A29,'Electric Vehicles'!AD:AI,2,FALSE)</f>
        <v>#N/A</v>
      </c>
      <c r="G29" s="135" t="e">
        <f>VLOOKUP($A29,'Electric Vehicles'!AK:AP,2,FALSE)</f>
        <v>#N/A</v>
      </c>
      <c r="H29" s="135">
        <f>VLOOKUP($A29,'Electric Vehicles'!AR:AW,2,FALSE)</f>
        <v>1180578.0983606558</v>
      </c>
      <c r="I29" s="135" t="e">
        <f>VLOOKUP($A29,'Electric Vehicles'!AY:BD,2,FALSE)</f>
        <v>#N/A</v>
      </c>
    </row>
    <row r="30" spans="1:9">
      <c r="A30" s="134" t="s">
        <v>137</v>
      </c>
      <c r="B30" s="135" t="e">
        <f>VLOOKUP($A30,'Electric Vehicles'!I:N,2,FALSE)</f>
        <v>#N/A</v>
      </c>
      <c r="C30" s="135" t="e">
        <f>VLOOKUP($A30,'Electric Vehicles'!I:N,2,FALSE)</f>
        <v>#N/A</v>
      </c>
      <c r="D30" s="135" t="e">
        <f>VLOOKUP(A30,'Electric Vehicles'!P:U,2,FALSE)</f>
        <v>#N/A</v>
      </c>
      <c r="E30" s="135" t="e">
        <f>VLOOKUP($A30,'Electric Vehicles'!W:AB,2,FALSE)</f>
        <v>#N/A</v>
      </c>
      <c r="F30" s="135" t="e">
        <f>VLOOKUP($A30,'Electric Vehicles'!AD:AI,2,FALSE)</f>
        <v>#N/A</v>
      </c>
      <c r="G30" s="135" t="e">
        <f>VLOOKUP($A30,'Electric Vehicles'!AK:AP,2,FALSE)</f>
        <v>#N/A</v>
      </c>
      <c r="H30" s="135">
        <f>VLOOKUP($A30,'Electric Vehicles'!AR:AW,2,FALSE)</f>
        <v>2034910.0327868853</v>
      </c>
      <c r="I30" s="135" t="e">
        <f>VLOOKUP($A30,'Electric Vehicles'!AY:BD,2,FALSE)</f>
        <v>#N/A</v>
      </c>
    </row>
    <row r="31" spans="1:9">
      <c r="A31" s="134" t="s">
        <v>138</v>
      </c>
      <c r="B31" s="135" t="e">
        <f>VLOOKUP($A31,'Electric Vehicles'!I:N,2,FALSE)</f>
        <v>#N/A</v>
      </c>
      <c r="C31" s="135" t="e">
        <f>VLOOKUP($A31,'Electric Vehicles'!I:N,2,FALSE)</f>
        <v>#N/A</v>
      </c>
      <c r="D31" s="135" t="e">
        <f>VLOOKUP(A31,'Electric Vehicles'!P:U,2,FALSE)</f>
        <v>#N/A</v>
      </c>
      <c r="E31" s="135" t="e">
        <f>VLOOKUP($A31,'Electric Vehicles'!W:AB,2,FALSE)</f>
        <v>#N/A</v>
      </c>
      <c r="F31" s="135" t="e">
        <f>VLOOKUP($A31,'Electric Vehicles'!AD:AI,2,FALSE)</f>
        <v>#N/A</v>
      </c>
      <c r="G31" s="135" t="e">
        <f>VLOOKUP($A31,'Electric Vehicles'!AK:AP,2,FALSE)</f>
        <v>#N/A</v>
      </c>
      <c r="H31" s="135">
        <f>VLOOKUP($A31,'Electric Vehicles'!AR:AW,2,FALSE)</f>
        <v>5737035.9836065574</v>
      </c>
      <c r="I31" s="135" t="e">
        <f>VLOOKUP($A31,'Electric Vehicles'!AY:BD,2,FALSE)</f>
        <v>#N/A</v>
      </c>
    </row>
    <row r="32" spans="1:9">
      <c r="A32" s="134" t="s">
        <v>139</v>
      </c>
      <c r="B32" s="135" t="e">
        <f>VLOOKUP($A32,'Electric Vehicles'!I:N,2,FALSE)</f>
        <v>#N/A</v>
      </c>
      <c r="C32" s="135" t="e">
        <f>VLOOKUP($A32,'Electric Vehicles'!I:N,2,FALSE)</f>
        <v>#N/A</v>
      </c>
      <c r="D32" s="135" t="e">
        <f>VLOOKUP(A32,'Electric Vehicles'!P:U,2,FALSE)</f>
        <v>#N/A</v>
      </c>
      <c r="E32" s="135" t="e">
        <f>VLOOKUP($A32,'Electric Vehicles'!W:AB,2,FALSE)</f>
        <v>#N/A</v>
      </c>
      <c r="F32" s="135" t="e">
        <f>VLOOKUP($A32,'Electric Vehicles'!AD:AI,2,FALSE)</f>
        <v>#N/A</v>
      </c>
      <c r="G32" s="135" t="e">
        <f>VLOOKUP($A32,'Electric Vehicles'!AK:AP,2,FALSE)</f>
        <v>#N/A</v>
      </c>
      <c r="H32" s="135">
        <f>VLOOKUP($A32,'Electric Vehicles'!AR:AW,2,FALSE)</f>
        <v>239888.95081967214</v>
      </c>
      <c r="I32" s="135" t="e">
        <f>VLOOKUP($A32,'Electric Vehicles'!AY:BD,2,FALSE)</f>
        <v>#N/A</v>
      </c>
    </row>
    <row r="33" spans="1:9">
      <c r="A33" s="134" t="s">
        <v>140</v>
      </c>
      <c r="B33" s="135" t="e">
        <f>VLOOKUP($A33,'Electric Vehicles'!I:N,2,FALSE)</f>
        <v>#N/A</v>
      </c>
      <c r="C33" s="135" t="e">
        <f>VLOOKUP($A33,'Electric Vehicles'!I:N,2,FALSE)</f>
        <v>#N/A</v>
      </c>
      <c r="D33" s="135" t="e">
        <f>VLOOKUP(A33,'Electric Vehicles'!P:U,2,FALSE)</f>
        <v>#N/A</v>
      </c>
      <c r="E33" s="135" t="e">
        <f>VLOOKUP($A33,'Electric Vehicles'!W:AB,2,FALSE)</f>
        <v>#N/A</v>
      </c>
      <c r="F33" s="135" t="e">
        <f>VLOOKUP($A33,'Electric Vehicles'!AD:AI,2,FALSE)</f>
        <v>#N/A</v>
      </c>
      <c r="G33" s="135" t="e">
        <f>VLOOKUP($A33,'Electric Vehicles'!AK:AP,2,FALSE)</f>
        <v>#N/A</v>
      </c>
      <c r="H33" s="135">
        <f>VLOOKUP($A33,'Electric Vehicles'!AR:AW,2,FALSE)</f>
        <v>649557.73770491814</v>
      </c>
      <c r="I33" s="135" t="e">
        <f>VLOOKUP($A33,'Electric Vehicles'!AY:BD,2,FALSE)</f>
        <v>#N/A</v>
      </c>
    </row>
    <row r="34" spans="1:9">
      <c r="A34" s="134" t="s">
        <v>141</v>
      </c>
      <c r="B34" s="135" t="e">
        <f>VLOOKUP($A34,'Electric Vehicles'!I:N,2,FALSE)</f>
        <v>#N/A</v>
      </c>
      <c r="C34" s="135" t="e">
        <f>VLOOKUP($A34,'Electric Vehicles'!I:N,2,FALSE)</f>
        <v>#N/A</v>
      </c>
      <c r="D34" s="135" t="e">
        <f>VLOOKUP(A34,'Electric Vehicles'!P:U,2,FALSE)</f>
        <v>#N/A</v>
      </c>
      <c r="E34" s="135" t="e">
        <f>VLOOKUP($A34,'Electric Vehicles'!W:AB,2,FALSE)</f>
        <v>#N/A</v>
      </c>
      <c r="F34" s="135" t="e">
        <f>VLOOKUP($A34,'Electric Vehicles'!AD:AI,2,FALSE)</f>
        <v>#N/A</v>
      </c>
      <c r="G34" s="135" t="e">
        <f>VLOOKUP($A34,'Electric Vehicles'!AK:AP,2,FALSE)</f>
        <v>#N/A</v>
      </c>
      <c r="H34" s="135">
        <f>VLOOKUP($A34,'Electric Vehicles'!AR:AW,2,FALSE)</f>
        <v>892348.67213114758</v>
      </c>
      <c r="I34" s="135" t="e">
        <f>VLOOKUP($A34,'Electric Vehicles'!AY:BD,2,FALSE)</f>
        <v>#N/A</v>
      </c>
    </row>
    <row r="35" spans="1:9">
      <c r="A35" s="134" t="s">
        <v>142</v>
      </c>
      <c r="B35" s="135" t="e">
        <f>VLOOKUP($A35,'Electric Vehicles'!I:N,2,FALSE)</f>
        <v>#N/A</v>
      </c>
      <c r="C35" s="135" t="e">
        <f>VLOOKUP($A35,'Electric Vehicles'!I:N,2,FALSE)</f>
        <v>#N/A</v>
      </c>
      <c r="D35" s="135" t="e">
        <f>VLOOKUP(A35,'Electric Vehicles'!P:U,2,FALSE)</f>
        <v>#N/A</v>
      </c>
      <c r="E35" s="135" t="e">
        <f>VLOOKUP($A35,'Electric Vehicles'!W:AB,2,FALSE)</f>
        <v>#N/A</v>
      </c>
      <c r="F35" s="135" t="e">
        <f>VLOOKUP($A35,'Electric Vehicles'!AD:AI,2,FALSE)</f>
        <v>#N/A</v>
      </c>
      <c r="G35" s="135" t="e">
        <f>VLOOKUP($A35,'Electric Vehicles'!AK:AP,2,FALSE)</f>
        <v>#N/A</v>
      </c>
      <c r="H35" s="135">
        <f>VLOOKUP($A35,'Electric Vehicles'!AR:AW,2,FALSE)</f>
        <v>193071.42857142855</v>
      </c>
      <c r="I35" s="135" t="e">
        <f>VLOOKUP($A35,'Electric Vehicles'!AY:BD,2,FALSE)</f>
        <v>#N/A</v>
      </c>
    </row>
    <row r="36" spans="1:9">
      <c r="A36" s="134" t="s">
        <v>143</v>
      </c>
      <c r="B36" s="135" t="e">
        <f>VLOOKUP($A36,'Electric Vehicles'!I:N,2,FALSE)</f>
        <v>#N/A</v>
      </c>
      <c r="C36" s="135" t="e">
        <f>VLOOKUP($A36,'Electric Vehicles'!I:N,2,FALSE)</f>
        <v>#N/A</v>
      </c>
      <c r="D36" s="135" t="e">
        <f>VLOOKUP(A36,'Electric Vehicles'!P:U,2,FALSE)</f>
        <v>#N/A</v>
      </c>
      <c r="E36" s="135" t="e">
        <f>VLOOKUP($A36,'Electric Vehicles'!W:AB,2,FALSE)</f>
        <v>#N/A</v>
      </c>
      <c r="F36" s="135" t="e">
        <f>VLOOKUP($A36,'Electric Vehicles'!AD:AI,2,FALSE)</f>
        <v>#N/A</v>
      </c>
      <c r="G36" s="135" t="e">
        <f>VLOOKUP($A36,'Electric Vehicles'!AK:AP,2,FALSE)</f>
        <v>#N/A</v>
      </c>
      <c r="H36" s="135">
        <f>VLOOKUP($A36,'Electric Vehicles'!AR:AW,2,FALSE)</f>
        <v>0</v>
      </c>
      <c r="I36" s="135" t="e">
        <f>VLOOKUP($A36,'Electric Vehicles'!AY:BD,2,FALSE)</f>
        <v>#N/A</v>
      </c>
    </row>
    <row r="37" spans="1:9">
      <c r="A37" s="134" t="s">
        <v>144</v>
      </c>
      <c r="B37" s="135" t="e">
        <f>VLOOKUP($A37,'Electric Vehicles'!I:N,2,FALSE)</f>
        <v>#N/A</v>
      </c>
      <c r="C37" s="135" t="e">
        <f>VLOOKUP($A37,'Electric Vehicles'!I:N,2,FALSE)</f>
        <v>#N/A</v>
      </c>
      <c r="D37" s="135" t="e">
        <f>VLOOKUP(A37,'Electric Vehicles'!P:U,2,FALSE)</f>
        <v>#N/A</v>
      </c>
      <c r="E37" s="135" t="e">
        <f>VLOOKUP($A37,'Electric Vehicles'!W:AB,2,FALSE)</f>
        <v>#N/A</v>
      </c>
      <c r="F37" s="135" t="e">
        <f>VLOOKUP($A37,'Electric Vehicles'!AD:AI,2,FALSE)</f>
        <v>#N/A</v>
      </c>
      <c r="G37" s="135" t="e">
        <f>VLOOKUP($A37,'Electric Vehicles'!AK:AP,2,FALSE)</f>
        <v>#N/A</v>
      </c>
      <c r="H37" s="135">
        <f>VLOOKUP($A37,'Electric Vehicles'!AR:AW,2,FALSE)</f>
        <v>0</v>
      </c>
      <c r="I37" s="135" t="e">
        <f>VLOOKUP($A37,'Electric Vehicles'!AY:BD,2,FALSE)</f>
        <v>#N/A</v>
      </c>
    </row>
    <row r="38" spans="1:9">
      <c r="A38" s="134" t="s">
        <v>145</v>
      </c>
      <c r="B38" s="135" t="e">
        <f>VLOOKUP($A38,'Electric Vehicles'!I:N,2,FALSE)</f>
        <v>#N/A</v>
      </c>
      <c r="C38" s="135" t="e">
        <f>VLOOKUP($A38,'Electric Vehicles'!I:N,2,FALSE)</f>
        <v>#N/A</v>
      </c>
      <c r="D38" s="135" t="e">
        <f>VLOOKUP(A38,'Electric Vehicles'!P:U,2,FALSE)</f>
        <v>#N/A</v>
      </c>
      <c r="E38" s="135" t="e">
        <f>VLOOKUP($A38,'Electric Vehicles'!W:AB,2,FALSE)</f>
        <v>#N/A</v>
      </c>
      <c r="F38" s="135" t="e">
        <f>VLOOKUP($A38,'Electric Vehicles'!AD:AI,2,FALSE)</f>
        <v>#N/A</v>
      </c>
      <c r="G38" s="135" t="e">
        <f>VLOOKUP($A38,'Electric Vehicles'!AK:AP,2,FALSE)</f>
        <v>#N/A</v>
      </c>
      <c r="H38" s="135">
        <f>VLOOKUP($A38,'Electric Vehicles'!AR:AW,2,FALSE)</f>
        <v>110000</v>
      </c>
      <c r="I38" s="135" t="e">
        <f>VLOOKUP($A38,'Electric Vehicles'!AY:BD,2,FALSE)</f>
        <v>#N/A</v>
      </c>
    </row>
    <row r="39" spans="1:9">
      <c r="A39" s="134" t="s">
        <v>146</v>
      </c>
      <c r="B39" s="135" t="e">
        <f>VLOOKUP($A39,'Electric Vehicles'!I:N,2,FALSE)</f>
        <v>#N/A</v>
      </c>
      <c r="C39" s="135" t="e">
        <f>VLOOKUP($A39,'Electric Vehicles'!I:N,2,FALSE)</f>
        <v>#N/A</v>
      </c>
      <c r="D39" s="135" t="e">
        <f>VLOOKUP(A39,'Electric Vehicles'!P:U,2,FALSE)</f>
        <v>#N/A</v>
      </c>
      <c r="E39" s="135" t="e">
        <f>VLOOKUP($A39,'Electric Vehicles'!W:AB,2,FALSE)</f>
        <v>#N/A</v>
      </c>
      <c r="F39" s="135" t="e">
        <f>VLOOKUP($A39,'Electric Vehicles'!AD:AI,2,FALSE)</f>
        <v>#N/A</v>
      </c>
      <c r="G39" s="135" t="e">
        <f>VLOOKUP($A39,'Electric Vehicles'!AK:AP,2,FALSE)</f>
        <v>#N/A</v>
      </c>
      <c r="H39" s="135">
        <f>VLOOKUP($A39,'Electric Vehicles'!AR:AW,2,FALSE)</f>
        <v>0</v>
      </c>
      <c r="I39" s="135" t="e">
        <f>VLOOKUP($A39,'Electric Vehicles'!AY:BD,2,FALSE)</f>
        <v>#N/A</v>
      </c>
    </row>
    <row r="40" spans="1:9">
      <c r="A40" s="134" t="s">
        <v>147</v>
      </c>
      <c r="B40" s="135" t="e">
        <f>VLOOKUP($A40,'Electric Vehicles'!I:N,2,FALSE)</f>
        <v>#N/A</v>
      </c>
      <c r="C40" s="135" t="e">
        <f>VLOOKUP($A40,'Electric Vehicles'!I:N,2,FALSE)</f>
        <v>#N/A</v>
      </c>
      <c r="D40" s="135" t="e">
        <f>VLOOKUP(A40,'Electric Vehicles'!P:U,2,FALSE)</f>
        <v>#N/A</v>
      </c>
      <c r="E40" s="135" t="e">
        <f>VLOOKUP($A40,'Electric Vehicles'!W:AB,2,FALSE)</f>
        <v>#N/A</v>
      </c>
      <c r="F40" s="135" t="e">
        <f>VLOOKUP($A40,'Electric Vehicles'!AD:AI,2,FALSE)</f>
        <v>#N/A</v>
      </c>
      <c r="G40" s="135" t="e">
        <f>VLOOKUP($A40,'Electric Vehicles'!AK:AP,2,FALSE)</f>
        <v>#N/A</v>
      </c>
      <c r="H40" s="135">
        <f>VLOOKUP($A40,'Electric Vehicles'!AR:AW,2,FALSE)</f>
        <v>152640</v>
      </c>
      <c r="I40" s="135" t="e">
        <f>VLOOKUP($A40,'Electric Vehicles'!AY:BD,2,FALSE)</f>
        <v>#N/A</v>
      </c>
    </row>
    <row r="41" spans="1:9">
      <c r="A41" s="134" t="s">
        <v>148</v>
      </c>
      <c r="B41" s="135" t="e">
        <f>VLOOKUP($A41,'Electric Vehicles'!I:N,2,FALSE)</f>
        <v>#N/A</v>
      </c>
      <c r="C41" s="135" t="e">
        <f>VLOOKUP($A41,'Electric Vehicles'!I:N,2,FALSE)</f>
        <v>#N/A</v>
      </c>
      <c r="D41" s="135" t="e">
        <f>VLOOKUP(A41,'Electric Vehicles'!P:U,2,FALSE)</f>
        <v>#N/A</v>
      </c>
      <c r="E41" s="135" t="e">
        <f>VLOOKUP($A41,'Electric Vehicles'!W:AB,2,FALSE)</f>
        <v>#N/A</v>
      </c>
      <c r="F41" s="135" t="e">
        <f>VLOOKUP($A41,'Electric Vehicles'!AD:AI,2,FALSE)</f>
        <v>#N/A</v>
      </c>
      <c r="G41" s="135" t="e">
        <f>VLOOKUP($A41,'Electric Vehicles'!AK:AP,2,FALSE)</f>
        <v>#N/A</v>
      </c>
      <c r="H41" s="135">
        <f>VLOOKUP($A41,'Electric Vehicles'!AR:AW,2,FALSE)</f>
        <v>15899.999999999998</v>
      </c>
      <c r="I41" s="135" t="e">
        <f>VLOOKUP($A41,'Electric Vehicles'!AY:BD,2,FALSE)</f>
        <v>#N/A</v>
      </c>
    </row>
    <row r="42" spans="1:9">
      <c r="A42" s="134" t="s">
        <v>149</v>
      </c>
      <c r="B42" s="135" t="e">
        <f>VLOOKUP($A42,'Electric Vehicles'!I:N,2,FALSE)</f>
        <v>#N/A</v>
      </c>
      <c r="C42" s="135" t="e">
        <f>VLOOKUP($A42,'Electric Vehicles'!I:N,2,FALSE)</f>
        <v>#N/A</v>
      </c>
      <c r="D42" s="135" t="e">
        <f>VLOOKUP(A42,'Electric Vehicles'!P:U,2,FALSE)</f>
        <v>#N/A</v>
      </c>
      <c r="E42" s="135" t="e">
        <f>VLOOKUP($A42,'Electric Vehicles'!W:AB,2,FALSE)</f>
        <v>#N/A</v>
      </c>
      <c r="F42" s="135" t="e">
        <f>VLOOKUP($A42,'Electric Vehicles'!AD:AI,2,FALSE)</f>
        <v>#N/A</v>
      </c>
      <c r="G42" s="135" t="e">
        <f>VLOOKUP($A42,'Electric Vehicles'!AK:AP,2,FALSE)</f>
        <v>#N/A</v>
      </c>
      <c r="H42" s="135">
        <f>VLOOKUP($A42,'Electric Vehicles'!AR:AW,2,FALSE)</f>
        <v>115434</v>
      </c>
      <c r="I42" s="135" t="e">
        <f>VLOOKUP($A42,'Electric Vehicles'!AY:BD,2,FALSE)</f>
        <v>#N/A</v>
      </c>
    </row>
    <row r="43" spans="1:9">
      <c r="A43" s="134" t="s">
        <v>150</v>
      </c>
      <c r="B43" s="135" t="e">
        <f>VLOOKUP($A43,'Electric Vehicles'!I:N,2,FALSE)</f>
        <v>#N/A</v>
      </c>
      <c r="C43" s="135" t="e">
        <f>VLOOKUP($A43,'Electric Vehicles'!I:N,2,FALSE)</f>
        <v>#N/A</v>
      </c>
      <c r="D43" s="135" t="e">
        <f>VLOOKUP(A43,'Electric Vehicles'!P:U,2,FALSE)</f>
        <v>#N/A</v>
      </c>
      <c r="E43" s="135" t="e">
        <f>VLOOKUP($A43,'Electric Vehicles'!W:AB,2,FALSE)</f>
        <v>#N/A</v>
      </c>
      <c r="F43" s="135" t="e">
        <f>VLOOKUP($A43,'Electric Vehicles'!AD:AI,2,FALSE)</f>
        <v>#N/A</v>
      </c>
      <c r="G43" s="135" t="e">
        <f>VLOOKUP($A43,'Electric Vehicles'!AK:AP,2,FALSE)</f>
        <v>#N/A</v>
      </c>
      <c r="H43" s="135">
        <f>VLOOKUP($A43,'Electric Vehicles'!AR:AW,2,FALSE)</f>
        <v>0</v>
      </c>
      <c r="I43" s="135" t="e">
        <f>VLOOKUP($A43,'Electric Vehicles'!AY:BD,2,FALSE)</f>
        <v>#N/A</v>
      </c>
    </row>
    <row r="44" spans="1:9">
      <c r="A44" s="134" t="s">
        <v>151</v>
      </c>
      <c r="B44" s="135" t="e">
        <f>VLOOKUP($A44,'Electric Vehicles'!I:N,2,FALSE)</f>
        <v>#N/A</v>
      </c>
      <c r="C44" s="135" t="e">
        <f>VLOOKUP($A44,'Electric Vehicles'!I:N,2,FALSE)</f>
        <v>#N/A</v>
      </c>
      <c r="D44" s="135" t="e">
        <f>VLOOKUP(A44,'Electric Vehicles'!P:U,2,FALSE)</f>
        <v>#N/A</v>
      </c>
      <c r="E44" s="135" t="e">
        <f>VLOOKUP($A44,'Electric Vehicles'!W:AB,2,FALSE)</f>
        <v>#N/A</v>
      </c>
      <c r="F44" s="135" t="e">
        <f>VLOOKUP($A44,'Electric Vehicles'!AD:AI,2,FALSE)</f>
        <v>#N/A</v>
      </c>
      <c r="G44" s="135" t="e">
        <f>VLOOKUP($A44,'Electric Vehicles'!AK:AP,2,FALSE)</f>
        <v>#N/A</v>
      </c>
      <c r="H44" s="135">
        <f>VLOOKUP($A44,'Electric Vehicles'!AR:AW,2,FALSE)</f>
        <v>241890.13333333336</v>
      </c>
      <c r="I44" s="135" t="e">
        <f>VLOOKUP($A44,'Electric Vehicles'!AY:BD,2,FALSE)</f>
        <v>#N/A</v>
      </c>
    </row>
    <row r="45" spans="1:9">
      <c r="A45" s="134" t="s">
        <v>152</v>
      </c>
      <c r="B45" s="135" t="e">
        <f>VLOOKUP($A45,'Electric Vehicles'!I:N,2,FALSE)</f>
        <v>#N/A</v>
      </c>
      <c r="C45" s="135" t="e">
        <f>VLOOKUP($A45,'Electric Vehicles'!I:N,2,FALSE)</f>
        <v>#N/A</v>
      </c>
      <c r="D45" s="135" t="e">
        <f>VLOOKUP(A45,'Electric Vehicles'!P:U,2,FALSE)</f>
        <v>#N/A</v>
      </c>
      <c r="E45" s="135" t="e">
        <f>VLOOKUP($A45,'Electric Vehicles'!W:AB,2,FALSE)</f>
        <v>#N/A</v>
      </c>
      <c r="F45" s="135" t="e">
        <f>VLOOKUP($A45,'Electric Vehicles'!AD:AI,2,FALSE)</f>
        <v>#N/A</v>
      </c>
      <c r="G45" s="135" t="e">
        <f>VLOOKUP($A45,'Electric Vehicles'!AK:AP,2,FALSE)</f>
        <v>#N/A</v>
      </c>
      <c r="H45" s="135">
        <f>VLOOKUP($A45,'Electric Vehicles'!AR:AW,2,FALSE)</f>
        <v>1472200</v>
      </c>
      <c r="I45" s="135" t="e">
        <f>VLOOKUP($A45,'Electric Vehicles'!AY:BD,2,FALSE)</f>
        <v>#N/A</v>
      </c>
    </row>
    <row r="46" spans="1:9">
      <c r="A46" s="134" t="s">
        <v>153</v>
      </c>
      <c r="B46" s="135" t="e">
        <f>VLOOKUP($A46,'Electric Vehicles'!I:N,2,FALSE)</f>
        <v>#N/A</v>
      </c>
      <c r="C46" s="135" t="e">
        <f>VLOOKUP($A46,'Electric Vehicles'!I:N,2,FALSE)</f>
        <v>#N/A</v>
      </c>
      <c r="D46" s="135" t="e">
        <f>VLOOKUP(A46,'Electric Vehicles'!P:U,2,FALSE)</f>
        <v>#N/A</v>
      </c>
      <c r="E46" s="135" t="e">
        <f>VLOOKUP($A46,'Electric Vehicles'!W:AB,2,FALSE)</f>
        <v>#N/A</v>
      </c>
      <c r="F46" s="135" t="e">
        <f>VLOOKUP($A46,'Electric Vehicles'!AD:AI,2,FALSE)</f>
        <v>#N/A</v>
      </c>
      <c r="G46" s="135" t="e">
        <f>VLOOKUP($A46,'Electric Vehicles'!AK:AP,2,FALSE)</f>
        <v>#N/A</v>
      </c>
      <c r="H46" s="135">
        <f>VLOOKUP($A46,'Electric Vehicles'!AR:AW,2,FALSE)</f>
        <v>204717.39130434781</v>
      </c>
      <c r="I46" s="135" t="e">
        <f>VLOOKUP($A46,'Electric Vehicles'!AY:BD,2,FALSE)</f>
        <v>#N/A</v>
      </c>
    </row>
    <row r="47" spans="1:9">
      <c r="A47" s="134" t="s">
        <v>154</v>
      </c>
      <c r="B47" s="135" t="e">
        <f>VLOOKUP($A47,'Electric Vehicles'!I:N,2,FALSE)</f>
        <v>#N/A</v>
      </c>
      <c r="C47" s="135" t="e">
        <f>VLOOKUP($A47,'Electric Vehicles'!I:N,2,FALSE)</f>
        <v>#N/A</v>
      </c>
      <c r="D47" s="135" t="e">
        <f>VLOOKUP(A47,'Electric Vehicles'!P:U,2,FALSE)</f>
        <v>#N/A</v>
      </c>
      <c r="E47" s="135" t="e">
        <f>VLOOKUP($A47,'Electric Vehicles'!W:AB,2,FALSE)</f>
        <v>#N/A</v>
      </c>
      <c r="F47" s="135" t="e">
        <f>VLOOKUP($A47,'Electric Vehicles'!AD:AI,2,FALSE)</f>
        <v>#N/A</v>
      </c>
      <c r="G47" s="135" t="e">
        <f>VLOOKUP($A47,'Electric Vehicles'!AK:AP,2,FALSE)</f>
        <v>#N/A</v>
      </c>
      <c r="H47" s="135">
        <f>VLOOKUP($A47,'Electric Vehicles'!AR:AW,2,FALSE)</f>
        <v>119021.73913043475</v>
      </c>
      <c r="I47" s="135" t="e">
        <f>VLOOKUP($A47,'Electric Vehicles'!AY:BD,2,FALSE)</f>
        <v>#N/A</v>
      </c>
    </row>
    <row r="48" spans="1:9">
      <c r="A48" s="134" t="s">
        <v>155</v>
      </c>
      <c r="B48" s="135" t="e">
        <f>VLOOKUP($A48,'Electric Vehicles'!I:N,2,FALSE)</f>
        <v>#N/A</v>
      </c>
      <c r="C48" s="135" t="e">
        <f>VLOOKUP($A48,'Electric Vehicles'!I:N,2,FALSE)</f>
        <v>#N/A</v>
      </c>
      <c r="D48" s="135" t="e">
        <f>VLOOKUP(A48,'Electric Vehicles'!P:U,2,FALSE)</f>
        <v>#N/A</v>
      </c>
      <c r="E48" s="135" t="e">
        <f>VLOOKUP($A48,'Electric Vehicles'!W:AB,2,FALSE)</f>
        <v>#N/A</v>
      </c>
      <c r="F48" s="135" t="e">
        <f>VLOOKUP($A48,'Electric Vehicles'!AD:AI,2,FALSE)</f>
        <v>#N/A</v>
      </c>
      <c r="G48" s="135" t="e">
        <f>VLOOKUP($A48,'Electric Vehicles'!AK:AP,2,FALSE)</f>
        <v>#N/A</v>
      </c>
      <c r="H48" s="135">
        <f>VLOOKUP($A48,'Electric Vehicles'!AR:AW,2,FALSE)</f>
        <v>1047391.3043478259</v>
      </c>
      <c r="I48" s="135" t="e">
        <f>VLOOKUP($A48,'Electric Vehicles'!AY:BD,2,FALSE)</f>
        <v>#N/A</v>
      </c>
    </row>
    <row r="49" spans="1:9">
      <c r="A49" s="134" t="s">
        <v>156</v>
      </c>
      <c r="B49" s="135" t="e">
        <f>VLOOKUP($A49,'Electric Vehicles'!I:N,2,FALSE)</f>
        <v>#N/A</v>
      </c>
      <c r="C49" s="135" t="e">
        <f>VLOOKUP($A49,'Electric Vehicles'!I:N,2,FALSE)</f>
        <v>#N/A</v>
      </c>
      <c r="D49" s="135" t="e">
        <f>VLOOKUP(A49,'Electric Vehicles'!P:U,2,FALSE)</f>
        <v>#N/A</v>
      </c>
      <c r="E49" s="135" t="e">
        <f>VLOOKUP($A49,'Electric Vehicles'!W:AB,2,FALSE)</f>
        <v>#N/A</v>
      </c>
      <c r="F49" s="135" t="e">
        <f>VLOOKUP($A49,'Electric Vehicles'!AD:AI,2,FALSE)</f>
        <v>#N/A</v>
      </c>
      <c r="G49" s="135" t="e">
        <f>VLOOKUP($A49,'Electric Vehicles'!AK:AP,2,FALSE)</f>
        <v>#N/A</v>
      </c>
      <c r="H49" s="135">
        <f>VLOOKUP($A49,'Electric Vehicles'!AR:AW,2,FALSE)</f>
        <v>4378260.8695652168</v>
      </c>
      <c r="I49" s="135" t="e">
        <f>VLOOKUP($A49,'Electric Vehicles'!AY:BD,2,FALSE)</f>
        <v>#N/A</v>
      </c>
    </row>
    <row r="50" spans="1:9">
      <c r="A50" s="134" t="s">
        <v>157</v>
      </c>
      <c r="B50" s="135" t="e">
        <f>VLOOKUP($A50,'Electric Vehicles'!I:N,2,FALSE)</f>
        <v>#N/A</v>
      </c>
      <c r="C50" s="135" t="e">
        <f>VLOOKUP($A50,'Electric Vehicles'!I:N,2,FALSE)</f>
        <v>#N/A</v>
      </c>
      <c r="D50" s="135" t="e">
        <f>VLOOKUP(A50,'Electric Vehicles'!P:U,2,FALSE)</f>
        <v>#N/A</v>
      </c>
      <c r="E50" s="135" t="e">
        <f>VLOOKUP($A50,'Electric Vehicles'!W:AB,2,FALSE)</f>
        <v>#N/A</v>
      </c>
      <c r="F50" s="135" t="e">
        <f>VLOOKUP($A50,'Electric Vehicles'!AD:AI,2,FALSE)</f>
        <v>#N/A</v>
      </c>
      <c r="G50" s="135" t="e">
        <f>VLOOKUP($A50,'Electric Vehicles'!AK:AP,2,FALSE)</f>
        <v>#N/A</v>
      </c>
      <c r="H50" s="135">
        <f>VLOOKUP($A50,'Electric Vehicles'!AR:AW,2,FALSE)</f>
        <v>952972.22222222248</v>
      </c>
      <c r="I50" s="135" t="e">
        <f>VLOOKUP($A50,'Electric Vehicles'!AY:BD,2,FALSE)</f>
        <v>#N/A</v>
      </c>
    </row>
    <row r="51" spans="1:9">
      <c r="A51" s="134" t="s">
        <v>158</v>
      </c>
      <c r="B51" s="135" t="e">
        <f>VLOOKUP($A51,'Electric Vehicles'!I:N,2,FALSE)</f>
        <v>#N/A</v>
      </c>
      <c r="C51" s="135" t="e">
        <f>VLOOKUP($A51,'Electric Vehicles'!I:N,2,FALSE)</f>
        <v>#N/A</v>
      </c>
      <c r="D51" s="135" t="e">
        <f>VLOOKUP(A51,'Electric Vehicles'!P:U,2,FALSE)</f>
        <v>#N/A</v>
      </c>
      <c r="E51" s="135" t="e">
        <f>VLOOKUP($A51,'Electric Vehicles'!W:AB,2,FALSE)</f>
        <v>#N/A</v>
      </c>
      <c r="F51" s="135" t="e">
        <f>VLOOKUP($A51,'Electric Vehicles'!AD:AI,2,FALSE)</f>
        <v>#N/A</v>
      </c>
      <c r="G51" s="135" t="e">
        <f>VLOOKUP($A51,'Electric Vehicles'!AK:AP,2,FALSE)</f>
        <v>#N/A</v>
      </c>
      <c r="H51" s="135">
        <f>VLOOKUP($A51,'Electric Vehicles'!AR:AW,2,FALSE)</f>
        <v>906300</v>
      </c>
      <c r="I51" s="135" t="e">
        <f>VLOOKUP($A51,'Electric Vehicles'!AY:BD,2,FALSE)</f>
        <v>#N/A</v>
      </c>
    </row>
    <row r="52" spans="1:9">
      <c r="A52" s="134" t="s">
        <v>159</v>
      </c>
      <c r="B52" s="135" t="e">
        <f>VLOOKUP($A52,'Electric Vehicles'!I:N,2,FALSE)</f>
        <v>#N/A</v>
      </c>
      <c r="C52" s="135" t="e">
        <f>VLOOKUP($A52,'Electric Vehicles'!I:N,2,FALSE)</f>
        <v>#N/A</v>
      </c>
      <c r="D52" s="135" t="e">
        <f>VLOOKUP(A52,'Electric Vehicles'!P:U,2,FALSE)</f>
        <v>#N/A</v>
      </c>
      <c r="E52" s="135" t="e">
        <f>VLOOKUP($A52,'Electric Vehicles'!W:AB,2,FALSE)</f>
        <v>#N/A</v>
      </c>
      <c r="F52" s="135" t="e">
        <f>VLOOKUP($A52,'Electric Vehicles'!AD:AI,2,FALSE)</f>
        <v>#N/A</v>
      </c>
      <c r="G52" s="135" t="e">
        <f>VLOOKUP($A52,'Electric Vehicles'!AK:AP,2,FALSE)</f>
        <v>#N/A</v>
      </c>
      <c r="H52" s="135">
        <f>VLOOKUP($A52,'Electric Vehicles'!AR:AW,2,FALSE)</f>
        <v>253478.26086956519</v>
      </c>
      <c r="I52" s="135" t="e">
        <f>VLOOKUP($A52,'Electric Vehicles'!AY:BD,2,FALSE)</f>
        <v>#N/A</v>
      </c>
    </row>
    <row r="53" spans="1:9">
      <c r="A53" s="134" t="s">
        <v>160</v>
      </c>
      <c r="B53" s="135" t="e">
        <f>VLOOKUP($A53,'Electric Vehicles'!I:N,2,FALSE)</f>
        <v>#N/A</v>
      </c>
      <c r="C53" s="135" t="e">
        <f>VLOOKUP($A53,'Electric Vehicles'!I:N,2,FALSE)</f>
        <v>#N/A</v>
      </c>
      <c r="D53" s="135" t="e">
        <f>VLOOKUP(A53,'Electric Vehicles'!P:U,2,FALSE)</f>
        <v>#N/A</v>
      </c>
      <c r="E53" s="135" t="e">
        <f>VLOOKUP($A53,'Electric Vehicles'!W:AB,2,FALSE)</f>
        <v>#N/A</v>
      </c>
      <c r="F53" s="135" t="e">
        <f>VLOOKUP($A53,'Electric Vehicles'!AD:AI,2,FALSE)</f>
        <v>#N/A</v>
      </c>
      <c r="G53" s="135" t="e">
        <f>VLOOKUP($A53,'Electric Vehicles'!AK:AP,2,FALSE)</f>
        <v>#N/A</v>
      </c>
      <c r="H53" s="135">
        <f>VLOOKUP($A53,'Electric Vehicles'!AR:AW,2,FALSE)</f>
        <v>34183.75</v>
      </c>
      <c r="I53" s="135" t="e">
        <f>VLOOKUP($A53,'Electric Vehicles'!AY:BD,2,FALSE)</f>
        <v>#N/A</v>
      </c>
    </row>
    <row r="54" spans="1:9">
      <c r="A54" s="134" t="s">
        <v>161</v>
      </c>
      <c r="B54" s="135" t="e">
        <f>VLOOKUP($A54,'Electric Vehicles'!I:N,2,FALSE)</f>
        <v>#N/A</v>
      </c>
      <c r="C54" s="135" t="e">
        <f>VLOOKUP($A54,'Electric Vehicles'!I:N,2,FALSE)</f>
        <v>#N/A</v>
      </c>
      <c r="D54" s="135" t="e">
        <f>VLOOKUP(A54,'Electric Vehicles'!P:U,2,FALSE)</f>
        <v>#N/A</v>
      </c>
      <c r="E54" s="135" t="e">
        <f>VLOOKUP($A54,'Electric Vehicles'!W:AB,2,FALSE)</f>
        <v>#N/A</v>
      </c>
      <c r="F54" s="135" t="e">
        <f>VLOOKUP($A54,'Electric Vehicles'!AD:AI,2,FALSE)</f>
        <v>#N/A</v>
      </c>
      <c r="G54" s="135" t="e">
        <f>VLOOKUP($A54,'Electric Vehicles'!AK:AP,2,FALSE)</f>
        <v>#N/A</v>
      </c>
      <c r="H54" s="135">
        <f>VLOOKUP($A54,'Electric Vehicles'!AR:AW,2,FALSE)</f>
        <v>69673.350000000006</v>
      </c>
      <c r="I54" s="135" t="e">
        <f>VLOOKUP($A54,'Electric Vehicles'!AY:BD,2,FALSE)</f>
        <v>#N/A</v>
      </c>
    </row>
    <row r="55" spans="1:9">
      <c r="A55" s="134" t="s">
        <v>162</v>
      </c>
      <c r="B55" s="135" t="e">
        <f>VLOOKUP($A55,'Electric Vehicles'!I:N,2,FALSE)</f>
        <v>#N/A</v>
      </c>
      <c r="C55" s="135" t="e">
        <f>VLOOKUP($A55,'Electric Vehicles'!I:N,2,FALSE)</f>
        <v>#N/A</v>
      </c>
      <c r="D55" s="135" t="e">
        <f>VLOOKUP(A55,'Electric Vehicles'!P:U,2,FALSE)</f>
        <v>#N/A</v>
      </c>
      <c r="E55" s="135" t="e">
        <f>VLOOKUP($A55,'Electric Vehicles'!W:AB,2,FALSE)</f>
        <v>#N/A</v>
      </c>
      <c r="F55" s="135" t="e">
        <f>VLOOKUP($A55,'Electric Vehicles'!AD:AI,2,FALSE)</f>
        <v>#N/A</v>
      </c>
      <c r="G55" s="135" t="e">
        <f>VLOOKUP($A55,'Electric Vehicles'!AK:AP,2,FALSE)</f>
        <v>#N/A</v>
      </c>
      <c r="H55" s="135">
        <f>VLOOKUP($A55,'Electric Vehicles'!AR:AW,2,FALSE)</f>
        <v>662484.15</v>
      </c>
      <c r="I55" s="135" t="e">
        <f>VLOOKUP($A55,'Electric Vehicles'!AY:BD,2,FALSE)</f>
        <v>#N/A</v>
      </c>
    </row>
    <row r="56" spans="1:9">
      <c r="A56" s="134" t="s">
        <v>163</v>
      </c>
      <c r="B56" s="135" t="e">
        <f>VLOOKUP($A56,'Electric Vehicles'!I:N,2,FALSE)</f>
        <v>#N/A</v>
      </c>
      <c r="C56" s="135" t="e">
        <f>VLOOKUP($A56,'Electric Vehicles'!I:N,2,FALSE)</f>
        <v>#N/A</v>
      </c>
      <c r="D56" s="135" t="e">
        <f>VLOOKUP(A56,'Electric Vehicles'!P:U,2,FALSE)</f>
        <v>#N/A</v>
      </c>
      <c r="E56" s="135" t="e">
        <f>VLOOKUP($A56,'Electric Vehicles'!W:AB,2,FALSE)</f>
        <v>#N/A</v>
      </c>
      <c r="F56" s="135" t="e">
        <f>VLOOKUP($A56,'Electric Vehicles'!AD:AI,2,FALSE)</f>
        <v>#N/A</v>
      </c>
      <c r="G56" s="135" t="e">
        <f>VLOOKUP($A56,'Electric Vehicles'!AK:AP,2,FALSE)</f>
        <v>#N/A</v>
      </c>
      <c r="H56" s="135">
        <f>VLOOKUP($A56,'Electric Vehicles'!AR:AW,2,FALSE)</f>
        <v>218991.24999999997</v>
      </c>
      <c r="I56" s="135" t="e">
        <f>VLOOKUP($A56,'Electric Vehicles'!AY:BD,2,FALSE)</f>
        <v>#N/A</v>
      </c>
    </row>
    <row r="57" spans="1:9">
      <c r="A57" s="134" t="s">
        <v>164</v>
      </c>
      <c r="B57" s="135" t="e">
        <f>VLOOKUP($A57,'Electric Vehicles'!I:N,2,FALSE)</f>
        <v>#N/A</v>
      </c>
      <c r="C57" s="135" t="e">
        <f>VLOOKUP($A57,'Electric Vehicles'!I:N,2,FALSE)</f>
        <v>#N/A</v>
      </c>
      <c r="D57" s="135" t="e">
        <f>VLOOKUP(A57,'Electric Vehicles'!P:U,2,FALSE)</f>
        <v>#N/A</v>
      </c>
      <c r="E57" s="135" t="e">
        <f>VLOOKUP($A57,'Electric Vehicles'!W:AB,2,FALSE)</f>
        <v>#N/A</v>
      </c>
      <c r="F57" s="135" t="e">
        <f>VLOOKUP($A57,'Electric Vehicles'!AD:AI,2,FALSE)</f>
        <v>#N/A</v>
      </c>
      <c r="G57" s="135" t="e">
        <f>VLOOKUP($A57,'Electric Vehicles'!AK:AP,2,FALSE)</f>
        <v>#N/A</v>
      </c>
      <c r="H57" s="135">
        <f>VLOOKUP($A57,'Electric Vehicles'!AR:AW,2,FALSE)</f>
        <v>344073.69565217389</v>
      </c>
      <c r="I57" s="135" t="e">
        <f>VLOOKUP($A57,'Electric Vehicles'!AY:BD,2,FALSE)</f>
        <v>#N/A</v>
      </c>
    </row>
    <row r="58" spans="1:9">
      <c r="A58" s="134" t="s">
        <v>165</v>
      </c>
      <c r="B58" s="135" t="e">
        <f>VLOOKUP($A58,'Electric Vehicles'!I:N,2,FALSE)</f>
        <v>#N/A</v>
      </c>
      <c r="C58" s="135" t="e">
        <f>VLOOKUP($A58,'Electric Vehicles'!I:N,2,FALSE)</f>
        <v>#N/A</v>
      </c>
      <c r="D58" s="135" t="e">
        <f>VLOOKUP(A58,'Electric Vehicles'!P:U,2,FALSE)</f>
        <v>#N/A</v>
      </c>
      <c r="E58" s="135" t="e">
        <f>VLOOKUP($A58,'Electric Vehicles'!W:AB,2,FALSE)</f>
        <v>#N/A</v>
      </c>
      <c r="F58" s="135" t="e">
        <f>VLOOKUP($A58,'Electric Vehicles'!AD:AI,2,FALSE)</f>
        <v>#N/A</v>
      </c>
      <c r="G58" s="135" t="e">
        <f>VLOOKUP($A58,'Electric Vehicles'!AK:AP,2,FALSE)</f>
        <v>#N/A</v>
      </c>
      <c r="H58" s="135">
        <f>VLOOKUP($A58,'Electric Vehicles'!AR:AW,2,FALSE)</f>
        <v>391660.35767025058</v>
      </c>
      <c r="I58" s="135" t="e">
        <f>VLOOKUP($A58,'Electric Vehicles'!AY:BD,2,FALSE)</f>
        <v>#N/A</v>
      </c>
    </row>
    <row r="59" spans="1:9">
      <c r="A59" s="134" t="s">
        <v>299</v>
      </c>
      <c r="B59" s="135"/>
      <c r="C59" s="135"/>
      <c r="D59" s="135" t="e">
        <f>VLOOKUP(A59,'Electric Vehicles'!P:U,2,FALSE)</f>
        <v>#N/A</v>
      </c>
      <c r="E59" s="135" t="e">
        <f>VLOOKUP($A59,'Electric Vehicles'!W:AB,2,FALSE)</f>
        <v>#N/A</v>
      </c>
      <c r="F59" s="135" t="e">
        <f>VLOOKUP($A59,'Electric Vehicles'!AD:AI,2,FALSE)</f>
        <v>#N/A</v>
      </c>
      <c r="G59" s="135"/>
      <c r="H59" s="135"/>
      <c r="I59" s="135"/>
    </row>
    <row r="60" spans="1:9">
      <c r="A60" s="134" t="s">
        <v>166</v>
      </c>
      <c r="B60" s="135" t="e">
        <f>VLOOKUP($A60,'Electric Vehicles'!I:N,2,FALSE)</f>
        <v>#N/A</v>
      </c>
      <c r="C60" s="135" t="e">
        <f>VLOOKUP($A60,'Electric Vehicles'!I:N,2,FALSE)</f>
        <v>#N/A</v>
      </c>
      <c r="D60" s="135" t="e">
        <f>VLOOKUP(A60,'Electric Vehicles'!P:U,2,FALSE)</f>
        <v>#N/A</v>
      </c>
      <c r="E60" s="135" t="e">
        <f>VLOOKUP($A60,'Electric Vehicles'!W:AB,2,FALSE)</f>
        <v>#N/A</v>
      </c>
      <c r="F60" s="135" t="e">
        <f>VLOOKUP($A60,'Electric Vehicles'!AD:AI,2,FALSE)</f>
        <v>#N/A</v>
      </c>
      <c r="G60" s="135" t="e">
        <f>VLOOKUP($A60,'Electric Vehicles'!AK:AP,2,FALSE)</f>
        <v>#N/A</v>
      </c>
      <c r="H60" s="135">
        <f>VLOOKUP($A60,'Electric Vehicles'!AR:AW,2,FALSE)</f>
        <v>0</v>
      </c>
      <c r="I60" s="135" t="e">
        <f>VLOOKUP($A60,'Electric Vehicles'!AY:BD,2,FALSE)</f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workbookViewId="0"/>
  </sheetViews>
  <sheetFormatPr defaultRowHeight="14.4"/>
  <sheetData>
    <row r="1" spans="1:11" ht="15" thickBot="1">
      <c r="A1" s="107"/>
      <c r="B1" s="199" t="s">
        <v>167</v>
      </c>
      <c r="C1" s="200"/>
      <c r="D1" s="203" t="s">
        <v>168</v>
      </c>
      <c r="E1" s="204"/>
      <c r="F1" s="203" t="s">
        <v>169</v>
      </c>
      <c r="G1" s="205"/>
      <c r="H1" s="205"/>
      <c r="I1" s="205"/>
      <c r="J1" s="205"/>
      <c r="K1" s="204"/>
    </row>
    <row r="2" spans="1:11" ht="15" thickBot="1">
      <c r="A2" s="107"/>
      <c r="B2" s="201"/>
      <c r="C2" s="202"/>
      <c r="D2" s="206" t="s">
        <v>170</v>
      </c>
      <c r="E2" s="207"/>
      <c r="F2" s="203" t="s">
        <v>171</v>
      </c>
      <c r="G2" s="204"/>
      <c r="H2" s="203" t="s">
        <v>172</v>
      </c>
      <c r="I2" s="204"/>
      <c r="J2" s="203" t="s">
        <v>173</v>
      </c>
      <c r="K2" s="204"/>
    </row>
    <row r="3" spans="1:11" ht="15" thickBot="1">
      <c r="A3" s="108" t="s">
        <v>174</v>
      </c>
      <c r="B3" s="109" t="s">
        <v>175</v>
      </c>
      <c r="C3" s="110" t="s">
        <v>176</v>
      </c>
      <c r="D3" s="109" t="s">
        <v>175</v>
      </c>
      <c r="E3" s="109" t="s">
        <v>176</v>
      </c>
      <c r="F3" s="109" t="s">
        <v>175</v>
      </c>
      <c r="G3" s="109" t="s">
        <v>176</v>
      </c>
      <c r="H3" s="109" t="s">
        <v>175</v>
      </c>
      <c r="I3" s="109" t="s">
        <v>176</v>
      </c>
      <c r="J3" s="109" t="s">
        <v>175</v>
      </c>
      <c r="K3" s="109" t="s">
        <v>176</v>
      </c>
    </row>
    <row r="4" spans="1:11" ht="15" thickBot="1">
      <c r="A4" s="111" t="s">
        <v>177</v>
      </c>
      <c r="B4" s="112">
        <v>250</v>
      </c>
      <c r="C4" s="112">
        <v>250</v>
      </c>
      <c r="D4" s="112">
        <v>250</v>
      </c>
      <c r="E4" s="112">
        <v>250</v>
      </c>
      <c r="F4" s="112">
        <v>350</v>
      </c>
      <c r="G4" s="112">
        <v>350</v>
      </c>
      <c r="H4" s="112">
        <v>350</v>
      </c>
      <c r="I4" s="112">
        <v>350</v>
      </c>
      <c r="J4" s="112">
        <v>350</v>
      </c>
      <c r="K4" s="112">
        <v>350</v>
      </c>
    </row>
    <row r="5" spans="1:11" ht="15" thickBot="1">
      <c r="A5" s="111" t="s">
        <v>178</v>
      </c>
      <c r="B5" s="112">
        <v>350</v>
      </c>
      <c r="C5" s="112">
        <v>350</v>
      </c>
      <c r="D5" s="112">
        <v>400</v>
      </c>
      <c r="E5" s="112">
        <v>400</v>
      </c>
      <c r="F5" s="112">
        <v>900</v>
      </c>
      <c r="G5" s="112">
        <v>900</v>
      </c>
      <c r="H5" s="112">
        <v>400</v>
      </c>
      <c r="I5" s="112">
        <v>400</v>
      </c>
      <c r="J5" s="112">
        <v>400</v>
      </c>
      <c r="K5" s="112">
        <v>400</v>
      </c>
    </row>
    <row r="6" spans="1:11" ht="15" thickBot="1">
      <c r="A6" s="111" t="s">
        <v>179</v>
      </c>
      <c r="B6" s="112">
        <v>500</v>
      </c>
      <c r="C6" s="112">
        <v>500</v>
      </c>
      <c r="D6" s="112">
        <v>500</v>
      </c>
      <c r="E6" s="112">
        <v>500</v>
      </c>
      <c r="F6" s="112">
        <v>500</v>
      </c>
      <c r="G6" s="112">
        <v>500</v>
      </c>
      <c r="H6" s="112">
        <v>500</v>
      </c>
      <c r="I6" s="112">
        <v>500</v>
      </c>
      <c r="J6" s="112">
        <v>1000</v>
      </c>
      <c r="K6" s="112">
        <v>1000</v>
      </c>
    </row>
    <row r="7" spans="1:11" ht="15" thickBot="1">
      <c r="A7" s="111" t="s">
        <v>180</v>
      </c>
      <c r="B7" s="112">
        <v>650</v>
      </c>
      <c r="C7" s="112">
        <v>500</v>
      </c>
      <c r="D7" s="112">
        <v>500</v>
      </c>
      <c r="E7" s="112">
        <v>500</v>
      </c>
      <c r="F7" s="112">
        <v>1260</v>
      </c>
      <c r="G7" s="112">
        <v>830</v>
      </c>
      <c r="H7" s="112">
        <v>760</v>
      </c>
      <c r="I7" s="112">
        <v>330</v>
      </c>
      <c r="J7" s="112">
        <v>1760</v>
      </c>
      <c r="K7" s="112">
        <v>1330</v>
      </c>
    </row>
    <row r="8" spans="1:11" ht="15" thickBot="1">
      <c r="A8" s="111" t="s">
        <v>181</v>
      </c>
      <c r="B8" s="112">
        <v>1200</v>
      </c>
      <c r="C8" s="112">
        <v>1200</v>
      </c>
      <c r="D8" s="112">
        <v>1700</v>
      </c>
      <c r="E8" s="112">
        <v>1700</v>
      </c>
      <c r="F8" s="112">
        <v>1700</v>
      </c>
      <c r="G8" s="112">
        <v>1700</v>
      </c>
      <c r="H8" s="112">
        <v>1700</v>
      </c>
      <c r="I8" s="112">
        <v>1700</v>
      </c>
      <c r="J8" s="112">
        <v>1700</v>
      </c>
      <c r="K8" s="112">
        <v>1700</v>
      </c>
    </row>
    <row r="9" spans="1:11" ht="15" thickBot="1">
      <c r="A9" s="111" t="s">
        <v>182</v>
      </c>
      <c r="B9" s="112">
        <v>900</v>
      </c>
      <c r="C9" s="112">
        <v>800</v>
      </c>
      <c r="D9" s="112">
        <v>1000</v>
      </c>
      <c r="E9" s="112">
        <v>1200</v>
      </c>
      <c r="F9" s="112">
        <v>1000</v>
      </c>
      <c r="G9" s="112">
        <v>1200</v>
      </c>
      <c r="H9" s="112">
        <v>1000</v>
      </c>
      <c r="I9" s="112">
        <v>1200</v>
      </c>
      <c r="J9" s="112">
        <v>1000</v>
      </c>
      <c r="K9" s="112">
        <v>1200</v>
      </c>
    </row>
    <row r="10" spans="1:11" ht="15" thickBot="1">
      <c r="A10" s="111" t="s">
        <v>183</v>
      </c>
      <c r="B10" s="112">
        <v>5000</v>
      </c>
      <c r="C10" s="112">
        <v>5000</v>
      </c>
      <c r="D10" s="112">
        <v>7500</v>
      </c>
      <c r="E10" s="112">
        <v>7500</v>
      </c>
      <c r="F10" s="112">
        <v>7500</v>
      </c>
      <c r="G10" s="112">
        <v>7500</v>
      </c>
      <c r="H10" s="112">
        <v>7500</v>
      </c>
      <c r="I10" s="112">
        <v>7500</v>
      </c>
      <c r="J10" s="112">
        <v>7500</v>
      </c>
      <c r="K10" s="112">
        <v>7500</v>
      </c>
    </row>
    <row r="11" spans="1:11" ht="15" thickBot="1">
      <c r="A11" s="111" t="s">
        <v>184</v>
      </c>
      <c r="B11" s="112">
        <v>800</v>
      </c>
      <c r="C11" s="112">
        <v>800</v>
      </c>
      <c r="D11" s="112">
        <v>1200</v>
      </c>
      <c r="E11" s="112">
        <v>800</v>
      </c>
      <c r="F11" s="112">
        <v>1200</v>
      </c>
      <c r="G11" s="112">
        <v>800</v>
      </c>
      <c r="H11" s="112">
        <v>1200</v>
      </c>
      <c r="I11" s="112">
        <v>800</v>
      </c>
      <c r="J11" s="112">
        <v>1200</v>
      </c>
      <c r="K11" s="112">
        <v>800</v>
      </c>
    </row>
    <row r="12" spans="1:11" ht="15" thickBot="1">
      <c r="A12" s="111" t="s">
        <v>185</v>
      </c>
      <c r="B12" s="112">
        <v>405</v>
      </c>
      <c r="C12" s="112">
        <v>235</v>
      </c>
      <c r="D12" s="112">
        <v>1050</v>
      </c>
      <c r="E12" s="112">
        <v>850</v>
      </c>
      <c r="F12" s="112">
        <v>1605</v>
      </c>
      <c r="G12" s="112">
        <v>1335</v>
      </c>
      <c r="H12" s="112">
        <v>1605</v>
      </c>
      <c r="I12" s="112">
        <v>1335</v>
      </c>
      <c r="J12" s="112">
        <v>1605</v>
      </c>
      <c r="K12" s="112">
        <v>1335</v>
      </c>
    </row>
    <row r="13" spans="1:11" ht="15" thickBot="1">
      <c r="A13" s="111" t="s">
        <v>186</v>
      </c>
      <c r="B13" s="112">
        <v>950</v>
      </c>
      <c r="C13" s="112">
        <v>950</v>
      </c>
      <c r="D13" s="112">
        <v>1200</v>
      </c>
      <c r="E13" s="112">
        <v>1200</v>
      </c>
      <c r="F13" s="112">
        <v>2200</v>
      </c>
      <c r="G13" s="112">
        <v>2200</v>
      </c>
      <c r="H13" s="112">
        <v>2200</v>
      </c>
      <c r="I13" s="112">
        <v>2200</v>
      </c>
      <c r="J13" s="112">
        <v>2700</v>
      </c>
      <c r="K13" s="112">
        <v>2700</v>
      </c>
    </row>
    <row r="14" spans="1:11" ht="15" thickBot="1">
      <c r="A14" s="111" t="s">
        <v>187</v>
      </c>
      <c r="B14" s="112">
        <v>750</v>
      </c>
      <c r="C14" s="112">
        <v>700</v>
      </c>
      <c r="D14" s="112">
        <v>1250</v>
      </c>
      <c r="E14" s="112">
        <v>1250</v>
      </c>
      <c r="F14" s="112">
        <v>1844</v>
      </c>
      <c r="G14" s="112">
        <v>1812</v>
      </c>
      <c r="H14" s="112">
        <v>1844</v>
      </c>
      <c r="I14" s="112">
        <v>1812</v>
      </c>
      <c r="J14" s="112">
        <v>2344</v>
      </c>
      <c r="K14" s="112">
        <v>2312</v>
      </c>
    </row>
    <row r="15" spans="1:11" ht="15" thickBot="1">
      <c r="A15" s="111" t="s">
        <v>188</v>
      </c>
      <c r="B15" s="112">
        <v>500</v>
      </c>
      <c r="C15" s="112">
        <v>400</v>
      </c>
      <c r="D15" s="112">
        <v>800</v>
      </c>
      <c r="E15" s="112">
        <v>750</v>
      </c>
      <c r="F15" s="112">
        <v>500</v>
      </c>
      <c r="G15" s="112">
        <v>400</v>
      </c>
      <c r="H15" s="112">
        <v>500</v>
      </c>
      <c r="I15" s="112">
        <v>400</v>
      </c>
      <c r="J15" s="112">
        <v>500</v>
      </c>
      <c r="K15" s="112">
        <v>400</v>
      </c>
    </row>
    <row r="16" spans="1:11" ht="15" thickBot="1">
      <c r="A16" s="111" t="s">
        <v>189</v>
      </c>
      <c r="B16" s="112">
        <v>600</v>
      </c>
      <c r="C16" s="112">
        <v>600</v>
      </c>
      <c r="D16" s="112">
        <v>1100</v>
      </c>
      <c r="E16" s="112">
        <v>1200</v>
      </c>
      <c r="F16" s="112">
        <v>1100</v>
      </c>
      <c r="G16" s="112">
        <v>1200</v>
      </c>
      <c r="H16" s="112">
        <v>1100</v>
      </c>
      <c r="I16" s="112">
        <v>1200</v>
      </c>
      <c r="J16" s="112">
        <v>1100</v>
      </c>
      <c r="K16" s="112">
        <v>1200</v>
      </c>
    </row>
    <row r="17" spans="1:11" ht="15" thickBot="1">
      <c r="A17" s="111" t="s">
        <v>190</v>
      </c>
      <c r="B17" s="112">
        <v>1000</v>
      </c>
      <c r="C17" s="112">
        <v>1000</v>
      </c>
      <c r="D17" s="112">
        <v>1000</v>
      </c>
      <c r="E17" s="112">
        <v>1000</v>
      </c>
      <c r="F17" s="112">
        <v>1000</v>
      </c>
      <c r="G17" s="112">
        <v>1000</v>
      </c>
      <c r="H17" s="112">
        <v>2000</v>
      </c>
      <c r="I17" s="112">
        <v>2000</v>
      </c>
      <c r="J17" s="112">
        <v>2000</v>
      </c>
      <c r="K17" s="112">
        <v>2000</v>
      </c>
    </row>
    <row r="18" spans="1:11" ht="15" thickBot="1">
      <c r="A18" s="111" t="s">
        <v>191</v>
      </c>
      <c r="B18" s="112">
        <v>1800</v>
      </c>
      <c r="C18" s="112">
        <v>3300</v>
      </c>
      <c r="D18" s="112">
        <v>2800</v>
      </c>
      <c r="E18" s="112">
        <v>4300</v>
      </c>
      <c r="F18" s="112">
        <v>4300</v>
      </c>
      <c r="G18" s="112">
        <v>5800</v>
      </c>
      <c r="H18" s="112">
        <v>3800</v>
      </c>
      <c r="I18" s="112">
        <v>5300</v>
      </c>
      <c r="J18" s="112">
        <v>4300</v>
      </c>
      <c r="K18" s="112">
        <v>5800</v>
      </c>
    </row>
    <row r="19" spans="1:11" ht="15" thickBot="1">
      <c r="A19" s="111" t="s">
        <v>192</v>
      </c>
      <c r="B19" s="112">
        <v>1000</v>
      </c>
      <c r="C19" s="112">
        <v>1000</v>
      </c>
      <c r="D19" s="112">
        <v>1000</v>
      </c>
      <c r="E19" s="112">
        <v>1000</v>
      </c>
      <c r="F19" s="112">
        <v>2500</v>
      </c>
      <c r="G19" s="112">
        <v>2500</v>
      </c>
      <c r="H19" s="112">
        <v>2000</v>
      </c>
      <c r="I19" s="112">
        <v>2000</v>
      </c>
      <c r="J19" s="112">
        <v>2000</v>
      </c>
      <c r="K19" s="112">
        <v>2000</v>
      </c>
    </row>
    <row r="20" spans="1:11" ht="15" thickBot="1">
      <c r="A20" s="111" t="s">
        <v>193</v>
      </c>
      <c r="B20" s="112">
        <v>380</v>
      </c>
      <c r="C20" s="112">
        <v>0</v>
      </c>
      <c r="D20" s="112">
        <v>380</v>
      </c>
      <c r="E20" s="112">
        <v>0</v>
      </c>
      <c r="F20" s="112">
        <v>380</v>
      </c>
      <c r="G20" s="112">
        <v>0</v>
      </c>
      <c r="H20" s="112">
        <v>380</v>
      </c>
      <c r="I20" s="112">
        <v>0</v>
      </c>
      <c r="J20" s="112">
        <v>380</v>
      </c>
      <c r="K20" s="112">
        <v>0</v>
      </c>
    </row>
    <row r="21" spans="1:11" ht="15" thickBot="1">
      <c r="A21" s="111" t="s">
        <v>194</v>
      </c>
      <c r="B21" s="112">
        <v>300</v>
      </c>
      <c r="C21" s="112">
        <v>180</v>
      </c>
      <c r="D21" s="112">
        <v>300</v>
      </c>
      <c r="E21" s="112">
        <v>180</v>
      </c>
      <c r="F21" s="112">
        <v>300</v>
      </c>
      <c r="G21" s="112">
        <v>180</v>
      </c>
      <c r="H21" s="112">
        <v>300</v>
      </c>
      <c r="I21" s="112">
        <v>180</v>
      </c>
      <c r="J21" s="112">
        <v>800</v>
      </c>
      <c r="K21" s="112">
        <v>680</v>
      </c>
    </row>
    <row r="22" spans="1:11" ht="15" thickBot="1">
      <c r="A22" s="111" t="s">
        <v>195</v>
      </c>
      <c r="B22" s="112">
        <v>2400</v>
      </c>
      <c r="C22" s="112">
        <v>1400</v>
      </c>
      <c r="D22" s="112">
        <v>3400</v>
      </c>
      <c r="E22" s="112">
        <v>3400</v>
      </c>
      <c r="F22" s="112">
        <v>4900</v>
      </c>
      <c r="G22" s="112">
        <v>4900</v>
      </c>
      <c r="H22" s="112">
        <v>4400</v>
      </c>
      <c r="I22" s="112">
        <v>4400</v>
      </c>
      <c r="J22" s="112">
        <v>4900</v>
      </c>
      <c r="K22" s="112">
        <v>4900</v>
      </c>
    </row>
    <row r="23" spans="1:11" ht="15" thickBot="1">
      <c r="A23" s="111" t="s">
        <v>196</v>
      </c>
      <c r="B23" s="112">
        <v>600</v>
      </c>
      <c r="C23" s="112">
        <v>400</v>
      </c>
      <c r="D23" s="112">
        <v>1350</v>
      </c>
      <c r="E23" s="112">
        <v>800</v>
      </c>
      <c r="F23" s="112">
        <v>1728</v>
      </c>
      <c r="G23" s="112">
        <v>1032</v>
      </c>
      <c r="H23" s="112">
        <v>3228</v>
      </c>
      <c r="I23" s="112">
        <v>2532</v>
      </c>
      <c r="J23" s="112">
        <v>3228</v>
      </c>
      <c r="K23" s="112">
        <v>2532</v>
      </c>
    </row>
    <row r="24" spans="1:11" ht="15" thickBot="1">
      <c r="A24" s="111" t="s">
        <v>197</v>
      </c>
      <c r="B24" s="112">
        <v>400</v>
      </c>
      <c r="C24" s="112">
        <v>100</v>
      </c>
      <c r="D24" s="112">
        <v>500</v>
      </c>
      <c r="E24" s="112">
        <v>500</v>
      </c>
      <c r="F24" s="112">
        <v>400</v>
      </c>
      <c r="G24" s="112">
        <v>100</v>
      </c>
      <c r="H24" s="112">
        <v>400</v>
      </c>
      <c r="I24" s="112">
        <v>100</v>
      </c>
      <c r="J24" s="112">
        <v>900</v>
      </c>
      <c r="K24" s="112">
        <v>600</v>
      </c>
    </row>
    <row r="25" spans="1:11" ht="15" thickBot="1">
      <c r="A25" s="111" t="s">
        <v>198</v>
      </c>
      <c r="B25" s="112">
        <v>300</v>
      </c>
      <c r="C25" s="112">
        <v>300</v>
      </c>
      <c r="D25" s="112">
        <v>1100</v>
      </c>
      <c r="E25" s="112">
        <v>1500</v>
      </c>
      <c r="F25" s="112">
        <v>1400</v>
      </c>
      <c r="G25" s="112">
        <v>1500</v>
      </c>
      <c r="H25" s="112">
        <v>1400</v>
      </c>
      <c r="I25" s="112">
        <v>1500</v>
      </c>
      <c r="J25" s="112">
        <v>1400</v>
      </c>
      <c r="K25" s="112">
        <v>1500</v>
      </c>
    </row>
    <row r="26" spans="1:11" ht="15" thickBot="1">
      <c r="A26" s="111" t="s">
        <v>199</v>
      </c>
      <c r="B26" s="112">
        <v>500</v>
      </c>
      <c r="C26" s="112">
        <v>200</v>
      </c>
      <c r="D26" s="112">
        <v>350</v>
      </c>
      <c r="E26" s="112">
        <v>200</v>
      </c>
      <c r="F26" s="112">
        <v>1600</v>
      </c>
      <c r="G26" s="112">
        <v>1350</v>
      </c>
      <c r="H26" s="112">
        <v>2100</v>
      </c>
      <c r="I26" s="112">
        <v>1850</v>
      </c>
      <c r="J26" s="112">
        <v>2100</v>
      </c>
      <c r="K26" s="112">
        <v>1850</v>
      </c>
    </row>
    <row r="27" spans="1:11" ht="15" thickBot="1">
      <c r="A27" s="111" t="s">
        <v>200</v>
      </c>
      <c r="B27" s="112">
        <v>700</v>
      </c>
      <c r="C27" s="112">
        <v>300</v>
      </c>
      <c r="D27" s="112">
        <v>1200</v>
      </c>
      <c r="E27" s="112">
        <v>500</v>
      </c>
      <c r="F27" s="112">
        <v>2400</v>
      </c>
      <c r="G27" s="112">
        <v>2000</v>
      </c>
      <c r="H27" s="112">
        <v>2400</v>
      </c>
      <c r="I27" s="112">
        <v>2000</v>
      </c>
      <c r="J27" s="112">
        <v>2400</v>
      </c>
      <c r="K27" s="112">
        <v>2000</v>
      </c>
    </row>
    <row r="28" spans="1:11" ht="15" thickBot="1">
      <c r="A28" s="111" t="s">
        <v>201</v>
      </c>
      <c r="B28" s="112">
        <v>4600</v>
      </c>
      <c r="C28" s="112">
        <v>2700</v>
      </c>
      <c r="D28" s="112">
        <v>5600</v>
      </c>
      <c r="E28" s="112">
        <v>3300</v>
      </c>
      <c r="F28" s="112">
        <v>6500</v>
      </c>
      <c r="G28" s="112">
        <v>4100</v>
      </c>
      <c r="H28" s="112">
        <v>6500</v>
      </c>
      <c r="I28" s="112">
        <v>4100</v>
      </c>
      <c r="J28" s="112">
        <v>6500</v>
      </c>
      <c r="K28" s="112">
        <v>4100</v>
      </c>
    </row>
    <row r="29" spans="1:11" ht="15" thickBot="1">
      <c r="A29" s="111" t="s">
        <v>202</v>
      </c>
      <c r="B29" s="112">
        <v>1300</v>
      </c>
      <c r="C29" s="112">
        <v>3150</v>
      </c>
      <c r="D29" s="112">
        <v>1300</v>
      </c>
      <c r="E29" s="112">
        <v>3700</v>
      </c>
      <c r="F29" s="112">
        <v>2800</v>
      </c>
      <c r="G29" s="112">
        <v>5200</v>
      </c>
      <c r="H29" s="112">
        <v>3800</v>
      </c>
      <c r="I29" s="112">
        <v>6200</v>
      </c>
      <c r="J29" s="112">
        <v>3800</v>
      </c>
      <c r="K29" s="112">
        <v>6200</v>
      </c>
    </row>
    <row r="30" spans="1:11" ht="15" thickBot="1">
      <c r="A30" s="111" t="s">
        <v>203</v>
      </c>
      <c r="B30" s="112">
        <v>4240</v>
      </c>
      <c r="C30" s="112">
        <v>1910</v>
      </c>
      <c r="D30" s="112">
        <v>6000</v>
      </c>
      <c r="E30" s="112">
        <v>3700</v>
      </c>
      <c r="F30" s="112">
        <v>6000</v>
      </c>
      <c r="G30" s="112">
        <v>3700</v>
      </c>
      <c r="H30" s="112">
        <v>6000</v>
      </c>
      <c r="I30" s="112">
        <v>3700</v>
      </c>
      <c r="J30" s="112">
        <v>6000</v>
      </c>
      <c r="K30" s="112">
        <v>3700</v>
      </c>
    </row>
    <row r="31" spans="1:11" ht="15" thickBot="1">
      <c r="A31" s="111" t="s">
        <v>204</v>
      </c>
      <c r="B31" s="112">
        <v>0</v>
      </c>
      <c r="C31" s="112">
        <v>0</v>
      </c>
      <c r="D31" s="112">
        <v>0</v>
      </c>
      <c r="E31" s="112">
        <v>0</v>
      </c>
      <c r="F31" s="112">
        <v>2000</v>
      </c>
      <c r="G31" s="112">
        <v>2000</v>
      </c>
      <c r="H31" s="112">
        <v>2000</v>
      </c>
      <c r="I31" s="112">
        <v>2000</v>
      </c>
      <c r="J31" s="112">
        <v>2000</v>
      </c>
      <c r="K31" s="112">
        <v>2000</v>
      </c>
    </row>
    <row r="32" spans="1:11" ht="15" thickBot="1">
      <c r="A32" s="111" t="s">
        <v>205</v>
      </c>
      <c r="B32" s="112">
        <v>2100</v>
      </c>
      <c r="C32" s="112">
        <v>1500</v>
      </c>
      <c r="D32" s="112">
        <v>2600</v>
      </c>
      <c r="E32" s="112">
        <v>2000</v>
      </c>
      <c r="F32" s="112">
        <v>2600</v>
      </c>
      <c r="G32" s="112">
        <v>2000</v>
      </c>
      <c r="H32" s="112">
        <v>2600</v>
      </c>
      <c r="I32" s="112">
        <v>2000</v>
      </c>
      <c r="J32" s="112">
        <v>2600</v>
      </c>
      <c r="K32" s="112">
        <v>2000</v>
      </c>
    </row>
    <row r="33" spans="1:11" ht="15" thickBot="1">
      <c r="A33" s="111" t="s">
        <v>206</v>
      </c>
      <c r="B33" s="112">
        <v>0</v>
      </c>
      <c r="C33" s="112">
        <v>800</v>
      </c>
      <c r="D33" s="112">
        <v>0</v>
      </c>
      <c r="E33" s="112">
        <v>600</v>
      </c>
      <c r="F33" s="112">
        <v>0</v>
      </c>
      <c r="G33" s="112">
        <v>800</v>
      </c>
      <c r="H33" s="112">
        <v>0</v>
      </c>
      <c r="I33" s="112">
        <v>800</v>
      </c>
      <c r="J33" s="112">
        <v>0</v>
      </c>
      <c r="K33" s="112">
        <v>800</v>
      </c>
    </row>
    <row r="34" spans="1:11" ht="15" thickBot="1">
      <c r="A34" s="111" t="s">
        <v>207</v>
      </c>
      <c r="B34" s="112">
        <v>600</v>
      </c>
      <c r="C34" s="112">
        <v>0</v>
      </c>
      <c r="D34" s="112">
        <v>600</v>
      </c>
      <c r="E34" s="112">
        <v>0</v>
      </c>
      <c r="F34" s="112">
        <v>600</v>
      </c>
      <c r="G34" s="112">
        <v>0</v>
      </c>
      <c r="H34" s="112">
        <v>600</v>
      </c>
      <c r="I34" s="112">
        <v>0</v>
      </c>
      <c r="J34" s="112">
        <v>600</v>
      </c>
      <c r="K34" s="112">
        <v>0</v>
      </c>
    </row>
    <row r="35" spans="1:11" ht="15" thickBot="1">
      <c r="A35" s="111" t="s">
        <v>208</v>
      </c>
      <c r="B35" s="112">
        <v>1800</v>
      </c>
      <c r="C35" s="112">
        <v>1100</v>
      </c>
      <c r="D35" s="112">
        <v>1800</v>
      </c>
      <c r="E35" s="112">
        <v>1100</v>
      </c>
      <c r="F35" s="112">
        <v>2100</v>
      </c>
      <c r="G35" s="112">
        <v>1100</v>
      </c>
      <c r="H35" s="112">
        <v>2100</v>
      </c>
      <c r="I35" s="112">
        <v>1100</v>
      </c>
      <c r="J35" s="112">
        <v>2600</v>
      </c>
      <c r="K35" s="112">
        <v>1600</v>
      </c>
    </row>
    <row r="36" spans="1:11" ht="15" thickBot="1">
      <c r="A36" s="111" t="s">
        <v>209</v>
      </c>
      <c r="B36" s="112">
        <v>400</v>
      </c>
      <c r="C36" s="112">
        <v>400</v>
      </c>
      <c r="D36" s="112">
        <v>400</v>
      </c>
      <c r="E36" s="112">
        <v>400</v>
      </c>
      <c r="F36" s="112">
        <v>400</v>
      </c>
      <c r="G36" s="112">
        <v>400</v>
      </c>
      <c r="H36" s="112">
        <v>400</v>
      </c>
      <c r="I36" s="112">
        <v>400</v>
      </c>
      <c r="J36" s="112">
        <v>400</v>
      </c>
      <c r="K36" s="112">
        <v>400</v>
      </c>
    </row>
    <row r="37" spans="1:11" ht="15" thickBot="1">
      <c r="A37" s="111" t="s">
        <v>210</v>
      </c>
      <c r="B37" s="112">
        <v>600</v>
      </c>
      <c r="C37" s="112">
        <v>585</v>
      </c>
      <c r="D37" s="112">
        <v>600</v>
      </c>
      <c r="E37" s="112">
        <v>585</v>
      </c>
      <c r="F37" s="112">
        <v>600</v>
      </c>
      <c r="G37" s="112">
        <v>600</v>
      </c>
      <c r="H37" s="112">
        <v>600</v>
      </c>
      <c r="I37" s="112">
        <v>600</v>
      </c>
      <c r="J37" s="112">
        <v>600</v>
      </c>
      <c r="K37" s="112">
        <v>600</v>
      </c>
    </row>
    <row r="38" spans="1:11" ht="15" thickBot="1">
      <c r="A38" s="111" t="s">
        <v>211</v>
      </c>
      <c r="B38" s="112">
        <v>1500</v>
      </c>
      <c r="C38" s="112">
        <v>1780</v>
      </c>
      <c r="D38" s="112">
        <v>3000</v>
      </c>
      <c r="E38" s="112">
        <v>3000</v>
      </c>
      <c r="F38" s="112">
        <v>3000</v>
      </c>
      <c r="G38" s="112">
        <v>3000</v>
      </c>
      <c r="H38" s="112">
        <v>3000</v>
      </c>
      <c r="I38" s="112">
        <v>3000</v>
      </c>
      <c r="J38" s="112">
        <v>3000</v>
      </c>
      <c r="K38" s="112">
        <v>3000</v>
      </c>
    </row>
    <row r="39" spans="1:11" ht="15" thickBot="1">
      <c r="A39" s="111" t="s">
        <v>212</v>
      </c>
      <c r="B39" s="112">
        <v>2300</v>
      </c>
      <c r="C39" s="112">
        <v>1800</v>
      </c>
      <c r="D39" s="112">
        <v>4500</v>
      </c>
      <c r="E39" s="112">
        <v>4500</v>
      </c>
      <c r="F39" s="112">
        <v>4800</v>
      </c>
      <c r="G39" s="112">
        <v>4800</v>
      </c>
      <c r="H39" s="112">
        <v>5800</v>
      </c>
      <c r="I39" s="112">
        <v>5800</v>
      </c>
      <c r="J39" s="112">
        <v>4800</v>
      </c>
      <c r="K39" s="112">
        <v>4800</v>
      </c>
    </row>
    <row r="40" spans="1:11" ht="15" thickBot="1">
      <c r="A40" s="111" t="s">
        <v>213</v>
      </c>
      <c r="B40" s="112">
        <v>0</v>
      </c>
      <c r="C40" s="112">
        <v>0</v>
      </c>
      <c r="D40" s="112">
        <v>1400</v>
      </c>
      <c r="E40" s="112">
        <v>1400</v>
      </c>
      <c r="F40" s="112">
        <v>1400</v>
      </c>
      <c r="G40" s="112">
        <v>1400</v>
      </c>
      <c r="H40" s="112">
        <v>1400</v>
      </c>
      <c r="I40" s="112">
        <v>1400</v>
      </c>
      <c r="J40" s="112">
        <v>1400</v>
      </c>
      <c r="K40" s="112">
        <v>1400</v>
      </c>
    </row>
    <row r="41" spans="1:11" ht="15" thickBot="1">
      <c r="A41" s="111" t="s">
        <v>214</v>
      </c>
      <c r="B41" s="112">
        <v>400</v>
      </c>
      <c r="C41" s="112">
        <v>400</v>
      </c>
      <c r="D41" s="112">
        <v>400</v>
      </c>
      <c r="E41" s="112">
        <v>400</v>
      </c>
      <c r="F41" s="112">
        <v>400</v>
      </c>
      <c r="G41" s="112">
        <v>400</v>
      </c>
      <c r="H41" s="112">
        <v>400</v>
      </c>
      <c r="I41" s="112">
        <v>400</v>
      </c>
      <c r="J41" s="112">
        <v>400</v>
      </c>
      <c r="K41" s="112">
        <v>400</v>
      </c>
    </row>
    <row r="42" spans="1:11" ht="15" thickBot="1">
      <c r="A42" s="111" t="s">
        <v>215</v>
      </c>
      <c r="B42" s="112">
        <v>1000</v>
      </c>
      <c r="C42" s="112">
        <v>1000</v>
      </c>
      <c r="D42" s="112">
        <v>1000</v>
      </c>
      <c r="E42" s="112">
        <v>1000</v>
      </c>
      <c r="F42" s="112">
        <v>2000</v>
      </c>
      <c r="G42" s="112">
        <v>2000</v>
      </c>
      <c r="H42" s="112">
        <v>2000</v>
      </c>
      <c r="I42" s="112">
        <v>2000</v>
      </c>
      <c r="J42" s="112">
        <v>3000</v>
      </c>
      <c r="K42" s="112">
        <v>3000</v>
      </c>
    </row>
    <row r="43" spans="1:11" ht="15" thickBot="1">
      <c r="A43" s="111" t="s">
        <v>216</v>
      </c>
      <c r="B43" s="112">
        <v>1300</v>
      </c>
      <c r="C43" s="112">
        <v>1300</v>
      </c>
      <c r="D43" s="112">
        <v>1300</v>
      </c>
      <c r="E43" s="112">
        <v>1300</v>
      </c>
      <c r="F43" s="112">
        <v>1300</v>
      </c>
      <c r="G43" s="112">
        <v>1300</v>
      </c>
      <c r="H43" s="112">
        <v>1300</v>
      </c>
      <c r="I43" s="112">
        <v>1300</v>
      </c>
      <c r="J43" s="112">
        <v>1300</v>
      </c>
      <c r="K43" s="112">
        <v>1300</v>
      </c>
    </row>
    <row r="44" spans="1:11" ht="15" thickBot="1">
      <c r="A44" s="111" t="s">
        <v>217</v>
      </c>
      <c r="B44" s="112">
        <v>4250</v>
      </c>
      <c r="C44" s="112">
        <v>4250</v>
      </c>
      <c r="D44" s="112">
        <v>5000</v>
      </c>
      <c r="E44" s="112">
        <v>5000</v>
      </c>
      <c r="F44" s="112">
        <v>5000</v>
      </c>
      <c r="G44" s="112">
        <v>5000</v>
      </c>
      <c r="H44" s="112">
        <v>5000</v>
      </c>
      <c r="I44" s="112">
        <v>5000</v>
      </c>
      <c r="J44" s="112">
        <v>5000</v>
      </c>
      <c r="K44" s="112">
        <v>5000</v>
      </c>
    </row>
    <row r="45" spans="1:11" ht="15" thickBot="1">
      <c r="A45" s="111" t="s">
        <v>218</v>
      </c>
      <c r="B45" s="112">
        <v>1400</v>
      </c>
      <c r="C45" s="112">
        <v>1400</v>
      </c>
      <c r="D45" s="112">
        <v>1400</v>
      </c>
      <c r="E45" s="112">
        <v>1400</v>
      </c>
      <c r="F45" s="112">
        <v>1400</v>
      </c>
      <c r="G45" s="112">
        <v>1400</v>
      </c>
      <c r="H45" s="112">
        <v>1400</v>
      </c>
      <c r="I45" s="112">
        <v>1400</v>
      </c>
      <c r="J45" s="112">
        <v>1400</v>
      </c>
      <c r="K45" s="112">
        <v>1400</v>
      </c>
    </row>
    <row r="46" spans="1:11" ht="15" thickBot="1">
      <c r="A46" s="111" t="s">
        <v>219</v>
      </c>
      <c r="B46" s="112">
        <v>0</v>
      </c>
      <c r="C46" s="112">
        <v>2500</v>
      </c>
      <c r="D46" s="112">
        <v>0</v>
      </c>
      <c r="E46" s="112">
        <v>3000</v>
      </c>
      <c r="F46" s="112">
        <v>0</v>
      </c>
      <c r="G46" s="112">
        <v>3000</v>
      </c>
      <c r="H46" s="112">
        <v>0</v>
      </c>
      <c r="I46" s="112">
        <v>3000</v>
      </c>
      <c r="J46" s="112">
        <v>0</v>
      </c>
      <c r="K46" s="112">
        <v>3000</v>
      </c>
    </row>
    <row r="47" spans="1:11" ht="15" thickBot="1">
      <c r="A47" s="111" t="s">
        <v>220</v>
      </c>
      <c r="B47" s="112">
        <v>500</v>
      </c>
      <c r="C47" s="112">
        <v>0</v>
      </c>
      <c r="D47" s="112">
        <v>2000</v>
      </c>
      <c r="E47" s="112">
        <v>0</v>
      </c>
      <c r="F47" s="112">
        <v>4500</v>
      </c>
      <c r="G47" s="112">
        <v>0</v>
      </c>
      <c r="H47" s="112">
        <v>3500</v>
      </c>
      <c r="I47" s="112">
        <v>0</v>
      </c>
      <c r="J47" s="112">
        <v>4500</v>
      </c>
      <c r="K47" s="112">
        <v>0</v>
      </c>
    </row>
    <row r="48" spans="1:11" ht="15" thickBot="1">
      <c r="A48" s="111" t="s">
        <v>221</v>
      </c>
      <c r="B48" s="112">
        <v>615</v>
      </c>
      <c r="C48" s="112">
        <v>615</v>
      </c>
      <c r="D48" s="112">
        <v>1315</v>
      </c>
      <c r="E48" s="112">
        <v>1300</v>
      </c>
      <c r="F48" s="112">
        <v>1815</v>
      </c>
      <c r="G48" s="112">
        <v>1815</v>
      </c>
      <c r="H48" s="112">
        <v>2315</v>
      </c>
      <c r="I48" s="112">
        <v>2315</v>
      </c>
      <c r="J48" s="112">
        <v>2315</v>
      </c>
      <c r="K48" s="112">
        <v>2315</v>
      </c>
    </row>
    <row r="49" spans="1:11" ht="15" thickBot="1">
      <c r="A49" s="111" t="s">
        <v>222</v>
      </c>
      <c r="B49" s="112">
        <v>400</v>
      </c>
      <c r="C49" s="112">
        <v>600</v>
      </c>
      <c r="D49" s="112">
        <v>600</v>
      </c>
      <c r="E49" s="112">
        <v>600</v>
      </c>
      <c r="F49" s="112">
        <v>400</v>
      </c>
      <c r="G49" s="112">
        <v>600</v>
      </c>
      <c r="H49" s="112">
        <v>400</v>
      </c>
      <c r="I49" s="112">
        <v>600</v>
      </c>
      <c r="J49" s="112">
        <v>400</v>
      </c>
      <c r="K49" s="112">
        <v>600</v>
      </c>
    </row>
    <row r="50" spans="1:11" ht="15" thickBot="1">
      <c r="A50" s="111" t="s">
        <v>223</v>
      </c>
      <c r="B50" s="112">
        <v>600</v>
      </c>
      <c r="C50" s="112">
        <v>590</v>
      </c>
      <c r="D50" s="112">
        <v>600</v>
      </c>
      <c r="E50" s="112">
        <v>600</v>
      </c>
      <c r="F50" s="112">
        <v>1100</v>
      </c>
      <c r="G50" s="112">
        <v>1090</v>
      </c>
      <c r="H50" s="112">
        <v>1100</v>
      </c>
      <c r="I50" s="112">
        <v>1090</v>
      </c>
      <c r="J50" s="112">
        <v>1100</v>
      </c>
      <c r="K50" s="112">
        <v>1090</v>
      </c>
    </row>
    <row r="51" spans="1:11" ht="15" thickBot="1">
      <c r="A51" s="111" t="s">
        <v>224</v>
      </c>
      <c r="B51" s="112">
        <v>0</v>
      </c>
      <c r="C51" s="112">
        <v>0</v>
      </c>
      <c r="D51" s="112">
        <v>0</v>
      </c>
      <c r="E51" s="112">
        <v>0</v>
      </c>
      <c r="F51" s="112">
        <v>500</v>
      </c>
      <c r="G51" s="112">
        <v>500</v>
      </c>
      <c r="H51" s="112">
        <v>1500</v>
      </c>
      <c r="I51" s="112">
        <v>1500</v>
      </c>
      <c r="J51" s="112">
        <v>500</v>
      </c>
      <c r="K51" s="112">
        <v>500</v>
      </c>
    </row>
    <row r="52" spans="1:11" ht="15" thickBot="1">
      <c r="A52" s="111" t="s">
        <v>225</v>
      </c>
      <c r="B52" s="112">
        <v>1700</v>
      </c>
      <c r="C52" s="112">
        <v>1300</v>
      </c>
      <c r="D52" s="112">
        <v>1700</v>
      </c>
      <c r="E52" s="112">
        <v>1300</v>
      </c>
      <c r="F52" s="112">
        <v>1700</v>
      </c>
      <c r="G52" s="112">
        <v>1300</v>
      </c>
      <c r="H52" s="112">
        <v>2700</v>
      </c>
      <c r="I52" s="112">
        <v>2300</v>
      </c>
      <c r="J52" s="112">
        <v>2700</v>
      </c>
      <c r="K52" s="112">
        <v>2300</v>
      </c>
    </row>
    <row r="53" spans="1:11" ht="15" thickBot="1">
      <c r="A53" s="111" t="s">
        <v>226</v>
      </c>
      <c r="B53" s="112">
        <v>0</v>
      </c>
      <c r="C53" s="112">
        <v>0</v>
      </c>
      <c r="D53" s="112">
        <v>1400</v>
      </c>
      <c r="E53" s="112">
        <v>1400</v>
      </c>
      <c r="F53" s="112">
        <v>1400</v>
      </c>
      <c r="G53" s="112">
        <v>1400</v>
      </c>
      <c r="H53" s="112">
        <v>1400</v>
      </c>
      <c r="I53" s="112">
        <v>1400</v>
      </c>
      <c r="J53" s="112">
        <v>1400</v>
      </c>
      <c r="K53" s="112">
        <v>1400</v>
      </c>
    </row>
    <row r="54" spans="1:11" ht="15" thickBot="1">
      <c r="A54" s="111" t="s">
        <v>227</v>
      </c>
      <c r="B54" s="112">
        <v>700</v>
      </c>
      <c r="C54" s="112">
        <v>700</v>
      </c>
      <c r="D54" s="112">
        <v>700</v>
      </c>
      <c r="E54" s="112">
        <v>700</v>
      </c>
      <c r="F54" s="112">
        <v>700</v>
      </c>
      <c r="G54" s="112">
        <v>700</v>
      </c>
      <c r="H54" s="112">
        <v>700</v>
      </c>
      <c r="I54" s="112">
        <v>700</v>
      </c>
      <c r="J54" s="112">
        <v>700</v>
      </c>
      <c r="K54" s="112">
        <v>700</v>
      </c>
    </row>
    <row r="55" spans="1:11" ht="15" thickBot="1">
      <c r="A55" s="111" t="s">
        <v>228</v>
      </c>
      <c r="B55" s="112">
        <v>1640</v>
      </c>
      <c r="C55" s="112">
        <v>1640</v>
      </c>
      <c r="D55" s="112">
        <v>1700</v>
      </c>
      <c r="E55" s="112">
        <v>1640</v>
      </c>
      <c r="F55" s="112">
        <v>2140</v>
      </c>
      <c r="G55" s="112">
        <v>2140</v>
      </c>
      <c r="H55" s="112">
        <v>1640</v>
      </c>
      <c r="I55" s="112">
        <v>1640</v>
      </c>
      <c r="J55" s="112">
        <v>2640</v>
      </c>
      <c r="K55" s="112">
        <v>2640</v>
      </c>
    </row>
    <row r="56" spans="1:11" ht="15" thickBot="1">
      <c r="A56" s="111" t="s">
        <v>229</v>
      </c>
      <c r="B56" s="112">
        <v>740</v>
      </c>
      <c r="C56" s="112">
        <v>680</v>
      </c>
      <c r="D56" s="112">
        <v>740</v>
      </c>
      <c r="E56" s="112">
        <v>680</v>
      </c>
      <c r="F56" s="112">
        <v>740</v>
      </c>
      <c r="G56" s="112">
        <v>680</v>
      </c>
      <c r="H56" s="112">
        <v>740</v>
      </c>
      <c r="I56" s="112">
        <v>680</v>
      </c>
      <c r="J56" s="112">
        <v>740</v>
      </c>
      <c r="K56" s="112">
        <v>680</v>
      </c>
    </row>
    <row r="57" spans="1:11" ht="15" thickBot="1">
      <c r="A57" s="111" t="s">
        <v>230</v>
      </c>
      <c r="B57" s="112">
        <v>1016</v>
      </c>
      <c r="C57" s="112">
        <v>1000</v>
      </c>
      <c r="D57" s="112">
        <v>1016</v>
      </c>
      <c r="E57" s="112">
        <v>1016</v>
      </c>
      <c r="F57" s="112">
        <v>1016</v>
      </c>
      <c r="G57" s="112">
        <v>1000</v>
      </c>
      <c r="H57" s="112">
        <v>1016</v>
      </c>
      <c r="I57" s="112">
        <v>1000</v>
      </c>
      <c r="J57" s="112">
        <v>1516</v>
      </c>
      <c r="K57" s="112">
        <v>1500</v>
      </c>
    </row>
    <row r="58" spans="1:11" ht="15" thickBot="1">
      <c r="A58" s="111" t="s">
        <v>231</v>
      </c>
      <c r="B58" s="112">
        <v>900</v>
      </c>
      <c r="C58" s="112">
        <v>900</v>
      </c>
      <c r="D58" s="112">
        <v>1379</v>
      </c>
      <c r="E58" s="112">
        <v>1379</v>
      </c>
      <c r="F58" s="112">
        <v>1350</v>
      </c>
      <c r="G58" s="112">
        <v>1250</v>
      </c>
      <c r="H58" s="112">
        <v>1850</v>
      </c>
      <c r="I58" s="112">
        <v>1750</v>
      </c>
      <c r="J58" s="112">
        <v>1350</v>
      </c>
      <c r="K58" s="112">
        <v>1250</v>
      </c>
    </row>
    <row r="59" spans="1:11" ht="15" thickBot="1">
      <c r="A59" s="111" t="s">
        <v>232</v>
      </c>
      <c r="B59" s="112">
        <v>2600</v>
      </c>
      <c r="C59" s="112">
        <v>2800</v>
      </c>
      <c r="D59" s="112">
        <v>5000</v>
      </c>
      <c r="E59" s="112">
        <v>5000</v>
      </c>
      <c r="F59" s="112">
        <v>9000</v>
      </c>
      <c r="G59" s="112">
        <v>9000</v>
      </c>
      <c r="H59" s="112">
        <v>10000</v>
      </c>
      <c r="I59" s="112">
        <v>10000</v>
      </c>
      <c r="J59" s="112">
        <v>9000</v>
      </c>
      <c r="K59" s="112">
        <v>9000</v>
      </c>
    </row>
    <row r="60" spans="1:11" ht="15" thickBot="1">
      <c r="A60" s="111" t="s">
        <v>233</v>
      </c>
      <c r="B60" s="112">
        <v>4200</v>
      </c>
      <c r="C60" s="112">
        <v>3500</v>
      </c>
      <c r="D60" s="112">
        <v>4200</v>
      </c>
      <c r="E60" s="112">
        <v>3500</v>
      </c>
      <c r="F60" s="112">
        <v>4700</v>
      </c>
      <c r="G60" s="112">
        <v>4000</v>
      </c>
      <c r="H60" s="112">
        <v>4700</v>
      </c>
      <c r="I60" s="112">
        <v>4000</v>
      </c>
      <c r="J60" s="112">
        <v>5700</v>
      </c>
      <c r="K60" s="112">
        <v>5000</v>
      </c>
    </row>
    <row r="61" spans="1:11" ht="15" thickBot="1">
      <c r="A61" s="111" t="s">
        <v>234</v>
      </c>
      <c r="B61" s="112">
        <v>0</v>
      </c>
      <c r="C61" s="112">
        <v>0</v>
      </c>
      <c r="D61" s="112">
        <v>0</v>
      </c>
      <c r="E61" s="112">
        <v>0</v>
      </c>
      <c r="F61" s="112">
        <v>0</v>
      </c>
      <c r="G61" s="112">
        <v>0</v>
      </c>
      <c r="H61" s="112">
        <v>0</v>
      </c>
      <c r="I61" s="112">
        <v>0</v>
      </c>
      <c r="J61" s="112">
        <v>1000</v>
      </c>
      <c r="K61" s="112">
        <v>1000</v>
      </c>
    </row>
    <row r="62" spans="1:11" ht="15" thickBot="1">
      <c r="A62" s="111" t="s">
        <v>235</v>
      </c>
      <c r="B62" s="112">
        <v>1100</v>
      </c>
      <c r="C62" s="112">
        <v>1200</v>
      </c>
      <c r="D62" s="112">
        <v>2000</v>
      </c>
      <c r="E62" s="112">
        <v>2000</v>
      </c>
      <c r="F62" s="112">
        <v>2500</v>
      </c>
      <c r="G62" s="112">
        <v>2500</v>
      </c>
      <c r="H62" s="112">
        <v>2500</v>
      </c>
      <c r="I62" s="112">
        <v>2500</v>
      </c>
      <c r="J62" s="112">
        <v>2500</v>
      </c>
      <c r="K62" s="112">
        <v>2500</v>
      </c>
    </row>
    <row r="63" spans="1:11" ht="15" thickBot="1">
      <c r="A63" s="111" t="s">
        <v>236</v>
      </c>
      <c r="B63" s="112">
        <v>0</v>
      </c>
      <c r="C63" s="112">
        <v>0</v>
      </c>
      <c r="D63" s="112">
        <v>0</v>
      </c>
      <c r="E63" s="112">
        <v>0</v>
      </c>
      <c r="F63" s="112">
        <v>800</v>
      </c>
      <c r="G63" s="112">
        <v>800</v>
      </c>
      <c r="H63" s="112">
        <v>800</v>
      </c>
      <c r="I63" s="112">
        <v>800</v>
      </c>
      <c r="J63" s="112">
        <v>800</v>
      </c>
      <c r="K63" s="112">
        <v>800</v>
      </c>
    </row>
    <row r="64" spans="1:11" ht="15" thickBot="1">
      <c r="A64" s="111" t="s">
        <v>237</v>
      </c>
      <c r="B64" s="112">
        <v>1200</v>
      </c>
      <c r="C64" s="112">
        <v>1200</v>
      </c>
      <c r="D64" s="112">
        <v>1200</v>
      </c>
      <c r="E64" s="112">
        <v>1200</v>
      </c>
      <c r="F64" s="112">
        <v>800</v>
      </c>
      <c r="G64" s="112">
        <v>800</v>
      </c>
      <c r="H64" s="112">
        <v>800</v>
      </c>
      <c r="I64" s="112">
        <v>800</v>
      </c>
      <c r="J64" s="112">
        <v>800</v>
      </c>
      <c r="K64" s="112">
        <v>800</v>
      </c>
    </row>
    <row r="65" spans="1:11" ht="15" thickBot="1">
      <c r="A65" s="111" t="s">
        <v>238</v>
      </c>
      <c r="B65" s="112">
        <v>50</v>
      </c>
      <c r="C65" s="112">
        <v>150</v>
      </c>
      <c r="D65" s="112">
        <v>150</v>
      </c>
      <c r="E65" s="112">
        <v>200</v>
      </c>
      <c r="F65" s="112">
        <v>150</v>
      </c>
      <c r="G65" s="112">
        <v>200</v>
      </c>
      <c r="H65" s="112">
        <v>150</v>
      </c>
      <c r="I65" s="112">
        <v>200</v>
      </c>
      <c r="J65" s="112">
        <v>150</v>
      </c>
      <c r="K65" s="112">
        <v>200</v>
      </c>
    </row>
    <row r="66" spans="1:11" ht="15" thickBot="1">
      <c r="A66" s="111" t="s">
        <v>239</v>
      </c>
      <c r="B66" s="112">
        <v>2000</v>
      </c>
      <c r="C66" s="112">
        <v>2000</v>
      </c>
      <c r="D66" s="112">
        <v>6900</v>
      </c>
      <c r="E66" s="112">
        <v>6900</v>
      </c>
      <c r="F66" s="112">
        <v>6900</v>
      </c>
      <c r="G66" s="112">
        <v>6900</v>
      </c>
      <c r="H66" s="112">
        <v>5900</v>
      </c>
      <c r="I66" s="112">
        <v>5900</v>
      </c>
      <c r="J66" s="112">
        <v>5900</v>
      </c>
      <c r="K66" s="112">
        <v>5900</v>
      </c>
    </row>
    <row r="67" spans="1:11" ht="15" thickBot="1">
      <c r="A67" s="111" t="s">
        <v>240</v>
      </c>
      <c r="B67" s="112">
        <v>0</v>
      </c>
      <c r="C67" s="112">
        <v>0</v>
      </c>
      <c r="D67" s="112">
        <v>0</v>
      </c>
      <c r="E67" s="112">
        <v>0</v>
      </c>
      <c r="F67" s="112">
        <v>700</v>
      </c>
      <c r="G67" s="112">
        <v>700</v>
      </c>
      <c r="H67" s="112">
        <v>1200</v>
      </c>
      <c r="I67" s="112">
        <v>1200</v>
      </c>
      <c r="J67" s="112">
        <v>1200</v>
      </c>
      <c r="K67" s="112">
        <v>1200</v>
      </c>
    </row>
    <row r="68" spans="1:11" ht="15" thickBot="1">
      <c r="A68" s="111" t="s">
        <v>241</v>
      </c>
      <c r="B68" s="112">
        <v>4350</v>
      </c>
      <c r="C68" s="112">
        <v>2160</v>
      </c>
      <c r="D68" s="112">
        <v>4350</v>
      </c>
      <c r="E68" s="112">
        <v>2160</v>
      </c>
      <c r="F68" s="112">
        <v>4350</v>
      </c>
      <c r="G68" s="112">
        <v>2160</v>
      </c>
      <c r="H68" s="112">
        <v>4350</v>
      </c>
      <c r="I68" s="112">
        <v>2160</v>
      </c>
      <c r="J68" s="112">
        <v>5350</v>
      </c>
      <c r="K68" s="112">
        <v>3160</v>
      </c>
    </row>
    <row r="69" spans="1:11" ht="15" thickBot="1">
      <c r="A69" s="111" t="s">
        <v>242</v>
      </c>
      <c r="B69" s="112">
        <v>380</v>
      </c>
      <c r="C69" s="112">
        <v>0</v>
      </c>
      <c r="D69" s="112">
        <v>380</v>
      </c>
      <c r="E69" s="112">
        <v>0</v>
      </c>
      <c r="F69" s="112">
        <v>380</v>
      </c>
      <c r="G69" s="112">
        <v>0</v>
      </c>
      <c r="H69" s="112">
        <v>380</v>
      </c>
      <c r="I69" s="112">
        <v>0</v>
      </c>
      <c r="J69" s="112">
        <v>380</v>
      </c>
      <c r="K69" s="112">
        <v>0</v>
      </c>
    </row>
    <row r="70" spans="1:11" ht="15" thickBot="1">
      <c r="A70" s="111" t="s">
        <v>243</v>
      </c>
      <c r="B70" s="112">
        <v>500</v>
      </c>
      <c r="C70" s="112">
        <v>500</v>
      </c>
      <c r="D70" s="112">
        <v>500</v>
      </c>
      <c r="E70" s="112">
        <v>500</v>
      </c>
      <c r="F70" s="112">
        <v>1500</v>
      </c>
      <c r="G70" s="112">
        <v>1500</v>
      </c>
      <c r="H70" s="112">
        <v>500</v>
      </c>
      <c r="I70" s="112">
        <v>500</v>
      </c>
      <c r="J70" s="112">
        <v>500</v>
      </c>
      <c r="K70" s="112">
        <v>500</v>
      </c>
    </row>
    <row r="71" spans="1:11" ht="15" thickBot="1">
      <c r="A71" s="111" t="s">
        <v>244</v>
      </c>
      <c r="B71" s="112">
        <v>450</v>
      </c>
      <c r="C71" s="112">
        <v>80</v>
      </c>
      <c r="D71" s="112">
        <v>450</v>
      </c>
      <c r="E71" s="112">
        <v>280</v>
      </c>
      <c r="F71" s="112">
        <v>500</v>
      </c>
      <c r="G71" s="112">
        <v>500</v>
      </c>
      <c r="H71" s="112">
        <v>500</v>
      </c>
      <c r="I71" s="112">
        <v>500</v>
      </c>
      <c r="J71" s="112">
        <v>500</v>
      </c>
      <c r="K71" s="112">
        <v>500</v>
      </c>
    </row>
    <row r="72" spans="1:11" ht="15" thickBot="1">
      <c r="A72" s="111" t="s">
        <v>245</v>
      </c>
      <c r="B72" s="112">
        <v>1000</v>
      </c>
      <c r="C72" s="112">
        <v>1000</v>
      </c>
      <c r="D72" s="112">
        <v>1000</v>
      </c>
      <c r="E72" s="112">
        <v>1000</v>
      </c>
      <c r="F72" s="112">
        <v>2500</v>
      </c>
      <c r="G72" s="112">
        <v>2500</v>
      </c>
      <c r="H72" s="112">
        <v>1000</v>
      </c>
      <c r="I72" s="112">
        <v>1000</v>
      </c>
      <c r="J72" s="112">
        <v>2000</v>
      </c>
      <c r="K72" s="112">
        <v>2000</v>
      </c>
    </row>
    <row r="73" spans="1:11" ht="15" thickBot="1">
      <c r="A73" s="111" t="s">
        <v>246</v>
      </c>
      <c r="B73" s="112">
        <v>0</v>
      </c>
      <c r="C73" s="112">
        <v>0</v>
      </c>
      <c r="D73" s="112">
        <v>2800</v>
      </c>
      <c r="E73" s="112">
        <v>2800</v>
      </c>
      <c r="F73" s="112">
        <v>1400</v>
      </c>
      <c r="G73" s="112">
        <v>1400</v>
      </c>
      <c r="H73" s="112">
        <v>2900</v>
      </c>
      <c r="I73" s="112">
        <v>2900</v>
      </c>
      <c r="J73" s="112">
        <v>2400</v>
      </c>
      <c r="K73" s="112">
        <v>2400</v>
      </c>
    </row>
    <row r="74" spans="1:11" ht="15" thickBot="1">
      <c r="A74" s="111" t="s">
        <v>247</v>
      </c>
      <c r="B74" s="112">
        <v>500</v>
      </c>
      <c r="C74" s="112">
        <v>500</v>
      </c>
      <c r="D74" s="112">
        <v>500</v>
      </c>
      <c r="E74" s="112">
        <v>500</v>
      </c>
      <c r="F74" s="112">
        <v>500</v>
      </c>
      <c r="G74" s="112">
        <v>500</v>
      </c>
      <c r="H74" s="112">
        <v>500</v>
      </c>
      <c r="I74" s="112">
        <v>500</v>
      </c>
      <c r="J74" s="112">
        <v>500</v>
      </c>
      <c r="K74" s="112">
        <v>500</v>
      </c>
    </row>
    <row r="75" spans="1:11" ht="15" thickBot="1">
      <c r="A75" s="111" t="s">
        <v>248</v>
      </c>
      <c r="B75" s="112">
        <v>1100</v>
      </c>
      <c r="C75" s="112">
        <v>850</v>
      </c>
      <c r="D75" s="112">
        <v>1200</v>
      </c>
      <c r="E75" s="112">
        <v>1200</v>
      </c>
      <c r="F75" s="112">
        <v>1600</v>
      </c>
      <c r="G75" s="112">
        <v>1350</v>
      </c>
      <c r="H75" s="112">
        <v>2100</v>
      </c>
      <c r="I75" s="112">
        <v>1850</v>
      </c>
      <c r="J75" s="112">
        <v>2100</v>
      </c>
      <c r="K75" s="112">
        <v>1850</v>
      </c>
    </row>
    <row r="76" spans="1:11" ht="15" thickBot="1">
      <c r="A76" s="111" t="s">
        <v>249</v>
      </c>
      <c r="B76" s="112">
        <v>660</v>
      </c>
      <c r="C76" s="112">
        <v>580</v>
      </c>
      <c r="D76" s="112">
        <v>660</v>
      </c>
      <c r="E76" s="112">
        <v>580</v>
      </c>
      <c r="F76" s="112">
        <v>2200</v>
      </c>
      <c r="G76" s="112">
        <v>2100</v>
      </c>
      <c r="H76" s="112">
        <v>2200</v>
      </c>
      <c r="I76" s="112">
        <v>2100</v>
      </c>
      <c r="J76" s="112">
        <v>2200</v>
      </c>
      <c r="K76" s="112">
        <v>2100</v>
      </c>
    </row>
    <row r="77" spans="1:11" ht="15" thickBot="1">
      <c r="A77" s="111" t="s">
        <v>250</v>
      </c>
      <c r="B77" s="112">
        <v>2000</v>
      </c>
      <c r="C77" s="112">
        <v>2000</v>
      </c>
      <c r="D77" s="112">
        <v>2000</v>
      </c>
      <c r="E77" s="112">
        <v>2000</v>
      </c>
      <c r="F77" s="112">
        <v>2000</v>
      </c>
      <c r="G77" s="112">
        <v>2000</v>
      </c>
      <c r="H77" s="112">
        <v>2000</v>
      </c>
      <c r="I77" s="112">
        <v>2000</v>
      </c>
      <c r="J77" s="112">
        <v>2000</v>
      </c>
      <c r="K77" s="112">
        <v>2000</v>
      </c>
    </row>
    <row r="78" spans="1:11" ht="15" thickBot="1">
      <c r="A78" s="111" t="s">
        <v>251</v>
      </c>
      <c r="B78" s="112">
        <v>600</v>
      </c>
      <c r="C78" s="112">
        <v>600</v>
      </c>
      <c r="D78" s="112">
        <v>600</v>
      </c>
      <c r="E78" s="112">
        <v>600</v>
      </c>
      <c r="F78" s="112">
        <v>2100</v>
      </c>
      <c r="G78" s="112">
        <v>2100</v>
      </c>
      <c r="H78" s="112">
        <v>2100</v>
      </c>
      <c r="I78" s="112">
        <v>2100</v>
      </c>
      <c r="J78" s="112">
        <v>2100</v>
      </c>
      <c r="K78" s="112">
        <v>2100</v>
      </c>
    </row>
    <row r="79" spans="1:11" ht="15" thickBot="1">
      <c r="A79" s="111" t="s">
        <v>252</v>
      </c>
      <c r="B79" s="112">
        <v>1500</v>
      </c>
      <c r="C79" s="112">
        <v>1500</v>
      </c>
      <c r="D79" s="112">
        <v>2000</v>
      </c>
      <c r="E79" s="112">
        <v>2000</v>
      </c>
      <c r="F79" s="112">
        <v>2500</v>
      </c>
      <c r="G79" s="112">
        <v>2500</v>
      </c>
      <c r="H79" s="112">
        <v>3000</v>
      </c>
      <c r="I79" s="112">
        <v>3000</v>
      </c>
      <c r="J79" s="112">
        <v>3500</v>
      </c>
      <c r="K79" s="112">
        <v>3500</v>
      </c>
    </row>
    <row r="80" spans="1:11" ht="15" thickBot="1">
      <c r="A80" s="111" t="s">
        <v>253</v>
      </c>
      <c r="B80" s="112">
        <v>1000</v>
      </c>
      <c r="C80" s="112">
        <v>1100</v>
      </c>
      <c r="D80" s="112">
        <v>1300</v>
      </c>
      <c r="E80" s="112">
        <v>1400</v>
      </c>
      <c r="F80" s="112">
        <v>1300</v>
      </c>
      <c r="G80" s="112">
        <v>1400</v>
      </c>
      <c r="H80" s="112">
        <v>1800</v>
      </c>
      <c r="I80" s="112">
        <v>1900</v>
      </c>
      <c r="J80" s="112">
        <v>2800</v>
      </c>
      <c r="K80" s="112">
        <v>2900</v>
      </c>
    </row>
    <row r="81" spans="1:11" ht="15" thickBot="1">
      <c r="A81" s="111" t="s">
        <v>254</v>
      </c>
      <c r="B81" s="112">
        <v>600</v>
      </c>
      <c r="C81" s="112">
        <v>600</v>
      </c>
      <c r="D81" s="112">
        <v>600</v>
      </c>
      <c r="E81" s="112">
        <v>600</v>
      </c>
      <c r="F81" s="112">
        <v>1100</v>
      </c>
      <c r="G81" s="112">
        <v>1100</v>
      </c>
      <c r="H81" s="112">
        <v>2100</v>
      </c>
      <c r="I81" s="112">
        <v>2100</v>
      </c>
      <c r="J81" s="112">
        <v>2100</v>
      </c>
      <c r="K81" s="112">
        <v>2100</v>
      </c>
    </row>
    <row r="82" spans="1:11" ht="15" thickBot="1">
      <c r="A82" s="111" t="s">
        <v>255</v>
      </c>
      <c r="B82" s="112">
        <v>1200</v>
      </c>
      <c r="C82" s="112">
        <v>1200</v>
      </c>
      <c r="D82" s="112">
        <v>1200</v>
      </c>
      <c r="E82" s="112">
        <v>1200</v>
      </c>
      <c r="F82" s="112">
        <v>1200</v>
      </c>
      <c r="G82" s="112">
        <v>1200</v>
      </c>
      <c r="H82" s="112">
        <v>1200</v>
      </c>
      <c r="I82" s="112">
        <v>1200</v>
      </c>
      <c r="J82" s="112">
        <v>1200</v>
      </c>
      <c r="K82" s="112">
        <v>1200</v>
      </c>
    </row>
    <row r="83" spans="1:11" ht="15" thickBot="1">
      <c r="A83" s="111" t="s">
        <v>256</v>
      </c>
      <c r="B83" s="112">
        <v>2000</v>
      </c>
      <c r="C83" s="112">
        <v>2000</v>
      </c>
      <c r="D83" s="112">
        <v>2000</v>
      </c>
      <c r="E83" s="112">
        <v>2000</v>
      </c>
      <c r="F83" s="112">
        <v>2000</v>
      </c>
      <c r="G83" s="112">
        <v>2000</v>
      </c>
      <c r="H83" s="112">
        <v>2000</v>
      </c>
      <c r="I83" s="112">
        <v>2000</v>
      </c>
      <c r="J83" s="112">
        <v>2000</v>
      </c>
      <c r="K83" s="112">
        <v>2000</v>
      </c>
    </row>
    <row r="84" spans="1:11" ht="15" thickBot="1">
      <c r="A84" s="111" t="s">
        <v>257</v>
      </c>
      <c r="B84" s="112">
        <v>300</v>
      </c>
      <c r="C84" s="112">
        <v>300</v>
      </c>
      <c r="D84" s="112">
        <v>1250</v>
      </c>
      <c r="E84" s="112">
        <v>1200</v>
      </c>
      <c r="F84" s="112">
        <v>1100</v>
      </c>
      <c r="G84" s="112">
        <v>1100</v>
      </c>
      <c r="H84" s="112">
        <v>1100</v>
      </c>
      <c r="I84" s="112">
        <v>1100</v>
      </c>
      <c r="J84" s="112">
        <v>1100</v>
      </c>
      <c r="K84" s="112">
        <v>1100</v>
      </c>
    </row>
    <row r="85" spans="1:11" ht="15" thickBot="1">
      <c r="A85" s="111" t="s">
        <v>258</v>
      </c>
      <c r="B85" s="112">
        <v>300</v>
      </c>
      <c r="C85" s="112">
        <v>300</v>
      </c>
      <c r="D85" s="112">
        <v>400</v>
      </c>
      <c r="E85" s="112">
        <v>400</v>
      </c>
      <c r="F85" s="112">
        <v>400</v>
      </c>
      <c r="G85" s="112">
        <v>400</v>
      </c>
      <c r="H85" s="112">
        <v>400</v>
      </c>
      <c r="I85" s="112">
        <v>400</v>
      </c>
      <c r="J85" s="112">
        <v>400</v>
      </c>
      <c r="K85" s="112">
        <v>400</v>
      </c>
    </row>
    <row r="86" spans="1:11" ht="15" thickBot="1">
      <c r="A86" s="111" t="s">
        <v>258</v>
      </c>
      <c r="B86" s="112">
        <v>300</v>
      </c>
      <c r="C86" s="112">
        <v>300</v>
      </c>
      <c r="D86" s="112">
        <v>400</v>
      </c>
      <c r="E86" s="112">
        <v>400</v>
      </c>
      <c r="F86" s="112">
        <v>400</v>
      </c>
      <c r="G86" s="112">
        <v>400</v>
      </c>
      <c r="H86" s="112">
        <v>400</v>
      </c>
      <c r="I86" s="112">
        <v>400</v>
      </c>
      <c r="J86" s="112">
        <v>400</v>
      </c>
      <c r="K86" s="112">
        <v>400</v>
      </c>
    </row>
    <row r="87" spans="1:11" ht="15" thickBot="1">
      <c r="A87" s="111" t="s">
        <v>259</v>
      </c>
      <c r="B87" s="112">
        <v>1400</v>
      </c>
      <c r="C87" s="112">
        <v>2600</v>
      </c>
      <c r="D87" s="112">
        <v>1750</v>
      </c>
      <c r="E87" s="112">
        <v>3200</v>
      </c>
      <c r="F87" s="112">
        <v>2750</v>
      </c>
      <c r="G87" s="112">
        <v>4200</v>
      </c>
      <c r="H87" s="112">
        <v>2750</v>
      </c>
      <c r="I87" s="112">
        <v>4200</v>
      </c>
      <c r="J87" s="112">
        <v>2750</v>
      </c>
      <c r="K87" s="112">
        <v>4200</v>
      </c>
    </row>
    <row r="88" spans="1:11" ht="15" thickBot="1">
      <c r="A88" s="111" t="s">
        <v>260</v>
      </c>
      <c r="B88" s="112">
        <v>1550</v>
      </c>
      <c r="C88" s="112">
        <v>3750</v>
      </c>
      <c r="D88" s="112">
        <v>2100</v>
      </c>
      <c r="E88" s="112">
        <v>4100</v>
      </c>
      <c r="F88" s="112">
        <v>2100</v>
      </c>
      <c r="G88" s="112">
        <v>4100</v>
      </c>
      <c r="H88" s="112">
        <v>2100</v>
      </c>
      <c r="I88" s="112">
        <v>4100</v>
      </c>
      <c r="J88" s="112">
        <v>2100</v>
      </c>
      <c r="K88" s="112">
        <v>4100</v>
      </c>
    </row>
    <row r="89" spans="1:11" ht="15" thickBot="1">
      <c r="A89" s="111" t="s">
        <v>261</v>
      </c>
      <c r="B89" s="112">
        <v>9999</v>
      </c>
      <c r="C89" s="112">
        <v>4500</v>
      </c>
      <c r="D89" s="112">
        <v>9999</v>
      </c>
      <c r="E89" s="112">
        <v>5700</v>
      </c>
      <c r="F89" s="112">
        <v>9999</v>
      </c>
      <c r="G89" s="112">
        <v>5700</v>
      </c>
      <c r="H89" s="112">
        <v>9999</v>
      </c>
      <c r="I89" s="112">
        <v>5700</v>
      </c>
      <c r="J89" s="112">
        <v>10999</v>
      </c>
      <c r="K89" s="112">
        <v>6700</v>
      </c>
    </row>
    <row r="90" spans="1:11" ht="15" thickBot="1">
      <c r="A90" s="111" t="s">
        <v>262</v>
      </c>
      <c r="B90" s="112">
        <v>700</v>
      </c>
      <c r="C90" s="112">
        <v>900</v>
      </c>
      <c r="D90" s="112">
        <v>700</v>
      </c>
      <c r="E90" s="112">
        <v>900</v>
      </c>
      <c r="F90" s="112">
        <v>700</v>
      </c>
      <c r="G90" s="112">
        <v>900</v>
      </c>
      <c r="H90" s="112">
        <v>700</v>
      </c>
      <c r="I90" s="112">
        <v>900</v>
      </c>
      <c r="J90" s="112">
        <v>700</v>
      </c>
      <c r="K90" s="112">
        <v>900</v>
      </c>
    </row>
    <row r="91" spans="1:11" ht="15" thickBot="1">
      <c r="A91" s="111" t="s">
        <v>263</v>
      </c>
      <c r="B91" s="112">
        <v>600</v>
      </c>
      <c r="C91" s="112">
        <v>600</v>
      </c>
      <c r="D91" s="112">
        <v>1200</v>
      </c>
      <c r="E91" s="112">
        <v>1200</v>
      </c>
      <c r="F91" s="112">
        <v>1200</v>
      </c>
      <c r="G91" s="112">
        <v>1200</v>
      </c>
      <c r="H91" s="112">
        <v>1200</v>
      </c>
      <c r="I91" s="112">
        <v>1200</v>
      </c>
      <c r="J91" s="112">
        <v>1200</v>
      </c>
      <c r="K91" s="112">
        <v>1200</v>
      </c>
    </row>
    <row r="92" spans="1:11" ht="15" thickBot="1">
      <c r="A92" s="111" t="s">
        <v>264</v>
      </c>
      <c r="B92" s="112">
        <v>680</v>
      </c>
      <c r="C92" s="112">
        <v>730</v>
      </c>
      <c r="D92" s="112">
        <v>1640</v>
      </c>
      <c r="E92" s="112">
        <v>1895</v>
      </c>
      <c r="F92" s="112">
        <v>1610</v>
      </c>
      <c r="G92" s="112">
        <v>1680</v>
      </c>
      <c r="H92" s="112">
        <v>1610</v>
      </c>
      <c r="I92" s="112">
        <v>1680</v>
      </c>
      <c r="J92" s="112">
        <v>1610</v>
      </c>
      <c r="K92" s="112">
        <v>1680</v>
      </c>
    </row>
    <row r="93" spans="1:11" ht="15" thickBot="1">
      <c r="A93" s="111" t="s">
        <v>265</v>
      </c>
      <c r="B93" s="112">
        <v>350</v>
      </c>
      <c r="C93" s="112">
        <v>300</v>
      </c>
      <c r="D93" s="112">
        <v>500</v>
      </c>
      <c r="E93" s="112">
        <v>450</v>
      </c>
      <c r="F93" s="112">
        <v>500</v>
      </c>
      <c r="G93" s="112">
        <v>450</v>
      </c>
      <c r="H93" s="112">
        <v>500</v>
      </c>
      <c r="I93" s="112">
        <v>450</v>
      </c>
      <c r="J93" s="112">
        <v>500</v>
      </c>
      <c r="K93" s="112">
        <v>450</v>
      </c>
    </row>
    <row r="94" spans="1:11" ht="15" thickBot="1">
      <c r="A94" s="111" t="s">
        <v>266</v>
      </c>
      <c r="B94" s="112">
        <v>0</v>
      </c>
      <c r="C94" s="112">
        <v>0</v>
      </c>
      <c r="D94" s="112">
        <v>0</v>
      </c>
      <c r="E94" s="112">
        <v>0</v>
      </c>
      <c r="F94" s="112">
        <v>1000</v>
      </c>
      <c r="G94" s="112">
        <v>1000</v>
      </c>
      <c r="H94" s="112">
        <v>1000</v>
      </c>
      <c r="I94" s="112">
        <v>1000</v>
      </c>
      <c r="J94" s="112">
        <v>1000</v>
      </c>
      <c r="K94" s="112">
        <v>1000</v>
      </c>
    </row>
    <row r="95" spans="1:11" ht="15" thickBot="1">
      <c r="A95" s="111" t="s">
        <v>267</v>
      </c>
      <c r="B95" s="112">
        <v>200</v>
      </c>
      <c r="C95" s="112">
        <v>200</v>
      </c>
      <c r="D95" s="112">
        <v>200</v>
      </c>
      <c r="E95" s="112">
        <v>200</v>
      </c>
      <c r="F95" s="112">
        <v>200</v>
      </c>
      <c r="G95" s="112">
        <v>200</v>
      </c>
      <c r="H95" s="112">
        <v>200</v>
      </c>
      <c r="I95" s="112">
        <v>200</v>
      </c>
      <c r="J95" s="112">
        <v>200</v>
      </c>
      <c r="K95" s="112">
        <v>200</v>
      </c>
    </row>
    <row r="96" spans="1:11" ht="15" thickBot="1">
      <c r="A96" s="111" t="s">
        <v>268</v>
      </c>
      <c r="B96" s="112">
        <v>0</v>
      </c>
      <c r="C96" s="112">
        <v>0</v>
      </c>
      <c r="D96" s="112">
        <v>600</v>
      </c>
      <c r="E96" s="112">
        <v>600</v>
      </c>
      <c r="F96" s="112">
        <v>600</v>
      </c>
      <c r="G96" s="112">
        <v>600</v>
      </c>
      <c r="H96" s="112">
        <v>600</v>
      </c>
      <c r="I96" s="112">
        <v>600</v>
      </c>
      <c r="J96" s="112">
        <v>600</v>
      </c>
      <c r="K96" s="112">
        <v>600</v>
      </c>
    </row>
    <row r="97" spans="1:11" ht="15" thickBot="1">
      <c r="A97" s="111" t="s">
        <v>269</v>
      </c>
      <c r="B97" s="112">
        <v>1100</v>
      </c>
      <c r="C97" s="112">
        <v>1200</v>
      </c>
      <c r="D97" s="112">
        <v>1100</v>
      </c>
      <c r="E97" s="112">
        <v>1200</v>
      </c>
      <c r="F97" s="112">
        <v>2100</v>
      </c>
      <c r="G97" s="112">
        <v>2200</v>
      </c>
      <c r="H97" s="112">
        <v>2100</v>
      </c>
      <c r="I97" s="112">
        <v>2200</v>
      </c>
      <c r="J97" s="112">
        <v>2100</v>
      </c>
      <c r="K97" s="112">
        <v>2200</v>
      </c>
    </row>
    <row r="98" spans="1:11" ht="15" thickBot="1">
      <c r="A98" s="111" t="s">
        <v>270</v>
      </c>
      <c r="B98" s="112">
        <v>1200</v>
      </c>
      <c r="C98" s="112">
        <v>1500</v>
      </c>
      <c r="D98" s="112">
        <v>1200</v>
      </c>
      <c r="E98" s="112">
        <v>1500</v>
      </c>
      <c r="F98" s="112">
        <v>1200</v>
      </c>
      <c r="G98" s="112">
        <v>1500</v>
      </c>
      <c r="H98" s="112">
        <v>1200</v>
      </c>
      <c r="I98" s="112">
        <v>1500</v>
      </c>
      <c r="J98" s="112">
        <v>1200</v>
      </c>
      <c r="K98" s="112">
        <v>1500</v>
      </c>
    </row>
    <row r="99" spans="1:11" ht="15" thickBot="1">
      <c r="A99" s="111" t="s">
        <v>271</v>
      </c>
      <c r="B99" s="112">
        <v>500</v>
      </c>
      <c r="C99" s="112">
        <v>500</v>
      </c>
      <c r="D99" s="112">
        <v>1000</v>
      </c>
      <c r="E99" s="112">
        <v>1000</v>
      </c>
      <c r="F99" s="112">
        <v>500</v>
      </c>
      <c r="G99" s="112">
        <v>500</v>
      </c>
      <c r="H99" s="112">
        <v>1000</v>
      </c>
      <c r="I99" s="112">
        <v>1000</v>
      </c>
      <c r="J99" s="112">
        <v>1000</v>
      </c>
      <c r="K99" s="112">
        <v>1000</v>
      </c>
    </row>
    <row r="100" spans="1:11" ht="15" thickBot="1">
      <c r="A100" s="111" t="s">
        <v>272</v>
      </c>
      <c r="B100" s="112">
        <v>700</v>
      </c>
      <c r="C100" s="112">
        <v>700</v>
      </c>
      <c r="D100" s="112">
        <v>700</v>
      </c>
      <c r="E100" s="112">
        <v>700</v>
      </c>
      <c r="F100" s="112">
        <v>700</v>
      </c>
      <c r="G100" s="112">
        <v>700</v>
      </c>
      <c r="H100" s="112">
        <v>700</v>
      </c>
      <c r="I100" s="112">
        <v>700</v>
      </c>
      <c r="J100" s="112">
        <v>700</v>
      </c>
      <c r="K100" s="112">
        <v>700</v>
      </c>
    </row>
    <row r="101" spans="1:11" ht="15" thickBot="1">
      <c r="A101" s="111" t="s">
        <v>273</v>
      </c>
      <c r="B101" s="112">
        <v>500</v>
      </c>
      <c r="C101" s="112">
        <v>600</v>
      </c>
      <c r="D101" s="112">
        <v>700</v>
      </c>
      <c r="E101" s="112">
        <v>700</v>
      </c>
      <c r="F101" s="112">
        <v>1000</v>
      </c>
      <c r="G101" s="112">
        <v>1100</v>
      </c>
      <c r="H101" s="112">
        <v>1000</v>
      </c>
      <c r="I101" s="112">
        <v>1100</v>
      </c>
      <c r="J101" s="112">
        <v>1500</v>
      </c>
      <c r="K101" s="112">
        <v>1600</v>
      </c>
    </row>
    <row r="102" spans="1:11" ht="15" thickBot="1">
      <c r="A102" s="111" t="s">
        <v>274</v>
      </c>
      <c r="B102" s="112">
        <v>650</v>
      </c>
      <c r="C102" s="112">
        <v>800</v>
      </c>
      <c r="D102" s="112">
        <v>750</v>
      </c>
      <c r="E102" s="112">
        <v>750</v>
      </c>
      <c r="F102" s="112">
        <v>650</v>
      </c>
      <c r="G102" s="112">
        <v>800</v>
      </c>
      <c r="H102" s="112">
        <v>1650</v>
      </c>
      <c r="I102" s="112">
        <v>1800</v>
      </c>
      <c r="J102" s="112">
        <v>1650</v>
      </c>
      <c r="K102" s="112">
        <v>1800</v>
      </c>
    </row>
    <row r="103" spans="1:11" ht="15" thickBot="1">
      <c r="A103" s="111" t="s">
        <v>275</v>
      </c>
      <c r="B103" s="112">
        <v>700</v>
      </c>
      <c r="C103" s="112">
        <v>700</v>
      </c>
      <c r="D103" s="112">
        <v>700</v>
      </c>
      <c r="E103" s="112">
        <v>700</v>
      </c>
      <c r="F103" s="112">
        <v>1700</v>
      </c>
      <c r="G103" s="112">
        <v>1700</v>
      </c>
      <c r="H103" s="112">
        <v>1700</v>
      </c>
      <c r="I103" s="112">
        <v>1700</v>
      </c>
      <c r="J103" s="112">
        <v>1700</v>
      </c>
      <c r="K103" s="112">
        <v>1700</v>
      </c>
    </row>
    <row r="104" spans="1:11" ht="15" thickBot="1">
      <c r="A104" s="111" t="s">
        <v>276</v>
      </c>
      <c r="B104" s="112">
        <v>1300</v>
      </c>
      <c r="C104" s="112">
        <v>1300</v>
      </c>
      <c r="D104" s="112">
        <v>1300</v>
      </c>
      <c r="E104" s="112">
        <v>1300</v>
      </c>
      <c r="F104" s="112">
        <v>1300</v>
      </c>
      <c r="G104" s="112">
        <v>1300</v>
      </c>
      <c r="H104" s="112">
        <v>1300</v>
      </c>
      <c r="I104" s="112">
        <v>1300</v>
      </c>
      <c r="J104" s="112">
        <v>1300</v>
      </c>
      <c r="K104" s="112">
        <v>1300</v>
      </c>
    </row>
    <row r="105" spans="1:11" ht="15" thickBot="1">
      <c r="A105" s="111" t="s">
        <v>277</v>
      </c>
      <c r="B105" s="112">
        <v>1400</v>
      </c>
      <c r="C105" s="112">
        <v>1400</v>
      </c>
      <c r="D105" s="112">
        <v>1400</v>
      </c>
      <c r="E105" s="112">
        <v>1400</v>
      </c>
      <c r="F105" s="112">
        <v>1400</v>
      </c>
      <c r="G105" s="112">
        <v>1400</v>
      </c>
      <c r="H105" s="112">
        <v>1400</v>
      </c>
      <c r="I105" s="112">
        <v>1400</v>
      </c>
      <c r="J105" s="112">
        <v>1900</v>
      </c>
      <c r="K105" s="112">
        <v>1900</v>
      </c>
    </row>
    <row r="106" spans="1:11" ht="15" thickBot="1">
      <c r="A106" s="111" t="s">
        <v>278</v>
      </c>
      <c r="B106" s="112">
        <v>600</v>
      </c>
      <c r="C106" s="112">
        <v>1000</v>
      </c>
      <c r="D106" s="112">
        <v>600</v>
      </c>
      <c r="E106" s="112">
        <v>1000</v>
      </c>
      <c r="F106" s="112">
        <v>600</v>
      </c>
      <c r="G106" s="112">
        <v>1000</v>
      </c>
      <c r="H106" s="112">
        <v>600</v>
      </c>
      <c r="I106" s="112">
        <v>1000</v>
      </c>
      <c r="J106" s="112">
        <v>600</v>
      </c>
      <c r="K106" s="112">
        <v>1000</v>
      </c>
    </row>
    <row r="107" spans="1:11" ht="15" thickBot="1">
      <c r="A107" s="111" t="s">
        <v>279</v>
      </c>
      <c r="B107" s="112">
        <v>700</v>
      </c>
      <c r="C107" s="112">
        <v>600</v>
      </c>
      <c r="D107" s="112">
        <v>700</v>
      </c>
      <c r="E107" s="112">
        <v>600</v>
      </c>
      <c r="F107" s="112">
        <v>700</v>
      </c>
      <c r="G107" s="112">
        <v>600</v>
      </c>
      <c r="H107" s="112">
        <v>700</v>
      </c>
      <c r="I107" s="112">
        <v>600</v>
      </c>
      <c r="J107" s="112">
        <v>700</v>
      </c>
      <c r="K107" s="112">
        <v>600</v>
      </c>
    </row>
    <row r="108" spans="1:11" ht="15" thickBot="1">
      <c r="A108" s="111" t="s">
        <v>280</v>
      </c>
      <c r="B108" s="112">
        <v>250</v>
      </c>
      <c r="C108" s="112">
        <v>300</v>
      </c>
      <c r="D108" s="112">
        <v>250</v>
      </c>
      <c r="E108" s="112">
        <v>300</v>
      </c>
      <c r="F108" s="112">
        <v>250</v>
      </c>
      <c r="G108" s="112">
        <v>300</v>
      </c>
      <c r="H108" s="112">
        <v>250</v>
      </c>
      <c r="I108" s="112">
        <v>300</v>
      </c>
      <c r="J108" s="112">
        <v>750</v>
      </c>
      <c r="K108" s="112">
        <v>800</v>
      </c>
    </row>
    <row r="109" spans="1:11" ht="15" thickBot="1">
      <c r="A109" s="111" t="s">
        <v>281</v>
      </c>
      <c r="B109" s="112">
        <v>2145</v>
      </c>
      <c r="C109" s="112">
        <v>2095</v>
      </c>
      <c r="D109" s="112">
        <v>2145</v>
      </c>
      <c r="E109" s="112">
        <v>2095</v>
      </c>
      <c r="F109" s="112">
        <v>2145</v>
      </c>
      <c r="G109" s="112">
        <v>2095</v>
      </c>
      <c r="H109" s="112">
        <v>2145</v>
      </c>
      <c r="I109" s="112">
        <v>2095</v>
      </c>
      <c r="J109" s="112">
        <v>2145</v>
      </c>
      <c r="K109" s="112">
        <v>2095</v>
      </c>
    </row>
    <row r="110" spans="1:11" ht="15" thickBot="1">
      <c r="A110" s="111" t="s">
        <v>282</v>
      </c>
      <c r="B110" s="112">
        <v>990</v>
      </c>
      <c r="C110" s="112">
        <v>0</v>
      </c>
      <c r="D110" s="112">
        <v>990</v>
      </c>
      <c r="E110" s="112">
        <v>0</v>
      </c>
      <c r="F110" s="112">
        <v>990</v>
      </c>
      <c r="G110" s="112">
        <v>0</v>
      </c>
      <c r="H110" s="112">
        <v>990</v>
      </c>
      <c r="I110" s="112">
        <v>0</v>
      </c>
      <c r="J110" s="112">
        <v>990</v>
      </c>
      <c r="K110" s="112">
        <v>0</v>
      </c>
    </row>
    <row r="111" spans="1:11" ht="15" thickBot="1">
      <c r="A111" s="111" t="s">
        <v>283</v>
      </c>
      <c r="B111" s="112">
        <v>0</v>
      </c>
      <c r="C111" s="112">
        <v>990</v>
      </c>
      <c r="D111" s="112">
        <v>0</v>
      </c>
      <c r="E111" s="112">
        <v>990</v>
      </c>
      <c r="F111" s="112">
        <v>0</v>
      </c>
      <c r="G111" s="112">
        <v>990</v>
      </c>
      <c r="H111" s="112">
        <v>0</v>
      </c>
      <c r="I111" s="112">
        <v>990</v>
      </c>
      <c r="J111" s="112">
        <v>0</v>
      </c>
      <c r="K111" s="112">
        <v>990</v>
      </c>
    </row>
    <row r="112" spans="1:11" ht="15" thickBot="1">
      <c r="A112" s="111" t="s">
        <v>284</v>
      </c>
      <c r="B112" s="112">
        <v>2500</v>
      </c>
      <c r="C112" s="112">
        <v>0</v>
      </c>
      <c r="D112" s="112">
        <v>3000</v>
      </c>
      <c r="E112" s="112">
        <v>0</v>
      </c>
      <c r="F112" s="112">
        <v>3000</v>
      </c>
      <c r="G112" s="112">
        <v>0</v>
      </c>
      <c r="H112" s="112">
        <v>3000</v>
      </c>
      <c r="I112" s="112">
        <v>0</v>
      </c>
      <c r="J112" s="112">
        <v>3000</v>
      </c>
      <c r="K112" s="112">
        <v>0</v>
      </c>
    </row>
    <row r="113" spans="1:11" ht="15" thickBot="1">
      <c r="A113" s="111" t="s">
        <v>285</v>
      </c>
      <c r="B113" s="112">
        <v>0</v>
      </c>
      <c r="C113" s="112">
        <v>500</v>
      </c>
      <c r="D113" s="112">
        <v>0</v>
      </c>
      <c r="E113" s="112">
        <v>2000</v>
      </c>
      <c r="F113" s="112">
        <v>0</v>
      </c>
      <c r="G113" s="112">
        <v>4500</v>
      </c>
      <c r="H113" s="112">
        <v>0</v>
      </c>
      <c r="I113" s="112">
        <v>3500</v>
      </c>
      <c r="J113" s="112">
        <v>0</v>
      </c>
      <c r="K113" s="112">
        <v>4500</v>
      </c>
    </row>
    <row r="114" spans="1:11" ht="15" thickBot="1">
      <c r="A114" s="111" t="s">
        <v>286</v>
      </c>
      <c r="B114" s="112">
        <v>600</v>
      </c>
      <c r="C114" s="112">
        <v>600</v>
      </c>
      <c r="D114" s="112">
        <v>600</v>
      </c>
      <c r="E114" s="112">
        <v>600</v>
      </c>
      <c r="F114" s="112">
        <v>600</v>
      </c>
      <c r="G114" s="112">
        <v>600</v>
      </c>
      <c r="H114" s="112">
        <v>600</v>
      </c>
      <c r="I114" s="112">
        <v>600</v>
      </c>
      <c r="J114" s="112">
        <v>1100</v>
      </c>
      <c r="K114" s="112">
        <v>1100</v>
      </c>
    </row>
    <row r="115" spans="1:11" ht="15" thickBot="1">
      <c r="A115" s="111" t="s">
        <v>287</v>
      </c>
      <c r="B115" s="112">
        <v>1000</v>
      </c>
      <c r="C115" s="112">
        <v>800</v>
      </c>
      <c r="D115" s="112">
        <v>1300</v>
      </c>
      <c r="E115" s="112">
        <v>1300</v>
      </c>
      <c r="F115" s="112">
        <v>1450</v>
      </c>
      <c r="G115" s="112">
        <v>1050</v>
      </c>
      <c r="H115" s="112">
        <v>1950</v>
      </c>
      <c r="I115" s="112">
        <v>1550</v>
      </c>
      <c r="J115" s="112">
        <v>2950</v>
      </c>
      <c r="K115" s="112">
        <v>2550</v>
      </c>
    </row>
    <row r="116" spans="1:11" ht="15" thickBot="1">
      <c r="A116" s="111" t="s">
        <v>288</v>
      </c>
      <c r="B116" s="112">
        <v>3300</v>
      </c>
      <c r="C116" s="112">
        <v>3300</v>
      </c>
      <c r="D116" s="112">
        <v>3300</v>
      </c>
      <c r="E116" s="112">
        <v>3300</v>
      </c>
      <c r="F116" s="112">
        <v>3300</v>
      </c>
      <c r="G116" s="112">
        <v>3300</v>
      </c>
      <c r="H116" s="112">
        <v>3300</v>
      </c>
      <c r="I116" s="112">
        <v>3300</v>
      </c>
      <c r="J116" s="112">
        <v>3300</v>
      </c>
      <c r="K116" s="112">
        <v>3300</v>
      </c>
    </row>
    <row r="117" spans="1:11" ht="15" thickBot="1">
      <c r="A117" s="111" t="s">
        <v>289</v>
      </c>
      <c r="B117" s="112">
        <v>7800</v>
      </c>
      <c r="C117" s="112">
        <v>7800</v>
      </c>
      <c r="D117" s="112">
        <v>7800</v>
      </c>
      <c r="E117" s="112">
        <v>7800</v>
      </c>
      <c r="F117" s="112">
        <v>8300</v>
      </c>
      <c r="G117" s="112">
        <v>8300</v>
      </c>
      <c r="H117" s="112">
        <v>8300</v>
      </c>
      <c r="I117" s="112">
        <v>8300</v>
      </c>
      <c r="J117" s="112">
        <v>8300</v>
      </c>
      <c r="K117" s="112">
        <v>8300</v>
      </c>
    </row>
    <row r="118" spans="1:11" ht="15" thickBot="1">
      <c r="A118" s="111" t="s">
        <v>290</v>
      </c>
      <c r="B118" s="112">
        <v>6500</v>
      </c>
      <c r="C118" s="112">
        <v>3200</v>
      </c>
      <c r="D118" s="112">
        <v>7200</v>
      </c>
      <c r="E118" s="112">
        <v>3600</v>
      </c>
      <c r="F118" s="112">
        <v>7200</v>
      </c>
      <c r="G118" s="112">
        <v>3600</v>
      </c>
      <c r="H118" s="112">
        <v>7200</v>
      </c>
      <c r="I118" s="112">
        <v>3600</v>
      </c>
      <c r="J118" s="112">
        <v>7200</v>
      </c>
      <c r="K118" s="112">
        <v>3600</v>
      </c>
    </row>
  </sheetData>
  <mergeCells count="7">
    <mergeCell ref="B1:C2"/>
    <mergeCell ref="D1:E1"/>
    <mergeCell ref="F1:K1"/>
    <mergeCell ref="D2:E2"/>
    <mergeCell ref="F2:G2"/>
    <mergeCell ref="H2:I2"/>
    <mergeCell ref="J2:K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DDFD41AEF010449D0D055600B60DC5" ma:contentTypeVersion="1" ma:contentTypeDescription="Create a new document." ma:contentTypeScope="" ma:versionID="ef287326ae33b33fea4a2afc557ee891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48c5b5cd9b8d25ff6dd15848836f427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C06C58C-E1E7-4E18-A2F7-00D9B257D2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287164-A808-45E5-8F41-5E27169B20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08027A-ABCA-404F-8E76-A84B020D03E6}">
  <ds:schemaRefs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Unit Data</vt:lpstr>
      <vt:lpstr>Commodity Prices</vt:lpstr>
      <vt:lpstr>vc</vt:lpstr>
      <vt:lpstr>Sheet2</vt:lpstr>
      <vt:lpstr>Electric Vehicles</vt:lpstr>
      <vt:lpstr>Demand</vt:lpstr>
      <vt:lpstr>Sheet1</vt:lpstr>
      <vt:lpstr>NTC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Powell</dc:creator>
  <cp:lastModifiedBy>KG</cp:lastModifiedBy>
  <dcterms:created xsi:type="dcterms:W3CDTF">2018-03-20T09:16:04Z</dcterms:created>
  <dcterms:modified xsi:type="dcterms:W3CDTF">2020-04-13T10:11:31Z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0x01010059DDFD41AEF010449D0D055600B60DC5</vt:lpwstr>
  </property>
</Properties>
</file>