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petunjuk_penggunaan" sheetId="1" r:id="rId4"/>
    <sheet state="visible" name="ringkasan" sheetId="2" r:id="rId5"/>
    <sheet state="visible" name="pengeluaran" sheetId="3" r:id="rId6"/>
    <sheet state="visible" name="pemasukan" sheetId="4" r:id="rId7"/>
    <sheet state="hidden" name="master_data" sheetId="5" r:id="rId8"/>
  </sheets>
  <definedNames>
    <definedName hidden="1" localSheetId="4" name="_xlnm._FilterDatabase">master_data!$B$1:$D$20</definedName>
  </definedNames>
  <calcPr/>
</workbook>
</file>

<file path=xl/sharedStrings.xml><?xml version="1.0" encoding="utf-8"?>
<sst xmlns="http://schemas.openxmlformats.org/spreadsheetml/2006/main" count="147" uniqueCount="93">
  <si>
    <t>Ringkasan Keuangan dan Pencatat Pemasukan Pengeluaran</t>
  </si>
  <si>
    <t>Pendahuluan:</t>
  </si>
  <si>
    <t>1) File spreadsheet ini digunakan untuk meringkas serta mencatat pemasukan dan pengeluaran keuangan dalam periode 1 bulan.</t>
  </si>
  <si>
    <t>2) Simpan backup 1 file ini sebagai master.</t>
  </si>
  <si>
    <t>3) File spreadsheet ini hanya dimaksudkan sebagai pencatatan sederhana dan bukan perhitungan akuntansi rumit.</t>
  </si>
  <si>
    <t>Petunjuk penggunaan:</t>
  </si>
  <si>
    <t>1) Buka tab ringkasan (hijau) dibawah. Isi periode pencatatan keuangan. Lalu isi saldo awal</t>
  </si>
  <si>
    <t>Rekening Bank dan Uang Tunai pada kolom yang berwarna biru.</t>
  </si>
  <si>
    <t>(Opsional) Isi budget pengeluaran pada kolom yang berwarna biru.</t>
  </si>
  <si>
    <t>Abaikan kolom selain warna biru karena akan terisi secara otomatis.</t>
  </si>
  <si>
    <t>2) Catat pengeluaran pada tab pengeluaran (warna merah).</t>
  </si>
  <si>
    <t>Harap diisi kolom tanggal, kategori, jumlah, dan tipe.</t>
  </si>
  <si>
    <t>3) Catat pemasukan pada tab pemasukan (warna biru).</t>
  </si>
  <si>
    <t>Harap diisi kolom tanggal, kategori, dan jumlah.</t>
  </si>
  <si>
    <t>RINGKASAN DATA KEUANGAN PRIBADI</t>
  </si>
  <si>
    <t>Periode:</t>
  </si>
  <si>
    <t>SALDO:</t>
  </si>
  <si>
    <t>Saldo Awal</t>
  </si>
  <si>
    <t>Saldo Aktual</t>
  </si>
  <si>
    <t>Selisih per akun</t>
  </si>
  <si>
    <t>Rek.Bank Neo</t>
  </si>
  <si>
    <t>Rek.Bank Mandiri</t>
  </si>
  <si>
    <t>Rek. Gopay</t>
  </si>
  <si>
    <t>Rek. Seabank</t>
  </si>
  <si>
    <t>Rek. Shopepay</t>
  </si>
  <si>
    <t>Uang Tunai</t>
  </si>
  <si>
    <t>PENGELUARAN:</t>
  </si>
  <si>
    <t>Budget</t>
  </si>
  <si>
    <t>Aktual</t>
  </si>
  <si>
    <t>Tunai</t>
  </si>
  <si>
    <t>Neo</t>
  </si>
  <si>
    <t>Mandiri</t>
  </si>
  <si>
    <t>Seabank</t>
  </si>
  <si>
    <t>Shopepay</t>
  </si>
  <si>
    <t>Gopay</t>
  </si>
  <si>
    <t>Ovo</t>
  </si>
  <si>
    <t>Adm Bank</t>
  </si>
  <si>
    <t>Asuransi</t>
  </si>
  <si>
    <t>Hadiah</t>
  </si>
  <si>
    <t>Hutang</t>
  </si>
  <si>
    <t>Investasi</t>
  </si>
  <si>
    <t>Kebutuhan Anak</t>
  </si>
  <si>
    <t>Kebutuhan Pribadi</t>
  </si>
  <si>
    <t>Kesehatan</t>
  </si>
  <si>
    <t>Lain-lain</t>
  </si>
  <si>
    <t>Liburan</t>
  </si>
  <si>
    <t>Pangan</t>
  </si>
  <si>
    <t>Papan</t>
  </si>
  <si>
    <t>Pendidikan</t>
  </si>
  <si>
    <t>Sandang</t>
  </si>
  <si>
    <t>Sedekah</t>
  </si>
  <si>
    <t>Rekening Bank Mandiri</t>
  </si>
  <si>
    <t>Rekening gopay</t>
  </si>
  <si>
    <t>Rekening Seabank</t>
  </si>
  <si>
    <t>Rekening Shopepay</t>
  </si>
  <si>
    <t>Tarik Tunai</t>
  </si>
  <si>
    <t>Transfer ATM</t>
  </si>
  <si>
    <t>Transportasi</t>
  </si>
  <si>
    <t>Total/expense</t>
  </si>
  <si>
    <t>PEMASUKAN:</t>
  </si>
  <si>
    <t>Jumlah</t>
  </si>
  <si>
    <t>Gaji Tunai</t>
  </si>
  <si>
    <t>Gaji Transfer Bank</t>
  </si>
  <si>
    <t>Lain-lain Transfer Bank/Seabank</t>
  </si>
  <si>
    <t>Lain-lain Tunai</t>
  </si>
  <si>
    <t>Bunga Neo</t>
  </si>
  <si>
    <t>Total/Pendapatan Kotor</t>
  </si>
  <si>
    <t>PEMASUKAN-PENGELUARAN( NET INCOME)</t>
  </si>
  <si>
    <t>Tanggal</t>
  </si>
  <si>
    <t>Kategori</t>
  </si>
  <si>
    <t>Tipe</t>
  </si>
  <si>
    <t>Detail</t>
  </si>
  <si>
    <t>Catatan hari ini</t>
  </si>
  <si>
    <t xml:space="preserve">beli ikan </t>
  </si>
  <si>
    <t>Rek. Bank Neo</t>
  </si>
  <si>
    <t xml:space="preserve">tf k gopay </t>
  </si>
  <si>
    <t>jajan goreng 2k + makan siang dan malam 10k</t>
  </si>
  <si>
    <t>qris voucher</t>
  </si>
  <si>
    <t>jajan wafer dan coklat</t>
  </si>
  <si>
    <t>Catatan</t>
  </si>
  <si>
    <t xml:space="preserve">bunga neo </t>
  </si>
  <si>
    <t>transfer pake kupon neo ,masuk gopay</t>
  </si>
  <si>
    <t xml:space="preserve">ambil tunai qris </t>
  </si>
  <si>
    <t>dapat dari pocket</t>
  </si>
  <si>
    <t>ABAIKAN ISI SHEET INI</t>
  </si>
  <si>
    <t>Kategori Pengeluaran</t>
  </si>
  <si>
    <t>Kategori Pendapatan</t>
  </si>
  <si>
    <t>Lain-lain Transfer Bank</t>
  </si>
  <si>
    <t>Rek. Bank Sea</t>
  </si>
  <si>
    <t>Rek. Bank Mandiri</t>
  </si>
  <si>
    <t>Dana</t>
  </si>
  <si>
    <t>Sedekah &amp; Persembahan</t>
  </si>
  <si>
    <t>Shoping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</si>
</sst>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Rp-421]#,##0.00;\-[$Rp-421]#,##0.00"/>
    <numFmt numFmtId="165" formatCode="dd/mm/yyyy"/>
  </numFmts>
  <fonts count="43">
    <font>
      <sz val="10.0"/>
      <color rgb="FF000000"/>
      <name val="Verdana"/>
      <scheme val="minor"/>
    </font>
    <font>
      <b/>
      <sz val="12.0"/>
      <color rgb="FF333333"/>
      <name val="Verdana"/>
    </font>
    <font>
      <sz val="12.0"/>
      <color theme="1"/>
      <name val="Arial"/>
    </font>
    <font>
      <sz val="10.0"/>
      <color theme="1"/>
      <name val="Arial"/>
    </font>
    <font>
      <b/>
      <u/>
      <sz val="12.0"/>
      <color theme="1"/>
      <name val="Arial"/>
    </font>
    <font>
      <color theme="1"/>
      <name val="Verdana"/>
      <scheme val="minor"/>
    </font>
    <font>
      <b/>
      <sz val="12.0"/>
      <color rgb="FFFFFFFF"/>
      <name val="Verdana"/>
    </font>
    <font>
      <b/>
      <sz val="10.0"/>
      <color rgb="FFFF5E90"/>
      <name val="Roboto Serif"/>
    </font>
    <font>
      <sz val="9.0"/>
      <color rgb="FFFB86C4"/>
      <name val="Roboto Serif"/>
    </font>
    <font/>
    <font>
      <sz val="10.0"/>
      <color rgb="FF9900FF"/>
      <name val="Verdana"/>
    </font>
    <font>
      <b/>
      <sz val="10.0"/>
      <color rgb="FF9900FF"/>
      <name val="Verdana"/>
    </font>
    <font>
      <color rgb="FFF0D9DA"/>
      <name val="Roboto Serif"/>
    </font>
    <font>
      <color rgb="FFE3F1AE"/>
      <name val="Roboto Serif"/>
    </font>
    <font>
      <color rgb="FF9900FF"/>
      <name val="Verdana"/>
    </font>
    <font>
      <color rgb="FFFB86C4"/>
      <name val="Roboto Serif"/>
    </font>
    <font>
      <color rgb="FF72A6C6"/>
      <name val="Verdana"/>
      <scheme val="minor"/>
    </font>
    <font>
      <color rgb="FFF8BBAB"/>
      <name val="Verdana"/>
      <scheme val="minor"/>
    </font>
    <font>
      <color rgb="FFFF5E90"/>
      <name val="Roboto Serif"/>
    </font>
    <font>
      <color rgb="FF9900FF"/>
      <name val="Verdana"/>
      <scheme val="minor"/>
    </font>
    <font>
      <b/>
      <sz val="9.0"/>
      <color rgb="FFC5000B"/>
      <name val="Roboto Serif"/>
    </font>
    <font>
      <color rgb="FFEA1D1C"/>
      <name val="Merriweather"/>
    </font>
    <font>
      <b/>
      <color rgb="FFEA1D1C"/>
      <name val="Merriweather"/>
    </font>
    <font>
      <color rgb="FFFF5E90"/>
      <name val="Verdana"/>
      <scheme val="minor"/>
    </font>
    <font>
      <b/>
      <sz val="10.0"/>
      <color rgb="FFFF5E90"/>
      <name val="Verdana"/>
    </font>
    <font>
      <color theme="0"/>
      <name val="Architects Daughter"/>
    </font>
    <font>
      <b/>
      <i/>
      <sz val="10.0"/>
      <color rgb="FFF8BBAB"/>
      <name val="Verdana"/>
    </font>
    <font>
      <b/>
      <sz val="12.0"/>
      <color rgb="FFFFFFFF"/>
      <name val="Sriracha"/>
    </font>
    <font>
      <b/>
      <sz val="18.0"/>
      <color theme="0"/>
      <name val="Architects Daughter"/>
    </font>
    <font>
      <b/>
      <sz val="10.0"/>
      <color rgb="FFC5000B"/>
      <name val="Verdana"/>
      <scheme val="minor"/>
    </font>
    <font>
      <b/>
      <sz val="10.0"/>
      <color rgb="FFEA1D1C"/>
      <name val="Verdana"/>
      <scheme val="minor"/>
    </font>
    <font>
      <sz val="10.0"/>
      <color rgb="FFC5000B"/>
      <name val="Sriracha"/>
    </font>
    <font>
      <sz val="10.0"/>
      <color rgb="FFC5000B"/>
      <name val="Comfortaa"/>
    </font>
    <font>
      <sz val="10.0"/>
      <color rgb="FF004586"/>
      <name val="Comfortaa"/>
    </font>
    <font>
      <sz val="10.0"/>
      <color rgb="FF000080"/>
      <name val="Comfortaa"/>
    </font>
    <font>
      <sz val="10.0"/>
      <color rgb="FF000080"/>
      <name val="Verdana"/>
    </font>
    <font>
      <sz val="10.0"/>
      <color rgb="FF000000"/>
      <name val="Verdana"/>
    </font>
    <font>
      <sz val="10.0"/>
      <color rgb="FF004586"/>
      <name val="Verdana"/>
    </font>
    <font>
      <b/>
      <sz val="10.0"/>
      <color rgb="FFFFFFFF"/>
      <name val="Verdana"/>
    </font>
    <font>
      <b/>
      <sz val="10.0"/>
      <color rgb="FF5B95F9"/>
      <name val="Oswald"/>
    </font>
    <font>
      <sz val="10.0"/>
      <color rgb="FF5B3F86"/>
      <name val="Sriracha"/>
    </font>
    <font>
      <sz val="10.0"/>
      <color rgb="FF5B3F86"/>
      <name val="Verdana"/>
    </font>
    <font>
      <sz val="10.0"/>
      <color theme="1"/>
      <name val="Verdana"/>
    </font>
  </fonts>
  <fills count="17">
    <fill>
      <patternFill patternType="none"/>
    </fill>
    <fill>
      <patternFill patternType="lightGray"/>
    </fill>
    <fill>
      <patternFill patternType="solid">
        <fgColor rgb="FFE1AFFF"/>
        <bgColor rgb="FFE1AFFF"/>
      </patternFill>
    </fill>
    <fill>
      <patternFill patternType="solid">
        <fgColor rgb="FFFDCFF1"/>
        <bgColor rgb="FFFDCFF1"/>
      </patternFill>
    </fill>
    <fill>
      <patternFill patternType="solid">
        <fgColor rgb="FFFFFFFF"/>
        <bgColor rgb="FFFFFFFF"/>
      </patternFill>
    </fill>
    <fill>
      <patternFill patternType="solid">
        <fgColor rgb="FFF0D9DA"/>
        <bgColor rgb="FFF0D9DA"/>
      </patternFill>
    </fill>
    <fill>
      <patternFill patternType="solid">
        <fgColor rgb="FF8064A2"/>
        <bgColor rgb="FF8064A2"/>
      </patternFill>
    </fill>
    <fill>
      <patternFill patternType="solid">
        <fgColor rgb="FFFB86C4"/>
        <bgColor rgb="FFFB86C4"/>
      </patternFill>
    </fill>
    <fill>
      <patternFill patternType="solid">
        <fgColor rgb="FFF7BBCD"/>
        <bgColor rgb="FFF7BBCD"/>
      </patternFill>
    </fill>
    <fill>
      <patternFill patternType="solid">
        <fgColor rgb="FFFFE6DD"/>
        <bgColor rgb="FFFFE6DD"/>
      </patternFill>
    </fill>
    <fill>
      <patternFill patternType="solid">
        <fgColor rgb="FFD5E8DE"/>
        <bgColor rgb="FFD5E8DE"/>
      </patternFill>
    </fill>
    <fill>
      <patternFill patternType="solid">
        <fgColor rgb="FFE2D7E4"/>
        <bgColor rgb="FFE2D7E4"/>
      </patternFill>
    </fill>
    <fill>
      <patternFill patternType="solid">
        <fgColor rgb="FFF8BBAB"/>
        <bgColor rgb="FFF8BBAB"/>
      </patternFill>
    </fill>
    <fill>
      <patternFill patternType="solid">
        <fgColor rgb="FF4DD0E1"/>
        <bgColor rgb="FF4DD0E1"/>
      </patternFill>
    </fill>
    <fill>
      <patternFill patternType="solid">
        <fgColor rgb="FFA2E8F1"/>
        <bgColor rgb="FFA2E8F1"/>
      </patternFill>
    </fill>
    <fill>
      <patternFill patternType="solid">
        <fgColor rgb="FFE0F7FA"/>
        <bgColor rgb="FFE0F7FA"/>
      </patternFill>
    </fill>
    <fill>
      <patternFill patternType="solid">
        <fgColor rgb="FF111111"/>
        <bgColor rgb="FF111111"/>
      </patternFill>
    </fill>
  </fills>
  <borders count="32">
    <border/>
    <border>
      <left style="thin">
        <color rgb="FFF8BBAB"/>
      </left>
      <right style="thin">
        <color rgb="FFF8BBAB"/>
      </right>
      <top style="thin">
        <color rgb="FFF8BBAB"/>
      </top>
      <bottom style="thin">
        <color rgb="FFF8BBAB"/>
      </bottom>
    </border>
    <border>
      <top style="thin">
        <color rgb="FFFFFFFF"/>
      </top>
      <bottom style="thin">
        <color rgb="FFFFFFFF"/>
      </bottom>
    </border>
    <border>
      <right style="thin">
        <color rgb="FFF8BBAB"/>
      </right>
      <top style="thin">
        <color rgb="FFFFFFFF"/>
      </top>
      <bottom style="thin">
        <color rgb="FFFFFFFF"/>
      </bottom>
    </border>
    <border>
      <bottom style="dotted">
        <color rgb="FFFFFFFF"/>
      </bottom>
    </border>
    <border>
      <right style="thin">
        <color rgb="FFF8BBAB"/>
      </right>
    </border>
    <border>
      <right style="thin">
        <color rgb="FFF8BBAB"/>
      </right>
      <bottom style="dotted">
        <color rgb="FFFFFFFF"/>
      </bottom>
    </border>
    <border>
      <top style="dotted">
        <color rgb="FFFFFFFF"/>
      </top>
      <bottom style="dotted">
        <color rgb="FFFFFFFF"/>
      </bottom>
    </border>
    <border>
      <right style="thin">
        <color rgb="FFF8BBAB"/>
      </right>
      <top style="dotted">
        <color rgb="FFFFFFFF"/>
      </top>
      <bottom style="dotted">
        <color rgb="FFFFFFFF"/>
      </bottom>
    </border>
    <border>
      <top style="dotted">
        <color rgb="FFFFFFFF"/>
      </top>
    </border>
    <border>
      <right style="thin">
        <color rgb="FFF8BBAB"/>
      </right>
      <top style="dotted">
        <color rgb="FFFFFFFF"/>
      </top>
    </border>
    <border>
      <left style="thin">
        <color rgb="FFF8BBAB"/>
      </left>
      <right style="thin">
        <color rgb="FFF8BBAB"/>
      </right>
      <top style="thin">
        <color rgb="FFF8BBAB"/>
      </top>
    </border>
    <border>
      <left style="thin">
        <color rgb="FFF8BBAB"/>
      </left>
      <top style="thin">
        <color rgb="FFF8BBAB"/>
      </top>
      <bottom style="thin">
        <color rgb="FFF8BBAB"/>
      </bottom>
    </border>
    <border>
      <top style="thin">
        <color rgb="FFF8BBAB"/>
      </top>
      <bottom style="thin">
        <color rgb="FFF8BBAB"/>
      </bottom>
    </border>
    <border>
      <right style="thin">
        <color rgb="FFF8BBAB"/>
      </right>
      <top style="thin">
        <color rgb="FFF8BBAB"/>
      </top>
      <bottom style="thin">
        <color rgb="FFF8BBAB"/>
      </bottom>
    </border>
    <border>
      <left style="thin">
        <color rgb="FFF8BBAB"/>
      </left>
      <right style="thin">
        <color rgb="FFF8BBAB"/>
      </right>
      <bottom style="thin">
        <color rgb="FFF8BBAB"/>
      </bottom>
    </border>
    <border>
      <left style="thin">
        <color rgb="FFA983BF"/>
      </left>
      <right style="thin">
        <color rgb="FFE1AFFF"/>
      </right>
      <top style="thin">
        <color rgb="FFA983BF"/>
      </top>
      <bottom style="thin">
        <color rgb="FFA983BF"/>
      </bottom>
    </border>
    <border>
      <left style="thin">
        <color rgb="FFE1AFFF"/>
      </left>
      <right style="thin">
        <color rgb="FFA983BF"/>
      </right>
      <top style="thin">
        <color rgb="FFA983BF"/>
      </top>
      <bottom style="thin">
        <color rgb="FFA983BF"/>
      </bottom>
    </border>
    <border>
      <left style="thin">
        <color rgb="FFA983B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A983BF"/>
      </right>
      <top style="thin">
        <color rgb="FFFFFFFF"/>
      </top>
      <bottom style="thin">
        <color rgb="FFFFFFFF"/>
      </bottom>
    </border>
    <border>
      <left style="thin">
        <color rgb="FFA983B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A983BF"/>
      </right>
      <top style="thin">
        <color rgb="FFF6F8F9"/>
      </top>
      <bottom style="thin">
        <color rgb="FFF6F8F9"/>
      </bottom>
    </border>
    <border>
      <left style="thin">
        <color rgb="FFA983BF"/>
      </left>
      <right style="thin">
        <color rgb="FFF6F8F9"/>
      </right>
      <top style="thin">
        <color rgb="FFF6F8F9"/>
      </top>
      <bottom style="thin">
        <color rgb="FFA983BF"/>
      </bottom>
    </border>
    <border>
      <left style="thin">
        <color rgb="FFF6F8F9"/>
      </left>
      <right style="thin">
        <color rgb="FFA983BF"/>
      </right>
      <top style="thin">
        <color rgb="FFF6F8F9"/>
      </top>
      <bottom style="thin">
        <color rgb="FFA983BF"/>
      </bottom>
    </border>
    <border>
      <right style="hair">
        <color rgb="FFF8BBAB"/>
      </right>
    </border>
    <border>
      <bottom style="hair">
        <color rgb="FFF8BBAB"/>
      </bottom>
    </border>
    <border>
      <right style="hair">
        <color rgb="FFF8BBAB"/>
      </right>
      <bottom style="hair">
        <color rgb="FFF8BBAB"/>
      </bottom>
    </border>
    <border>
      <left style="hair">
        <color rgb="FFF8BBAB"/>
      </left>
      <bottom style="hair">
        <color rgb="FFF8BBAB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2" fontId="6" numFmtId="0" xfId="0" applyAlignment="1" applyFill="1" applyFont="1">
      <alignment horizontal="center" readingOrder="0" vertical="center"/>
    </xf>
    <xf borderId="0" fillId="2" fontId="7" numFmtId="0" xfId="0" applyFont="1"/>
    <xf borderId="0" fillId="2" fontId="7" numFmtId="0" xfId="0" applyAlignment="1" applyFont="1">
      <alignment horizontal="right" readingOrder="0"/>
    </xf>
    <xf borderId="0" fillId="2" fontId="7" numFmtId="0" xfId="0" applyAlignment="1" applyFont="1">
      <alignment horizontal="center"/>
    </xf>
    <xf borderId="1" fillId="2" fontId="7" numFmtId="0" xfId="0" applyAlignment="1" applyBorder="1" applyFont="1">
      <alignment horizontal="center" readingOrder="0" shrinkToFit="0" vertical="center" wrapText="0"/>
    </xf>
    <xf borderId="1" fillId="2" fontId="7" numFmtId="0" xfId="0" applyAlignment="1" applyBorder="1" applyFont="1">
      <alignment horizontal="center" readingOrder="0" shrinkToFit="0" vertical="center" wrapText="0"/>
    </xf>
    <xf borderId="2" fillId="2" fontId="8" numFmtId="0" xfId="0" applyAlignment="1" applyBorder="1" applyFont="1">
      <alignment horizontal="center" readingOrder="0" shrinkToFit="0" textRotation="0" vertical="center" wrapText="1"/>
    </xf>
    <xf borderId="2" fillId="0" fontId="9" numFmtId="0" xfId="0" applyBorder="1" applyFont="1"/>
    <xf borderId="3" fillId="0" fontId="9" numFmtId="0" xfId="0" applyBorder="1" applyFont="1"/>
    <xf borderId="1" fillId="0" fontId="10" numFmtId="0" xfId="0" applyAlignment="1" applyBorder="1" applyFont="1">
      <alignment horizontal="right" readingOrder="0" shrinkToFit="0" vertical="center" wrapText="0"/>
    </xf>
    <xf borderId="1" fillId="3" fontId="10" numFmtId="164" xfId="0" applyAlignment="1" applyBorder="1" applyFill="1" applyFont="1" applyNumberFormat="1">
      <alignment readingOrder="0" shrinkToFit="0" vertical="center" wrapText="0"/>
    </xf>
    <xf borderId="1" fillId="0" fontId="11" numFmtId="164" xfId="0" applyAlignment="1" applyBorder="1" applyFont="1" applyNumberFormat="1">
      <alignment shrinkToFit="0" vertical="center" wrapText="0"/>
    </xf>
    <xf borderId="4" fillId="0" fontId="12" numFmtId="164" xfId="0" applyAlignment="1" applyBorder="1" applyFont="1" applyNumberFormat="1">
      <alignment horizontal="center" readingOrder="0" shrinkToFit="0" textRotation="0" vertical="center" wrapText="0"/>
    </xf>
    <xf borderId="0" fillId="0" fontId="13" numFmtId="0" xfId="0" applyAlignment="1" applyFont="1">
      <alignment horizontal="center" readingOrder="0" shrinkToFit="0" textRotation="0" vertical="center" wrapText="0"/>
    </xf>
    <xf borderId="5" fillId="0" fontId="9" numFmtId="0" xfId="0" applyBorder="1" applyFont="1"/>
    <xf borderId="4" fillId="0" fontId="9" numFmtId="0" xfId="0" applyBorder="1" applyFont="1"/>
    <xf borderId="6" fillId="0" fontId="9" numFmtId="0" xfId="0" applyBorder="1" applyFont="1"/>
    <xf borderId="1" fillId="0" fontId="14" numFmtId="0" xfId="0" applyAlignment="1" applyBorder="1" applyFont="1">
      <alignment horizontal="right" readingOrder="0" shrinkToFit="0" vertical="center" wrapText="0"/>
    </xf>
    <xf borderId="4" fillId="0" fontId="15" numFmtId="164" xfId="0" applyAlignment="1" applyBorder="1" applyFont="1" applyNumberFormat="1">
      <alignment horizontal="center" shrinkToFit="0" textRotation="0" vertical="center" wrapText="0"/>
    </xf>
    <xf borderId="7" fillId="0" fontId="13" numFmtId="0" xfId="0" applyAlignment="1" applyBorder="1" applyFont="1">
      <alignment horizontal="center" readingOrder="0" shrinkToFit="0" textRotation="0" vertical="center" wrapText="0"/>
    </xf>
    <xf borderId="7" fillId="0" fontId="9" numFmtId="0" xfId="0" applyBorder="1" applyFont="1"/>
    <xf borderId="8" fillId="0" fontId="9" numFmtId="0" xfId="0" applyBorder="1" applyFont="1"/>
    <xf borderId="9" fillId="0" fontId="15" numFmtId="164" xfId="0" applyAlignment="1" applyBorder="1" applyFont="1" applyNumberFormat="1">
      <alignment horizontal="center" shrinkToFit="0" textRotation="0" vertical="center" wrapText="0"/>
    </xf>
    <xf borderId="9" fillId="0" fontId="9" numFmtId="0" xfId="0" applyBorder="1" applyFont="1"/>
    <xf borderId="10" fillId="0" fontId="9" numFmtId="0" xfId="0" applyBorder="1" applyFont="1"/>
    <xf borderId="4" fillId="0" fontId="15" numFmtId="0" xfId="0" applyAlignment="1" applyBorder="1" applyFont="1">
      <alignment horizontal="center" shrinkToFit="0" textRotation="0" vertical="center" wrapText="0"/>
    </xf>
    <xf borderId="0" fillId="0" fontId="16" numFmtId="0" xfId="0" applyAlignment="1" applyFont="1">
      <alignment horizontal="right"/>
    </xf>
    <xf borderId="0" fillId="4" fontId="17" numFmtId="0" xfId="0" applyAlignment="1" applyFill="1" applyFont="1">
      <alignment horizontal="right"/>
    </xf>
    <xf borderId="0" fillId="0" fontId="16" numFmtId="164" xfId="0" applyAlignment="1" applyFont="1" applyNumberFormat="1">
      <alignment horizontal="right"/>
    </xf>
    <xf borderId="11" fillId="2" fontId="7" numFmtId="0" xfId="0" applyAlignment="1" applyBorder="1" applyFont="1">
      <alignment horizontal="center" vertical="center"/>
    </xf>
    <xf borderId="12" fillId="2" fontId="7" numFmtId="0" xfId="0" applyAlignment="1" applyBorder="1" applyFont="1">
      <alignment horizontal="center" vertical="center"/>
    </xf>
    <xf borderId="13" fillId="0" fontId="9" numFmtId="0" xfId="0" applyBorder="1" applyFont="1"/>
    <xf borderId="14" fillId="0" fontId="9" numFmtId="0" xfId="0" applyBorder="1" applyFont="1"/>
    <xf borderId="1" fillId="2" fontId="18" numFmtId="0" xfId="0" applyBorder="1" applyFont="1"/>
    <xf borderId="15" fillId="0" fontId="9" numFmtId="0" xfId="0" applyBorder="1" applyFont="1"/>
    <xf borderId="1" fillId="2" fontId="7" numFmtId="0" xfId="0" applyAlignment="1" applyBorder="1" applyFont="1">
      <alignment horizontal="center" readingOrder="0"/>
    </xf>
    <xf borderId="1" fillId="0" fontId="10" numFmtId="0" xfId="0" applyAlignment="1" applyBorder="1" applyFont="1">
      <alignment horizontal="right"/>
    </xf>
    <xf borderId="1" fillId="3" fontId="10" numFmtId="164" xfId="0" applyBorder="1" applyFont="1" applyNumberFormat="1"/>
    <xf borderId="1" fillId="0" fontId="10" numFmtId="164" xfId="0" applyBorder="1" applyFont="1" applyNumberFormat="1"/>
    <xf borderId="1" fillId="3" fontId="10" numFmtId="164" xfId="0" applyAlignment="1" applyBorder="1" applyFont="1" applyNumberFormat="1">
      <alignment readingOrder="0"/>
    </xf>
    <xf borderId="1" fillId="0" fontId="10" numFmtId="0" xfId="0" applyAlignment="1" applyBorder="1" applyFont="1">
      <alignment horizontal="right" readingOrder="0"/>
    </xf>
    <xf borderId="1" fillId="0" fontId="19" numFmtId="0" xfId="0" applyAlignment="1" applyBorder="1" applyFont="1">
      <alignment horizontal="right" readingOrder="0"/>
    </xf>
    <xf borderId="1" fillId="5" fontId="20" numFmtId="0" xfId="0" applyAlignment="1" applyBorder="1" applyFill="1" applyFont="1">
      <alignment horizontal="center" readingOrder="0"/>
    </xf>
    <xf borderId="1" fillId="5" fontId="20" numFmtId="164" xfId="0" applyAlignment="1" applyBorder="1" applyFont="1" applyNumberFormat="1">
      <alignment horizontal="center"/>
    </xf>
    <xf borderId="12" fillId="5" fontId="21" numFmtId="0" xfId="0" applyBorder="1" applyFont="1"/>
    <xf borderId="12" fillId="5" fontId="22" numFmtId="164" xfId="0" applyAlignment="1" applyBorder="1" applyFont="1" applyNumberFormat="1">
      <alignment horizontal="center"/>
    </xf>
    <xf borderId="0" fillId="0" fontId="23" numFmtId="0" xfId="0" applyFont="1"/>
    <xf borderId="16" fillId="0" fontId="24" numFmtId="0" xfId="0" applyAlignment="1" applyBorder="1" applyFont="1">
      <alignment horizontal="center" readingOrder="0" shrinkToFit="0" vertical="center" wrapText="0"/>
    </xf>
    <xf borderId="17" fillId="0" fontId="24" numFmtId="0" xfId="0" applyAlignment="1" applyBorder="1" applyFont="1">
      <alignment horizontal="center" readingOrder="0" shrinkToFit="0" vertical="center" wrapText="0"/>
    </xf>
    <xf borderId="0" fillId="0" fontId="25" numFmtId="0" xfId="0" applyFont="1"/>
    <xf borderId="18" fillId="0" fontId="10" numFmtId="0" xfId="0" applyAlignment="1" applyBorder="1" applyFont="1">
      <alignment horizontal="right" shrinkToFit="0" vertical="center" wrapText="0"/>
    </xf>
    <xf borderId="19" fillId="0" fontId="10" numFmtId="164" xfId="0" applyAlignment="1" applyBorder="1" applyFont="1" applyNumberFormat="1">
      <alignment shrinkToFit="0" vertical="center" wrapText="0"/>
    </xf>
    <xf borderId="20" fillId="0" fontId="10" numFmtId="0" xfId="0" applyAlignment="1" applyBorder="1" applyFont="1">
      <alignment horizontal="right" shrinkToFit="0" vertical="center" wrapText="0"/>
    </xf>
    <xf borderId="21" fillId="0" fontId="10" numFmtId="164" xfId="0" applyAlignment="1" applyBorder="1" applyFont="1" applyNumberFormat="1">
      <alignment shrinkToFit="0" vertical="center" wrapText="0"/>
    </xf>
    <xf borderId="18" fillId="0" fontId="10" numFmtId="0" xfId="0" applyAlignment="1" applyBorder="1" applyFont="1">
      <alignment horizontal="right" readingOrder="0" shrinkToFit="0" vertical="center" wrapText="0"/>
    </xf>
    <xf borderId="20" fillId="0" fontId="10" numFmtId="0" xfId="0" applyAlignment="1" applyBorder="1" applyFont="1">
      <alignment horizontal="right" readingOrder="0" shrinkToFit="0" vertical="center" wrapText="0"/>
    </xf>
    <xf borderId="22" fillId="0" fontId="10" numFmtId="0" xfId="0" applyAlignment="1" applyBorder="1" applyFont="1">
      <alignment horizontal="right" readingOrder="0" shrinkToFit="0" vertical="center" wrapText="0"/>
    </xf>
    <xf borderId="23" fillId="0" fontId="10" numFmtId="164" xfId="0" applyAlignment="1" applyBorder="1" applyFont="1" applyNumberFormat="1">
      <alignment shrinkToFit="0" vertical="center" wrapText="0"/>
    </xf>
    <xf borderId="0" fillId="6" fontId="26" numFmtId="0" xfId="0" applyAlignment="1" applyFill="1" applyFont="1">
      <alignment readingOrder="0"/>
    </xf>
    <xf borderId="0" fillId="6" fontId="26" numFmtId="164" xfId="0" applyFont="1" applyNumberFormat="1"/>
    <xf borderId="0" fillId="2" fontId="27" numFmtId="0" xfId="0" applyAlignment="1" applyFont="1">
      <alignment horizontal="center" readingOrder="0"/>
    </xf>
    <xf borderId="0" fillId="2" fontId="28" numFmtId="164" xfId="0" applyAlignment="1" applyFont="1" applyNumberFormat="1">
      <alignment horizontal="center"/>
    </xf>
    <xf borderId="24" fillId="0" fontId="9" numFmtId="0" xfId="0" applyBorder="1" applyFont="1"/>
    <xf borderId="25" fillId="0" fontId="9" numFmtId="0" xfId="0" applyBorder="1" applyFont="1"/>
    <xf borderId="26" fillId="0" fontId="9" numFmtId="0" xfId="0" applyBorder="1" applyFont="1"/>
    <xf borderId="27" fillId="0" fontId="5" numFmtId="0" xfId="0" applyBorder="1" applyFont="1"/>
    <xf borderId="25" fillId="0" fontId="5" numFmtId="0" xfId="0" applyBorder="1" applyFont="1"/>
    <xf borderId="28" fillId="7" fontId="29" numFmtId="0" xfId="0" applyAlignment="1" applyBorder="1" applyFill="1" applyFont="1">
      <alignment horizontal="center" readingOrder="0"/>
    </xf>
    <xf borderId="28" fillId="7" fontId="29" numFmtId="0" xfId="0" applyAlignment="1" applyBorder="1" applyFont="1">
      <alignment horizontal="center"/>
    </xf>
    <xf borderId="28" fillId="7" fontId="29" numFmtId="164" xfId="0" applyAlignment="1" applyBorder="1" applyFont="1" applyNumberFormat="1">
      <alignment horizontal="center"/>
    </xf>
    <xf borderId="0" fillId="7" fontId="29" numFmtId="0" xfId="0" applyAlignment="1" applyFont="1">
      <alignment horizontal="center" readingOrder="0"/>
    </xf>
    <xf borderId="29" fillId="8" fontId="30" numFmtId="164" xfId="0" applyAlignment="1" applyBorder="1" applyFill="1" applyFont="1" applyNumberFormat="1">
      <alignment horizontal="center"/>
    </xf>
    <xf borderId="30" fillId="4" fontId="9" numFmtId="0" xfId="0" applyBorder="1" applyFont="1"/>
    <xf borderId="31" fillId="4" fontId="9" numFmtId="0" xfId="0" applyBorder="1" applyFont="1"/>
    <xf borderId="28" fillId="9" fontId="31" numFmtId="165" xfId="0" applyAlignment="1" applyBorder="1" applyFill="1" applyFont="1" applyNumberFormat="1">
      <alignment readingOrder="0"/>
    </xf>
    <xf borderId="28" fillId="9" fontId="31" numFmtId="0" xfId="0" applyAlignment="1" applyBorder="1" applyFont="1">
      <alignment readingOrder="0"/>
    </xf>
    <xf borderId="28" fillId="9" fontId="31" numFmtId="164" xfId="0" applyAlignment="1" applyBorder="1" applyFont="1" applyNumberFormat="1">
      <alignment readingOrder="0"/>
    </xf>
    <xf borderId="0" fillId="9" fontId="31" numFmtId="0" xfId="0" applyAlignment="1" applyFont="1">
      <alignment readingOrder="0"/>
    </xf>
    <xf borderId="28" fillId="4" fontId="31" numFmtId="165" xfId="0" applyAlignment="1" applyBorder="1" applyFont="1" applyNumberFormat="1">
      <alignment readingOrder="0"/>
    </xf>
    <xf borderId="28" fillId="4" fontId="31" numFmtId="0" xfId="0" applyAlignment="1" applyBorder="1" applyFont="1">
      <alignment readingOrder="0"/>
    </xf>
    <xf borderId="28" fillId="4" fontId="31" numFmtId="164" xfId="0" applyAlignment="1" applyBorder="1" applyFont="1" applyNumberFormat="1">
      <alignment readingOrder="0"/>
    </xf>
    <xf borderId="0" fillId="4" fontId="31" numFmtId="0" xfId="0" applyAlignment="1" applyFont="1">
      <alignment readingOrder="0"/>
    </xf>
    <xf borderId="0" fillId="9" fontId="31" numFmtId="0" xfId="0" applyFont="1"/>
    <xf borderId="0" fillId="4" fontId="31" numFmtId="0" xfId="0" applyFont="1"/>
    <xf borderId="28" fillId="4" fontId="31" numFmtId="0" xfId="0" applyBorder="1" applyFont="1"/>
    <xf borderId="28" fillId="4" fontId="31" numFmtId="164" xfId="0" applyBorder="1" applyFont="1" applyNumberFormat="1"/>
    <xf borderId="28" fillId="9" fontId="31" numFmtId="0" xfId="0" applyBorder="1" applyFont="1"/>
    <xf borderId="28" fillId="9" fontId="31" numFmtId="164" xfId="0" applyBorder="1" applyFont="1" applyNumberFormat="1"/>
    <xf borderId="28" fillId="4" fontId="31" numFmtId="165" xfId="0" applyBorder="1" applyFont="1" applyNumberFormat="1"/>
    <xf borderId="28" fillId="9" fontId="31" numFmtId="165" xfId="0" applyBorder="1" applyFont="1" applyNumberFormat="1"/>
    <xf borderId="28" fillId="4" fontId="32" numFmtId="165" xfId="0" applyBorder="1" applyFont="1" applyNumberFormat="1"/>
    <xf borderId="28" fillId="4" fontId="32" numFmtId="0" xfId="0" applyBorder="1" applyFont="1"/>
    <xf borderId="28" fillId="4" fontId="32" numFmtId="164" xfId="0" applyBorder="1" applyFont="1" applyNumberFormat="1"/>
    <xf borderId="0" fillId="4" fontId="32" numFmtId="0" xfId="0" applyFont="1"/>
    <xf borderId="28" fillId="9" fontId="32" numFmtId="165" xfId="0" applyBorder="1" applyFont="1" applyNumberFormat="1"/>
    <xf borderId="28" fillId="9" fontId="32" numFmtId="0" xfId="0" applyBorder="1" applyFont="1"/>
    <xf borderId="28" fillId="9" fontId="32" numFmtId="164" xfId="0" applyBorder="1" applyFont="1" applyNumberFormat="1"/>
    <xf borderId="0" fillId="9" fontId="32" numFmtId="0" xfId="0" applyFont="1"/>
    <xf borderId="28" fillId="4" fontId="33" numFmtId="165" xfId="0" applyBorder="1" applyFont="1" applyNumberFormat="1"/>
    <xf borderId="28" fillId="4" fontId="33" numFmtId="0" xfId="0" applyBorder="1" applyFont="1"/>
    <xf borderId="28" fillId="4" fontId="33" numFmtId="164" xfId="0" applyBorder="1" applyFont="1" applyNumberFormat="1"/>
    <xf borderId="0" fillId="4" fontId="33" numFmtId="0" xfId="0" applyFont="1"/>
    <xf borderId="28" fillId="9" fontId="33" numFmtId="165" xfId="0" applyBorder="1" applyFont="1" applyNumberFormat="1"/>
    <xf borderId="28" fillId="9" fontId="33" numFmtId="0" xfId="0" applyBorder="1" applyFont="1"/>
    <xf borderId="28" fillId="9" fontId="33" numFmtId="164" xfId="0" applyBorder="1" applyFont="1" applyNumberFormat="1"/>
    <xf borderId="0" fillId="9" fontId="33" numFmtId="0" xfId="0" applyFont="1"/>
    <xf borderId="28" fillId="4" fontId="34" numFmtId="0" xfId="0" applyBorder="1" applyFont="1"/>
    <xf borderId="28" fillId="4" fontId="35" numFmtId="165" xfId="0" applyBorder="1" applyFont="1" applyNumberFormat="1"/>
    <xf borderId="28" fillId="4" fontId="36" numFmtId="0" xfId="0" applyBorder="1" applyFont="1"/>
    <xf borderId="28" fillId="4" fontId="36" numFmtId="164" xfId="0" applyBorder="1" applyFont="1" applyNumberFormat="1"/>
    <xf borderId="28" fillId="4" fontId="37" numFmtId="0" xfId="0" applyBorder="1" applyFont="1"/>
    <xf borderId="0" fillId="4" fontId="36" numFmtId="0" xfId="0" applyFont="1"/>
    <xf borderId="28" fillId="9" fontId="35" numFmtId="165" xfId="0" applyBorder="1" applyFont="1" applyNumberFormat="1"/>
    <xf borderId="28" fillId="9" fontId="36" numFmtId="0" xfId="0" applyBorder="1" applyFont="1"/>
    <xf borderId="28" fillId="9" fontId="36" numFmtId="164" xfId="0" applyBorder="1" applyFont="1" applyNumberFormat="1"/>
    <xf borderId="28" fillId="9" fontId="37" numFmtId="0" xfId="0" applyBorder="1" applyFont="1"/>
    <xf borderId="0" fillId="9" fontId="36" numFmtId="0" xfId="0" applyFont="1"/>
    <xf borderId="28" fillId="10" fontId="35" numFmtId="165" xfId="0" applyBorder="1" applyFill="1" applyFont="1" applyNumberFormat="1"/>
    <xf borderId="28" fillId="11" fontId="37" numFmtId="0" xfId="0" applyBorder="1" applyFill="1" applyFont="1"/>
    <xf borderId="0" fillId="12" fontId="36" numFmtId="0" xfId="0" applyFill="1" applyFont="1"/>
    <xf borderId="28" fillId="13" fontId="38" numFmtId="0" xfId="0" applyAlignment="1" applyBorder="1" applyFill="1" applyFont="1">
      <alignment readingOrder="0" shrinkToFit="0" wrapText="0"/>
    </xf>
    <xf borderId="28" fillId="13" fontId="38" numFmtId="0" xfId="0" applyAlignment="1" applyBorder="1" applyFont="1">
      <alignment horizontal="center" shrinkToFit="0" wrapText="0"/>
    </xf>
    <xf borderId="28" fillId="13" fontId="38" numFmtId="164" xfId="0" applyAlignment="1" applyBorder="1" applyFont="1" applyNumberFormat="1">
      <alignment horizontal="center" shrinkToFit="0" wrapText="0"/>
    </xf>
    <xf borderId="28" fillId="13" fontId="38" numFmtId="0" xfId="0" applyAlignment="1" applyBorder="1" applyFont="1">
      <alignment shrinkToFit="0" wrapText="0"/>
    </xf>
    <xf borderId="29" fillId="14" fontId="39" numFmtId="0" xfId="0" applyAlignment="1" applyBorder="1" applyFill="1" applyFont="1">
      <alignment readingOrder="0" shrinkToFit="0" wrapText="0"/>
    </xf>
    <xf borderId="28" fillId="14" fontId="39" numFmtId="164" xfId="0" applyAlignment="1" applyBorder="1" applyFont="1" applyNumberFormat="1">
      <alignment horizontal="center" shrinkToFit="0" wrapText="0"/>
    </xf>
    <xf borderId="29" fillId="14" fontId="39" numFmtId="0" xfId="0" applyAlignment="1" applyBorder="1" applyFont="1">
      <alignment shrinkToFit="0" wrapText="0"/>
    </xf>
    <xf borderId="28" fillId="15" fontId="40" numFmtId="165" xfId="0" applyAlignment="1" applyBorder="1" applyFill="1" applyFont="1" applyNumberFormat="1">
      <alignment readingOrder="0" shrinkToFit="0" wrapText="0"/>
    </xf>
    <xf borderId="28" fillId="15" fontId="40" numFmtId="0" xfId="0" applyAlignment="1" applyBorder="1" applyFont="1">
      <alignment horizontal="center" readingOrder="0" shrinkToFit="0" wrapText="0"/>
    </xf>
    <xf borderId="28" fillId="15" fontId="40" numFmtId="164" xfId="0" applyAlignment="1" applyBorder="1" applyFont="1" applyNumberFormat="1">
      <alignment horizontal="center" readingOrder="0" shrinkToFit="0" wrapText="0"/>
    </xf>
    <xf borderId="28" fillId="15" fontId="40" numFmtId="0" xfId="0" applyAlignment="1" applyBorder="1" applyFont="1">
      <alignment readingOrder="0" shrinkToFit="0" wrapText="0"/>
    </xf>
    <xf borderId="0" fillId="15" fontId="40" numFmtId="0" xfId="0" applyAlignment="1" applyFont="1">
      <alignment readingOrder="0" shrinkToFit="0" wrapText="0"/>
    </xf>
    <xf borderId="28" fillId="4" fontId="40" numFmtId="165" xfId="0" applyAlignment="1" applyBorder="1" applyFont="1" applyNumberFormat="1">
      <alignment readingOrder="0" shrinkToFit="0" wrapText="0"/>
    </xf>
    <xf borderId="28" fillId="4" fontId="40" numFmtId="0" xfId="0" applyAlignment="1" applyBorder="1" applyFont="1">
      <alignment horizontal="center" readingOrder="0" shrinkToFit="0" wrapText="0"/>
    </xf>
    <xf borderId="28" fillId="4" fontId="40" numFmtId="164" xfId="0" applyAlignment="1" applyBorder="1" applyFont="1" applyNumberFormat="1">
      <alignment horizontal="center" readingOrder="0" shrinkToFit="0" wrapText="0"/>
    </xf>
    <xf borderId="28" fillId="4" fontId="40" numFmtId="0" xfId="0" applyAlignment="1" applyBorder="1" applyFont="1">
      <alignment readingOrder="0" shrinkToFit="0" wrapText="0"/>
    </xf>
    <xf borderId="0" fillId="4" fontId="40" numFmtId="0" xfId="0" applyAlignment="1" applyFont="1">
      <alignment readingOrder="0" shrinkToFit="0" wrapText="0"/>
    </xf>
    <xf borderId="28" fillId="4" fontId="40" numFmtId="165" xfId="0" applyAlignment="1" applyBorder="1" applyFont="1" applyNumberFormat="1">
      <alignment shrinkToFit="0" wrapText="0"/>
    </xf>
    <xf borderId="28" fillId="4" fontId="40" numFmtId="0" xfId="0" applyAlignment="1" applyBorder="1" applyFont="1">
      <alignment horizontal="center" shrinkToFit="0" wrapText="0"/>
    </xf>
    <xf borderId="28" fillId="4" fontId="40" numFmtId="164" xfId="0" applyAlignment="1" applyBorder="1" applyFont="1" applyNumberFormat="1">
      <alignment horizontal="center" shrinkToFit="0" wrapText="0"/>
    </xf>
    <xf borderId="28" fillId="4" fontId="40" numFmtId="0" xfId="0" applyAlignment="1" applyBorder="1" applyFont="1">
      <alignment shrinkToFit="0" wrapText="0"/>
    </xf>
    <xf borderId="0" fillId="4" fontId="40" numFmtId="0" xfId="0" applyAlignment="1" applyFont="1">
      <alignment shrinkToFit="0" wrapText="0"/>
    </xf>
    <xf borderId="28" fillId="15" fontId="40" numFmtId="165" xfId="0" applyAlignment="1" applyBorder="1" applyFont="1" applyNumberFormat="1">
      <alignment shrinkToFit="0" wrapText="0"/>
    </xf>
    <xf borderId="28" fillId="15" fontId="40" numFmtId="0" xfId="0" applyAlignment="1" applyBorder="1" applyFont="1">
      <alignment horizontal="center" shrinkToFit="0" wrapText="0"/>
    </xf>
    <xf borderId="28" fillId="15" fontId="40" numFmtId="164" xfId="0" applyAlignment="1" applyBorder="1" applyFont="1" applyNumberFormat="1">
      <alignment horizontal="center" shrinkToFit="0" wrapText="0"/>
    </xf>
    <xf borderId="28" fillId="15" fontId="40" numFmtId="0" xfId="0" applyAlignment="1" applyBorder="1" applyFont="1">
      <alignment shrinkToFit="0" wrapText="0"/>
    </xf>
    <xf borderId="0" fillId="15" fontId="40" numFmtId="0" xfId="0" applyAlignment="1" applyFont="1">
      <alignment shrinkToFit="0" wrapText="0"/>
    </xf>
    <xf borderId="28" fillId="4" fontId="41" numFmtId="165" xfId="0" applyAlignment="1" applyBorder="1" applyFont="1" applyNumberFormat="1">
      <alignment shrinkToFit="0" wrapText="0"/>
    </xf>
    <xf borderId="28" fillId="4" fontId="41" numFmtId="0" xfId="0" applyAlignment="1" applyBorder="1" applyFont="1">
      <alignment horizontal="center" shrinkToFit="0" wrapText="0"/>
    </xf>
    <xf borderId="28" fillId="4" fontId="41" numFmtId="164" xfId="0" applyAlignment="1" applyBorder="1" applyFont="1" applyNumberFormat="1">
      <alignment horizontal="center" shrinkToFit="0" wrapText="0"/>
    </xf>
    <xf borderId="28" fillId="4" fontId="41" numFmtId="0" xfId="0" applyAlignment="1" applyBorder="1" applyFont="1">
      <alignment shrinkToFit="0" wrapText="0"/>
    </xf>
    <xf borderId="0" fillId="4" fontId="41" numFmtId="0" xfId="0" applyAlignment="1" applyFont="1">
      <alignment shrinkToFit="0" wrapText="0"/>
    </xf>
    <xf borderId="28" fillId="15" fontId="41" numFmtId="165" xfId="0" applyAlignment="1" applyBorder="1" applyFont="1" applyNumberFormat="1">
      <alignment shrinkToFit="0" wrapText="0"/>
    </xf>
    <xf borderId="28" fillId="15" fontId="41" numFmtId="0" xfId="0" applyAlignment="1" applyBorder="1" applyFont="1">
      <alignment horizontal="center" shrinkToFit="0" wrapText="0"/>
    </xf>
    <xf borderId="28" fillId="15" fontId="41" numFmtId="164" xfId="0" applyAlignment="1" applyBorder="1" applyFont="1" applyNumberFormat="1">
      <alignment horizontal="center" shrinkToFit="0" wrapText="0"/>
    </xf>
    <xf borderId="28" fillId="15" fontId="41" numFmtId="0" xfId="0" applyAlignment="1" applyBorder="1" applyFont="1">
      <alignment shrinkToFit="0" wrapText="0"/>
    </xf>
    <xf borderId="0" fillId="15" fontId="41" numFmtId="0" xfId="0" applyAlignment="1" applyFont="1">
      <alignment shrinkToFit="0" wrapText="0"/>
    </xf>
    <xf borderId="28" fillId="16" fontId="42" numFmtId="0" xfId="0" applyBorder="1" applyFill="1" applyFont="1"/>
    <xf borderId="28" fillId="0" fontId="42" numFmtId="0" xfId="0" applyBorder="1" applyFont="1"/>
    <xf borderId="28" fillId="0" fontId="42" numFmtId="0" xfId="0" applyAlignment="1" applyBorder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1AFFF"/>
          <bgColor rgb="FFE1AFF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ringkasan-style">
      <tableStyleElement dxfId="1" type="headerRow"/>
      <tableStyleElement dxfId="2" type="firstRowStripe"/>
      <tableStyleElement dxfId="3" type="secondRowStripe"/>
    </tableStyle>
    <tableStyle count="3" pivot="0" name="ringkasan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5:C11" displayName="Input_Saldo" name="Input_Saldo" id="1">
  <tableColumns count="3">
    <tableColumn name="SALDO:" id="1"/>
    <tableColumn name="Saldo Awal" id="2"/>
    <tableColumn name="Saldo Aktual" id="3"/>
  </tableColumns>
  <tableStyleInfo name="ringkasan-style" showColumnStripes="0" showFirstColumn="1" showLastColumn="1" showRowStripes="1"/>
</table>
</file>

<file path=xl/tables/table2.xml><?xml version="1.0" encoding="utf-8"?>
<table xmlns="http://schemas.openxmlformats.org/spreadsheetml/2006/main" ref="A40:B48" displayName="GROSS_INCOME" name="GROSS_INCOME" id="2">
  <tableColumns count="2">
    <tableColumn name="PEMASUKAN:" id="1"/>
    <tableColumn name="Jumlah" id="2"/>
  </tableColumns>
  <tableStyleInfo name="ringkasan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pageSetUpPr/>
  </sheetPr>
  <sheetViews>
    <sheetView workbookViewId="0"/>
  </sheetViews>
  <sheetFormatPr customHeight="1" defaultColWidth="11.22" defaultRowHeight="15.0"/>
  <cols>
    <col customWidth="1" min="1" max="26" width="8.56"/>
  </cols>
  <sheetData>
    <row r="1" ht="12.75" customHeight="1">
      <c r="A1" s="1" t="s">
        <v>0</v>
      </c>
    </row>
    <row r="2" ht="12.75" customHeight="1">
      <c r="A2" s="2"/>
    </row>
    <row r="3" ht="12.75" customHeight="1">
      <c r="A3" s="3"/>
    </row>
    <row r="4" ht="12.75" customHeight="1"/>
    <row r="5" ht="12.75" customHeight="1"/>
    <row r="6" ht="12.75" customHeight="1">
      <c r="A6" s="4" t="s">
        <v>1</v>
      </c>
    </row>
    <row r="7" ht="12.75" customHeight="1"/>
    <row r="8" ht="12.75" customHeight="1">
      <c r="A8" s="5" t="s">
        <v>2</v>
      </c>
    </row>
    <row r="9" ht="12.75" customHeight="1"/>
    <row r="10" ht="12.75" customHeight="1">
      <c r="A10" s="5" t="s">
        <v>3</v>
      </c>
    </row>
    <row r="11" ht="12.75" customHeight="1"/>
    <row r="12" ht="12.75" customHeight="1">
      <c r="A12" s="5" t="s">
        <v>4</v>
      </c>
    </row>
    <row r="13" ht="12.75" customHeight="1"/>
    <row r="14" ht="12.75" customHeight="1"/>
    <row r="15" ht="12.75" customHeight="1">
      <c r="A15" s="4" t="s">
        <v>5</v>
      </c>
    </row>
    <row r="16" ht="12.75" customHeight="1"/>
    <row r="17" ht="12.75" customHeight="1">
      <c r="A17" s="5" t="s">
        <v>6</v>
      </c>
    </row>
    <row r="18" ht="12.75" customHeight="1">
      <c r="A18" s="5" t="s">
        <v>7</v>
      </c>
    </row>
    <row r="19" ht="12.75" customHeight="1">
      <c r="A19" s="5" t="s">
        <v>8</v>
      </c>
    </row>
    <row r="20" ht="12.75" customHeight="1">
      <c r="A20" s="5" t="s">
        <v>9</v>
      </c>
    </row>
    <row r="21" ht="12.75" customHeight="1"/>
    <row r="22" ht="12.75" customHeight="1">
      <c r="A22" s="5" t="s">
        <v>10</v>
      </c>
    </row>
    <row r="23" ht="12.75" customHeight="1">
      <c r="A23" s="5" t="s">
        <v>11</v>
      </c>
    </row>
    <row r="24" ht="12.75" customHeight="1"/>
    <row r="25" ht="12.75" customHeight="1">
      <c r="A25" s="5" t="s">
        <v>12</v>
      </c>
    </row>
    <row r="26" ht="12.75" customHeight="1">
      <c r="A26" s="5" t="s">
        <v>13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scale="0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9D1C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1.22" defaultRowHeight="15.0"/>
  <cols>
    <col customWidth="1" min="1" max="1" width="24.33"/>
    <col customWidth="1" min="2" max="2" width="17.0"/>
    <col customWidth="1" min="3" max="3" width="18.22"/>
    <col customWidth="1" min="4" max="4" width="12.89"/>
    <col customWidth="1" min="5" max="9" width="8.56"/>
  </cols>
  <sheetData>
    <row r="1" ht="12.75" customHeight="1">
      <c r="A1" s="6" t="s">
        <v>14</v>
      </c>
    </row>
    <row r="2" ht="12.75" customHeight="1"/>
    <row r="3" ht="12.75" customHeight="1">
      <c r="A3" s="7"/>
      <c r="B3" s="8" t="s">
        <v>15</v>
      </c>
      <c r="C3" s="9" t="str">
        <f>TEXT(NOW(), "MMMM YYYY")</f>
        <v>Maret 2025</v>
      </c>
    </row>
    <row r="4" ht="12.75" customHeight="1"/>
    <row r="5" ht="12.75" customHeight="1">
      <c r="A5" s="10" t="s">
        <v>16</v>
      </c>
      <c r="B5" s="11" t="s">
        <v>17</v>
      </c>
      <c r="C5" s="11" t="s">
        <v>18</v>
      </c>
      <c r="D5" s="12" t="s">
        <v>19</v>
      </c>
      <c r="E5" s="12"/>
      <c r="F5" s="13"/>
      <c r="G5" s="13"/>
      <c r="H5" s="13"/>
      <c r="I5" s="14"/>
    </row>
    <row r="6" ht="12.75" customHeight="1">
      <c r="A6" s="15" t="s">
        <v>20</v>
      </c>
      <c r="B6" s="16">
        <v>1.25561754E8</v>
      </c>
      <c r="C6" s="17">
        <f>$B6-$D37+$B48</f>
        <v>125537254</v>
      </c>
      <c r="D6" s="18">
        <f t="shared" ref="D6:D11" si="1">C6-B6</f>
        <v>-24500</v>
      </c>
      <c r="E6" s="19" t="s">
        <v>18</v>
      </c>
      <c r="I6" s="20"/>
    </row>
    <row r="7" ht="12.75" customHeight="1">
      <c r="A7" s="15" t="s">
        <v>21</v>
      </c>
      <c r="B7" s="16">
        <v>60000.0</v>
      </c>
      <c r="C7" s="17">
        <f>$B7-$E37+$B46</f>
        <v>60000</v>
      </c>
      <c r="D7" s="18">
        <f t="shared" si="1"/>
        <v>0</v>
      </c>
      <c r="E7" s="21"/>
      <c r="F7" s="21"/>
      <c r="G7" s="21"/>
      <c r="H7" s="21"/>
      <c r="I7" s="22"/>
    </row>
    <row r="8" ht="12.75" customHeight="1">
      <c r="A8" s="23" t="s">
        <v>22</v>
      </c>
      <c r="B8" s="16">
        <v>61500.0</v>
      </c>
      <c r="C8" s="17">
        <f>$B8-$H37+$B45</f>
        <v>111500</v>
      </c>
      <c r="D8" s="18">
        <f t="shared" si="1"/>
        <v>50000</v>
      </c>
      <c r="E8" s="24">
        <f>SUM(Input_Saldo[Saldo Aktual])</f>
        <v>125764254</v>
      </c>
      <c r="F8" s="21"/>
      <c r="G8" s="21"/>
      <c r="H8" s="21"/>
      <c r="I8" s="22"/>
    </row>
    <row r="9" ht="12.75" customHeight="1">
      <c r="A9" s="15" t="s">
        <v>23</v>
      </c>
      <c r="B9" s="16">
        <v>20000.0</v>
      </c>
      <c r="C9" s="17">
        <f>$B9-$F40+$B43</f>
        <v>20000</v>
      </c>
      <c r="D9" s="18">
        <f t="shared" si="1"/>
        <v>0</v>
      </c>
      <c r="E9" s="25" t="s">
        <v>17</v>
      </c>
      <c r="F9" s="26"/>
      <c r="G9" s="26"/>
      <c r="H9" s="26"/>
      <c r="I9" s="27"/>
    </row>
    <row r="10" ht="12.75" customHeight="1">
      <c r="A10" s="15" t="s">
        <v>24</v>
      </c>
      <c r="B10" s="16">
        <v>0.0</v>
      </c>
      <c r="C10" s="17">
        <f>$B10-$G37+$B47</f>
        <v>0</v>
      </c>
      <c r="D10" s="18">
        <f t="shared" si="1"/>
        <v>0</v>
      </c>
      <c r="E10" s="28">
        <f>SUM(Input_Saldo[Saldo Awal])</f>
        <v>125713254</v>
      </c>
      <c r="F10" s="29"/>
      <c r="G10" s="29"/>
      <c r="H10" s="29"/>
      <c r="I10" s="30"/>
    </row>
    <row r="11" ht="12.75" customHeight="1">
      <c r="A11" s="15" t="s">
        <v>25</v>
      </c>
      <c r="B11" s="16">
        <v>10000.0</v>
      </c>
      <c r="C11" s="17">
        <f>$B11-$C37+$B41+B44</f>
        <v>35500</v>
      </c>
      <c r="D11" s="18">
        <f t="shared" si="1"/>
        <v>25500</v>
      </c>
      <c r="E11" s="31"/>
      <c r="F11" s="21"/>
      <c r="G11" s="21"/>
      <c r="H11" s="21"/>
      <c r="I11" s="22"/>
    </row>
    <row r="12" ht="12.75" customHeight="1">
      <c r="A12" s="32"/>
      <c r="D12" s="33">
        <f>SUMIF(D6:D11,"&lt;0")</f>
        <v>-24500</v>
      </c>
      <c r="E12" s="32"/>
      <c r="H12" s="34">
        <f>sum(Input_Saldo[[#DATA],[#TOTALS],[Saldo Aktual]]) - sum(Input_Saldo[[#DATA],[#TOTALS],[Saldo Awal]])</f>
        <v>51000</v>
      </c>
      <c r="I12" s="20"/>
    </row>
    <row r="13" ht="12.75" customHeight="1">
      <c r="A13" s="35" t="s">
        <v>26</v>
      </c>
      <c r="B13" s="35" t="s">
        <v>27</v>
      </c>
      <c r="C13" s="36" t="s">
        <v>28</v>
      </c>
      <c r="D13" s="37"/>
      <c r="E13" s="37"/>
      <c r="F13" s="37"/>
      <c r="G13" s="37"/>
      <c r="H13" s="38"/>
      <c r="I13" s="39"/>
    </row>
    <row r="14" ht="12.75" customHeight="1">
      <c r="A14" s="40"/>
      <c r="B14" s="40"/>
      <c r="C14" s="41" t="s">
        <v>29</v>
      </c>
      <c r="D14" s="41" t="s">
        <v>30</v>
      </c>
      <c r="E14" s="41" t="s">
        <v>31</v>
      </c>
      <c r="F14" s="41" t="s">
        <v>32</v>
      </c>
      <c r="G14" s="41" t="s">
        <v>33</v>
      </c>
      <c r="H14" s="41" t="s">
        <v>34</v>
      </c>
      <c r="I14" s="41" t="s">
        <v>35</v>
      </c>
    </row>
    <row r="15" ht="12.75" customHeight="1">
      <c r="A15" s="42" t="s">
        <v>36</v>
      </c>
      <c r="B15" s="43"/>
      <c r="C15" s="44">
        <f>SUMIFS(pengeluaran!$C:$C, pengeluaran!$B:$B, ringkasan!$A15, pengeluaran!$D:$D, "Tunai")</f>
        <v>0</v>
      </c>
      <c r="D15" s="44">
        <f>SUMIFS(pengeluaran!$C:$C, pengeluaran!$B:$B, ringkasan!$A15, pengeluaran!$D:$D, "Rek. Bank Neo")</f>
        <v>0</v>
      </c>
      <c r="E15" s="44">
        <f>SUMIFS(pengeluaran!C:C, pengeluaran!B:B, ringkasan!A15, pengeluaran!D:D, "Rek. Bank Mandiri")</f>
        <v>0</v>
      </c>
      <c r="F15" s="44">
        <f>SUMIFS(pengeluaran!$C:$C, pengeluaran!$B:$B, ringkasan!$A15, pengeluaran!$D:$D, "Rek. Bank Sea")</f>
        <v>0</v>
      </c>
      <c r="G15" s="44">
        <f>SUMIFS(pengeluaran!$C:$C, pengeluaran!$B:$B, ringkasan!$A15, pengeluaran!$D:$D, "Shopepay")</f>
        <v>0</v>
      </c>
      <c r="H15" s="44">
        <f>SUMIFS(pengeluaran!$C:$C, pengeluaran!$B:$B, ringkasan!$A15, pengeluaran!$D:$D, "Gopay")</f>
        <v>0</v>
      </c>
      <c r="I15" s="44">
        <f>SUMIFS(pengeluaran!$C:$C, pengeluaran!$B:$B, ringkasan!$A15, pengeluaran!$D:$D, "Ovo")</f>
        <v>0</v>
      </c>
    </row>
    <row r="16" ht="12.75" customHeight="1">
      <c r="A16" s="42" t="s">
        <v>37</v>
      </c>
      <c r="B16" s="43"/>
      <c r="C16" s="44">
        <f>SUMIFS(pengeluaran!$C:$C, pengeluaran!$B:$B, ringkasan!$A16, pengeluaran!$D:$D, "Tunai")</f>
        <v>0</v>
      </c>
      <c r="D16" s="44">
        <f>SUMIFS(pengeluaran!$C:$C, pengeluaran!$B:$B, ringkasan!$A16, pengeluaran!$D:$D, "Rek. Bank Neo")</f>
        <v>0</v>
      </c>
      <c r="E16" s="44">
        <f>SUMIFS(pengeluaran!C:C, pengeluaran!B:B, ringkasan!A16, pengeluaran!D:D, "Rek. Bank Mandiri")</f>
        <v>0</v>
      </c>
      <c r="F16" s="44">
        <f>SUMIFS(pengeluaran!$C:$C, pengeluaran!$B:$B, ringkasan!$A16, pengeluaran!$D:$D, "Rek. Bank Sea")</f>
        <v>0</v>
      </c>
      <c r="G16" s="44">
        <f>SUMIFS(pengeluaran!$C:$C, pengeluaran!$B:$B, ringkasan!$A16, pengeluaran!$D:$D, "Shopepay")</f>
        <v>0</v>
      </c>
      <c r="H16" s="44">
        <f>SUMIFS(pengeluaran!$C:$C, pengeluaran!$B:$B, ringkasan!$A16, pengeluaran!$D:$D, "Gopay")</f>
        <v>0</v>
      </c>
      <c r="I16" s="44">
        <f>SUMIFS(pengeluaran!$C:$C, pengeluaran!$B:$B, ringkasan!$A16, pengeluaran!$D:$D, "Ovo")</f>
        <v>0</v>
      </c>
    </row>
    <row r="17" ht="12.75" customHeight="1">
      <c r="A17" s="42" t="s">
        <v>38</v>
      </c>
      <c r="B17" s="43"/>
      <c r="C17" s="44">
        <f>SUMIFS(pengeluaran!$C:$C, pengeluaran!$B:$B, ringkasan!$A17, pengeluaran!$D:$D, "Tunai")</f>
        <v>0</v>
      </c>
      <c r="D17" s="44">
        <f>SUMIFS(pengeluaran!$C:$C, pengeluaran!$B:$B, ringkasan!$A17, pengeluaran!$D:$D, "Rek. Bank Neo")</f>
        <v>0</v>
      </c>
      <c r="E17" s="44">
        <f>SUMIFS(pengeluaran!C:C, pengeluaran!B:B, ringkasan!A17, pengeluaran!D:D, "Rek. Bank Mandiri")</f>
        <v>0</v>
      </c>
      <c r="F17" s="44">
        <f>SUMIFS(pengeluaran!$C:$C, pengeluaran!$B:$B, ringkasan!$A17, pengeluaran!$D:$D, "Rek. Bank Sea")</f>
        <v>0</v>
      </c>
      <c r="G17" s="44">
        <f>SUMIFS(pengeluaran!$C:$C, pengeluaran!$B:$B, ringkasan!$A17, pengeluaran!$D:$D, "Shopepay")</f>
        <v>0</v>
      </c>
      <c r="H17" s="44">
        <f>SUMIFS(pengeluaran!$C:$C, pengeluaran!$B:$B, ringkasan!$A17, pengeluaran!$D:$D, "Gopay")</f>
        <v>0</v>
      </c>
      <c r="I17" s="44">
        <f>SUMIFS(pengeluaran!$C:$C, pengeluaran!$B:$B, ringkasan!$A17, pengeluaran!$D:$D, "Ovo")</f>
        <v>0</v>
      </c>
    </row>
    <row r="18" ht="12.75" customHeight="1">
      <c r="A18" s="42" t="s">
        <v>39</v>
      </c>
      <c r="B18" s="43"/>
      <c r="C18" s="44">
        <f>SUMIFS(pengeluaran!$C:$C, pengeluaran!$B:$B, ringkasan!$A18, pengeluaran!$D:$D, "Tunai")</f>
        <v>0</v>
      </c>
      <c r="D18" s="44">
        <f>SUMIFS(pengeluaran!$C:$C, pengeluaran!$B:$B, ringkasan!$A18, pengeluaran!$D:$D, "Rek. Bank Neo")</f>
        <v>0</v>
      </c>
      <c r="E18" s="44">
        <f>SUMIFS(pengeluaran!C:C, pengeluaran!B:B, ringkasan!A18, pengeluaran!D:D, "Rek. Bank Mandiri")</f>
        <v>0</v>
      </c>
      <c r="F18" s="44">
        <f>SUMIFS(pengeluaran!$C:$C, pengeluaran!$B:$B, ringkasan!$A18, pengeluaran!$D:$D, "Rek. Bank Sea")</f>
        <v>0</v>
      </c>
      <c r="G18" s="44">
        <f>SUMIFS(pengeluaran!$C:$C, pengeluaran!$B:$B, ringkasan!$A18, pengeluaran!$D:$D, "Shopepay")</f>
        <v>0</v>
      </c>
      <c r="H18" s="44">
        <f>SUMIFS(pengeluaran!$C:$C, pengeluaran!$B:$B, ringkasan!$A18, pengeluaran!$D:$D, "Gopay")</f>
        <v>0</v>
      </c>
      <c r="I18" s="44">
        <f>SUMIFS(pengeluaran!$C:$C, pengeluaran!$B:$B, ringkasan!$A18, pengeluaran!$D:$D, "Ovo")</f>
        <v>0</v>
      </c>
    </row>
    <row r="19" ht="12.75" customHeight="1">
      <c r="A19" s="42" t="s">
        <v>40</v>
      </c>
      <c r="B19" s="43"/>
      <c r="C19" s="44">
        <f>SUMIFS(pengeluaran!$C:$C, pengeluaran!$B:$B, ringkasan!$A19, pengeluaran!$D:$D, "Tunai")</f>
        <v>0</v>
      </c>
      <c r="D19" s="44">
        <f>SUMIFS(pengeluaran!$C:$C, pengeluaran!$B:$B, ringkasan!$A19, pengeluaran!$D:$D, "Rek. Bank Neo")</f>
        <v>0</v>
      </c>
      <c r="E19" s="44">
        <f>SUMIFS(pengeluaran!C:C, pengeluaran!B:B, ringkasan!A19, pengeluaran!D:D, "Rek. Bank Mandiri")</f>
        <v>0</v>
      </c>
      <c r="F19" s="44">
        <f>SUMIFS(pengeluaran!$C:$C, pengeluaran!$B:$B, ringkasan!$A19, pengeluaran!$D:$D, "Rek. Bank Sea")</f>
        <v>0</v>
      </c>
      <c r="G19" s="44">
        <f>SUMIFS(pengeluaran!$C:$C, pengeluaran!$B:$B, ringkasan!$A19, pengeluaran!$D:$D, "Shopepay")</f>
        <v>0</v>
      </c>
      <c r="H19" s="44">
        <f>SUMIFS(pengeluaran!$C:$C, pengeluaran!$B:$B, ringkasan!$A19, pengeluaran!$D:$D, "Gopay")</f>
        <v>0</v>
      </c>
      <c r="I19" s="44">
        <f>SUMIFS(pengeluaran!$C:$C, pengeluaran!$B:$B, ringkasan!$A19, pengeluaran!$D:$D, "Ovo")</f>
        <v>0</v>
      </c>
    </row>
    <row r="20" ht="12.75" customHeight="1">
      <c r="A20" s="42" t="s">
        <v>41</v>
      </c>
      <c r="B20" s="43"/>
      <c r="C20" s="44">
        <f>SUMIFS(pengeluaran!$C:$C, pengeluaran!$B:$B, ringkasan!$A20, pengeluaran!$D:$D, "Tunai")</f>
        <v>0</v>
      </c>
      <c r="D20" s="44">
        <f>SUMIFS(pengeluaran!$C:$C, pengeluaran!$B:$B, ringkasan!$A20, pengeluaran!$D:$D, "Rek. Bank Neo")</f>
        <v>0</v>
      </c>
      <c r="E20" s="44">
        <f>SUMIFS(pengeluaran!C:C, pengeluaran!B:B, ringkasan!A20, pengeluaran!D:D, "Rek. Bank Mandiri")</f>
        <v>0</v>
      </c>
      <c r="F20" s="44">
        <f>SUMIFS(pengeluaran!$C:$C, pengeluaran!$B:$B, ringkasan!$A20, pengeluaran!$D:$D, "Rek. Bank Sea")</f>
        <v>0</v>
      </c>
      <c r="G20" s="44">
        <f>SUMIFS(pengeluaran!$C:$C, pengeluaran!$B:$B, ringkasan!$A20, pengeluaran!$D:$D, "Shopepay")</f>
        <v>0</v>
      </c>
      <c r="H20" s="44">
        <f>SUMIFS(pengeluaran!$C:$C, pengeluaran!$B:$B, ringkasan!$A20, pengeluaran!$D:$D, "Gopay")</f>
        <v>0</v>
      </c>
      <c r="I20" s="44">
        <f>SUMIFS(pengeluaran!$C:$C, pengeluaran!$B:$B, ringkasan!$A20, pengeluaran!$D:$D, "Ovo")</f>
        <v>0</v>
      </c>
    </row>
    <row r="21" ht="12.75" customHeight="1">
      <c r="A21" s="42" t="s">
        <v>42</v>
      </c>
      <c r="B21" s="43"/>
      <c r="C21" s="44">
        <f>SUMIFS(pengeluaran!$C:$C, pengeluaran!$B:$B, ringkasan!$A21, pengeluaran!$D:$D, "Tunai")</f>
        <v>0</v>
      </c>
      <c r="D21" s="44">
        <f>SUMIFS(pengeluaran!$C:$C, pengeluaran!$B:$B, ringkasan!$A21, pengeluaran!$D:$D, "Rek. Bank Neo")</f>
        <v>0</v>
      </c>
      <c r="E21" s="44">
        <f>SUMIFS(pengeluaran!C:C, pengeluaran!B:B, ringkasan!A21, pengeluaran!D:D, "Rek. Bank Mandiri")</f>
        <v>0</v>
      </c>
      <c r="F21" s="44">
        <f>SUMIFS(pengeluaran!$C:$C, pengeluaran!$B:$B, ringkasan!$A21, pengeluaran!$D:$D, "Rek. Bank Sea")</f>
        <v>0</v>
      </c>
      <c r="G21" s="44">
        <f>SUMIFS(pengeluaran!$C:$C, pengeluaran!$B:$B, ringkasan!$A21, pengeluaran!$D:$D, "Shopepay")</f>
        <v>0</v>
      </c>
      <c r="H21" s="44">
        <f>SUMIFS(pengeluaran!$C:$C, pengeluaran!$B:$B, ringkasan!$A21, pengeluaran!$D:$D, "Gopay")</f>
        <v>0</v>
      </c>
      <c r="I21" s="44">
        <f>SUMIFS(pengeluaran!$C:$C, pengeluaran!$B:$B, ringkasan!$A21, pengeluaran!$D:$D, "Ovo")</f>
        <v>0</v>
      </c>
    </row>
    <row r="22" ht="12.75" customHeight="1">
      <c r="A22" s="42" t="s">
        <v>43</v>
      </c>
      <c r="B22" s="43"/>
      <c r="C22" s="44">
        <f>SUMIFS(pengeluaran!$C:$C, pengeluaran!$B:$B, ringkasan!$A22, pengeluaran!$D:$D, "Tunai")</f>
        <v>0</v>
      </c>
      <c r="D22" s="44">
        <f>SUMIFS(pengeluaran!$C:$C, pengeluaran!$B:$B, ringkasan!$A22, pengeluaran!$D:$D, "Rek. Bank Neo")</f>
        <v>0</v>
      </c>
      <c r="E22" s="44">
        <f>SUMIFS(pengeluaran!C:C, pengeluaran!B:B, ringkasan!A22, pengeluaran!D:D, "Rek. Bank Mandiri")</f>
        <v>0</v>
      </c>
      <c r="F22" s="44">
        <f>SUMIFS(pengeluaran!$C:$C, pengeluaran!$B:$B, ringkasan!$A22, pengeluaran!$D:$D, "Rek. Bank Sea")</f>
        <v>0</v>
      </c>
      <c r="G22" s="44">
        <f>SUMIFS(pengeluaran!$C:$C, pengeluaran!$B:$B, ringkasan!$A22, pengeluaran!$D:$D, "Shopepay")</f>
        <v>0</v>
      </c>
      <c r="H22" s="44">
        <f>SUMIFS(pengeluaran!$C:$C, pengeluaran!$B:$B, ringkasan!$A22, pengeluaran!$D:$D, "Gopay")</f>
        <v>0</v>
      </c>
      <c r="I22" s="44">
        <f>SUMIFS(pengeluaran!$C:$C, pengeluaran!$B:$B, ringkasan!$A22, pengeluaran!$D:$D, "Ovo")</f>
        <v>0</v>
      </c>
    </row>
    <row r="23" ht="12.75" customHeight="1">
      <c r="A23" s="42" t="s">
        <v>44</v>
      </c>
      <c r="B23" s="43"/>
      <c r="C23" s="44">
        <f>SUMIFS(pengeluaran!$C:$C, pengeluaran!$B:$B, ringkasan!$A23, pengeluaran!$D:$D, "Tunai")</f>
        <v>16500</v>
      </c>
      <c r="D23" s="44">
        <f>SUMIFS(pengeluaran!$C:$C, pengeluaran!$B:$B, ringkasan!$A23, pengeluaran!$D:$D, "Rek. Bank Neo")</f>
        <v>0</v>
      </c>
      <c r="E23" s="44">
        <f>SUMIFS(pengeluaran!C:C, pengeluaran!B:B, ringkasan!A23, pengeluaran!D:D, "Rek. Bank Mandiri")</f>
        <v>0</v>
      </c>
      <c r="F23" s="44">
        <f>SUMIFS(pengeluaran!$C:$C, pengeluaran!$B:$B, ringkasan!$A23, pengeluaran!$D:$D, "Rek. Bank Sea")</f>
        <v>0</v>
      </c>
      <c r="G23" s="44">
        <f>SUMIFS(pengeluaran!$C:$C, pengeluaran!$B:$B, ringkasan!$A23, pengeluaran!$D:$D, "Shopepay")</f>
        <v>0</v>
      </c>
      <c r="H23" s="44">
        <f>SUMIFS(pengeluaran!$C:$C, pengeluaran!$B:$B, ringkasan!$A23, pengeluaran!$D:$D, "Gopay")</f>
        <v>0</v>
      </c>
      <c r="I23" s="44">
        <f>SUMIFS(pengeluaran!$C:$C, pengeluaran!$B:$B, ringkasan!$A23, pengeluaran!$D:$D, "Ovo")</f>
        <v>0</v>
      </c>
    </row>
    <row r="24" ht="12.75" customHeight="1">
      <c r="A24" s="42" t="s">
        <v>45</v>
      </c>
      <c r="B24" s="43"/>
      <c r="C24" s="44">
        <f>SUMIFS(pengeluaran!$C:$C, pengeluaran!$B:$B, ringkasan!$A24, pengeluaran!$D:$D, "Tunai")</f>
        <v>0</v>
      </c>
      <c r="D24" s="44">
        <f>SUMIFS(pengeluaran!$C:$C, pengeluaran!$B:$B, ringkasan!$A24, pengeluaran!$D:$D, "Rek. Bank Neo")</f>
        <v>0</v>
      </c>
      <c r="E24" s="44">
        <f>SUMIFS(pengeluaran!C:C, pengeluaran!B:B, ringkasan!A24, pengeluaran!D:D, "Rek. Bank Mandiri")</f>
        <v>0</v>
      </c>
      <c r="F24" s="44">
        <f>SUMIFS(pengeluaran!$C:$C, pengeluaran!$B:$B, ringkasan!$A24, pengeluaran!$D:$D, "Rek. Bank Sea")</f>
        <v>0</v>
      </c>
      <c r="G24" s="44">
        <f>SUMIFS(pengeluaran!$C:$C, pengeluaran!$B:$B, ringkasan!$A24, pengeluaran!$D:$D, "Shopepay")</f>
        <v>0</v>
      </c>
      <c r="H24" s="44">
        <f>SUMIFS(pengeluaran!$C:$C, pengeluaran!$B:$B, ringkasan!$A24, pengeluaran!$D:$D, "Gopay")</f>
        <v>0</v>
      </c>
      <c r="I24" s="44">
        <f>SUMIFS(pengeluaran!$C:$C, pengeluaran!$B:$B, ringkasan!$A24, pengeluaran!$D:$D, "Ovo")</f>
        <v>0</v>
      </c>
    </row>
    <row r="25" ht="12.75" customHeight="1">
      <c r="A25" s="42" t="s">
        <v>46</v>
      </c>
      <c r="B25" s="45">
        <v>35000.0</v>
      </c>
      <c r="C25" s="44">
        <f>SUMIFS(pengeluaran!$C:$C, pengeluaran!$B:$B, ringkasan!$A25, pengeluaran!$D:$D, "Tunai")</f>
        <v>17000</v>
      </c>
      <c r="D25" s="44">
        <f>SUMIFS(pengeluaran!$C:$C, pengeluaran!$B:$B, ringkasan!$A25, pengeluaran!$D:$D, "Rek. Bank Neo")</f>
        <v>0</v>
      </c>
      <c r="E25" s="44">
        <f>SUMIFS(pengeluaran!C:C, pengeluaran!B:B, ringkasan!A25, pengeluaran!D:D, "Rek. Bank Mandiri")</f>
        <v>0</v>
      </c>
      <c r="F25" s="44">
        <f>SUMIFS(pengeluaran!$C:$C, pengeluaran!$B:$B, ringkasan!$A25, pengeluaran!$D:$D, "Rek. Bank Sea")</f>
        <v>0</v>
      </c>
      <c r="G25" s="44">
        <f>SUMIFS(pengeluaran!$C:$C, pengeluaran!$B:$B, ringkasan!$A25, pengeluaran!$D:$D, "Shopepay")</f>
        <v>0</v>
      </c>
      <c r="H25" s="44">
        <f>SUMIFS(pengeluaran!$C:$C, pengeluaran!$B:$B, ringkasan!$A25, pengeluaran!$D:$D, "Gopay")</f>
        <v>0</v>
      </c>
      <c r="I25" s="44">
        <f>SUMIFS(pengeluaran!$C:$C, pengeluaran!$B:$B, ringkasan!$A25, pengeluaran!$D:$D, "Ovo")</f>
        <v>0</v>
      </c>
    </row>
    <row r="26" ht="12.75" customHeight="1">
      <c r="A26" s="42" t="s">
        <v>47</v>
      </c>
      <c r="B26" s="43"/>
      <c r="C26" s="44">
        <f>SUMIFS(pengeluaran!$C:$C, pengeluaran!$B:$B, ringkasan!$A26, pengeluaran!$D:$D, "Tunai")</f>
        <v>0</v>
      </c>
      <c r="D26" s="44">
        <f>SUMIFS(pengeluaran!$C:$C, pengeluaran!$B:$B, ringkasan!$A26, pengeluaran!$D:$D, "Rek. Bank Neo")</f>
        <v>0</v>
      </c>
      <c r="E26" s="44">
        <f>SUMIFS(pengeluaran!C:C, pengeluaran!B:B, ringkasan!A26, pengeluaran!D:D, "Rek. Bank Mandiri")</f>
        <v>0</v>
      </c>
      <c r="F26" s="44">
        <f>SUMIFS(pengeluaran!$C:$C, pengeluaran!$B:$B, ringkasan!$A26, pengeluaran!$D:$D, "Rek. Bank Sea")</f>
        <v>0</v>
      </c>
      <c r="G26" s="44">
        <f>SUMIFS(pengeluaran!$C:$C, pengeluaran!$B:$B, ringkasan!$A26, pengeluaran!$D:$D, "Shopepay")</f>
        <v>0</v>
      </c>
      <c r="H26" s="44">
        <f>SUMIFS(pengeluaran!$C:$C, pengeluaran!$B:$B, ringkasan!$A26, pengeluaran!$D:$D, "Gopay")</f>
        <v>0</v>
      </c>
      <c r="I26" s="44">
        <f>SUMIFS(pengeluaran!$C:$C, pengeluaran!$B:$B, ringkasan!$A26, pengeluaran!$D:$D, "Ovo")</f>
        <v>0</v>
      </c>
    </row>
    <row r="27" ht="12.75" customHeight="1">
      <c r="A27" s="42" t="s">
        <v>48</v>
      </c>
      <c r="B27" s="43"/>
      <c r="C27" s="44">
        <f>SUMIFS(pengeluaran!$C:$C, pengeluaran!$B:$B, ringkasan!$A27, pengeluaran!$D:$D, "Tunai")</f>
        <v>0</v>
      </c>
      <c r="D27" s="44">
        <f>SUMIFS(pengeluaran!$C:$C, pengeluaran!$B:$B, ringkasan!$A27, pengeluaran!$D:$D, "Rek. Bank Neo")</f>
        <v>0</v>
      </c>
      <c r="E27" s="44">
        <f>SUMIFS(pengeluaran!C:C, pengeluaran!B:B, ringkasan!A27, pengeluaran!D:D, "Rek. Bank Mandiri")</f>
        <v>0</v>
      </c>
      <c r="F27" s="44">
        <f>SUMIFS(pengeluaran!$C:$C, pengeluaran!$B:$B, ringkasan!$A27, pengeluaran!$D:$D, "Rek. Bank Sea")</f>
        <v>0</v>
      </c>
      <c r="G27" s="44">
        <f>SUMIFS(pengeluaran!$C:$C, pengeluaran!$B:$B, ringkasan!$A27, pengeluaran!$D:$D, "Shopepay")</f>
        <v>0</v>
      </c>
      <c r="H27" s="44">
        <f>SUMIFS(pengeluaran!$C:$C, pengeluaran!$B:$B, ringkasan!$A27, pengeluaran!$D:$D, "Gopay")</f>
        <v>0</v>
      </c>
      <c r="I27" s="44">
        <f>SUMIFS(pengeluaran!$C:$C, pengeluaran!$B:$B, ringkasan!$A27, pengeluaran!$D:$D, "Ovo")</f>
        <v>0</v>
      </c>
    </row>
    <row r="28" ht="12.75" customHeight="1">
      <c r="A28" s="42" t="s">
        <v>49</v>
      </c>
      <c r="B28" s="43"/>
      <c r="C28" s="44">
        <f>SUMIFS(pengeluaran!$C:$C, pengeluaran!$B:$B, ringkasan!$A28, pengeluaran!$D:$D, "Tunai")</f>
        <v>0</v>
      </c>
      <c r="D28" s="44">
        <f>SUMIFS(pengeluaran!$C:$C, pengeluaran!$B:$B, ringkasan!$A28, pengeluaran!$D:$D, "Rek. Bank Neo")</f>
        <v>0</v>
      </c>
      <c r="E28" s="44">
        <f>SUMIFS(pengeluaran!C:C, pengeluaran!B:B, ringkasan!A28, pengeluaran!D:D, "Rek. Bank Mandiri")</f>
        <v>0</v>
      </c>
      <c r="F28" s="44">
        <f>SUMIFS(pengeluaran!$C:$C, pengeluaran!$B:$B, ringkasan!$A28, pengeluaran!$D:$D, "Rek. Bank Sea")</f>
        <v>0</v>
      </c>
      <c r="G28" s="44">
        <f>SUMIFS(pengeluaran!$C:$C, pengeluaran!$B:$B, ringkasan!$A28, pengeluaran!$D:$D, "Shopepay")</f>
        <v>0</v>
      </c>
      <c r="H28" s="44">
        <f>SUMIFS(pengeluaran!$C:$C, pengeluaran!$B:$B, ringkasan!$A28, pengeluaran!$D:$D, "Gopay")</f>
        <v>0</v>
      </c>
      <c r="I28" s="44">
        <f>SUMIFS(pengeluaran!$C:$C, pengeluaran!$B:$B, ringkasan!$A28, pengeluaran!$D:$D, "Ovo")</f>
        <v>0</v>
      </c>
    </row>
    <row r="29" ht="12.75" customHeight="1">
      <c r="A29" s="42" t="s">
        <v>50</v>
      </c>
      <c r="B29" s="43"/>
      <c r="C29" s="44">
        <f>SUMIFS(pengeluaran!$C:$C, pengeluaran!$B:$B, ringkasan!$A29, pengeluaran!$D:$D, "Tunai")</f>
        <v>0</v>
      </c>
      <c r="D29" s="44">
        <f>SUMIFS(pengeluaran!$C:$C, pengeluaran!$B:$B, ringkasan!$A29, pengeluaran!$D:$D, "Rek. Bank Neo")</f>
        <v>0</v>
      </c>
      <c r="E29" s="44">
        <f>SUMIFS(pengeluaran!C:C, pengeluaran!B:B, ringkasan!A29, pengeluaran!D:D, "Rek. Bank Mandiri")</f>
        <v>0</v>
      </c>
      <c r="F29" s="44">
        <f>SUMIFS(pengeluaran!$C:$C, pengeluaran!$B:$B, ringkasan!$A29, pengeluaran!$D:$D, "Rek. Bank Sea")</f>
        <v>0</v>
      </c>
      <c r="G29" s="44">
        <f>SUMIFS(pengeluaran!$C:$C, pengeluaran!$B:$B, ringkasan!$A29, pengeluaran!$D:$D, "Shopepay")</f>
        <v>0</v>
      </c>
      <c r="H29" s="44">
        <f>SUMIFS(pengeluaran!$C:$C, pengeluaran!$B:$B, ringkasan!$A29, pengeluaran!$D:$D, "Gopay")</f>
        <v>0</v>
      </c>
      <c r="I29" s="44">
        <f>SUMIFS(pengeluaran!$C:$C, pengeluaran!$B:$B, ringkasan!$A29, pengeluaran!$D:$D, "Ovo")</f>
        <v>0</v>
      </c>
    </row>
    <row r="30" ht="12.75" customHeight="1">
      <c r="A30" s="46" t="s">
        <v>51</v>
      </c>
      <c r="B30" s="43"/>
      <c r="C30" s="44">
        <f>SUMIFS(pengeluaran!$C:$C, pengeluaran!$B:$B, ringkasan!$A30, pengeluaran!$D:$D, "Tunai")</f>
        <v>0</v>
      </c>
      <c r="D30" s="44">
        <f>SUMIFS(pengeluaran!$C:$C, pengeluaran!$B:$B, ringkasan!$A30, pengeluaran!$D:$D, "Rek. Bank Neo")</f>
        <v>0</v>
      </c>
      <c r="E30" s="44">
        <f>SUMIFS(pengeluaran!C:C, pengeluaran!B:B, ringkasan!A30, pengeluaran!D:D, "Rek. Bank Mandiri")</f>
        <v>0</v>
      </c>
      <c r="F30" s="44">
        <f>SUMIFS(pengeluaran!$C:$C, pengeluaran!$B:$B, ringkasan!$A30, pengeluaran!$D:$D, "Rek. Bank Sea")</f>
        <v>0</v>
      </c>
      <c r="G30" s="44">
        <f>SUMIFS(pengeluaran!$C:$C, pengeluaran!$B:$B, ringkasan!$A30, pengeluaran!$D:$D, "Shopepay")</f>
        <v>0</v>
      </c>
      <c r="H30" s="44">
        <f>SUMIFS(pengeluaran!$C:$C, pengeluaran!$B:$B, ringkasan!$A30, pengeluaran!$D:$D, "Gopay")</f>
        <v>0</v>
      </c>
      <c r="I30" s="44">
        <f>SUMIFS(pengeluaran!$C:$C, pengeluaran!$B:$B, ringkasan!$A30, pengeluaran!$D:$D, "Ovo")</f>
        <v>0</v>
      </c>
    </row>
    <row r="31" ht="12.75" customHeight="1">
      <c r="A31" s="47" t="s">
        <v>52</v>
      </c>
      <c r="B31" s="43"/>
      <c r="C31" s="44">
        <f>SUMIFS(pengeluaran!$C:$C, pengeluaran!$B:$B, ringkasan!$A31, pengeluaran!$D:$D, "Tunai")</f>
        <v>0</v>
      </c>
      <c r="D31" s="44">
        <f>SUMIFS(pengeluaran!$C:$C, pengeluaran!$B:$B, ringkasan!$A31, pengeluaran!$D:$D, "Rek. Bank Neo")</f>
        <v>0</v>
      </c>
      <c r="E31" s="44">
        <f>SUMIFS(pengeluaran!C:C, pengeluaran!B:B, ringkasan!A31, pengeluaran!D:D, "Rek. Bank Mandiri")</f>
        <v>0</v>
      </c>
      <c r="F31" s="44">
        <f>SUMIFS(pengeluaran!$C:$C, pengeluaran!$B:$B, ringkasan!$A31, pengeluaran!$D:$D, "Rek. Bank Sea")</f>
        <v>0</v>
      </c>
      <c r="G31" s="44">
        <f>SUMIFS(pengeluaran!$C:$C, pengeluaran!$B:$B, ringkasan!$A31, pengeluaran!$D:$D, "Shopepay")</f>
        <v>0</v>
      </c>
      <c r="H31" s="44">
        <f>SUMIFS(pengeluaran!$C:$C, pengeluaran!$B:$B, ringkasan!$A31, pengeluaran!$D:$D, "Gopay")</f>
        <v>0</v>
      </c>
      <c r="I31" s="44">
        <f>SUMIFS(pengeluaran!$C:$C, pengeluaran!$B:$B, ringkasan!$A31, pengeluaran!$D:$D, "Ovo")</f>
        <v>0</v>
      </c>
    </row>
    <row r="32" ht="12.75" customHeight="1">
      <c r="A32" s="46" t="s">
        <v>53</v>
      </c>
      <c r="B32" s="43"/>
      <c r="C32" s="44">
        <f>SUMIFS(pengeluaran!$C:$C, pengeluaran!$B:$B, ringkasan!$A32, pengeluaran!$D:$D, "Tunai")</f>
        <v>0</v>
      </c>
      <c r="D32" s="44">
        <f>SUMIFS(pengeluaran!$C:$C, pengeluaran!$B:$B, ringkasan!$A32, pengeluaran!$D:$D, "Rek. Bank Neo")</f>
        <v>0</v>
      </c>
      <c r="E32" s="44">
        <f>SUMIFS(pengeluaran!C:C, pengeluaran!B:B, ringkasan!A32, pengeluaran!D:D, "Rek. Bank Mandiri")</f>
        <v>0</v>
      </c>
      <c r="F32" s="44">
        <f>SUMIFS(pengeluaran!$C:$C, pengeluaran!$B:$B, ringkasan!$A32, pengeluaran!$D:$D, "Rek. Bank Sea")</f>
        <v>0</v>
      </c>
      <c r="G32" s="44">
        <f>SUMIFS(pengeluaran!$C:$C, pengeluaran!$B:$B, ringkasan!$A32, pengeluaran!$D:$D, "Shopepay")</f>
        <v>0</v>
      </c>
      <c r="H32" s="44">
        <f>SUMIFS(pengeluaran!$C:$C, pengeluaran!$B:$B, ringkasan!$A32, pengeluaran!$D:$D, "Gopay")</f>
        <v>0</v>
      </c>
      <c r="I32" s="44">
        <f>SUMIFS(pengeluaran!$C:$C, pengeluaran!$B:$B, ringkasan!$A32, pengeluaran!$D:$D, "Ovo")</f>
        <v>0</v>
      </c>
    </row>
    <row r="33" ht="12.75" customHeight="1">
      <c r="A33" s="46" t="s">
        <v>54</v>
      </c>
      <c r="B33" s="43"/>
      <c r="C33" s="44">
        <f>SUMIFS(pengeluaran!$C:$C, pengeluaran!$B:$B, ringkasan!$A33, pengeluaran!$D:$D, "Tunai")</f>
        <v>0</v>
      </c>
      <c r="D33" s="44">
        <f>SUMIFS(pengeluaran!$C:$C, pengeluaran!$B:$B, ringkasan!$A33, pengeluaran!$D:$D, "Rek. Bank Neo")</f>
        <v>0</v>
      </c>
      <c r="E33" s="44">
        <f>SUMIFS(pengeluaran!C:C, pengeluaran!B:B, ringkasan!A33, pengeluaran!D:D, "Rek. Bank Mandiri")</f>
        <v>0</v>
      </c>
      <c r="F33" s="44">
        <f>SUMIFS(pengeluaran!$C:$C, pengeluaran!$B:$B, ringkasan!$A33, pengeluaran!$D:$D, "Rek. Bank Sea")</f>
        <v>0</v>
      </c>
      <c r="G33" s="44">
        <f>SUMIFS(pengeluaran!$C:$C, pengeluaran!$B:$B, ringkasan!$A33, pengeluaran!$D:$D, "Shopepay")</f>
        <v>0</v>
      </c>
      <c r="H33" s="44">
        <f>SUMIFS(pengeluaran!$C:$C, pengeluaran!$B:$B, ringkasan!$A33, pengeluaran!$D:$D, "Gopay")</f>
        <v>0</v>
      </c>
      <c r="I33" s="44">
        <f>SUMIFS(pengeluaran!$C:$C, pengeluaran!$B:$B, ringkasan!$A33, pengeluaran!$D:$D, "Ovo")</f>
        <v>0</v>
      </c>
    </row>
    <row r="34" ht="12.75" customHeight="1">
      <c r="A34" s="42" t="s">
        <v>55</v>
      </c>
      <c r="B34" s="43"/>
      <c r="C34" s="44">
        <f>SUMIFS(pengeluaran!$C:$C, pengeluaran!$B:$B, ringkasan!$A34, pengeluaran!$D:$D, "Tunai")</f>
        <v>0</v>
      </c>
      <c r="D34" s="44">
        <f>SUMIFS(pengeluaran!$C:$C, pengeluaran!$B:$B, ringkasan!$A34, pengeluaran!$D:$D, "Rek. Bank Neo")</f>
        <v>47000</v>
      </c>
      <c r="E34" s="44">
        <f>SUMIFS(pengeluaran!C:C, pengeluaran!B:B, ringkasan!A34, pengeluaran!D:D, "Rek. Bank Mandiri")</f>
        <v>0</v>
      </c>
      <c r="F34" s="44">
        <f>SUMIFS(pengeluaran!$C:$C, pengeluaran!$B:$B, ringkasan!$A34, pengeluaran!$D:$D, "Rek. Bank Sea")</f>
        <v>0</v>
      </c>
      <c r="G34" s="44">
        <f>SUMIFS(pengeluaran!$C:$C, pengeluaran!$B:$B, ringkasan!$A34, pengeluaran!$D:$D, "Shopepay")</f>
        <v>0</v>
      </c>
      <c r="H34" s="44">
        <f>SUMIFS(pengeluaran!$C:$C, pengeluaran!$B:$B, ringkasan!$A34, pengeluaran!$D:$D, "Gopay")</f>
        <v>0</v>
      </c>
      <c r="I34" s="44">
        <f>SUMIFS(pengeluaran!$C:$C, pengeluaran!$B:$B, ringkasan!$A34, pengeluaran!$D:$D, "Ovo")</f>
        <v>0</v>
      </c>
    </row>
    <row r="35" ht="12.75" customHeight="1">
      <c r="A35" s="42" t="s">
        <v>56</v>
      </c>
      <c r="B35" s="43"/>
      <c r="C35" s="44">
        <f>SUMIFS(pengeluaran!$C:$C, pengeluaran!$B:$B, ringkasan!$A35, pengeluaran!$D:$D, "Tunai")</f>
        <v>0</v>
      </c>
      <c r="D35" s="44">
        <f>SUMIFS(pengeluaran!$C:$C, pengeluaran!$B:$B, ringkasan!$A35, pengeluaran!$D:$D, "Rek. Bank Neo")</f>
        <v>46500</v>
      </c>
      <c r="E35" s="44">
        <f>SUMIFS(pengeluaran!C:C, pengeluaran!B:B, ringkasan!A35, pengeluaran!D:D, "Rek. Bank Mandiri")</f>
        <v>0</v>
      </c>
      <c r="F35" s="44">
        <f>SUMIFS(pengeluaran!$C:$C, pengeluaran!$B:$B, ringkasan!$A35, pengeluaran!$D:$D, "Rek. Bank Sea")</f>
        <v>0</v>
      </c>
      <c r="G35" s="44">
        <f>SUMIFS(pengeluaran!$C:$C, pengeluaran!$B:$B, ringkasan!$A35, pengeluaran!$D:$D, "Shopepay")</f>
        <v>0</v>
      </c>
      <c r="H35" s="44">
        <f>SUMIFS(pengeluaran!$C:$C, pengeluaran!$B:$B, ringkasan!$A35, pengeluaran!$D:$D, "Gopay")</f>
        <v>0</v>
      </c>
      <c r="I35" s="44">
        <f>SUMIFS(pengeluaran!$C:$C, pengeluaran!$B:$B, ringkasan!$A35, pengeluaran!$D:$D, "Ovo")</f>
        <v>0</v>
      </c>
    </row>
    <row r="36" ht="12.75" customHeight="1">
      <c r="A36" s="42" t="s">
        <v>57</v>
      </c>
      <c r="B36" s="43"/>
      <c r="C36" s="44">
        <f>SUMIFS(pengeluaran!$C:$C, pengeluaran!$B:$B, ringkasan!$A36, pengeluaran!$D:$D, "Tunai")</f>
        <v>0</v>
      </c>
      <c r="D36" s="44">
        <f>SUMIFS(pengeluaran!$C:$C, pengeluaran!$B:$B, ringkasan!$A36, pengeluaran!$D:$D, "Rek. Bank Neo")</f>
        <v>0</v>
      </c>
      <c r="E36" s="44">
        <f>SUMIFS(pengeluaran!C:C, pengeluaran!B:B, ringkasan!A36, pengeluaran!D:D, "Rek. Bank Mandiri")</f>
        <v>0</v>
      </c>
      <c r="F36" s="44">
        <f>SUMIFS(pengeluaran!$C:$C, pengeluaran!$B:$B, ringkasan!$A36, pengeluaran!$D:$D, "Rek. Bank Sea")</f>
        <v>0</v>
      </c>
      <c r="G36" s="44">
        <f>SUMIFS(pengeluaran!$C:$C, pengeluaran!$B:$B, ringkasan!$A36, pengeluaran!$D:$D, "Shopepay")</f>
        <v>0</v>
      </c>
      <c r="H36" s="44">
        <f>SUMIFS(pengeluaran!$C:$C, pengeluaran!$B:$B, ringkasan!$A36, pengeluaran!$D:$D, "Gopay")</f>
        <v>0</v>
      </c>
      <c r="I36" s="44">
        <f>SUMIFS(pengeluaran!$C:$C, pengeluaran!$B:$B, ringkasan!$A36, pengeluaran!$D:$D, "Ovo")</f>
        <v>0</v>
      </c>
    </row>
    <row r="37" ht="12.75" customHeight="1">
      <c r="A37" s="48" t="s">
        <v>58</v>
      </c>
      <c r="B37" s="49">
        <f t="shared" ref="B37:C37" si="2">SUM(B15:B36)</f>
        <v>35000</v>
      </c>
      <c r="C37" s="49">
        <f t="shared" si="2"/>
        <v>33500</v>
      </c>
      <c r="D37" s="49">
        <f t="shared" ref="D37:I37" si="3">SUM(D15:D36)-D34</f>
        <v>46500</v>
      </c>
      <c r="E37" s="49">
        <f t="shared" si="3"/>
        <v>0</v>
      </c>
      <c r="F37" s="49">
        <f t="shared" si="3"/>
        <v>0</v>
      </c>
      <c r="G37" s="49">
        <f t="shared" si="3"/>
        <v>0</v>
      </c>
      <c r="H37" s="49">
        <f t="shared" si="3"/>
        <v>0</v>
      </c>
      <c r="I37" s="49">
        <f t="shared" si="3"/>
        <v>0</v>
      </c>
    </row>
    <row r="38" ht="12.75" customHeight="1">
      <c r="A38" s="50"/>
      <c r="B38" s="38"/>
      <c r="C38" s="51">
        <f>SUM(C37:I37)</f>
        <v>80000</v>
      </c>
      <c r="D38" s="37"/>
      <c r="E38" s="37"/>
      <c r="F38" s="37"/>
      <c r="G38" s="37"/>
      <c r="H38" s="37"/>
      <c r="I38" s="38"/>
    </row>
    <row r="39" ht="12.75" customHeight="1">
      <c r="A39" s="52"/>
    </row>
    <row r="40" ht="12.75" customHeight="1">
      <c r="A40" s="53" t="s">
        <v>59</v>
      </c>
      <c r="B40" s="54" t="s">
        <v>60</v>
      </c>
      <c r="C40" s="55"/>
    </row>
    <row r="41" ht="12.75" customHeight="1">
      <c r="A41" s="56" t="s">
        <v>61</v>
      </c>
      <c r="B41" s="57">
        <f>SUMIF(pemasukan!$B:$B, ringkasan!$A41, pemasukan!$C:$C)</f>
        <v>0</v>
      </c>
    </row>
    <row r="42" ht="12.75" customHeight="1">
      <c r="A42" s="58" t="s">
        <v>62</v>
      </c>
      <c r="B42" s="59">
        <f>SUMIF(pemasukan!$B:$B, ringkasan!$A42, pemasukan!$C:$C)</f>
        <v>0</v>
      </c>
    </row>
    <row r="43" ht="12.75" customHeight="1">
      <c r="A43" s="60" t="s">
        <v>63</v>
      </c>
      <c r="B43" s="57">
        <f>SUMIF(pemasukan!$B:$B, ringkasan!$A43, pemasukan!$C:$C)</f>
        <v>0</v>
      </c>
    </row>
    <row r="44" ht="12.75" customHeight="1">
      <c r="A44" s="58" t="s">
        <v>64</v>
      </c>
      <c r="B44" s="59">
        <f>SUMIF(pemasukan!$B:$B, ringkasan!$A44, pemasukan!$C:$C)</f>
        <v>59000</v>
      </c>
    </row>
    <row r="45" ht="12.75" customHeight="1">
      <c r="A45" s="60" t="s">
        <v>34</v>
      </c>
      <c r="B45" s="57">
        <f>SUMIF(pemasukan!$B:$B, ringkasan!$A45, pemasukan!$C:$C)</f>
        <v>50000</v>
      </c>
    </row>
    <row r="46" ht="12.75" customHeight="1">
      <c r="A46" s="61" t="s">
        <v>31</v>
      </c>
      <c r="B46" s="59">
        <f>SUMIF(pemasukan!$B:$B, ringkasan!$A46, pemasukan!$C:$C)</f>
        <v>0</v>
      </c>
    </row>
    <row r="47" ht="12.75" customHeight="1">
      <c r="A47" s="60" t="s">
        <v>33</v>
      </c>
      <c r="B47" s="57">
        <f>SUMIF(pemasukan!$B:$B, ringkasan!$A47, pemasukan!$C:$C)</f>
        <v>0</v>
      </c>
    </row>
    <row r="48" ht="12.75" customHeight="1">
      <c r="A48" s="62" t="s">
        <v>65</v>
      </c>
      <c r="B48" s="63">
        <f>SUMIF(pemasukan!$B:$B, ringkasan!$A48, pemasukan!$C:$C)</f>
        <v>22000</v>
      </c>
    </row>
    <row r="49" ht="12.75" customHeight="1">
      <c r="A49" s="64" t="s">
        <v>66</v>
      </c>
      <c r="B49" s="65">
        <f>SUM(B41:B48)</f>
        <v>131000</v>
      </c>
      <c r="C49" s="55"/>
    </row>
    <row r="50" ht="12.75" customHeight="1">
      <c r="A50" s="66" t="s">
        <v>67</v>
      </c>
      <c r="C50" s="67">
        <f>B49-sum(C37:I37)</f>
        <v>51000</v>
      </c>
      <c r="I50" s="68"/>
    </row>
    <row r="51" ht="12.75" customHeight="1">
      <c r="C51" s="69"/>
      <c r="D51" s="69"/>
      <c r="E51" s="69"/>
      <c r="F51" s="69"/>
      <c r="G51" s="69"/>
      <c r="H51" s="69"/>
      <c r="I51" s="70"/>
    </row>
    <row r="52" ht="12.75" customHeight="1">
      <c r="A52" s="71"/>
      <c r="B52" s="72"/>
    </row>
  </sheetData>
  <mergeCells count="22">
    <mergeCell ref="A1:I2"/>
    <mergeCell ref="C3:I3"/>
    <mergeCell ref="A4:I4"/>
    <mergeCell ref="E5:I5"/>
    <mergeCell ref="E6:I7"/>
    <mergeCell ref="E8:I8"/>
    <mergeCell ref="E9:I9"/>
    <mergeCell ref="B13:B14"/>
    <mergeCell ref="A38:B38"/>
    <mergeCell ref="C38:I38"/>
    <mergeCell ref="A39:I39"/>
    <mergeCell ref="C40:I48"/>
    <mergeCell ref="C49:I49"/>
    <mergeCell ref="A50:B51"/>
    <mergeCell ref="C50:I51"/>
    <mergeCell ref="E10:I10"/>
    <mergeCell ref="E11:I11"/>
    <mergeCell ref="A12:C12"/>
    <mergeCell ref="E12:G12"/>
    <mergeCell ref="H12:I12"/>
    <mergeCell ref="A13:A14"/>
    <mergeCell ref="C13:H13"/>
  </mergeCells>
  <dataValidations>
    <dataValidation type="custom" allowBlank="1" showDropDown="1" sqref="B6:C11">
      <formula1>AND(ISNUMBER(B6),(NOT(OR(NOT(ISERROR(DATEVALUE(B6))), AND(ISNUMBER(B6), LEFT(CELL("format", B6))="D")))))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5A64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1.33"/>
    <col customWidth="1" min="2" max="2" width="12.89"/>
    <col customWidth="1" min="3" max="3" width="12.11"/>
    <col customWidth="1" min="4" max="4" width="12.67"/>
    <col customWidth="1" min="5" max="5" width="32.11"/>
    <col customWidth="1" min="6" max="6" width="25.56"/>
  </cols>
  <sheetData>
    <row r="1" ht="12.75" customHeight="1">
      <c r="A1" s="73" t="s">
        <v>68</v>
      </c>
      <c r="B1" s="74" t="s">
        <v>69</v>
      </c>
      <c r="C1" s="75" t="s">
        <v>60</v>
      </c>
      <c r="D1" s="75" t="s">
        <v>70</v>
      </c>
      <c r="E1" s="74" t="s">
        <v>71</v>
      </c>
      <c r="F1" s="76" t="s">
        <v>72</v>
      </c>
    </row>
    <row r="2" ht="12.75" customHeight="1">
      <c r="A2" s="77">
        <f>SUM(C3:C5)</f>
        <v>63500</v>
      </c>
      <c r="B2" s="78"/>
      <c r="C2" s="78"/>
      <c r="D2" s="78"/>
      <c r="E2" s="78"/>
      <c r="F2" s="79"/>
    </row>
    <row r="3" ht="12.0" customHeight="1">
      <c r="A3" s="80">
        <v>45700.0</v>
      </c>
      <c r="B3" s="81" t="s">
        <v>46</v>
      </c>
      <c r="C3" s="82">
        <v>5000.0</v>
      </c>
      <c r="D3" s="82" t="s">
        <v>29</v>
      </c>
      <c r="E3" s="81" t="s">
        <v>73</v>
      </c>
      <c r="F3" s="83"/>
    </row>
    <row r="4" ht="12.75" customHeight="1">
      <c r="A4" s="84">
        <v>45701.0</v>
      </c>
      <c r="B4" s="85" t="s">
        <v>56</v>
      </c>
      <c r="C4" s="86">
        <v>46500.0</v>
      </c>
      <c r="D4" s="86" t="s">
        <v>74</v>
      </c>
      <c r="E4" s="85" t="s">
        <v>75</v>
      </c>
      <c r="F4" s="87"/>
    </row>
    <row r="5" ht="12.75" customHeight="1">
      <c r="A5" s="80">
        <v>45701.0</v>
      </c>
      <c r="B5" s="81" t="s">
        <v>46</v>
      </c>
      <c r="C5" s="82">
        <v>12000.0</v>
      </c>
      <c r="D5" s="82" t="s">
        <v>29</v>
      </c>
      <c r="E5" s="81" t="s">
        <v>76</v>
      </c>
      <c r="F5" s="88"/>
    </row>
    <row r="6" ht="12.75" customHeight="1">
      <c r="A6" s="84">
        <v>45701.0</v>
      </c>
      <c r="B6" s="85" t="s">
        <v>55</v>
      </c>
      <c r="C6" s="86">
        <v>47000.0</v>
      </c>
      <c r="D6" s="86" t="s">
        <v>74</v>
      </c>
      <c r="E6" s="85" t="s">
        <v>77</v>
      </c>
      <c r="F6" s="89"/>
    </row>
    <row r="7" ht="12.75" customHeight="1">
      <c r="A7" s="80">
        <v>45701.0</v>
      </c>
      <c r="B7" s="81" t="s">
        <v>44</v>
      </c>
      <c r="C7" s="82">
        <v>16500.0</v>
      </c>
      <c r="D7" s="82" t="s">
        <v>29</v>
      </c>
      <c r="E7" s="81" t="s">
        <v>78</v>
      </c>
      <c r="F7" s="88"/>
    </row>
    <row r="8" ht="12.75" customHeight="1">
      <c r="A8" s="84">
        <v>45702.0</v>
      </c>
      <c r="B8" s="90"/>
      <c r="C8" s="91"/>
      <c r="D8" s="91"/>
      <c r="E8" s="90"/>
      <c r="F8" s="89"/>
    </row>
    <row r="9" ht="12.75" customHeight="1">
      <c r="A9" s="80">
        <v>45703.0</v>
      </c>
      <c r="B9" s="92"/>
      <c r="C9" s="93"/>
      <c r="D9" s="93"/>
      <c r="E9" s="92"/>
      <c r="F9" s="88"/>
    </row>
    <row r="10" ht="12.75" customHeight="1">
      <c r="A10" s="94"/>
      <c r="B10" s="90"/>
      <c r="C10" s="91"/>
      <c r="D10" s="91"/>
      <c r="E10" s="90"/>
      <c r="F10" s="89"/>
    </row>
    <row r="11" ht="12.75" customHeight="1">
      <c r="A11" s="95"/>
      <c r="B11" s="92"/>
      <c r="C11" s="93"/>
      <c r="D11" s="93"/>
      <c r="E11" s="92"/>
      <c r="F11" s="88"/>
    </row>
    <row r="12" ht="12.75" customHeight="1">
      <c r="A12" s="94"/>
      <c r="B12" s="90"/>
      <c r="C12" s="91"/>
      <c r="D12" s="91"/>
      <c r="E12" s="90"/>
      <c r="F12" s="89"/>
    </row>
    <row r="13" ht="12.75" customHeight="1">
      <c r="A13" s="95"/>
      <c r="B13" s="92"/>
      <c r="C13" s="93"/>
      <c r="D13" s="93"/>
      <c r="E13" s="92"/>
      <c r="F13" s="88"/>
    </row>
    <row r="14" ht="12.75" customHeight="1">
      <c r="A14" s="94"/>
      <c r="B14" s="90"/>
      <c r="C14" s="91"/>
      <c r="D14" s="91"/>
      <c r="E14" s="90"/>
      <c r="F14" s="89"/>
    </row>
    <row r="15" ht="12.75" customHeight="1">
      <c r="A15" s="95"/>
      <c r="B15" s="92"/>
      <c r="C15" s="93"/>
      <c r="D15" s="93"/>
      <c r="E15" s="92"/>
      <c r="F15" s="88"/>
    </row>
    <row r="16" ht="12.75" customHeight="1">
      <c r="A16" s="94"/>
      <c r="B16" s="90"/>
      <c r="C16" s="91"/>
      <c r="D16" s="91"/>
      <c r="E16" s="90"/>
      <c r="F16" s="89"/>
    </row>
    <row r="17" ht="12.75" customHeight="1">
      <c r="A17" s="95"/>
      <c r="B17" s="92"/>
      <c r="C17" s="93"/>
      <c r="D17" s="93"/>
      <c r="E17" s="92"/>
      <c r="F17" s="88"/>
    </row>
    <row r="18" ht="12.75" customHeight="1">
      <c r="A18" s="94"/>
      <c r="B18" s="90"/>
      <c r="C18" s="91"/>
      <c r="D18" s="91"/>
      <c r="E18" s="90"/>
      <c r="F18" s="89"/>
    </row>
    <row r="19" ht="12.75" customHeight="1">
      <c r="A19" s="95"/>
      <c r="B19" s="92"/>
      <c r="C19" s="93"/>
      <c r="D19" s="93"/>
      <c r="E19" s="92"/>
      <c r="F19" s="88"/>
    </row>
    <row r="20" ht="12.75" customHeight="1">
      <c r="A20" s="94"/>
      <c r="B20" s="90"/>
      <c r="C20" s="91"/>
      <c r="D20" s="91"/>
      <c r="E20" s="90"/>
      <c r="F20" s="89"/>
    </row>
    <row r="21" ht="12.75" customHeight="1">
      <c r="A21" s="95"/>
      <c r="B21" s="92"/>
      <c r="C21" s="93"/>
      <c r="D21" s="93"/>
      <c r="E21" s="92"/>
      <c r="F21" s="88"/>
    </row>
    <row r="22" ht="12.75" customHeight="1">
      <c r="A22" s="94"/>
      <c r="B22" s="90"/>
      <c r="C22" s="91"/>
      <c r="D22" s="91"/>
      <c r="E22" s="90"/>
      <c r="F22" s="89"/>
    </row>
    <row r="23" ht="12.75" customHeight="1">
      <c r="A23" s="95"/>
      <c r="B23" s="92"/>
      <c r="C23" s="93"/>
      <c r="D23" s="93"/>
      <c r="E23" s="92"/>
      <c r="F23" s="88"/>
    </row>
    <row r="24" ht="12.75" customHeight="1">
      <c r="A24" s="96"/>
      <c r="B24" s="97"/>
      <c r="C24" s="98"/>
      <c r="D24" s="98"/>
      <c r="E24" s="97"/>
      <c r="F24" s="99"/>
    </row>
    <row r="25" ht="12.75" customHeight="1">
      <c r="A25" s="100"/>
      <c r="B25" s="101"/>
      <c r="C25" s="102"/>
      <c r="D25" s="102"/>
      <c r="E25" s="101"/>
      <c r="F25" s="103"/>
    </row>
    <row r="26" ht="12.75" customHeight="1">
      <c r="A26" s="96"/>
      <c r="B26" s="97"/>
      <c r="C26" s="98"/>
      <c r="D26" s="98"/>
      <c r="E26" s="97"/>
      <c r="F26" s="99"/>
    </row>
    <row r="27" ht="12.75" customHeight="1">
      <c r="A27" s="100"/>
      <c r="B27" s="101"/>
      <c r="C27" s="102"/>
      <c r="D27" s="102"/>
      <c r="E27" s="101"/>
      <c r="F27" s="103"/>
    </row>
    <row r="28" ht="12.75" customHeight="1">
      <c r="A28" s="96"/>
      <c r="B28" s="97"/>
      <c r="C28" s="98"/>
      <c r="D28" s="98"/>
      <c r="E28" s="97"/>
      <c r="F28" s="99"/>
    </row>
    <row r="29" ht="12.75" customHeight="1">
      <c r="A29" s="100"/>
      <c r="B29" s="101"/>
      <c r="C29" s="102"/>
      <c r="D29" s="102"/>
      <c r="E29" s="101"/>
      <c r="F29" s="103"/>
    </row>
    <row r="30" ht="12.75" customHeight="1">
      <c r="A30" s="96"/>
      <c r="B30" s="97"/>
      <c r="C30" s="98"/>
      <c r="D30" s="98"/>
      <c r="E30" s="97"/>
      <c r="F30" s="99"/>
    </row>
    <row r="31" ht="12.75" customHeight="1">
      <c r="A31" s="100"/>
      <c r="B31" s="101"/>
      <c r="C31" s="102"/>
      <c r="D31" s="102"/>
      <c r="E31" s="101"/>
      <c r="F31" s="103"/>
    </row>
    <row r="32" ht="12.75" customHeight="1">
      <c r="A32" s="104"/>
      <c r="B32" s="105"/>
      <c r="C32" s="106"/>
      <c r="D32" s="106"/>
      <c r="E32" s="105"/>
      <c r="F32" s="107"/>
    </row>
    <row r="33" ht="12.75" customHeight="1">
      <c r="A33" s="108"/>
      <c r="B33" s="109"/>
      <c r="C33" s="110"/>
      <c r="D33" s="110"/>
      <c r="E33" s="109"/>
      <c r="F33" s="111"/>
    </row>
    <row r="34" ht="12.75" customHeight="1">
      <c r="A34" s="104"/>
      <c r="B34" s="105"/>
      <c r="C34" s="106"/>
      <c r="D34" s="106"/>
      <c r="E34" s="112"/>
      <c r="F34" s="107"/>
    </row>
    <row r="35" ht="12.75" customHeight="1">
      <c r="A35" s="108"/>
      <c r="B35" s="109"/>
      <c r="C35" s="110"/>
      <c r="D35" s="110"/>
      <c r="E35" s="109"/>
      <c r="F35" s="111"/>
    </row>
    <row r="36" ht="12.75" customHeight="1">
      <c r="A36" s="104"/>
      <c r="B36" s="105"/>
      <c r="C36" s="106"/>
      <c r="D36" s="106"/>
      <c r="E36" s="105"/>
      <c r="F36" s="107"/>
    </row>
    <row r="37" ht="12.75" customHeight="1">
      <c r="A37" s="108"/>
      <c r="B37" s="109"/>
      <c r="C37" s="110"/>
      <c r="D37" s="110"/>
      <c r="E37" s="109"/>
      <c r="F37" s="111"/>
    </row>
    <row r="38" ht="12.75" customHeight="1">
      <c r="A38" s="104"/>
      <c r="B38" s="105"/>
      <c r="C38" s="106"/>
      <c r="D38" s="106"/>
      <c r="E38" s="105"/>
      <c r="F38" s="107"/>
    </row>
    <row r="39" ht="12.75" customHeight="1">
      <c r="A39" s="108"/>
      <c r="B39" s="109"/>
      <c r="C39" s="110"/>
      <c r="D39" s="110"/>
      <c r="E39" s="109"/>
      <c r="F39" s="111"/>
    </row>
    <row r="40" ht="12.75" customHeight="1">
      <c r="A40" s="104"/>
      <c r="B40" s="105"/>
      <c r="C40" s="106"/>
      <c r="D40" s="106"/>
      <c r="E40" s="105"/>
      <c r="F40" s="107"/>
    </row>
    <row r="41" ht="12.75" customHeight="1">
      <c r="A41" s="108"/>
      <c r="B41" s="109"/>
      <c r="C41" s="110"/>
      <c r="D41" s="110"/>
      <c r="E41" s="109"/>
      <c r="F41" s="111"/>
    </row>
    <row r="42" ht="12.75" customHeight="1">
      <c r="A42" s="104"/>
      <c r="B42" s="105"/>
      <c r="C42" s="106"/>
      <c r="D42" s="106"/>
      <c r="E42" s="105"/>
      <c r="F42" s="107"/>
    </row>
    <row r="43" ht="12.75" customHeight="1">
      <c r="A43" s="108"/>
      <c r="B43" s="109"/>
      <c r="C43" s="110"/>
      <c r="D43" s="110"/>
      <c r="E43" s="109"/>
      <c r="F43" s="111"/>
    </row>
    <row r="44" ht="12.75" customHeight="1">
      <c r="A44" s="104"/>
      <c r="B44" s="105"/>
      <c r="C44" s="106"/>
      <c r="D44" s="106"/>
      <c r="E44" s="105"/>
      <c r="F44" s="107"/>
    </row>
    <row r="45" ht="12.75" customHeight="1">
      <c r="A45" s="108"/>
      <c r="B45" s="109"/>
      <c r="C45" s="110"/>
      <c r="D45" s="110"/>
      <c r="E45" s="109"/>
      <c r="F45" s="111"/>
    </row>
    <row r="46" ht="12.75" customHeight="1">
      <c r="A46" s="104"/>
      <c r="B46" s="105"/>
      <c r="C46" s="106"/>
      <c r="D46" s="106"/>
      <c r="E46" s="105"/>
      <c r="F46" s="107"/>
    </row>
    <row r="47" ht="12.75" customHeight="1">
      <c r="A47" s="108"/>
      <c r="B47" s="109"/>
      <c r="C47" s="110"/>
      <c r="D47" s="110"/>
      <c r="E47" s="109"/>
      <c r="F47" s="111"/>
    </row>
    <row r="48" ht="12.75" customHeight="1">
      <c r="A48" s="113"/>
      <c r="B48" s="114"/>
      <c r="C48" s="115"/>
      <c r="D48" s="115"/>
      <c r="E48" s="116"/>
      <c r="F48" s="117"/>
    </row>
    <row r="49" ht="12.75" customHeight="1">
      <c r="A49" s="118"/>
      <c r="B49" s="119"/>
      <c r="C49" s="120"/>
      <c r="D49" s="120"/>
      <c r="E49" s="121"/>
      <c r="F49" s="122"/>
    </row>
    <row r="50" ht="12.75" customHeight="1">
      <c r="A50" s="113"/>
      <c r="B50" s="114"/>
      <c r="C50" s="115"/>
      <c r="D50" s="115"/>
      <c r="E50" s="116"/>
      <c r="F50" s="117"/>
    </row>
    <row r="51" ht="12.75" customHeight="1">
      <c r="A51" s="118"/>
      <c r="B51" s="119"/>
      <c r="C51" s="120"/>
      <c r="D51" s="120"/>
      <c r="E51" s="121"/>
      <c r="F51" s="122"/>
    </row>
    <row r="52" ht="12.75" customHeight="1">
      <c r="A52" s="113"/>
      <c r="B52" s="114"/>
      <c r="C52" s="115"/>
      <c r="D52" s="115"/>
      <c r="E52" s="116"/>
      <c r="F52" s="117"/>
    </row>
    <row r="53" ht="12.75" customHeight="1">
      <c r="A53" s="118"/>
      <c r="B53" s="119"/>
      <c r="C53" s="120"/>
      <c r="D53" s="120"/>
      <c r="E53" s="121"/>
      <c r="F53" s="122"/>
    </row>
    <row r="54" ht="12.75" customHeight="1">
      <c r="A54" s="113"/>
      <c r="B54" s="114"/>
      <c r="C54" s="115"/>
      <c r="D54" s="115"/>
      <c r="E54" s="116"/>
      <c r="F54" s="117"/>
    </row>
    <row r="55" ht="12.75" customHeight="1">
      <c r="A55" s="118"/>
      <c r="B55" s="119"/>
      <c r="C55" s="120"/>
      <c r="D55" s="120"/>
      <c r="E55" s="121"/>
      <c r="F55" s="122"/>
    </row>
    <row r="56" ht="12.75" customHeight="1">
      <c r="A56" s="113"/>
      <c r="B56" s="114"/>
      <c r="C56" s="115"/>
      <c r="D56" s="115"/>
      <c r="E56" s="116"/>
      <c r="F56" s="117"/>
    </row>
    <row r="57" ht="12.75" customHeight="1">
      <c r="A57" s="118"/>
      <c r="B57" s="119"/>
      <c r="C57" s="120"/>
      <c r="D57" s="120"/>
      <c r="E57" s="121"/>
      <c r="F57" s="122"/>
    </row>
    <row r="58" ht="12.75" customHeight="1">
      <c r="A58" s="113"/>
      <c r="B58" s="114"/>
      <c r="C58" s="115"/>
      <c r="D58" s="115"/>
      <c r="E58" s="116"/>
      <c r="F58" s="117"/>
    </row>
    <row r="59" ht="12.75" customHeight="1">
      <c r="A59" s="118"/>
      <c r="B59" s="119"/>
      <c r="C59" s="120"/>
      <c r="D59" s="120"/>
      <c r="E59" s="121"/>
      <c r="F59" s="122"/>
    </row>
    <row r="60" ht="12.75" customHeight="1">
      <c r="A60" s="113"/>
      <c r="B60" s="114"/>
      <c r="C60" s="115"/>
      <c r="D60" s="115"/>
      <c r="E60" s="116"/>
      <c r="F60" s="117"/>
    </row>
    <row r="61" ht="12.75" customHeight="1">
      <c r="A61" s="118"/>
      <c r="B61" s="119"/>
      <c r="C61" s="120"/>
      <c r="D61" s="120"/>
      <c r="E61" s="121"/>
      <c r="F61" s="122"/>
    </row>
    <row r="62" ht="12.75" customHeight="1">
      <c r="A62" s="113"/>
      <c r="B62" s="114"/>
      <c r="C62" s="115"/>
      <c r="D62" s="115"/>
      <c r="E62" s="116"/>
      <c r="F62" s="117"/>
    </row>
    <row r="63" ht="12.75" customHeight="1">
      <c r="A63" s="118"/>
      <c r="B63" s="119"/>
      <c r="C63" s="120"/>
      <c r="D63" s="120"/>
      <c r="E63" s="121"/>
      <c r="F63" s="122"/>
    </row>
    <row r="64" ht="12.75" customHeight="1">
      <c r="A64" s="113"/>
      <c r="B64" s="114"/>
      <c r="C64" s="115"/>
      <c r="D64" s="115"/>
      <c r="E64" s="116"/>
      <c r="F64" s="117"/>
    </row>
    <row r="65" ht="12.75" customHeight="1">
      <c r="A65" s="118"/>
      <c r="B65" s="119"/>
      <c r="C65" s="120"/>
      <c r="D65" s="120"/>
      <c r="E65" s="121"/>
      <c r="F65" s="122"/>
    </row>
    <row r="66" ht="12.75" customHeight="1">
      <c r="A66" s="113"/>
      <c r="B66" s="114"/>
      <c r="C66" s="115"/>
      <c r="D66" s="115"/>
      <c r="E66" s="116"/>
      <c r="F66" s="117"/>
    </row>
    <row r="67" ht="12.75" customHeight="1">
      <c r="A67" s="118"/>
      <c r="B67" s="119"/>
      <c r="C67" s="120"/>
      <c r="D67" s="120"/>
      <c r="E67" s="121"/>
      <c r="F67" s="122"/>
    </row>
    <row r="68" ht="12.75" customHeight="1">
      <c r="A68" s="113"/>
      <c r="B68" s="114"/>
      <c r="C68" s="115"/>
      <c r="D68" s="115"/>
      <c r="E68" s="116"/>
      <c r="F68" s="117"/>
    </row>
    <row r="69" ht="12.75" customHeight="1">
      <c r="A69" s="118"/>
      <c r="B69" s="119"/>
      <c r="C69" s="120"/>
      <c r="D69" s="120"/>
      <c r="E69" s="121"/>
      <c r="F69" s="122"/>
    </row>
    <row r="70" ht="12.75" customHeight="1">
      <c r="A70" s="113"/>
      <c r="B70" s="114"/>
      <c r="C70" s="115"/>
      <c r="D70" s="115"/>
      <c r="E70" s="116"/>
      <c r="F70" s="117"/>
    </row>
    <row r="71" ht="12.75" customHeight="1">
      <c r="A71" s="118"/>
      <c r="B71" s="119"/>
      <c r="C71" s="120"/>
      <c r="D71" s="120"/>
      <c r="E71" s="121"/>
      <c r="F71" s="122"/>
    </row>
    <row r="72" ht="12.75" customHeight="1">
      <c r="A72" s="113"/>
      <c r="B72" s="114"/>
      <c r="C72" s="115"/>
      <c r="D72" s="115"/>
      <c r="E72" s="116"/>
      <c r="F72" s="117"/>
    </row>
    <row r="73" ht="12.75" customHeight="1">
      <c r="A73" s="118"/>
      <c r="B73" s="119"/>
      <c r="C73" s="120"/>
      <c r="D73" s="120"/>
      <c r="E73" s="121"/>
      <c r="F73" s="122"/>
    </row>
    <row r="74" ht="12.75" customHeight="1">
      <c r="A74" s="113"/>
      <c r="B74" s="114"/>
      <c r="C74" s="115"/>
      <c r="D74" s="115"/>
      <c r="E74" s="116"/>
      <c r="F74" s="117"/>
    </row>
    <row r="75" ht="12.75" customHeight="1">
      <c r="A75" s="118"/>
      <c r="B75" s="119"/>
      <c r="C75" s="120"/>
      <c r="D75" s="120"/>
      <c r="E75" s="121"/>
      <c r="F75" s="122"/>
    </row>
    <row r="76" ht="12.75" customHeight="1">
      <c r="A76" s="113"/>
      <c r="B76" s="114"/>
      <c r="C76" s="115"/>
      <c r="D76" s="115"/>
      <c r="E76" s="116"/>
      <c r="F76" s="117"/>
    </row>
    <row r="77" ht="12.75" customHeight="1">
      <c r="A77" s="118"/>
      <c r="B77" s="119"/>
      <c r="C77" s="120"/>
      <c r="D77" s="120"/>
      <c r="E77" s="121"/>
      <c r="F77" s="122"/>
    </row>
    <row r="78" ht="12.75" customHeight="1">
      <c r="A78" s="113"/>
      <c r="B78" s="114"/>
      <c r="C78" s="115"/>
      <c r="D78" s="115"/>
      <c r="E78" s="116"/>
      <c r="F78" s="117"/>
    </row>
    <row r="79" ht="12.75" customHeight="1">
      <c r="A79" s="118"/>
      <c r="B79" s="119"/>
      <c r="C79" s="120"/>
      <c r="D79" s="120"/>
      <c r="E79" s="121"/>
      <c r="F79" s="122"/>
    </row>
    <row r="80" ht="12.75" customHeight="1">
      <c r="A80" s="113"/>
      <c r="B80" s="114"/>
      <c r="C80" s="115"/>
      <c r="D80" s="115"/>
      <c r="E80" s="116"/>
      <c r="F80" s="117"/>
    </row>
    <row r="81" ht="12.75" customHeight="1">
      <c r="A81" s="118"/>
      <c r="B81" s="119"/>
      <c r="C81" s="120"/>
      <c r="D81" s="120"/>
      <c r="E81" s="121"/>
      <c r="F81" s="122"/>
    </row>
    <row r="82" ht="12.75" customHeight="1">
      <c r="A82" s="113"/>
      <c r="B82" s="114"/>
      <c r="C82" s="115"/>
      <c r="D82" s="115"/>
      <c r="E82" s="116"/>
      <c r="F82" s="117"/>
    </row>
    <row r="83" ht="12.75" customHeight="1">
      <c r="A83" s="118"/>
      <c r="B83" s="119"/>
      <c r="C83" s="120"/>
      <c r="D83" s="120"/>
      <c r="E83" s="121"/>
      <c r="F83" s="122"/>
    </row>
    <row r="84" ht="12.75" customHeight="1">
      <c r="A84" s="113"/>
      <c r="B84" s="114"/>
      <c r="C84" s="115"/>
      <c r="D84" s="115"/>
      <c r="E84" s="116"/>
      <c r="F84" s="117"/>
    </row>
    <row r="85" ht="12.75" customHeight="1">
      <c r="A85" s="118"/>
      <c r="B85" s="119"/>
      <c r="C85" s="120"/>
      <c r="D85" s="120"/>
      <c r="E85" s="121"/>
      <c r="F85" s="122"/>
    </row>
    <row r="86" ht="12.75" customHeight="1">
      <c r="A86" s="113"/>
      <c r="B86" s="114"/>
      <c r="C86" s="115"/>
      <c r="D86" s="115"/>
      <c r="E86" s="116"/>
      <c r="F86" s="117"/>
    </row>
    <row r="87" ht="12.75" customHeight="1">
      <c r="A87" s="118"/>
      <c r="B87" s="119"/>
      <c r="C87" s="120"/>
      <c r="D87" s="120"/>
      <c r="E87" s="121"/>
      <c r="F87" s="122"/>
    </row>
    <row r="88" ht="12.75" customHeight="1">
      <c r="A88" s="113"/>
      <c r="B88" s="114"/>
      <c r="C88" s="115"/>
      <c r="D88" s="115"/>
      <c r="E88" s="116"/>
      <c r="F88" s="117"/>
    </row>
    <row r="89" ht="12.75" customHeight="1">
      <c r="A89" s="118"/>
      <c r="B89" s="119"/>
      <c r="C89" s="120"/>
      <c r="D89" s="120"/>
      <c r="E89" s="121"/>
      <c r="F89" s="122"/>
    </row>
    <row r="90" ht="12.75" customHeight="1">
      <c r="A90" s="113"/>
      <c r="B90" s="114"/>
      <c r="C90" s="115"/>
      <c r="D90" s="115"/>
      <c r="E90" s="116"/>
      <c r="F90" s="117"/>
    </row>
    <row r="91" ht="12.75" customHeight="1">
      <c r="A91" s="118"/>
      <c r="B91" s="119"/>
      <c r="C91" s="120"/>
      <c r="D91" s="120"/>
      <c r="E91" s="121"/>
      <c r="F91" s="122"/>
    </row>
    <row r="92" ht="12.75" customHeight="1">
      <c r="A92" s="113"/>
      <c r="B92" s="114"/>
      <c r="C92" s="115"/>
      <c r="D92" s="115"/>
      <c r="E92" s="116"/>
      <c r="F92" s="117"/>
    </row>
    <row r="93" ht="12.75" customHeight="1">
      <c r="A93" s="118"/>
      <c r="B93" s="119"/>
      <c r="C93" s="120"/>
      <c r="D93" s="120"/>
      <c r="E93" s="121"/>
      <c r="F93" s="122"/>
    </row>
    <row r="94" ht="12.75" customHeight="1">
      <c r="A94" s="113"/>
      <c r="B94" s="114"/>
      <c r="C94" s="115"/>
      <c r="D94" s="115"/>
      <c r="E94" s="116"/>
      <c r="F94" s="117"/>
    </row>
    <row r="95" ht="12.75" customHeight="1">
      <c r="A95" s="118"/>
      <c r="B95" s="119"/>
      <c r="C95" s="120"/>
      <c r="D95" s="120"/>
      <c r="E95" s="121"/>
      <c r="F95" s="122"/>
    </row>
    <row r="96" ht="12.75" customHeight="1">
      <c r="A96" s="113"/>
      <c r="B96" s="114"/>
      <c r="C96" s="115"/>
      <c r="D96" s="115"/>
      <c r="E96" s="116"/>
      <c r="F96" s="117"/>
    </row>
    <row r="97" ht="12.75" customHeight="1">
      <c r="A97" s="118"/>
      <c r="B97" s="119"/>
      <c r="C97" s="120"/>
      <c r="D97" s="120"/>
      <c r="E97" s="121"/>
      <c r="F97" s="122"/>
    </row>
    <row r="98" ht="12.75" customHeight="1">
      <c r="A98" s="113"/>
      <c r="B98" s="114"/>
      <c r="C98" s="115"/>
      <c r="D98" s="115"/>
      <c r="E98" s="116"/>
      <c r="F98" s="117"/>
    </row>
    <row r="99" ht="12.75" customHeight="1">
      <c r="A99" s="118"/>
      <c r="B99" s="119"/>
      <c r="C99" s="120"/>
      <c r="D99" s="120"/>
      <c r="E99" s="121"/>
      <c r="F99" s="122"/>
    </row>
    <row r="100" ht="12.75" customHeight="1">
      <c r="A100" s="113"/>
      <c r="B100" s="114"/>
      <c r="C100" s="115"/>
      <c r="D100" s="115"/>
      <c r="E100" s="116"/>
      <c r="F100" s="117"/>
    </row>
    <row r="101" ht="12.75" customHeight="1">
      <c r="A101" s="118"/>
      <c r="B101" s="119"/>
      <c r="C101" s="120"/>
      <c r="D101" s="120"/>
      <c r="E101" s="121"/>
      <c r="F101" s="122"/>
    </row>
    <row r="102" ht="12.75" customHeight="1">
      <c r="A102" s="113"/>
      <c r="B102" s="114"/>
      <c r="C102" s="115"/>
      <c r="D102" s="115"/>
      <c r="E102" s="116"/>
      <c r="F102" s="117"/>
    </row>
    <row r="103" ht="12.75" customHeight="1">
      <c r="A103" s="118"/>
      <c r="B103" s="119"/>
      <c r="C103" s="120"/>
      <c r="D103" s="120"/>
      <c r="E103" s="121"/>
      <c r="F103" s="122"/>
    </row>
    <row r="104" ht="12.75" customHeight="1">
      <c r="A104" s="113"/>
      <c r="B104" s="114"/>
      <c r="C104" s="115"/>
      <c r="D104" s="115"/>
      <c r="E104" s="116"/>
      <c r="F104" s="117"/>
    </row>
    <row r="105" ht="12.75" customHeight="1">
      <c r="A105" s="118"/>
      <c r="B105" s="119"/>
      <c r="C105" s="120"/>
      <c r="D105" s="120"/>
      <c r="E105" s="121"/>
      <c r="F105" s="122"/>
    </row>
    <row r="106" ht="12.75" customHeight="1">
      <c r="A106" s="113"/>
      <c r="B106" s="114"/>
      <c r="C106" s="115"/>
      <c r="D106" s="115"/>
      <c r="E106" s="116"/>
      <c r="F106" s="117"/>
    </row>
    <row r="107" ht="12.75" customHeight="1">
      <c r="A107" s="118"/>
      <c r="B107" s="119"/>
      <c r="C107" s="120"/>
      <c r="D107" s="120"/>
      <c r="E107" s="121"/>
      <c r="F107" s="122"/>
    </row>
    <row r="108" ht="12.75" customHeight="1">
      <c r="A108" s="113"/>
      <c r="B108" s="114"/>
      <c r="C108" s="115"/>
      <c r="D108" s="115"/>
      <c r="E108" s="116"/>
      <c r="F108" s="117"/>
    </row>
    <row r="109" ht="12.75" customHeight="1">
      <c r="A109" s="118"/>
      <c r="B109" s="119"/>
      <c r="C109" s="120"/>
      <c r="D109" s="120"/>
      <c r="E109" s="121"/>
      <c r="F109" s="122"/>
    </row>
    <row r="110" ht="12.75" customHeight="1">
      <c r="A110" s="113"/>
      <c r="B110" s="114"/>
      <c r="C110" s="115"/>
      <c r="D110" s="115"/>
      <c r="E110" s="116"/>
      <c r="F110" s="117"/>
    </row>
    <row r="111" ht="12.75" customHeight="1">
      <c r="A111" s="118"/>
      <c r="B111" s="119"/>
      <c r="C111" s="120"/>
      <c r="D111" s="120"/>
      <c r="E111" s="121"/>
      <c r="F111" s="122"/>
    </row>
    <row r="112" ht="12.75" customHeight="1">
      <c r="A112" s="113"/>
      <c r="B112" s="114"/>
      <c r="C112" s="115"/>
      <c r="D112" s="115"/>
      <c r="E112" s="116"/>
      <c r="F112" s="117"/>
    </row>
    <row r="113" ht="12.75" customHeight="1">
      <c r="A113" s="118"/>
      <c r="B113" s="119"/>
      <c r="C113" s="120"/>
      <c r="D113" s="120"/>
      <c r="E113" s="121"/>
      <c r="F113" s="122"/>
    </row>
    <row r="114" ht="12.75" customHeight="1">
      <c r="A114" s="113"/>
      <c r="B114" s="114"/>
      <c r="C114" s="115"/>
      <c r="D114" s="115"/>
      <c r="E114" s="116"/>
      <c r="F114" s="117"/>
    </row>
    <row r="115" ht="12.75" customHeight="1">
      <c r="A115" s="118"/>
      <c r="B115" s="119"/>
      <c r="C115" s="120"/>
      <c r="D115" s="120"/>
      <c r="E115" s="121"/>
      <c r="F115" s="122"/>
    </row>
    <row r="116" ht="12.75" customHeight="1">
      <c r="A116" s="113"/>
      <c r="B116" s="114"/>
      <c r="C116" s="115"/>
      <c r="D116" s="115"/>
      <c r="E116" s="116"/>
      <c r="F116" s="117"/>
    </row>
    <row r="117" ht="12.75" customHeight="1">
      <c r="A117" s="118"/>
      <c r="B117" s="119"/>
      <c r="C117" s="120"/>
      <c r="D117" s="120"/>
      <c r="E117" s="121"/>
      <c r="F117" s="122"/>
    </row>
    <row r="118" ht="12.75" customHeight="1">
      <c r="A118" s="113"/>
      <c r="B118" s="114"/>
      <c r="C118" s="115"/>
      <c r="D118" s="115"/>
      <c r="E118" s="116"/>
      <c r="F118" s="117"/>
    </row>
    <row r="119" ht="12.75" customHeight="1">
      <c r="A119" s="118"/>
      <c r="B119" s="119"/>
      <c r="C119" s="120"/>
      <c r="D119" s="120"/>
      <c r="E119" s="121"/>
      <c r="F119" s="122"/>
    </row>
    <row r="120" ht="12.75" customHeight="1">
      <c r="A120" s="113"/>
      <c r="B120" s="114"/>
      <c r="C120" s="115"/>
      <c r="D120" s="115"/>
      <c r="E120" s="116"/>
      <c r="F120" s="117"/>
    </row>
    <row r="121" ht="12.75" customHeight="1">
      <c r="A121" s="118"/>
      <c r="B121" s="119"/>
      <c r="C121" s="120"/>
      <c r="D121" s="120"/>
      <c r="E121" s="121"/>
      <c r="F121" s="122"/>
    </row>
    <row r="122" ht="12.75" customHeight="1">
      <c r="A122" s="113"/>
      <c r="B122" s="114"/>
      <c r="C122" s="115"/>
      <c r="D122" s="115"/>
      <c r="E122" s="116"/>
      <c r="F122" s="117"/>
    </row>
    <row r="123" ht="12.75" customHeight="1">
      <c r="A123" s="118"/>
      <c r="B123" s="119"/>
      <c r="C123" s="120"/>
      <c r="D123" s="120"/>
      <c r="E123" s="121"/>
      <c r="F123" s="122"/>
    </row>
    <row r="124" ht="12.75" customHeight="1">
      <c r="A124" s="113"/>
      <c r="B124" s="114"/>
      <c r="C124" s="115"/>
      <c r="D124" s="115"/>
      <c r="E124" s="116"/>
      <c r="F124" s="117"/>
    </row>
    <row r="125" ht="12.75" customHeight="1">
      <c r="A125" s="118"/>
      <c r="B125" s="119"/>
      <c r="C125" s="120"/>
      <c r="D125" s="120"/>
      <c r="E125" s="121"/>
      <c r="F125" s="122"/>
    </row>
    <row r="126" ht="12.75" customHeight="1">
      <c r="A126" s="113"/>
      <c r="B126" s="114"/>
      <c r="C126" s="115"/>
      <c r="D126" s="115"/>
      <c r="E126" s="116"/>
      <c r="F126" s="117"/>
    </row>
    <row r="127" ht="12.75" customHeight="1">
      <c r="A127" s="118"/>
      <c r="B127" s="119"/>
      <c r="C127" s="120"/>
      <c r="D127" s="120"/>
      <c r="E127" s="121"/>
      <c r="F127" s="122"/>
    </row>
    <row r="128" ht="12.75" customHeight="1">
      <c r="A128" s="113"/>
      <c r="B128" s="114"/>
      <c r="C128" s="115"/>
      <c r="D128" s="115"/>
      <c r="E128" s="116"/>
      <c r="F128" s="117"/>
    </row>
    <row r="129" ht="12.75" customHeight="1">
      <c r="A129" s="118"/>
      <c r="B129" s="119"/>
      <c r="C129" s="120"/>
      <c r="D129" s="120"/>
      <c r="E129" s="121"/>
      <c r="F129" s="122"/>
    </row>
    <row r="130" ht="12.75" customHeight="1">
      <c r="A130" s="113"/>
      <c r="B130" s="114"/>
      <c r="C130" s="115"/>
      <c r="D130" s="115"/>
      <c r="E130" s="116"/>
      <c r="F130" s="117"/>
    </row>
    <row r="131" ht="12.75" customHeight="1">
      <c r="A131" s="118"/>
      <c r="B131" s="119"/>
      <c r="C131" s="120"/>
      <c r="D131" s="120"/>
      <c r="E131" s="121"/>
      <c r="F131" s="122"/>
    </row>
    <row r="132" ht="12.75" customHeight="1">
      <c r="A132" s="113"/>
      <c r="B132" s="114"/>
      <c r="C132" s="115"/>
      <c r="D132" s="115"/>
      <c r="E132" s="116"/>
      <c r="F132" s="117"/>
    </row>
    <row r="133" ht="12.75" customHeight="1">
      <c r="A133" s="118"/>
      <c r="B133" s="119"/>
      <c r="C133" s="120"/>
      <c r="D133" s="120"/>
      <c r="E133" s="121"/>
      <c r="F133" s="122"/>
    </row>
    <row r="134" ht="12.75" customHeight="1">
      <c r="A134" s="113"/>
      <c r="B134" s="114"/>
      <c r="C134" s="115"/>
      <c r="D134" s="115"/>
      <c r="E134" s="116"/>
      <c r="F134" s="117"/>
    </row>
    <row r="135" ht="12.75" customHeight="1">
      <c r="A135" s="118"/>
      <c r="B135" s="119"/>
      <c r="C135" s="120"/>
      <c r="D135" s="120"/>
      <c r="E135" s="121"/>
      <c r="F135" s="122"/>
    </row>
    <row r="136" ht="12.75" customHeight="1">
      <c r="A136" s="113"/>
      <c r="B136" s="114"/>
      <c r="C136" s="115"/>
      <c r="D136" s="115"/>
      <c r="E136" s="116"/>
      <c r="F136" s="117"/>
    </row>
    <row r="137" ht="12.75" customHeight="1">
      <c r="A137" s="118"/>
      <c r="B137" s="119"/>
      <c r="C137" s="120"/>
      <c r="D137" s="120"/>
      <c r="E137" s="121"/>
      <c r="F137" s="122"/>
    </row>
    <row r="138" ht="12.75" customHeight="1">
      <c r="A138" s="113"/>
      <c r="B138" s="114"/>
      <c r="C138" s="115"/>
      <c r="D138" s="115"/>
      <c r="E138" s="116"/>
      <c r="F138" s="117"/>
    </row>
    <row r="139" ht="12.75" customHeight="1">
      <c r="A139" s="118"/>
      <c r="B139" s="119"/>
      <c r="C139" s="120"/>
      <c r="D139" s="120"/>
      <c r="E139" s="121"/>
      <c r="F139" s="122"/>
    </row>
    <row r="140" ht="12.75" customHeight="1">
      <c r="A140" s="113"/>
      <c r="B140" s="114"/>
      <c r="C140" s="115"/>
      <c r="D140" s="115"/>
      <c r="E140" s="116"/>
      <c r="F140" s="117"/>
    </row>
    <row r="141" ht="12.75" customHeight="1">
      <c r="A141" s="118"/>
      <c r="B141" s="119"/>
      <c r="C141" s="120"/>
      <c r="D141" s="120"/>
      <c r="E141" s="121"/>
      <c r="F141" s="122"/>
    </row>
    <row r="142" ht="12.75" customHeight="1">
      <c r="A142" s="113"/>
      <c r="B142" s="114"/>
      <c r="C142" s="115"/>
      <c r="D142" s="115"/>
      <c r="E142" s="116"/>
      <c r="F142" s="117"/>
    </row>
    <row r="143" ht="12.75" customHeight="1">
      <c r="A143" s="118"/>
      <c r="B143" s="119"/>
      <c r="C143" s="120"/>
      <c r="D143" s="120"/>
      <c r="E143" s="121"/>
      <c r="F143" s="122"/>
    </row>
    <row r="144" ht="12.75" customHeight="1">
      <c r="A144" s="113"/>
      <c r="B144" s="114"/>
      <c r="C144" s="115"/>
      <c r="D144" s="115"/>
      <c r="E144" s="116"/>
      <c r="F144" s="117"/>
    </row>
    <row r="145" ht="12.75" customHeight="1">
      <c r="A145" s="118"/>
      <c r="B145" s="119"/>
      <c r="C145" s="120"/>
      <c r="D145" s="120"/>
      <c r="E145" s="121"/>
      <c r="F145" s="122"/>
    </row>
    <row r="146" ht="12.75" customHeight="1">
      <c r="A146" s="113"/>
      <c r="B146" s="114"/>
      <c r="C146" s="115"/>
      <c r="D146" s="115"/>
      <c r="E146" s="116"/>
      <c r="F146" s="117"/>
    </row>
    <row r="147" ht="12.75" customHeight="1">
      <c r="A147" s="118"/>
      <c r="B147" s="119"/>
      <c r="C147" s="120"/>
      <c r="D147" s="120"/>
      <c r="E147" s="121"/>
      <c r="F147" s="122"/>
    </row>
    <row r="148" ht="12.75" customHeight="1">
      <c r="A148" s="113"/>
      <c r="B148" s="114"/>
      <c r="C148" s="115"/>
      <c r="D148" s="115"/>
      <c r="E148" s="116"/>
      <c r="F148" s="117"/>
    </row>
    <row r="149" ht="12.75" customHeight="1">
      <c r="A149" s="118"/>
      <c r="B149" s="119"/>
      <c r="C149" s="120"/>
      <c r="D149" s="120"/>
      <c r="E149" s="121"/>
      <c r="F149" s="122"/>
    </row>
    <row r="150" ht="12.75" customHeight="1">
      <c r="A150" s="113"/>
      <c r="B150" s="114"/>
      <c r="C150" s="115"/>
      <c r="D150" s="115"/>
      <c r="E150" s="116"/>
      <c r="F150" s="117"/>
    </row>
    <row r="151" ht="12.75" customHeight="1">
      <c r="A151" s="118"/>
      <c r="B151" s="119"/>
      <c r="C151" s="120"/>
      <c r="D151" s="120"/>
      <c r="E151" s="121"/>
      <c r="F151" s="122"/>
    </row>
    <row r="152" ht="12.75" customHeight="1">
      <c r="A152" s="113"/>
      <c r="B152" s="114"/>
      <c r="C152" s="115"/>
      <c r="D152" s="115"/>
      <c r="E152" s="116"/>
      <c r="F152" s="117"/>
    </row>
    <row r="153" ht="12.75" customHeight="1">
      <c r="A153" s="118"/>
      <c r="B153" s="119"/>
      <c r="C153" s="120"/>
      <c r="D153" s="120"/>
      <c r="E153" s="121"/>
      <c r="F153" s="122"/>
    </row>
    <row r="154" ht="12.75" customHeight="1">
      <c r="A154" s="113"/>
      <c r="B154" s="114"/>
      <c r="C154" s="115"/>
      <c r="D154" s="115"/>
      <c r="E154" s="116"/>
      <c r="F154" s="117"/>
    </row>
    <row r="155" ht="12.75" customHeight="1">
      <c r="A155" s="118"/>
      <c r="B155" s="119"/>
      <c r="C155" s="120"/>
      <c r="D155" s="120"/>
      <c r="E155" s="121"/>
      <c r="F155" s="122"/>
    </row>
    <row r="156" ht="12.75" customHeight="1">
      <c r="A156" s="113"/>
      <c r="B156" s="114"/>
      <c r="C156" s="115"/>
      <c r="D156" s="115"/>
      <c r="E156" s="116"/>
      <c r="F156" s="117"/>
    </row>
    <row r="157" ht="12.75" customHeight="1">
      <c r="A157" s="118"/>
      <c r="B157" s="119"/>
      <c r="C157" s="120"/>
      <c r="D157" s="120"/>
      <c r="E157" s="121"/>
      <c r="F157" s="122"/>
    </row>
    <row r="158" ht="12.75" customHeight="1">
      <c r="A158" s="113"/>
      <c r="B158" s="114"/>
      <c r="C158" s="115"/>
      <c r="D158" s="115"/>
      <c r="E158" s="116"/>
      <c r="F158" s="117"/>
    </row>
    <row r="159" ht="12.75" customHeight="1">
      <c r="A159" s="118"/>
      <c r="B159" s="119"/>
      <c r="C159" s="120"/>
      <c r="D159" s="120"/>
      <c r="E159" s="121"/>
      <c r="F159" s="122"/>
    </row>
    <row r="160" ht="12.75" customHeight="1">
      <c r="A160" s="113"/>
      <c r="B160" s="114"/>
      <c r="C160" s="115"/>
      <c r="D160" s="115"/>
      <c r="E160" s="116"/>
      <c r="F160" s="117"/>
    </row>
    <row r="161" ht="12.75" customHeight="1">
      <c r="A161" s="118"/>
      <c r="B161" s="119"/>
      <c r="C161" s="120"/>
      <c r="D161" s="120"/>
      <c r="E161" s="121"/>
      <c r="F161" s="122"/>
    </row>
    <row r="162" ht="12.75" customHeight="1">
      <c r="A162" s="113"/>
      <c r="B162" s="114"/>
      <c r="C162" s="115"/>
      <c r="D162" s="115"/>
      <c r="E162" s="116"/>
      <c r="F162" s="117"/>
    </row>
    <row r="163" ht="12.75" customHeight="1">
      <c r="A163" s="118"/>
      <c r="B163" s="119"/>
      <c r="C163" s="120"/>
      <c r="D163" s="120"/>
      <c r="E163" s="121"/>
      <c r="F163" s="122"/>
    </row>
    <row r="164" ht="12.75" customHeight="1">
      <c r="A164" s="113"/>
      <c r="B164" s="114"/>
      <c r="C164" s="115"/>
      <c r="D164" s="115"/>
      <c r="E164" s="116"/>
      <c r="F164" s="117"/>
    </row>
    <row r="165" ht="12.75" customHeight="1">
      <c r="A165" s="118"/>
      <c r="B165" s="119"/>
      <c r="C165" s="120"/>
      <c r="D165" s="120"/>
      <c r="E165" s="121"/>
      <c r="F165" s="122"/>
    </row>
    <row r="166" ht="12.75" customHeight="1">
      <c r="A166" s="113"/>
      <c r="B166" s="114"/>
      <c r="C166" s="115"/>
      <c r="D166" s="115"/>
      <c r="E166" s="116"/>
      <c r="F166" s="117"/>
    </row>
    <row r="167" ht="12.75" customHeight="1">
      <c r="A167" s="118"/>
      <c r="B167" s="119"/>
      <c r="C167" s="120"/>
      <c r="D167" s="120"/>
      <c r="E167" s="121"/>
      <c r="F167" s="122"/>
    </row>
    <row r="168" ht="12.75" customHeight="1">
      <c r="A168" s="113"/>
      <c r="B168" s="114"/>
      <c r="C168" s="115"/>
      <c r="D168" s="115"/>
      <c r="E168" s="116"/>
      <c r="F168" s="117"/>
    </row>
    <row r="169" ht="12.75" customHeight="1">
      <c r="A169" s="118"/>
      <c r="B169" s="119"/>
      <c r="C169" s="120"/>
      <c r="D169" s="120"/>
      <c r="E169" s="121"/>
      <c r="F169" s="122"/>
    </row>
    <row r="170" ht="12.75" customHeight="1">
      <c r="A170" s="113"/>
      <c r="B170" s="114"/>
      <c r="C170" s="115"/>
      <c r="D170" s="115"/>
      <c r="E170" s="116"/>
      <c r="F170" s="117"/>
    </row>
    <row r="171" ht="12.75" customHeight="1">
      <c r="A171" s="118"/>
      <c r="B171" s="119"/>
      <c r="C171" s="120"/>
      <c r="D171" s="120"/>
      <c r="E171" s="121"/>
      <c r="F171" s="122"/>
    </row>
    <row r="172" ht="12.75" customHeight="1">
      <c r="A172" s="113"/>
      <c r="B172" s="114"/>
      <c r="C172" s="115"/>
      <c r="D172" s="115"/>
      <c r="E172" s="116"/>
      <c r="F172" s="117"/>
    </row>
    <row r="173" ht="12.75" customHeight="1">
      <c r="A173" s="118"/>
      <c r="B173" s="119"/>
      <c r="C173" s="120"/>
      <c r="D173" s="120"/>
      <c r="E173" s="121"/>
      <c r="F173" s="122"/>
    </row>
    <row r="174" ht="12.75" customHeight="1">
      <c r="A174" s="113"/>
      <c r="B174" s="114"/>
      <c r="C174" s="115"/>
      <c r="D174" s="115"/>
      <c r="E174" s="116"/>
      <c r="F174" s="117"/>
    </row>
    <row r="175" ht="12.75" customHeight="1">
      <c r="A175" s="118"/>
      <c r="B175" s="119"/>
      <c r="C175" s="120"/>
      <c r="D175" s="120"/>
      <c r="E175" s="121"/>
      <c r="F175" s="122"/>
    </row>
    <row r="176" ht="12.75" customHeight="1">
      <c r="A176" s="113"/>
      <c r="B176" s="114"/>
      <c r="C176" s="115"/>
      <c r="D176" s="115"/>
      <c r="E176" s="116"/>
      <c r="F176" s="117"/>
    </row>
    <row r="177" ht="12.75" customHeight="1">
      <c r="A177" s="118"/>
      <c r="B177" s="119"/>
      <c r="C177" s="120"/>
      <c r="D177" s="120"/>
      <c r="E177" s="121"/>
      <c r="F177" s="122"/>
    </row>
    <row r="178" ht="12.75" customHeight="1">
      <c r="A178" s="113"/>
      <c r="B178" s="114"/>
      <c r="C178" s="115"/>
      <c r="D178" s="115"/>
      <c r="E178" s="116"/>
      <c r="F178" s="117"/>
    </row>
    <row r="179" ht="12.75" customHeight="1">
      <c r="A179" s="118"/>
      <c r="B179" s="119"/>
      <c r="C179" s="120"/>
      <c r="D179" s="120"/>
      <c r="E179" s="121"/>
      <c r="F179" s="122"/>
    </row>
    <row r="180" ht="12.75" customHeight="1">
      <c r="A180" s="113"/>
      <c r="B180" s="114"/>
      <c r="C180" s="115"/>
      <c r="D180" s="115"/>
      <c r="E180" s="116"/>
      <c r="F180" s="117"/>
    </row>
    <row r="181" ht="12.75" customHeight="1">
      <c r="A181" s="118"/>
      <c r="B181" s="119"/>
      <c r="C181" s="120"/>
      <c r="D181" s="120"/>
      <c r="E181" s="121"/>
      <c r="F181" s="122"/>
    </row>
    <row r="182" ht="12.75" customHeight="1">
      <c r="A182" s="113"/>
      <c r="B182" s="114"/>
      <c r="C182" s="115"/>
      <c r="D182" s="115"/>
      <c r="E182" s="116"/>
      <c r="F182" s="117"/>
    </row>
    <row r="183" ht="12.75" customHeight="1">
      <c r="A183" s="118"/>
      <c r="B183" s="119"/>
      <c r="C183" s="120"/>
      <c r="D183" s="120"/>
      <c r="E183" s="121"/>
      <c r="F183" s="122"/>
    </row>
    <row r="184" ht="12.75" customHeight="1">
      <c r="A184" s="113"/>
      <c r="B184" s="114"/>
      <c r="C184" s="115"/>
      <c r="D184" s="115"/>
      <c r="E184" s="116"/>
      <c r="F184" s="117"/>
    </row>
    <row r="185" ht="12.75" customHeight="1">
      <c r="A185" s="118"/>
      <c r="B185" s="119"/>
      <c r="C185" s="120"/>
      <c r="D185" s="120"/>
      <c r="E185" s="121"/>
      <c r="F185" s="122"/>
    </row>
    <row r="186" ht="12.75" customHeight="1">
      <c r="A186" s="113"/>
      <c r="B186" s="114"/>
      <c r="C186" s="115"/>
      <c r="D186" s="115"/>
      <c r="E186" s="116"/>
      <c r="F186" s="117"/>
    </row>
    <row r="187" ht="12.75" customHeight="1">
      <c r="A187" s="118"/>
      <c r="B187" s="119"/>
      <c r="C187" s="120"/>
      <c r="D187" s="120"/>
      <c r="E187" s="121"/>
      <c r="F187" s="122"/>
    </row>
    <row r="188" ht="12.75" customHeight="1">
      <c r="A188" s="113"/>
      <c r="B188" s="114"/>
      <c r="C188" s="115"/>
      <c r="D188" s="115"/>
      <c r="E188" s="116"/>
      <c r="F188" s="117"/>
    </row>
    <row r="189" ht="12.75" customHeight="1">
      <c r="A189" s="118"/>
      <c r="B189" s="119"/>
      <c r="C189" s="120"/>
      <c r="D189" s="120"/>
      <c r="E189" s="121"/>
      <c r="F189" s="122"/>
    </row>
    <row r="190" ht="12.75" customHeight="1">
      <c r="A190" s="113"/>
      <c r="B190" s="114"/>
      <c r="C190" s="115"/>
      <c r="D190" s="115"/>
      <c r="E190" s="116"/>
      <c r="F190" s="117"/>
    </row>
    <row r="191" ht="12.75" customHeight="1">
      <c r="A191" s="118"/>
      <c r="B191" s="119"/>
      <c r="C191" s="120"/>
      <c r="D191" s="120"/>
      <c r="E191" s="121"/>
      <c r="F191" s="122"/>
    </row>
    <row r="192" ht="12.75" customHeight="1">
      <c r="A192" s="113"/>
      <c r="B192" s="114"/>
      <c r="C192" s="115"/>
      <c r="D192" s="115"/>
      <c r="E192" s="116"/>
      <c r="F192" s="117"/>
    </row>
    <row r="193" ht="12.75" customHeight="1">
      <c r="A193" s="118"/>
      <c r="B193" s="119"/>
      <c r="C193" s="120"/>
      <c r="D193" s="120"/>
      <c r="E193" s="121"/>
      <c r="F193" s="122"/>
    </row>
    <row r="194" ht="12.75" customHeight="1">
      <c r="A194" s="113"/>
      <c r="B194" s="114"/>
      <c r="C194" s="115"/>
      <c r="D194" s="115"/>
      <c r="E194" s="116"/>
      <c r="F194" s="117"/>
    </row>
    <row r="195" ht="12.75" customHeight="1">
      <c r="A195" s="118"/>
      <c r="B195" s="119"/>
      <c r="C195" s="120"/>
      <c r="D195" s="120"/>
      <c r="E195" s="121"/>
      <c r="F195" s="122"/>
    </row>
    <row r="196" ht="12.75" customHeight="1">
      <c r="A196" s="113"/>
      <c r="B196" s="114"/>
      <c r="C196" s="115"/>
      <c r="D196" s="115"/>
      <c r="E196" s="116"/>
      <c r="F196" s="117"/>
    </row>
    <row r="197" ht="12.75" customHeight="1">
      <c r="A197" s="118"/>
      <c r="B197" s="119"/>
      <c r="C197" s="120"/>
      <c r="D197" s="120"/>
      <c r="E197" s="121"/>
      <c r="F197" s="122"/>
    </row>
    <row r="198" ht="12.75" customHeight="1">
      <c r="A198" s="113"/>
      <c r="B198" s="114"/>
      <c r="C198" s="115"/>
      <c r="D198" s="115"/>
      <c r="E198" s="116"/>
      <c r="F198" s="117"/>
    </row>
    <row r="199" ht="12.75" customHeight="1">
      <c r="A199" s="118"/>
      <c r="B199" s="119"/>
      <c r="C199" s="120"/>
      <c r="D199" s="120"/>
      <c r="E199" s="121"/>
      <c r="F199" s="122"/>
    </row>
    <row r="200" ht="12.75" customHeight="1">
      <c r="A200" s="113"/>
      <c r="B200" s="114"/>
      <c r="C200" s="115"/>
      <c r="D200" s="115"/>
      <c r="E200" s="116"/>
      <c r="F200" s="117"/>
    </row>
    <row r="201" ht="12.75" customHeight="1">
      <c r="A201" s="118"/>
      <c r="B201" s="119"/>
      <c r="C201" s="120"/>
      <c r="D201" s="120"/>
      <c r="E201" s="121"/>
      <c r="F201" s="122"/>
    </row>
    <row r="202" ht="12.75" customHeight="1">
      <c r="A202" s="113"/>
      <c r="B202" s="114"/>
      <c r="C202" s="115"/>
      <c r="D202" s="115"/>
      <c r="E202" s="116"/>
      <c r="F202" s="117"/>
    </row>
    <row r="203" ht="12.75" customHeight="1">
      <c r="A203" s="118"/>
      <c r="B203" s="119"/>
      <c r="C203" s="120"/>
      <c r="D203" s="120"/>
      <c r="E203" s="121"/>
      <c r="F203" s="122"/>
    </row>
    <row r="204" ht="12.75" customHeight="1">
      <c r="A204" s="113"/>
      <c r="B204" s="114"/>
      <c r="C204" s="115"/>
      <c r="D204" s="115"/>
      <c r="E204" s="116"/>
      <c r="F204" s="117"/>
    </row>
    <row r="205" ht="12.75" customHeight="1">
      <c r="A205" s="118"/>
      <c r="B205" s="119"/>
      <c r="C205" s="120"/>
      <c r="D205" s="120"/>
      <c r="E205" s="121"/>
      <c r="F205" s="122"/>
    </row>
    <row r="206" ht="12.75" customHeight="1">
      <c r="A206" s="113"/>
      <c r="B206" s="114"/>
      <c r="C206" s="115"/>
      <c r="D206" s="115"/>
      <c r="E206" s="116"/>
      <c r="F206" s="117"/>
    </row>
    <row r="207" ht="12.75" customHeight="1">
      <c r="A207" s="118"/>
      <c r="B207" s="119"/>
      <c r="C207" s="120"/>
      <c r="D207" s="120"/>
      <c r="E207" s="121"/>
      <c r="F207" s="122"/>
    </row>
    <row r="208" ht="12.75" customHeight="1">
      <c r="A208" s="113"/>
      <c r="B208" s="114"/>
      <c r="C208" s="115"/>
      <c r="D208" s="115"/>
      <c r="E208" s="116"/>
      <c r="F208" s="117"/>
    </row>
    <row r="209" ht="12.75" customHeight="1">
      <c r="A209" s="118"/>
      <c r="B209" s="119"/>
      <c r="C209" s="120"/>
      <c r="D209" s="120"/>
      <c r="E209" s="121"/>
      <c r="F209" s="122"/>
    </row>
    <row r="210" ht="12.75" customHeight="1">
      <c r="A210" s="113"/>
      <c r="B210" s="114"/>
      <c r="C210" s="115"/>
      <c r="D210" s="115"/>
      <c r="E210" s="116"/>
      <c r="F210" s="117"/>
    </row>
    <row r="211" ht="12.75" customHeight="1">
      <c r="A211" s="118"/>
      <c r="B211" s="119"/>
      <c r="C211" s="120"/>
      <c r="D211" s="120"/>
      <c r="E211" s="121"/>
      <c r="F211" s="122"/>
    </row>
    <row r="212" ht="12.75" customHeight="1">
      <c r="A212" s="113"/>
      <c r="B212" s="114"/>
      <c r="C212" s="115"/>
      <c r="D212" s="115"/>
      <c r="E212" s="116"/>
      <c r="F212" s="117"/>
    </row>
    <row r="213" ht="12.75" customHeight="1">
      <c r="A213" s="118"/>
      <c r="B213" s="119"/>
      <c r="C213" s="120"/>
      <c r="D213" s="120"/>
      <c r="E213" s="121"/>
      <c r="F213" s="122"/>
    </row>
    <row r="214" ht="12.75" customHeight="1">
      <c r="A214" s="113"/>
      <c r="B214" s="114"/>
      <c r="C214" s="115"/>
      <c r="D214" s="115"/>
      <c r="E214" s="116"/>
      <c r="F214" s="117"/>
    </row>
    <row r="215" ht="12.75" customHeight="1">
      <c r="A215" s="118"/>
      <c r="B215" s="119"/>
      <c r="C215" s="120"/>
      <c r="D215" s="120"/>
      <c r="E215" s="121"/>
      <c r="F215" s="122"/>
    </row>
    <row r="216" ht="12.75" customHeight="1">
      <c r="A216" s="113"/>
      <c r="B216" s="114"/>
      <c r="C216" s="115"/>
      <c r="D216" s="115"/>
      <c r="E216" s="116"/>
      <c r="F216" s="117"/>
    </row>
    <row r="217" ht="12.75" customHeight="1">
      <c r="A217" s="118"/>
      <c r="B217" s="119"/>
      <c r="C217" s="120"/>
      <c r="D217" s="120"/>
      <c r="E217" s="121"/>
      <c r="F217" s="122"/>
    </row>
    <row r="218" ht="12.75" customHeight="1">
      <c r="A218" s="113"/>
      <c r="B218" s="114"/>
      <c r="C218" s="115"/>
      <c r="D218" s="115"/>
      <c r="E218" s="116"/>
      <c r="F218" s="117"/>
    </row>
    <row r="219" ht="12.75" customHeight="1">
      <c r="A219" s="118"/>
      <c r="B219" s="119"/>
      <c r="C219" s="120"/>
      <c r="D219" s="120"/>
      <c r="E219" s="121"/>
      <c r="F219" s="122"/>
    </row>
    <row r="220" ht="12.75" customHeight="1">
      <c r="A220" s="113"/>
      <c r="B220" s="114"/>
      <c r="C220" s="115"/>
      <c r="D220" s="115"/>
      <c r="E220" s="116"/>
      <c r="F220" s="117"/>
    </row>
    <row r="221" ht="12.75" customHeight="1">
      <c r="A221" s="118"/>
      <c r="B221" s="119"/>
      <c r="C221" s="120"/>
      <c r="D221" s="120"/>
      <c r="E221" s="121"/>
      <c r="F221" s="122"/>
    </row>
    <row r="222" ht="12.75" customHeight="1">
      <c r="A222" s="113"/>
      <c r="B222" s="114"/>
      <c r="C222" s="115"/>
      <c r="D222" s="115"/>
      <c r="E222" s="116"/>
      <c r="F222" s="117"/>
    </row>
    <row r="223" ht="12.75" customHeight="1">
      <c r="A223" s="118"/>
      <c r="B223" s="119"/>
      <c r="C223" s="120"/>
      <c r="D223" s="120"/>
      <c r="E223" s="121"/>
      <c r="F223" s="122"/>
    </row>
    <row r="224" ht="12.75" customHeight="1">
      <c r="A224" s="113"/>
      <c r="B224" s="114"/>
      <c r="C224" s="115"/>
      <c r="D224" s="115"/>
      <c r="E224" s="116"/>
      <c r="F224" s="117"/>
    </row>
    <row r="225" ht="12.75" customHeight="1">
      <c r="A225" s="118"/>
      <c r="B225" s="119"/>
      <c r="C225" s="120"/>
      <c r="D225" s="120"/>
      <c r="E225" s="121"/>
      <c r="F225" s="122"/>
    </row>
    <row r="226" ht="12.75" customHeight="1">
      <c r="A226" s="113"/>
      <c r="B226" s="114"/>
      <c r="C226" s="115"/>
      <c r="D226" s="115"/>
      <c r="E226" s="116"/>
      <c r="F226" s="117"/>
    </row>
    <row r="227" ht="12.75" customHeight="1">
      <c r="A227" s="118"/>
      <c r="B227" s="119"/>
      <c r="C227" s="120"/>
      <c r="D227" s="120"/>
      <c r="E227" s="121"/>
      <c r="F227" s="122"/>
    </row>
    <row r="228" ht="12.75" customHeight="1">
      <c r="A228" s="113"/>
      <c r="B228" s="114"/>
      <c r="C228" s="115"/>
      <c r="D228" s="115"/>
      <c r="E228" s="116"/>
      <c r="F228" s="117"/>
    </row>
    <row r="229" ht="12.75" customHeight="1">
      <c r="A229" s="118"/>
      <c r="B229" s="119"/>
      <c r="C229" s="120"/>
      <c r="D229" s="120"/>
      <c r="E229" s="121"/>
      <c r="F229" s="122"/>
    </row>
    <row r="230" ht="12.75" customHeight="1">
      <c r="A230" s="113"/>
      <c r="B230" s="114"/>
      <c r="C230" s="115"/>
      <c r="D230" s="115"/>
      <c r="E230" s="116"/>
      <c r="F230" s="117"/>
    </row>
    <row r="231" ht="12.75" customHeight="1">
      <c r="A231" s="118"/>
      <c r="B231" s="119"/>
      <c r="C231" s="120"/>
      <c r="D231" s="120"/>
      <c r="E231" s="121"/>
      <c r="F231" s="122"/>
    </row>
    <row r="232" ht="12.75" customHeight="1">
      <c r="A232" s="113"/>
      <c r="B232" s="114"/>
      <c r="C232" s="115"/>
      <c r="D232" s="115"/>
      <c r="E232" s="116"/>
      <c r="F232" s="117"/>
    </row>
    <row r="233" ht="12.75" customHeight="1">
      <c r="A233" s="118"/>
      <c r="B233" s="119"/>
      <c r="C233" s="120"/>
      <c r="D233" s="120"/>
      <c r="E233" s="121"/>
      <c r="F233" s="122"/>
    </row>
    <row r="234" ht="12.75" customHeight="1">
      <c r="A234" s="113"/>
      <c r="B234" s="114"/>
      <c r="C234" s="115"/>
      <c r="D234" s="115"/>
      <c r="E234" s="116"/>
      <c r="F234" s="117"/>
    </row>
    <row r="235" ht="12.75" customHeight="1">
      <c r="A235" s="118"/>
      <c r="B235" s="119"/>
      <c r="C235" s="120"/>
      <c r="D235" s="120"/>
      <c r="E235" s="121"/>
      <c r="F235" s="122"/>
    </row>
    <row r="236" ht="12.75" customHeight="1">
      <c r="A236" s="113"/>
      <c r="B236" s="114"/>
      <c r="C236" s="115"/>
      <c r="D236" s="115"/>
      <c r="E236" s="116"/>
      <c r="F236" s="117"/>
    </row>
    <row r="237" ht="12.75" customHeight="1">
      <c r="A237" s="118"/>
      <c r="B237" s="119"/>
      <c r="C237" s="120"/>
      <c r="D237" s="120"/>
      <c r="E237" s="121"/>
      <c r="F237" s="122"/>
    </row>
    <row r="238" ht="12.75" customHeight="1">
      <c r="A238" s="113"/>
      <c r="B238" s="114"/>
      <c r="C238" s="115"/>
      <c r="D238" s="115"/>
      <c r="E238" s="116"/>
      <c r="F238" s="117"/>
    </row>
    <row r="239" ht="12.75" customHeight="1">
      <c r="A239" s="118"/>
      <c r="B239" s="119"/>
      <c r="C239" s="120"/>
      <c r="D239" s="120"/>
      <c r="E239" s="121"/>
      <c r="F239" s="122"/>
    </row>
    <row r="240" ht="12.75" customHeight="1">
      <c r="A240" s="113"/>
      <c r="B240" s="114"/>
      <c r="C240" s="115"/>
      <c r="D240" s="115"/>
      <c r="E240" s="116"/>
      <c r="F240" s="117"/>
    </row>
    <row r="241" ht="12.75" customHeight="1">
      <c r="A241" s="118"/>
      <c r="B241" s="119"/>
      <c r="C241" s="120"/>
      <c r="D241" s="120"/>
      <c r="E241" s="121"/>
      <c r="F241" s="122"/>
    </row>
    <row r="242" ht="12.75" customHeight="1">
      <c r="A242" s="113"/>
      <c r="B242" s="114"/>
      <c r="C242" s="115"/>
      <c r="D242" s="115"/>
      <c r="E242" s="116"/>
      <c r="F242" s="117"/>
    </row>
    <row r="243" ht="12.75" customHeight="1">
      <c r="A243" s="118"/>
      <c r="B243" s="119"/>
      <c r="C243" s="120"/>
      <c r="D243" s="120"/>
      <c r="E243" s="121"/>
      <c r="F243" s="122"/>
    </row>
    <row r="244" ht="12.75" customHeight="1">
      <c r="A244" s="113"/>
      <c r="B244" s="114"/>
      <c r="C244" s="115"/>
      <c r="D244" s="115"/>
      <c r="E244" s="116"/>
      <c r="F244" s="117"/>
    </row>
    <row r="245" ht="12.75" customHeight="1">
      <c r="A245" s="118"/>
      <c r="B245" s="119"/>
      <c r="C245" s="120"/>
      <c r="D245" s="120"/>
      <c r="E245" s="121"/>
      <c r="F245" s="122"/>
    </row>
    <row r="246" ht="12.75" customHeight="1">
      <c r="A246" s="113"/>
      <c r="B246" s="114"/>
      <c r="C246" s="115"/>
      <c r="D246" s="115"/>
      <c r="E246" s="116"/>
      <c r="F246" s="117"/>
    </row>
    <row r="247" ht="12.75" customHeight="1">
      <c r="A247" s="118"/>
      <c r="B247" s="119"/>
      <c r="C247" s="120"/>
      <c r="D247" s="120"/>
      <c r="E247" s="121"/>
      <c r="F247" s="122"/>
    </row>
    <row r="248" ht="12.75" customHeight="1">
      <c r="A248" s="113"/>
      <c r="B248" s="114"/>
      <c r="C248" s="115"/>
      <c r="D248" s="115"/>
      <c r="E248" s="116"/>
      <c r="F248" s="117"/>
    </row>
    <row r="249" ht="12.75" customHeight="1">
      <c r="A249" s="118"/>
      <c r="B249" s="119"/>
      <c r="C249" s="120"/>
      <c r="D249" s="120"/>
      <c r="E249" s="121"/>
      <c r="F249" s="122"/>
    </row>
    <row r="250" ht="12.75" customHeight="1">
      <c r="A250" s="113"/>
      <c r="B250" s="114"/>
      <c r="C250" s="115"/>
      <c r="D250" s="115"/>
      <c r="E250" s="116"/>
      <c r="F250" s="117"/>
    </row>
    <row r="251" ht="12.75" customHeight="1">
      <c r="A251" s="118"/>
      <c r="B251" s="119"/>
      <c r="C251" s="120"/>
      <c r="D251" s="120"/>
      <c r="E251" s="121"/>
      <c r="F251" s="122"/>
    </row>
    <row r="252" ht="12.75" customHeight="1">
      <c r="A252" s="113"/>
      <c r="B252" s="114"/>
      <c r="C252" s="115"/>
      <c r="D252" s="115"/>
      <c r="E252" s="116"/>
      <c r="F252" s="117"/>
    </row>
    <row r="253" ht="12.75" customHeight="1">
      <c r="A253" s="118"/>
      <c r="B253" s="119"/>
      <c r="C253" s="120"/>
      <c r="D253" s="120"/>
      <c r="E253" s="121"/>
      <c r="F253" s="122"/>
    </row>
    <row r="254" ht="12.75" customHeight="1">
      <c r="A254" s="113"/>
      <c r="B254" s="114"/>
      <c r="C254" s="115"/>
      <c r="D254" s="115"/>
      <c r="E254" s="116"/>
      <c r="F254" s="117"/>
    </row>
    <row r="255" ht="12.75" customHeight="1">
      <c r="A255" s="118"/>
      <c r="B255" s="119"/>
      <c r="C255" s="120"/>
      <c r="D255" s="120"/>
      <c r="E255" s="121"/>
      <c r="F255" s="122"/>
    </row>
    <row r="256" ht="12.75" customHeight="1">
      <c r="A256" s="113"/>
      <c r="B256" s="114"/>
      <c r="C256" s="115"/>
      <c r="D256" s="115"/>
      <c r="E256" s="116"/>
      <c r="F256" s="117"/>
    </row>
    <row r="257" ht="12.75" customHeight="1">
      <c r="A257" s="118"/>
      <c r="B257" s="119"/>
      <c r="C257" s="120"/>
      <c r="D257" s="120"/>
      <c r="E257" s="121"/>
      <c r="F257" s="122"/>
    </row>
    <row r="258" ht="12.75" customHeight="1">
      <c r="A258" s="113"/>
      <c r="B258" s="114"/>
      <c r="C258" s="115"/>
      <c r="D258" s="115"/>
      <c r="E258" s="116"/>
      <c r="F258" s="117"/>
    </row>
    <row r="259" ht="12.75" customHeight="1">
      <c r="A259" s="118"/>
      <c r="B259" s="119"/>
      <c r="C259" s="120"/>
      <c r="D259" s="120"/>
      <c r="E259" s="121"/>
      <c r="F259" s="122"/>
    </row>
    <row r="260" ht="12.75" customHeight="1">
      <c r="A260" s="113"/>
      <c r="B260" s="114"/>
      <c r="C260" s="115"/>
      <c r="D260" s="115"/>
      <c r="E260" s="116"/>
      <c r="F260" s="117"/>
    </row>
    <row r="261" ht="12.75" customHeight="1">
      <c r="A261" s="118"/>
      <c r="B261" s="119"/>
      <c r="C261" s="120"/>
      <c r="D261" s="120"/>
      <c r="E261" s="121"/>
      <c r="F261" s="122"/>
    </row>
    <row r="262" ht="12.75" customHeight="1">
      <c r="A262" s="113"/>
      <c r="B262" s="114"/>
      <c r="C262" s="115"/>
      <c r="D262" s="115"/>
      <c r="E262" s="116"/>
      <c r="F262" s="117"/>
    </row>
    <row r="263" ht="12.75" customHeight="1">
      <c r="A263" s="118"/>
      <c r="B263" s="119"/>
      <c r="C263" s="120"/>
      <c r="D263" s="120"/>
      <c r="E263" s="121"/>
      <c r="F263" s="122"/>
    </row>
    <row r="264" ht="12.75" customHeight="1">
      <c r="A264" s="113"/>
      <c r="B264" s="114"/>
      <c r="C264" s="115"/>
      <c r="D264" s="115"/>
      <c r="E264" s="116"/>
      <c r="F264" s="117"/>
    </row>
    <row r="265" ht="12.75" customHeight="1">
      <c r="A265" s="118"/>
      <c r="B265" s="119"/>
      <c r="C265" s="120"/>
      <c r="D265" s="120"/>
      <c r="E265" s="121"/>
      <c r="F265" s="122"/>
    </row>
    <row r="266" ht="12.75" customHeight="1">
      <c r="A266" s="113"/>
      <c r="B266" s="114"/>
      <c r="C266" s="115"/>
      <c r="D266" s="115"/>
      <c r="E266" s="116"/>
      <c r="F266" s="117"/>
    </row>
    <row r="267" ht="12.75" customHeight="1">
      <c r="A267" s="118"/>
      <c r="B267" s="119"/>
      <c r="C267" s="120"/>
      <c r="D267" s="120"/>
      <c r="E267" s="121"/>
      <c r="F267" s="122"/>
    </row>
    <row r="268" ht="12.75" customHeight="1">
      <c r="A268" s="113"/>
      <c r="B268" s="114"/>
      <c r="C268" s="115"/>
      <c r="D268" s="115"/>
      <c r="E268" s="116"/>
      <c r="F268" s="117"/>
    </row>
    <row r="269" ht="12.75" customHeight="1">
      <c r="A269" s="118"/>
      <c r="B269" s="119"/>
      <c r="C269" s="120"/>
      <c r="D269" s="120"/>
      <c r="E269" s="121"/>
      <c r="F269" s="122"/>
    </row>
    <row r="270" ht="12.75" customHeight="1">
      <c r="A270" s="113"/>
      <c r="B270" s="114"/>
      <c r="C270" s="115"/>
      <c r="D270" s="115"/>
      <c r="E270" s="116"/>
      <c r="F270" s="117"/>
    </row>
    <row r="271" ht="12.75" customHeight="1">
      <c r="A271" s="118"/>
      <c r="B271" s="119"/>
      <c r="C271" s="120"/>
      <c r="D271" s="120"/>
      <c r="E271" s="121"/>
      <c r="F271" s="122"/>
    </row>
    <row r="272" ht="12.75" customHeight="1">
      <c r="A272" s="113"/>
      <c r="B272" s="114"/>
      <c r="C272" s="115"/>
      <c r="D272" s="115"/>
      <c r="E272" s="116"/>
      <c r="F272" s="117"/>
    </row>
    <row r="273" ht="12.75" customHeight="1">
      <c r="A273" s="118"/>
      <c r="B273" s="119"/>
      <c r="C273" s="120"/>
      <c r="D273" s="120"/>
      <c r="E273" s="121"/>
      <c r="F273" s="122"/>
    </row>
    <row r="274" ht="12.75" customHeight="1">
      <c r="A274" s="113"/>
      <c r="B274" s="114"/>
      <c r="C274" s="115"/>
      <c r="D274" s="115"/>
      <c r="E274" s="116"/>
      <c r="F274" s="117"/>
    </row>
    <row r="275" ht="12.75" customHeight="1">
      <c r="A275" s="118"/>
      <c r="B275" s="119"/>
      <c r="C275" s="120"/>
      <c r="D275" s="120"/>
      <c r="E275" s="121"/>
      <c r="F275" s="122"/>
    </row>
    <row r="276" ht="12.75" customHeight="1">
      <c r="A276" s="113"/>
      <c r="B276" s="114"/>
      <c r="C276" s="115"/>
      <c r="D276" s="115"/>
      <c r="E276" s="116"/>
      <c r="F276" s="117"/>
    </row>
    <row r="277" ht="12.75" customHeight="1">
      <c r="A277" s="118"/>
      <c r="B277" s="119"/>
      <c r="C277" s="120"/>
      <c r="D277" s="120"/>
      <c r="E277" s="121"/>
      <c r="F277" s="122"/>
    </row>
    <row r="278" ht="12.75" customHeight="1">
      <c r="A278" s="113"/>
      <c r="B278" s="114"/>
      <c r="C278" s="115"/>
      <c r="D278" s="115"/>
      <c r="E278" s="116"/>
      <c r="F278" s="117"/>
    </row>
    <row r="279" ht="12.75" customHeight="1">
      <c r="A279" s="118"/>
      <c r="B279" s="119"/>
      <c r="C279" s="120"/>
      <c r="D279" s="120"/>
      <c r="E279" s="121"/>
      <c r="F279" s="122"/>
    </row>
    <row r="280" ht="12.75" customHeight="1">
      <c r="A280" s="113"/>
      <c r="B280" s="114"/>
      <c r="C280" s="115"/>
      <c r="D280" s="115"/>
      <c r="E280" s="116"/>
      <c r="F280" s="117"/>
    </row>
    <row r="281" ht="12.75" customHeight="1">
      <c r="A281" s="118"/>
      <c r="B281" s="119"/>
      <c r="C281" s="120"/>
      <c r="D281" s="120"/>
      <c r="E281" s="121"/>
      <c r="F281" s="122"/>
    </row>
    <row r="282" ht="12.75" customHeight="1">
      <c r="A282" s="113"/>
      <c r="B282" s="114"/>
      <c r="C282" s="115"/>
      <c r="D282" s="115"/>
      <c r="E282" s="116"/>
      <c r="F282" s="117"/>
    </row>
    <row r="283" ht="12.75" customHeight="1">
      <c r="A283" s="118"/>
      <c r="B283" s="119"/>
      <c r="C283" s="120"/>
      <c r="D283" s="120"/>
      <c r="E283" s="121"/>
      <c r="F283" s="122"/>
    </row>
    <row r="284" ht="12.75" customHeight="1">
      <c r="A284" s="113"/>
      <c r="B284" s="114"/>
      <c r="C284" s="115"/>
      <c r="D284" s="115"/>
      <c r="E284" s="116"/>
      <c r="F284" s="117"/>
    </row>
    <row r="285" ht="12.75" customHeight="1">
      <c r="A285" s="118"/>
      <c r="B285" s="119"/>
      <c r="C285" s="120"/>
      <c r="D285" s="120"/>
      <c r="E285" s="121"/>
      <c r="F285" s="122"/>
    </row>
    <row r="286" ht="12.75" customHeight="1">
      <c r="A286" s="113"/>
      <c r="B286" s="114"/>
      <c r="C286" s="115"/>
      <c r="D286" s="115"/>
      <c r="E286" s="116"/>
      <c r="F286" s="117"/>
    </row>
    <row r="287" ht="12.75" customHeight="1">
      <c r="A287" s="118"/>
      <c r="B287" s="119"/>
      <c r="C287" s="120"/>
      <c r="D287" s="120"/>
      <c r="E287" s="121"/>
      <c r="F287" s="122"/>
    </row>
    <row r="288" ht="12.75" customHeight="1">
      <c r="A288" s="113"/>
      <c r="B288" s="114"/>
      <c r="C288" s="115"/>
      <c r="D288" s="115"/>
      <c r="E288" s="116"/>
      <c r="F288" s="117"/>
    </row>
    <row r="289" ht="12.75" customHeight="1">
      <c r="A289" s="118"/>
      <c r="B289" s="119"/>
      <c r="C289" s="120"/>
      <c r="D289" s="120"/>
      <c r="E289" s="121"/>
      <c r="F289" s="122"/>
    </row>
    <row r="290" ht="12.75" customHeight="1">
      <c r="A290" s="113"/>
      <c r="B290" s="114"/>
      <c r="C290" s="115"/>
      <c r="D290" s="115"/>
      <c r="E290" s="116"/>
      <c r="F290" s="117"/>
    </row>
    <row r="291" ht="12.75" customHeight="1">
      <c r="A291" s="118"/>
      <c r="B291" s="119"/>
      <c r="C291" s="120"/>
      <c r="D291" s="120"/>
      <c r="E291" s="121"/>
      <c r="F291" s="122"/>
    </row>
    <row r="292" ht="12.75" customHeight="1">
      <c r="A292" s="113"/>
      <c r="B292" s="114"/>
      <c r="C292" s="115"/>
      <c r="D292" s="115"/>
      <c r="E292" s="116"/>
      <c r="F292" s="117"/>
    </row>
    <row r="293" ht="12.75" customHeight="1">
      <c r="A293" s="118"/>
      <c r="B293" s="119"/>
      <c r="C293" s="120"/>
      <c r="D293" s="120"/>
      <c r="E293" s="121"/>
      <c r="F293" s="122"/>
    </row>
    <row r="294" ht="12.75" customHeight="1">
      <c r="A294" s="113"/>
      <c r="B294" s="114"/>
      <c r="C294" s="115"/>
      <c r="D294" s="115"/>
      <c r="E294" s="116"/>
      <c r="F294" s="117"/>
    </row>
    <row r="295" ht="12.75" customHeight="1">
      <c r="A295" s="118"/>
      <c r="B295" s="119"/>
      <c r="C295" s="120"/>
      <c r="D295" s="120"/>
      <c r="E295" s="121"/>
      <c r="F295" s="122"/>
    </row>
    <row r="296" ht="12.75" customHeight="1">
      <c r="A296" s="113"/>
      <c r="B296" s="114"/>
      <c r="C296" s="115"/>
      <c r="D296" s="115"/>
      <c r="E296" s="116"/>
      <c r="F296" s="117"/>
    </row>
    <row r="297" ht="12.75" customHeight="1">
      <c r="A297" s="118"/>
      <c r="B297" s="119"/>
      <c r="C297" s="120"/>
      <c r="D297" s="120"/>
      <c r="E297" s="121"/>
      <c r="F297" s="122"/>
    </row>
    <row r="298" ht="12.75" customHeight="1">
      <c r="A298" s="113"/>
      <c r="B298" s="114"/>
      <c r="C298" s="115"/>
      <c r="D298" s="115"/>
      <c r="E298" s="116"/>
      <c r="F298" s="117"/>
    </row>
    <row r="299" ht="12.75" customHeight="1">
      <c r="A299" s="118"/>
      <c r="B299" s="119"/>
      <c r="C299" s="120"/>
      <c r="D299" s="120"/>
      <c r="E299" s="121"/>
      <c r="F299" s="122"/>
    </row>
    <row r="300" ht="12.75" customHeight="1">
      <c r="A300" s="113"/>
      <c r="B300" s="114"/>
      <c r="C300" s="115"/>
      <c r="D300" s="115"/>
      <c r="E300" s="116"/>
      <c r="F300" s="117"/>
    </row>
    <row r="301" ht="12.75" customHeight="1">
      <c r="A301" s="118"/>
      <c r="B301" s="119"/>
      <c r="C301" s="120"/>
      <c r="D301" s="120"/>
      <c r="E301" s="121"/>
      <c r="F301" s="122"/>
    </row>
    <row r="302" ht="12.75" customHeight="1">
      <c r="A302" s="113"/>
      <c r="B302" s="114"/>
      <c r="C302" s="115"/>
      <c r="D302" s="115"/>
      <c r="E302" s="116"/>
      <c r="F302" s="117"/>
    </row>
    <row r="303" ht="12.75" customHeight="1">
      <c r="A303" s="118"/>
      <c r="B303" s="119"/>
      <c r="C303" s="120"/>
      <c r="D303" s="120"/>
      <c r="E303" s="121"/>
      <c r="F303" s="122"/>
    </row>
    <row r="304" ht="12.75" customHeight="1">
      <c r="A304" s="113"/>
      <c r="B304" s="114"/>
      <c r="C304" s="115"/>
      <c r="D304" s="115"/>
      <c r="E304" s="116"/>
      <c r="F304" s="117"/>
    </row>
    <row r="305" ht="12.75" customHeight="1">
      <c r="A305" s="118"/>
      <c r="B305" s="119"/>
      <c r="C305" s="120"/>
      <c r="D305" s="120"/>
      <c r="E305" s="121"/>
      <c r="F305" s="122"/>
    </row>
    <row r="306" ht="12.75" customHeight="1">
      <c r="A306" s="113"/>
      <c r="B306" s="114"/>
      <c r="C306" s="115"/>
      <c r="D306" s="115"/>
      <c r="E306" s="116"/>
      <c r="F306" s="117"/>
    </row>
    <row r="307" ht="12.75" customHeight="1">
      <c r="A307" s="118"/>
      <c r="B307" s="119"/>
      <c r="C307" s="120"/>
      <c r="D307" s="120"/>
      <c r="E307" s="121"/>
      <c r="F307" s="122"/>
    </row>
    <row r="308" ht="12.75" customHeight="1">
      <c r="A308" s="113"/>
      <c r="B308" s="114"/>
      <c r="C308" s="115"/>
      <c r="D308" s="115"/>
      <c r="E308" s="116"/>
      <c r="F308" s="117"/>
    </row>
    <row r="309" ht="12.75" customHeight="1">
      <c r="A309" s="118"/>
      <c r="B309" s="119"/>
      <c r="C309" s="120"/>
      <c r="D309" s="120"/>
      <c r="E309" s="121"/>
      <c r="F309" s="122"/>
    </row>
    <row r="310" ht="12.75" customHeight="1">
      <c r="A310" s="113"/>
      <c r="B310" s="114"/>
      <c r="C310" s="115"/>
      <c r="D310" s="115"/>
      <c r="E310" s="116"/>
      <c r="F310" s="117"/>
    </row>
    <row r="311" ht="12.75" customHeight="1">
      <c r="A311" s="118"/>
      <c r="B311" s="119"/>
      <c r="C311" s="120"/>
      <c r="D311" s="120"/>
      <c r="E311" s="121"/>
      <c r="F311" s="122"/>
    </row>
    <row r="312" ht="12.75" customHeight="1">
      <c r="A312" s="113"/>
      <c r="B312" s="114"/>
      <c r="C312" s="115"/>
      <c r="D312" s="115"/>
      <c r="E312" s="116"/>
      <c r="F312" s="117"/>
    </row>
    <row r="313" ht="12.75" customHeight="1">
      <c r="A313" s="118"/>
      <c r="B313" s="119"/>
      <c r="C313" s="120"/>
      <c r="D313" s="120"/>
      <c r="E313" s="121"/>
      <c r="F313" s="122"/>
    </row>
    <row r="314" ht="12.75" customHeight="1">
      <c r="A314" s="113"/>
      <c r="B314" s="114"/>
      <c r="C314" s="115"/>
      <c r="D314" s="115"/>
      <c r="E314" s="116"/>
      <c r="F314" s="117"/>
    </row>
    <row r="315" ht="12.75" customHeight="1">
      <c r="A315" s="118"/>
      <c r="B315" s="119"/>
      <c r="C315" s="120"/>
      <c r="D315" s="120"/>
      <c r="E315" s="121"/>
      <c r="F315" s="122"/>
    </row>
    <row r="316" ht="12.75" customHeight="1">
      <c r="A316" s="113"/>
      <c r="B316" s="114"/>
      <c r="C316" s="115"/>
      <c r="D316" s="115"/>
      <c r="E316" s="116"/>
      <c r="F316" s="117"/>
    </row>
    <row r="317" ht="12.75" customHeight="1">
      <c r="A317" s="118"/>
      <c r="B317" s="119"/>
      <c r="C317" s="120"/>
      <c r="D317" s="120"/>
      <c r="E317" s="121"/>
      <c r="F317" s="122"/>
    </row>
    <row r="318" ht="12.75" customHeight="1">
      <c r="A318" s="113"/>
      <c r="B318" s="114"/>
      <c r="C318" s="115"/>
      <c r="D318" s="115"/>
      <c r="E318" s="116"/>
      <c r="F318" s="117"/>
    </row>
    <row r="319" ht="12.75" customHeight="1">
      <c r="A319" s="118"/>
      <c r="B319" s="119"/>
      <c r="C319" s="120"/>
      <c r="D319" s="120"/>
      <c r="E319" s="121"/>
      <c r="F319" s="122"/>
    </row>
    <row r="320" ht="12.75" customHeight="1">
      <c r="A320" s="113"/>
      <c r="B320" s="114"/>
      <c r="C320" s="115"/>
      <c r="D320" s="115"/>
      <c r="E320" s="116"/>
      <c r="F320" s="117"/>
    </row>
    <row r="321" ht="12.75" customHeight="1">
      <c r="A321" s="118"/>
      <c r="B321" s="119"/>
      <c r="C321" s="120"/>
      <c r="D321" s="120"/>
      <c r="E321" s="121"/>
      <c r="F321" s="122"/>
    </row>
    <row r="322" ht="12.75" customHeight="1">
      <c r="A322" s="113"/>
      <c r="B322" s="114"/>
      <c r="C322" s="115"/>
      <c r="D322" s="115"/>
      <c r="E322" s="116"/>
      <c r="F322" s="117"/>
    </row>
    <row r="323" ht="12.75" customHeight="1">
      <c r="A323" s="118"/>
      <c r="B323" s="119"/>
      <c r="C323" s="120"/>
      <c r="D323" s="120"/>
      <c r="E323" s="121"/>
      <c r="F323" s="122"/>
    </row>
    <row r="324" ht="12.75" customHeight="1">
      <c r="A324" s="113"/>
      <c r="B324" s="114"/>
      <c r="C324" s="115"/>
      <c r="D324" s="115"/>
      <c r="E324" s="116"/>
      <c r="F324" s="117"/>
    </row>
    <row r="325" ht="12.75" customHeight="1">
      <c r="A325" s="118"/>
      <c r="B325" s="119"/>
      <c r="C325" s="120"/>
      <c r="D325" s="120"/>
      <c r="E325" s="121"/>
      <c r="F325" s="122"/>
    </row>
    <row r="326" ht="12.75" customHeight="1">
      <c r="A326" s="113"/>
      <c r="B326" s="114"/>
      <c r="C326" s="115"/>
      <c r="D326" s="115"/>
      <c r="E326" s="116"/>
      <c r="F326" s="117"/>
    </row>
    <row r="327" ht="12.75" customHeight="1">
      <c r="A327" s="118"/>
      <c r="B327" s="119"/>
      <c r="C327" s="120"/>
      <c r="D327" s="120"/>
      <c r="E327" s="121"/>
      <c r="F327" s="122"/>
    </row>
    <row r="328" ht="12.75" customHeight="1">
      <c r="A328" s="113"/>
      <c r="B328" s="114"/>
      <c r="C328" s="115"/>
      <c r="D328" s="115"/>
      <c r="E328" s="116"/>
      <c r="F328" s="117"/>
    </row>
    <row r="329" ht="12.75" customHeight="1">
      <c r="A329" s="118"/>
      <c r="B329" s="119"/>
      <c r="C329" s="120"/>
      <c r="D329" s="120"/>
      <c r="E329" s="121"/>
      <c r="F329" s="122"/>
    </row>
    <row r="330" ht="12.75" customHeight="1">
      <c r="A330" s="113"/>
      <c r="B330" s="114"/>
      <c r="C330" s="115"/>
      <c r="D330" s="115"/>
      <c r="E330" s="116"/>
      <c r="F330" s="117"/>
    </row>
    <row r="331" ht="12.75" customHeight="1">
      <c r="A331" s="118"/>
      <c r="B331" s="119"/>
      <c r="C331" s="120"/>
      <c r="D331" s="120"/>
      <c r="E331" s="121"/>
      <c r="F331" s="122"/>
    </row>
    <row r="332" ht="12.75" customHeight="1">
      <c r="A332" s="113"/>
      <c r="B332" s="114"/>
      <c r="C332" s="115"/>
      <c r="D332" s="115"/>
      <c r="E332" s="116"/>
      <c r="F332" s="117"/>
    </row>
    <row r="333" ht="12.75" customHeight="1">
      <c r="A333" s="118"/>
      <c r="B333" s="119"/>
      <c r="C333" s="120"/>
      <c r="D333" s="120"/>
      <c r="E333" s="121"/>
      <c r="F333" s="122"/>
    </row>
    <row r="334" ht="12.75" customHeight="1">
      <c r="A334" s="113"/>
      <c r="B334" s="114"/>
      <c r="C334" s="115"/>
      <c r="D334" s="115"/>
      <c r="E334" s="116"/>
      <c r="F334" s="117"/>
    </row>
    <row r="335" ht="12.75" customHeight="1">
      <c r="A335" s="118"/>
      <c r="B335" s="119"/>
      <c r="C335" s="120"/>
      <c r="D335" s="120"/>
      <c r="E335" s="121"/>
      <c r="F335" s="122"/>
    </row>
    <row r="336" ht="12.75" customHeight="1">
      <c r="A336" s="113"/>
      <c r="B336" s="114"/>
      <c r="C336" s="115"/>
      <c r="D336" s="115"/>
      <c r="E336" s="116"/>
      <c r="F336" s="117"/>
    </row>
    <row r="337" ht="12.75" customHeight="1">
      <c r="A337" s="118"/>
      <c r="B337" s="119"/>
      <c r="C337" s="120"/>
      <c r="D337" s="120"/>
      <c r="E337" s="121"/>
      <c r="F337" s="122"/>
    </row>
    <row r="338" ht="12.75" customHeight="1">
      <c r="A338" s="113"/>
      <c r="B338" s="114"/>
      <c r="C338" s="115"/>
      <c r="D338" s="115"/>
      <c r="E338" s="116"/>
      <c r="F338" s="117"/>
    </row>
    <row r="339" ht="12.75" customHeight="1">
      <c r="A339" s="118"/>
      <c r="B339" s="119"/>
      <c r="C339" s="120"/>
      <c r="D339" s="120"/>
      <c r="E339" s="121"/>
      <c r="F339" s="122"/>
    </row>
    <row r="340" ht="12.75" customHeight="1">
      <c r="A340" s="113"/>
      <c r="B340" s="114"/>
      <c r="C340" s="115"/>
      <c r="D340" s="115"/>
      <c r="E340" s="116"/>
      <c r="F340" s="117"/>
    </row>
    <row r="341" ht="12.75" customHeight="1">
      <c r="A341" s="118"/>
      <c r="B341" s="119"/>
      <c r="C341" s="120"/>
      <c r="D341" s="120"/>
      <c r="E341" s="121"/>
      <c r="F341" s="122"/>
    </row>
    <row r="342" ht="12.75" customHeight="1">
      <c r="A342" s="113"/>
      <c r="B342" s="114"/>
      <c r="C342" s="115"/>
      <c r="D342" s="115"/>
      <c r="E342" s="116"/>
      <c r="F342" s="117"/>
    </row>
    <row r="343" ht="12.75" customHeight="1">
      <c r="A343" s="118"/>
      <c r="B343" s="119"/>
      <c r="C343" s="120"/>
      <c r="D343" s="120"/>
      <c r="E343" s="121"/>
      <c r="F343" s="122"/>
    </row>
    <row r="344" ht="12.75" customHeight="1">
      <c r="A344" s="113"/>
      <c r="B344" s="114"/>
      <c r="C344" s="115"/>
      <c r="D344" s="115"/>
      <c r="E344" s="116"/>
      <c r="F344" s="117"/>
    </row>
    <row r="345" ht="12.75" customHeight="1">
      <c r="A345" s="118"/>
      <c r="B345" s="119"/>
      <c r="C345" s="120"/>
      <c r="D345" s="120"/>
      <c r="E345" s="121"/>
      <c r="F345" s="122"/>
    </row>
    <row r="346" ht="12.75" customHeight="1">
      <c r="A346" s="113"/>
      <c r="B346" s="114"/>
      <c r="C346" s="115"/>
      <c r="D346" s="115"/>
      <c r="E346" s="116"/>
      <c r="F346" s="117"/>
    </row>
    <row r="347" ht="12.75" customHeight="1">
      <c r="A347" s="118"/>
      <c r="B347" s="119"/>
      <c r="C347" s="120"/>
      <c r="D347" s="120"/>
      <c r="E347" s="121"/>
      <c r="F347" s="122"/>
    </row>
    <row r="348" ht="12.75" customHeight="1">
      <c r="A348" s="113"/>
      <c r="B348" s="114"/>
      <c r="C348" s="115"/>
      <c r="D348" s="115"/>
      <c r="E348" s="116"/>
      <c r="F348" s="117"/>
    </row>
    <row r="349" ht="12.75" customHeight="1">
      <c r="A349" s="118"/>
      <c r="B349" s="119"/>
      <c r="C349" s="120"/>
      <c r="D349" s="120"/>
      <c r="E349" s="121"/>
      <c r="F349" s="122"/>
    </row>
    <row r="350" ht="12.75" customHeight="1">
      <c r="A350" s="113"/>
      <c r="B350" s="114"/>
      <c r="C350" s="115"/>
      <c r="D350" s="115"/>
      <c r="E350" s="116"/>
      <c r="F350" s="117"/>
    </row>
    <row r="351" ht="12.75" customHeight="1">
      <c r="A351" s="118"/>
      <c r="B351" s="119"/>
      <c r="C351" s="120"/>
      <c r="D351" s="120"/>
      <c r="E351" s="121"/>
      <c r="F351" s="122"/>
    </row>
    <row r="352" ht="12.75" customHeight="1">
      <c r="A352" s="113"/>
      <c r="B352" s="114"/>
      <c r="C352" s="115"/>
      <c r="D352" s="115"/>
      <c r="E352" s="116"/>
      <c r="F352" s="117"/>
    </row>
    <row r="353" ht="12.75" customHeight="1">
      <c r="A353" s="118"/>
      <c r="B353" s="119"/>
      <c r="C353" s="120"/>
      <c r="D353" s="120"/>
      <c r="E353" s="121"/>
      <c r="F353" s="122"/>
    </row>
    <row r="354" ht="12.75" customHeight="1">
      <c r="A354" s="113"/>
      <c r="B354" s="114"/>
      <c r="C354" s="115"/>
      <c r="D354" s="115"/>
      <c r="E354" s="116"/>
      <c r="F354" s="117"/>
    </row>
    <row r="355" ht="12.75" customHeight="1">
      <c r="A355" s="118"/>
      <c r="B355" s="119"/>
      <c r="C355" s="120"/>
      <c r="D355" s="120"/>
      <c r="E355" s="121"/>
      <c r="F355" s="122"/>
    </row>
    <row r="356" ht="12.75" customHeight="1">
      <c r="A356" s="113"/>
      <c r="B356" s="114"/>
      <c r="C356" s="115"/>
      <c r="D356" s="115"/>
      <c r="E356" s="116"/>
      <c r="F356" s="117"/>
    </row>
    <row r="357" ht="12.75" customHeight="1">
      <c r="A357" s="118"/>
      <c r="B357" s="119"/>
      <c r="C357" s="120"/>
      <c r="D357" s="120"/>
      <c r="E357" s="121"/>
      <c r="F357" s="122"/>
    </row>
    <row r="358" ht="12.75" customHeight="1">
      <c r="A358" s="113"/>
      <c r="B358" s="114"/>
      <c r="C358" s="115"/>
      <c r="D358" s="115"/>
      <c r="E358" s="116"/>
      <c r="F358" s="117"/>
    </row>
    <row r="359" ht="12.75" customHeight="1">
      <c r="A359" s="118"/>
      <c r="B359" s="119"/>
      <c r="C359" s="120"/>
      <c r="D359" s="120"/>
      <c r="E359" s="121"/>
      <c r="F359" s="122"/>
    </row>
    <row r="360" ht="12.75" customHeight="1">
      <c r="A360" s="113"/>
      <c r="B360" s="114"/>
      <c r="C360" s="115"/>
      <c r="D360" s="115"/>
      <c r="E360" s="116"/>
      <c r="F360" s="117"/>
    </row>
    <row r="361" ht="12.75" customHeight="1">
      <c r="A361" s="118"/>
      <c r="B361" s="119"/>
      <c r="C361" s="120"/>
      <c r="D361" s="120"/>
      <c r="E361" s="121"/>
      <c r="F361" s="122"/>
    </row>
    <row r="362" ht="12.75" customHeight="1">
      <c r="A362" s="113"/>
      <c r="B362" s="114"/>
      <c r="C362" s="115"/>
      <c r="D362" s="115"/>
      <c r="E362" s="116"/>
      <c r="F362" s="117"/>
    </row>
    <row r="363" ht="12.75" customHeight="1">
      <c r="A363" s="118"/>
      <c r="B363" s="119"/>
      <c r="C363" s="120"/>
      <c r="D363" s="120"/>
      <c r="E363" s="121"/>
      <c r="F363" s="122"/>
    </row>
    <row r="364" ht="12.75" customHeight="1">
      <c r="A364" s="113"/>
      <c r="B364" s="114"/>
      <c r="C364" s="115"/>
      <c r="D364" s="115"/>
      <c r="E364" s="116"/>
      <c r="F364" s="117"/>
    </row>
    <row r="365" ht="12.75" customHeight="1">
      <c r="A365" s="118"/>
      <c r="B365" s="119"/>
      <c r="C365" s="120"/>
      <c r="D365" s="120"/>
      <c r="E365" s="121"/>
      <c r="F365" s="122"/>
    </row>
    <row r="366" ht="12.75" customHeight="1">
      <c r="A366" s="113"/>
      <c r="B366" s="114"/>
      <c r="C366" s="115"/>
      <c r="D366" s="115"/>
      <c r="E366" s="116"/>
      <c r="F366" s="117"/>
    </row>
    <row r="367" ht="12.75" customHeight="1">
      <c r="A367" s="118"/>
      <c r="B367" s="119"/>
      <c r="C367" s="120"/>
      <c r="D367" s="120"/>
      <c r="E367" s="121"/>
      <c r="F367" s="122"/>
    </row>
    <row r="368" ht="12.75" customHeight="1">
      <c r="A368" s="113"/>
      <c r="B368" s="114"/>
      <c r="C368" s="115"/>
      <c r="D368" s="115"/>
      <c r="E368" s="116"/>
      <c r="F368" s="117"/>
    </row>
    <row r="369" ht="12.75" customHeight="1">
      <c r="A369" s="118"/>
      <c r="B369" s="119"/>
      <c r="C369" s="120"/>
      <c r="D369" s="120"/>
      <c r="E369" s="121"/>
      <c r="F369" s="122"/>
    </row>
    <row r="370" ht="12.75" customHeight="1">
      <c r="A370" s="113"/>
      <c r="B370" s="114"/>
      <c r="C370" s="115"/>
      <c r="D370" s="115"/>
      <c r="E370" s="116"/>
      <c r="F370" s="117"/>
    </row>
    <row r="371" ht="12.75" customHeight="1">
      <c r="A371" s="118"/>
      <c r="B371" s="119"/>
      <c r="C371" s="120"/>
      <c r="D371" s="120"/>
      <c r="E371" s="121"/>
      <c r="F371" s="122"/>
    </row>
    <row r="372" ht="12.75" customHeight="1">
      <c r="A372" s="113"/>
      <c r="B372" s="114"/>
      <c r="C372" s="115"/>
      <c r="D372" s="115"/>
      <c r="E372" s="116"/>
      <c r="F372" s="117"/>
    </row>
    <row r="373" ht="12.75" customHeight="1">
      <c r="A373" s="118"/>
      <c r="B373" s="119"/>
      <c r="C373" s="120"/>
      <c r="D373" s="120"/>
      <c r="E373" s="121"/>
      <c r="F373" s="122"/>
    </row>
    <row r="374" ht="12.75" customHeight="1">
      <c r="A374" s="113"/>
      <c r="B374" s="114"/>
      <c r="C374" s="115"/>
      <c r="D374" s="115"/>
      <c r="E374" s="116"/>
      <c r="F374" s="117"/>
    </row>
    <row r="375" ht="12.75" customHeight="1">
      <c r="A375" s="118"/>
      <c r="B375" s="119"/>
      <c r="C375" s="120"/>
      <c r="D375" s="120"/>
      <c r="E375" s="121"/>
      <c r="F375" s="122"/>
    </row>
    <row r="376" ht="12.75" customHeight="1">
      <c r="A376" s="113"/>
      <c r="B376" s="114"/>
      <c r="C376" s="115"/>
      <c r="D376" s="115"/>
      <c r="E376" s="116"/>
      <c r="F376" s="117"/>
    </row>
    <row r="377" ht="12.75" customHeight="1">
      <c r="A377" s="118"/>
      <c r="B377" s="119"/>
      <c r="C377" s="120"/>
      <c r="D377" s="120"/>
      <c r="E377" s="121"/>
      <c r="F377" s="122"/>
    </row>
    <row r="378" ht="12.75" customHeight="1">
      <c r="A378" s="113"/>
      <c r="B378" s="114"/>
      <c r="C378" s="115"/>
      <c r="D378" s="115"/>
      <c r="E378" s="116"/>
      <c r="F378" s="117"/>
    </row>
    <row r="379" ht="12.75" customHeight="1">
      <c r="A379" s="118"/>
      <c r="B379" s="119"/>
      <c r="C379" s="120"/>
      <c r="D379" s="120"/>
      <c r="E379" s="121"/>
      <c r="F379" s="122"/>
    </row>
    <row r="380" ht="12.75" customHeight="1">
      <c r="A380" s="113"/>
      <c r="B380" s="114"/>
      <c r="C380" s="115"/>
      <c r="D380" s="115"/>
      <c r="E380" s="116"/>
      <c r="F380" s="117"/>
    </row>
    <row r="381" ht="12.75" customHeight="1">
      <c r="A381" s="118"/>
      <c r="B381" s="119"/>
      <c r="C381" s="120"/>
      <c r="D381" s="120"/>
      <c r="E381" s="121"/>
      <c r="F381" s="122"/>
    </row>
    <row r="382" ht="12.75" customHeight="1">
      <c r="A382" s="113"/>
      <c r="B382" s="114"/>
      <c r="C382" s="115"/>
      <c r="D382" s="115"/>
      <c r="E382" s="116"/>
      <c r="F382" s="117"/>
    </row>
    <row r="383" ht="12.75" customHeight="1">
      <c r="A383" s="118"/>
      <c r="B383" s="119"/>
      <c r="C383" s="120"/>
      <c r="D383" s="120"/>
      <c r="E383" s="121"/>
      <c r="F383" s="122"/>
    </row>
    <row r="384" ht="12.75" customHeight="1">
      <c r="A384" s="113"/>
      <c r="B384" s="114"/>
      <c r="C384" s="115"/>
      <c r="D384" s="115"/>
      <c r="E384" s="116"/>
      <c r="F384" s="117"/>
    </row>
    <row r="385" ht="12.75" customHeight="1">
      <c r="A385" s="118"/>
      <c r="B385" s="119"/>
      <c r="C385" s="120"/>
      <c r="D385" s="120"/>
      <c r="E385" s="121"/>
      <c r="F385" s="122"/>
    </row>
    <row r="386" ht="12.75" customHeight="1">
      <c r="A386" s="113"/>
      <c r="B386" s="114"/>
      <c r="C386" s="115"/>
      <c r="D386" s="115"/>
      <c r="E386" s="116"/>
      <c r="F386" s="117"/>
    </row>
    <row r="387" ht="12.75" customHeight="1">
      <c r="A387" s="118"/>
      <c r="B387" s="119"/>
      <c r="C387" s="120"/>
      <c r="D387" s="120"/>
      <c r="E387" s="121"/>
      <c r="F387" s="122"/>
    </row>
    <row r="388" ht="12.75" customHeight="1">
      <c r="A388" s="113"/>
      <c r="B388" s="114"/>
      <c r="C388" s="115"/>
      <c r="D388" s="115"/>
      <c r="E388" s="116"/>
      <c r="F388" s="117"/>
    </row>
    <row r="389" ht="12.75" customHeight="1">
      <c r="A389" s="118"/>
      <c r="B389" s="119"/>
      <c r="C389" s="120"/>
      <c r="D389" s="120"/>
      <c r="E389" s="121"/>
      <c r="F389" s="122"/>
    </row>
    <row r="390" ht="12.75" customHeight="1">
      <c r="A390" s="113"/>
      <c r="B390" s="114"/>
      <c r="C390" s="115"/>
      <c r="D390" s="115"/>
      <c r="E390" s="116"/>
      <c r="F390" s="117"/>
    </row>
    <row r="391" ht="12.75" customHeight="1">
      <c r="A391" s="118"/>
      <c r="B391" s="119"/>
      <c r="C391" s="120"/>
      <c r="D391" s="120"/>
      <c r="E391" s="121"/>
      <c r="F391" s="122"/>
    </row>
    <row r="392" ht="12.75" customHeight="1">
      <c r="A392" s="113"/>
      <c r="B392" s="114"/>
      <c r="C392" s="115"/>
      <c r="D392" s="115"/>
      <c r="E392" s="116"/>
      <c r="F392" s="117"/>
    </row>
    <row r="393" ht="12.75" customHeight="1">
      <c r="A393" s="118"/>
      <c r="B393" s="119"/>
      <c r="C393" s="120"/>
      <c r="D393" s="120"/>
      <c r="E393" s="121"/>
      <c r="F393" s="122"/>
    </row>
    <row r="394" ht="12.75" customHeight="1">
      <c r="A394" s="113"/>
      <c r="B394" s="114"/>
      <c r="C394" s="115"/>
      <c r="D394" s="115"/>
      <c r="E394" s="116"/>
      <c r="F394" s="117"/>
    </row>
    <row r="395" ht="12.75" customHeight="1">
      <c r="A395" s="118"/>
      <c r="B395" s="119"/>
      <c r="C395" s="120"/>
      <c r="D395" s="120"/>
      <c r="E395" s="121"/>
      <c r="F395" s="122"/>
    </row>
    <row r="396" ht="12.75" customHeight="1">
      <c r="A396" s="113"/>
      <c r="B396" s="114"/>
      <c r="C396" s="115"/>
      <c r="D396" s="115"/>
      <c r="E396" s="116"/>
      <c r="F396" s="117"/>
    </row>
    <row r="397" ht="12.75" customHeight="1">
      <c r="A397" s="118"/>
      <c r="B397" s="119"/>
      <c r="C397" s="120"/>
      <c r="D397" s="120"/>
      <c r="E397" s="121"/>
      <c r="F397" s="122"/>
    </row>
    <row r="398" ht="12.75" customHeight="1">
      <c r="A398" s="113"/>
      <c r="B398" s="114"/>
      <c r="C398" s="115"/>
      <c r="D398" s="115"/>
      <c r="E398" s="116"/>
      <c r="F398" s="117"/>
    </row>
    <row r="399" ht="12.75" customHeight="1">
      <c r="A399" s="118"/>
      <c r="B399" s="119"/>
      <c r="C399" s="120"/>
      <c r="D399" s="120"/>
      <c r="E399" s="121"/>
      <c r="F399" s="122"/>
    </row>
    <row r="400" ht="12.75" customHeight="1">
      <c r="A400" s="113"/>
      <c r="B400" s="114"/>
      <c r="C400" s="115"/>
      <c r="D400" s="115"/>
      <c r="E400" s="116"/>
      <c r="F400" s="117"/>
    </row>
    <row r="401" ht="12.75" customHeight="1">
      <c r="A401" s="118"/>
      <c r="B401" s="119"/>
      <c r="C401" s="120"/>
      <c r="D401" s="120"/>
      <c r="E401" s="121"/>
      <c r="F401" s="122"/>
    </row>
    <row r="402" ht="12.75" customHeight="1">
      <c r="A402" s="113"/>
      <c r="B402" s="114"/>
      <c r="C402" s="115"/>
      <c r="D402" s="115"/>
      <c r="E402" s="116"/>
      <c r="F402" s="117"/>
    </row>
    <row r="403" ht="12.75" customHeight="1">
      <c r="A403" s="118"/>
      <c r="B403" s="119"/>
      <c r="C403" s="120"/>
      <c r="D403" s="120"/>
      <c r="E403" s="121"/>
      <c r="F403" s="122"/>
    </row>
    <row r="404" ht="12.75" customHeight="1">
      <c r="A404" s="113"/>
      <c r="B404" s="114"/>
      <c r="C404" s="115"/>
      <c r="D404" s="115"/>
      <c r="E404" s="116"/>
      <c r="F404" s="117"/>
    </row>
    <row r="405" ht="12.75" customHeight="1">
      <c r="A405" s="118"/>
      <c r="B405" s="119"/>
      <c r="C405" s="120"/>
      <c r="D405" s="120"/>
      <c r="E405" s="121"/>
      <c r="F405" s="122"/>
    </row>
    <row r="406" ht="12.75" customHeight="1">
      <c r="A406" s="113"/>
      <c r="B406" s="114"/>
      <c r="C406" s="115"/>
      <c r="D406" s="115"/>
      <c r="E406" s="116"/>
      <c r="F406" s="117"/>
    </row>
    <row r="407" ht="12.75" customHeight="1">
      <c r="A407" s="118"/>
      <c r="B407" s="119"/>
      <c r="C407" s="120"/>
      <c r="D407" s="120"/>
      <c r="E407" s="121"/>
      <c r="F407" s="122"/>
    </row>
    <row r="408" ht="12.75" customHeight="1">
      <c r="A408" s="113"/>
      <c r="B408" s="114"/>
      <c r="C408" s="115"/>
      <c r="D408" s="115"/>
      <c r="E408" s="116"/>
      <c r="F408" s="117"/>
    </row>
    <row r="409" ht="12.75" customHeight="1">
      <c r="A409" s="118"/>
      <c r="B409" s="119"/>
      <c r="C409" s="120"/>
      <c r="D409" s="120"/>
      <c r="E409" s="121"/>
      <c r="F409" s="122"/>
    </row>
    <row r="410" ht="12.75" customHeight="1">
      <c r="A410" s="113"/>
      <c r="B410" s="114"/>
      <c r="C410" s="115"/>
      <c r="D410" s="115"/>
      <c r="E410" s="116"/>
      <c r="F410" s="117"/>
    </row>
    <row r="411" ht="12.75" customHeight="1">
      <c r="A411" s="118"/>
      <c r="B411" s="119"/>
      <c r="C411" s="120"/>
      <c r="D411" s="120"/>
      <c r="E411" s="121"/>
      <c r="F411" s="122"/>
    </row>
    <row r="412" ht="12.75" customHeight="1">
      <c r="A412" s="113"/>
      <c r="B412" s="114"/>
      <c r="C412" s="115"/>
      <c r="D412" s="115"/>
      <c r="E412" s="116"/>
      <c r="F412" s="117"/>
    </row>
    <row r="413" ht="12.75" customHeight="1">
      <c r="A413" s="118"/>
      <c r="B413" s="119"/>
      <c r="C413" s="120"/>
      <c r="D413" s="120"/>
      <c r="E413" s="121"/>
      <c r="F413" s="122"/>
    </row>
    <row r="414" ht="12.75" customHeight="1">
      <c r="A414" s="113"/>
      <c r="B414" s="114"/>
      <c r="C414" s="115"/>
      <c r="D414" s="115"/>
      <c r="E414" s="116"/>
      <c r="F414" s="117"/>
    </row>
    <row r="415" ht="12.75" customHeight="1">
      <c r="A415" s="118"/>
      <c r="B415" s="119"/>
      <c r="C415" s="120"/>
      <c r="D415" s="120"/>
      <c r="E415" s="121"/>
      <c r="F415" s="122"/>
    </row>
    <row r="416" ht="12.75" customHeight="1">
      <c r="A416" s="113"/>
      <c r="B416" s="114"/>
      <c r="C416" s="115"/>
      <c r="D416" s="115"/>
      <c r="E416" s="116"/>
      <c r="F416" s="117"/>
    </row>
    <row r="417" ht="12.75" customHeight="1">
      <c r="A417" s="118"/>
      <c r="B417" s="119"/>
      <c r="C417" s="120"/>
      <c r="D417" s="120"/>
      <c r="E417" s="121"/>
      <c r="F417" s="122"/>
    </row>
    <row r="418" ht="12.75" customHeight="1">
      <c r="A418" s="113"/>
      <c r="B418" s="114"/>
      <c r="C418" s="115"/>
      <c r="D418" s="115"/>
      <c r="E418" s="116"/>
      <c r="F418" s="117"/>
    </row>
    <row r="419" ht="12.75" customHeight="1">
      <c r="A419" s="118"/>
      <c r="B419" s="119"/>
      <c r="C419" s="120"/>
      <c r="D419" s="120"/>
      <c r="E419" s="121"/>
      <c r="F419" s="122"/>
    </row>
    <row r="420" ht="12.75" customHeight="1">
      <c r="A420" s="113"/>
      <c r="B420" s="114"/>
      <c r="C420" s="115"/>
      <c r="D420" s="115"/>
      <c r="E420" s="116"/>
      <c r="F420" s="117"/>
    </row>
    <row r="421" ht="12.75" customHeight="1">
      <c r="A421" s="118"/>
      <c r="B421" s="119"/>
      <c r="C421" s="120"/>
      <c r="D421" s="120"/>
      <c r="E421" s="121"/>
      <c r="F421" s="122"/>
    </row>
    <row r="422" ht="12.75" customHeight="1">
      <c r="A422" s="113"/>
      <c r="B422" s="114"/>
      <c r="C422" s="115"/>
      <c r="D422" s="115"/>
      <c r="E422" s="116"/>
      <c r="F422" s="117"/>
    </row>
    <row r="423" ht="12.75" customHeight="1">
      <c r="A423" s="118"/>
      <c r="B423" s="119"/>
      <c r="C423" s="120"/>
      <c r="D423" s="120"/>
      <c r="E423" s="121"/>
      <c r="F423" s="122"/>
    </row>
    <row r="424" ht="12.75" customHeight="1">
      <c r="A424" s="113"/>
      <c r="B424" s="114"/>
      <c r="C424" s="115"/>
      <c r="D424" s="115"/>
      <c r="E424" s="116"/>
      <c r="F424" s="117"/>
    </row>
    <row r="425" ht="12.75" customHeight="1">
      <c r="A425" s="118"/>
      <c r="B425" s="119"/>
      <c r="C425" s="120"/>
      <c r="D425" s="120"/>
      <c r="E425" s="121"/>
      <c r="F425" s="122"/>
    </row>
    <row r="426" ht="12.75" customHeight="1">
      <c r="A426" s="113"/>
      <c r="B426" s="114"/>
      <c r="C426" s="115"/>
      <c r="D426" s="115"/>
      <c r="E426" s="116"/>
      <c r="F426" s="117"/>
    </row>
    <row r="427" ht="12.75" customHeight="1">
      <c r="A427" s="118"/>
      <c r="B427" s="119"/>
      <c r="C427" s="120"/>
      <c r="D427" s="120"/>
      <c r="E427" s="121"/>
      <c r="F427" s="122"/>
    </row>
    <row r="428" ht="12.75" customHeight="1">
      <c r="A428" s="113"/>
      <c r="B428" s="114"/>
      <c r="C428" s="115"/>
      <c r="D428" s="115"/>
      <c r="E428" s="116"/>
      <c r="F428" s="117"/>
    </row>
    <row r="429" ht="12.75" customHeight="1">
      <c r="A429" s="118"/>
      <c r="B429" s="119"/>
      <c r="C429" s="120"/>
      <c r="D429" s="120"/>
      <c r="E429" s="121"/>
      <c r="F429" s="122"/>
    </row>
    <row r="430" ht="12.75" customHeight="1">
      <c r="A430" s="113"/>
      <c r="B430" s="114"/>
      <c r="C430" s="115"/>
      <c r="D430" s="115"/>
      <c r="E430" s="116"/>
      <c r="F430" s="117"/>
    </row>
    <row r="431" ht="12.75" customHeight="1">
      <c r="A431" s="118"/>
      <c r="B431" s="119"/>
      <c r="C431" s="120"/>
      <c r="D431" s="120"/>
      <c r="E431" s="121"/>
      <c r="F431" s="122"/>
    </row>
    <row r="432" ht="12.75" customHeight="1">
      <c r="A432" s="113"/>
      <c r="B432" s="114"/>
      <c r="C432" s="115"/>
      <c r="D432" s="115"/>
      <c r="E432" s="116"/>
      <c r="F432" s="117"/>
    </row>
    <row r="433" ht="12.75" customHeight="1">
      <c r="A433" s="118"/>
      <c r="B433" s="119"/>
      <c r="C433" s="120"/>
      <c r="D433" s="120"/>
      <c r="E433" s="121"/>
      <c r="F433" s="122"/>
    </row>
    <row r="434" ht="12.75" customHeight="1">
      <c r="A434" s="113"/>
      <c r="B434" s="114"/>
      <c r="C434" s="115"/>
      <c r="D434" s="115"/>
      <c r="E434" s="116"/>
      <c r="F434" s="117"/>
    </row>
    <row r="435" ht="12.75" customHeight="1">
      <c r="A435" s="118"/>
      <c r="B435" s="119"/>
      <c r="C435" s="120"/>
      <c r="D435" s="120"/>
      <c r="E435" s="121"/>
      <c r="F435" s="122"/>
    </row>
    <row r="436" ht="12.75" customHeight="1">
      <c r="A436" s="113"/>
      <c r="B436" s="114"/>
      <c r="C436" s="115"/>
      <c r="D436" s="115"/>
      <c r="E436" s="116"/>
      <c r="F436" s="117"/>
    </row>
    <row r="437" ht="12.75" customHeight="1">
      <c r="A437" s="118"/>
      <c r="B437" s="119"/>
      <c r="C437" s="120"/>
      <c r="D437" s="120"/>
      <c r="E437" s="121"/>
      <c r="F437" s="122"/>
    </row>
    <row r="438" ht="12.75" customHeight="1">
      <c r="A438" s="113"/>
      <c r="B438" s="114"/>
      <c r="C438" s="115"/>
      <c r="D438" s="115"/>
      <c r="E438" s="116"/>
      <c r="F438" s="117"/>
    </row>
    <row r="439" ht="12.75" customHeight="1">
      <c r="A439" s="118"/>
      <c r="B439" s="119"/>
      <c r="C439" s="120"/>
      <c r="D439" s="120"/>
      <c r="E439" s="121"/>
      <c r="F439" s="122"/>
    </row>
    <row r="440" ht="12.75" customHeight="1">
      <c r="A440" s="113"/>
      <c r="B440" s="114"/>
      <c r="C440" s="115"/>
      <c r="D440" s="115"/>
      <c r="E440" s="116"/>
      <c r="F440" s="117"/>
    </row>
    <row r="441" ht="12.75" customHeight="1">
      <c r="A441" s="118"/>
      <c r="B441" s="119"/>
      <c r="C441" s="120"/>
      <c r="D441" s="120"/>
      <c r="E441" s="121"/>
      <c r="F441" s="122"/>
    </row>
    <row r="442" ht="12.75" customHeight="1">
      <c r="A442" s="113"/>
      <c r="B442" s="114"/>
      <c r="C442" s="115"/>
      <c r="D442" s="115"/>
      <c r="E442" s="116"/>
      <c r="F442" s="117"/>
    </row>
    <row r="443" ht="12.75" customHeight="1">
      <c r="A443" s="118"/>
      <c r="B443" s="119"/>
      <c r="C443" s="120"/>
      <c r="D443" s="120"/>
      <c r="E443" s="121"/>
      <c r="F443" s="122"/>
    </row>
    <row r="444" ht="12.75" customHeight="1">
      <c r="A444" s="113"/>
      <c r="B444" s="114"/>
      <c r="C444" s="115"/>
      <c r="D444" s="115"/>
      <c r="E444" s="116"/>
      <c r="F444" s="117"/>
    </row>
    <row r="445" ht="12.75" customHeight="1">
      <c r="A445" s="118"/>
      <c r="B445" s="119"/>
      <c r="C445" s="120"/>
      <c r="D445" s="120"/>
      <c r="E445" s="121"/>
      <c r="F445" s="122"/>
    </row>
    <row r="446" ht="12.75" customHeight="1">
      <c r="A446" s="113"/>
      <c r="B446" s="114"/>
      <c r="C446" s="115"/>
      <c r="D446" s="115"/>
      <c r="E446" s="116"/>
      <c r="F446" s="117"/>
    </row>
    <row r="447" ht="12.75" customHeight="1">
      <c r="A447" s="118"/>
      <c r="B447" s="119"/>
      <c r="C447" s="120"/>
      <c r="D447" s="120"/>
      <c r="E447" s="121"/>
      <c r="F447" s="122"/>
    </row>
    <row r="448" ht="12.75" customHeight="1">
      <c r="A448" s="113"/>
      <c r="B448" s="114"/>
      <c r="C448" s="115"/>
      <c r="D448" s="115"/>
      <c r="E448" s="116"/>
      <c r="F448" s="117"/>
    </row>
    <row r="449" ht="12.75" customHeight="1">
      <c r="A449" s="118"/>
      <c r="B449" s="119"/>
      <c r="C449" s="120"/>
      <c r="D449" s="120"/>
      <c r="E449" s="121"/>
      <c r="F449" s="122"/>
    </row>
    <row r="450" ht="12.75" customHeight="1">
      <c r="A450" s="113"/>
      <c r="B450" s="114"/>
      <c r="C450" s="115"/>
      <c r="D450" s="115"/>
      <c r="E450" s="116"/>
      <c r="F450" s="117"/>
    </row>
    <row r="451" ht="12.75" customHeight="1">
      <c r="A451" s="118"/>
      <c r="B451" s="119"/>
      <c r="C451" s="120"/>
      <c r="D451" s="120"/>
      <c r="E451" s="121"/>
      <c r="F451" s="122"/>
    </row>
    <row r="452" ht="12.75" customHeight="1">
      <c r="A452" s="113"/>
      <c r="B452" s="114"/>
      <c r="C452" s="115"/>
      <c r="D452" s="115"/>
      <c r="E452" s="116"/>
      <c r="F452" s="117"/>
    </row>
    <row r="453" ht="12.75" customHeight="1">
      <c r="A453" s="118"/>
      <c r="B453" s="119"/>
      <c r="C453" s="120"/>
      <c r="D453" s="120"/>
      <c r="E453" s="121"/>
      <c r="F453" s="122"/>
    </row>
    <row r="454" ht="12.75" customHeight="1">
      <c r="A454" s="113"/>
      <c r="B454" s="114"/>
      <c r="C454" s="115"/>
      <c r="D454" s="115"/>
      <c r="E454" s="116"/>
      <c r="F454" s="117"/>
    </row>
    <row r="455" ht="12.75" customHeight="1">
      <c r="A455" s="118"/>
      <c r="B455" s="119"/>
      <c r="C455" s="120"/>
      <c r="D455" s="120"/>
      <c r="E455" s="121"/>
      <c r="F455" s="122"/>
    </row>
    <row r="456" ht="12.75" customHeight="1">
      <c r="A456" s="113"/>
      <c r="B456" s="114"/>
      <c r="C456" s="115"/>
      <c r="D456" s="115"/>
      <c r="E456" s="116"/>
      <c r="F456" s="117"/>
    </row>
    <row r="457" ht="12.75" customHeight="1">
      <c r="A457" s="118"/>
      <c r="B457" s="119"/>
      <c r="C457" s="120"/>
      <c r="D457" s="120"/>
      <c r="E457" s="121"/>
      <c r="F457" s="122"/>
    </row>
    <row r="458" ht="12.75" customHeight="1">
      <c r="A458" s="113"/>
      <c r="B458" s="114"/>
      <c r="C458" s="115"/>
      <c r="D458" s="115"/>
      <c r="E458" s="116"/>
      <c r="F458" s="117"/>
    </row>
    <row r="459" ht="12.75" customHeight="1">
      <c r="A459" s="118"/>
      <c r="B459" s="119"/>
      <c r="C459" s="120"/>
      <c r="D459" s="120"/>
      <c r="E459" s="121"/>
      <c r="F459" s="122"/>
    </row>
    <row r="460" ht="12.75" customHeight="1">
      <c r="A460" s="113"/>
      <c r="B460" s="114"/>
      <c r="C460" s="115"/>
      <c r="D460" s="115"/>
      <c r="E460" s="116"/>
      <c r="F460" s="117"/>
    </row>
    <row r="461" ht="12.75" customHeight="1">
      <c r="A461" s="118"/>
      <c r="B461" s="119"/>
      <c r="C461" s="120"/>
      <c r="D461" s="120"/>
      <c r="E461" s="121"/>
      <c r="F461" s="122"/>
    </row>
    <row r="462" ht="12.75" customHeight="1">
      <c r="A462" s="113"/>
      <c r="B462" s="114"/>
      <c r="C462" s="115"/>
      <c r="D462" s="115"/>
      <c r="E462" s="116"/>
      <c r="F462" s="117"/>
    </row>
    <row r="463" ht="12.75" customHeight="1">
      <c r="A463" s="118"/>
      <c r="B463" s="119"/>
      <c r="C463" s="120"/>
      <c r="D463" s="120"/>
      <c r="E463" s="121"/>
      <c r="F463" s="122"/>
    </row>
    <row r="464" ht="12.75" customHeight="1">
      <c r="A464" s="113"/>
      <c r="B464" s="114"/>
      <c r="C464" s="115"/>
      <c r="D464" s="115"/>
      <c r="E464" s="116"/>
      <c r="F464" s="117"/>
    </row>
    <row r="465" ht="12.75" customHeight="1">
      <c r="A465" s="118"/>
      <c r="B465" s="119"/>
      <c r="C465" s="120"/>
      <c r="D465" s="120"/>
      <c r="E465" s="121"/>
      <c r="F465" s="122"/>
    </row>
    <row r="466" ht="12.75" customHeight="1">
      <c r="A466" s="113"/>
      <c r="B466" s="114"/>
      <c r="C466" s="115"/>
      <c r="D466" s="115"/>
      <c r="E466" s="116"/>
      <c r="F466" s="117"/>
    </row>
    <row r="467" ht="12.75" customHeight="1">
      <c r="A467" s="118"/>
      <c r="B467" s="119"/>
      <c r="C467" s="120"/>
      <c r="D467" s="120"/>
      <c r="E467" s="121"/>
      <c r="F467" s="122"/>
    </row>
    <row r="468" ht="12.75" customHeight="1">
      <c r="A468" s="113"/>
      <c r="B468" s="114"/>
      <c r="C468" s="115"/>
      <c r="D468" s="115"/>
      <c r="E468" s="116"/>
      <c r="F468" s="117"/>
    </row>
    <row r="469" ht="12.75" customHeight="1">
      <c r="A469" s="118"/>
      <c r="B469" s="119"/>
      <c r="C469" s="120"/>
      <c r="D469" s="120"/>
      <c r="E469" s="121"/>
      <c r="F469" s="122"/>
    </row>
    <row r="470" ht="12.75" customHeight="1">
      <c r="A470" s="113"/>
      <c r="B470" s="114"/>
      <c r="C470" s="115"/>
      <c r="D470" s="115"/>
      <c r="E470" s="116"/>
      <c r="F470" s="117"/>
    </row>
    <row r="471" ht="12.75" customHeight="1">
      <c r="A471" s="118"/>
      <c r="B471" s="119"/>
      <c r="C471" s="120"/>
      <c r="D471" s="120"/>
      <c r="E471" s="121"/>
      <c r="F471" s="122"/>
    </row>
    <row r="472" ht="12.75" customHeight="1">
      <c r="A472" s="113"/>
      <c r="B472" s="114"/>
      <c r="C472" s="115"/>
      <c r="D472" s="115"/>
      <c r="E472" s="116"/>
      <c r="F472" s="117"/>
    </row>
    <row r="473" ht="12.75" customHeight="1">
      <c r="A473" s="118"/>
      <c r="B473" s="119"/>
      <c r="C473" s="120"/>
      <c r="D473" s="120"/>
      <c r="E473" s="121"/>
      <c r="F473" s="122"/>
    </row>
    <row r="474" ht="12.75" customHeight="1">
      <c r="A474" s="113"/>
      <c r="B474" s="114"/>
      <c r="C474" s="115"/>
      <c r="D474" s="115"/>
      <c r="E474" s="116"/>
      <c r="F474" s="117"/>
    </row>
    <row r="475" ht="12.75" customHeight="1">
      <c r="A475" s="118"/>
      <c r="B475" s="119"/>
      <c r="C475" s="120"/>
      <c r="D475" s="120"/>
      <c r="E475" s="121"/>
      <c r="F475" s="122"/>
    </row>
    <row r="476" ht="12.75" customHeight="1">
      <c r="A476" s="113"/>
      <c r="B476" s="114"/>
      <c r="C476" s="115"/>
      <c r="D476" s="115"/>
      <c r="E476" s="116"/>
      <c r="F476" s="117"/>
    </row>
    <row r="477" ht="12.75" customHeight="1">
      <c r="A477" s="118"/>
      <c r="B477" s="119"/>
      <c r="C477" s="120"/>
      <c r="D477" s="120"/>
      <c r="E477" s="121"/>
      <c r="F477" s="122"/>
    </row>
    <row r="478" ht="12.75" customHeight="1">
      <c r="A478" s="113"/>
      <c r="B478" s="114"/>
      <c r="C478" s="115"/>
      <c r="D478" s="115"/>
      <c r="E478" s="116"/>
      <c r="F478" s="117"/>
    </row>
    <row r="479" ht="12.75" customHeight="1">
      <c r="A479" s="118"/>
      <c r="B479" s="119"/>
      <c r="C479" s="120"/>
      <c r="D479" s="120"/>
      <c r="E479" s="121"/>
      <c r="F479" s="122"/>
    </row>
    <row r="480" ht="12.75" customHeight="1">
      <c r="A480" s="113"/>
      <c r="B480" s="114"/>
      <c r="C480" s="115"/>
      <c r="D480" s="115"/>
      <c r="E480" s="116"/>
      <c r="F480" s="117"/>
    </row>
    <row r="481" ht="12.75" customHeight="1">
      <c r="A481" s="118"/>
      <c r="B481" s="119"/>
      <c r="C481" s="120"/>
      <c r="D481" s="120"/>
      <c r="E481" s="121"/>
      <c r="F481" s="122"/>
    </row>
    <row r="482" ht="12.75" customHeight="1">
      <c r="A482" s="113"/>
      <c r="B482" s="114"/>
      <c r="C482" s="115"/>
      <c r="D482" s="115"/>
      <c r="E482" s="116"/>
      <c r="F482" s="117"/>
    </row>
    <row r="483" ht="12.75" customHeight="1">
      <c r="A483" s="118"/>
      <c r="B483" s="119"/>
      <c r="C483" s="120"/>
      <c r="D483" s="120"/>
      <c r="E483" s="121"/>
      <c r="F483" s="122"/>
    </row>
    <row r="484" ht="12.75" customHeight="1">
      <c r="A484" s="113"/>
      <c r="B484" s="114"/>
      <c r="C484" s="115"/>
      <c r="D484" s="115"/>
      <c r="E484" s="116"/>
      <c r="F484" s="117"/>
    </row>
    <row r="485" ht="12.75" customHeight="1">
      <c r="A485" s="118"/>
      <c r="B485" s="119"/>
      <c r="C485" s="120"/>
      <c r="D485" s="120"/>
      <c r="E485" s="121"/>
      <c r="F485" s="122"/>
    </row>
    <row r="486" ht="12.75" customHeight="1">
      <c r="A486" s="113"/>
      <c r="B486" s="114"/>
      <c r="C486" s="115"/>
      <c r="D486" s="115"/>
      <c r="E486" s="116"/>
      <c r="F486" s="117"/>
    </row>
    <row r="487" ht="12.75" customHeight="1">
      <c r="A487" s="118"/>
      <c r="B487" s="119"/>
      <c r="C487" s="120"/>
      <c r="D487" s="120"/>
      <c r="E487" s="121"/>
      <c r="F487" s="122"/>
    </row>
    <row r="488" ht="12.75" customHeight="1">
      <c r="A488" s="113"/>
      <c r="B488" s="114"/>
      <c r="C488" s="115"/>
      <c r="D488" s="115"/>
      <c r="E488" s="116"/>
      <c r="F488" s="117"/>
    </row>
    <row r="489" ht="12.75" customHeight="1">
      <c r="A489" s="118"/>
      <c r="B489" s="119"/>
      <c r="C489" s="120"/>
      <c r="D489" s="120"/>
      <c r="E489" s="121"/>
      <c r="F489" s="122"/>
    </row>
    <row r="490" ht="12.75" customHeight="1">
      <c r="A490" s="113"/>
      <c r="B490" s="114"/>
      <c r="C490" s="115"/>
      <c r="D490" s="115"/>
      <c r="E490" s="116"/>
      <c r="F490" s="117"/>
    </row>
    <row r="491" ht="12.75" customHeight="1">
      <c r="A491" s="118"/>
      <c r="B491" s="119"/>
      <c r="C491" s="120"/>
      <c r="D491" s="120"/>
      <c r="E491" s="121"/>
      <c r="F491" s="122"/>
    </row>
    <row r="492" ht="12.75" customHeight="1">
      <c r="A492" s="113"/>
      <c r="B492" s="114"/>
      <c r="C492" s="115"/>
      <c r="D492" s="115"/>
      <c r="E492" s="116"/>
      <c r="F492" s="117"/>
    </row>
    <row r="493" ht="12.75" customHeight="1">
      <c r="A493" s="118"/>
      <c r="B493" s="119"/>
      <c r="C493" s="120"/>
      <c r="D493" s="120"/>
      <c r="E493" s="121"/>
      <c r="F493" s="122"/>
    </row>
    <row r="494" ht="12.75" customHeight="1">
      <c r="A494" s="113"/>
      <c r="B494" s="114"/>
      <c r="C494" s="115"/>
      <c r="D494" s="115"/>
      <c r="E494" s="116"/>
      <c r="F494" s="117"/>
    </row>
    <row r="495" ht="12.75" customHeight="1">
      <c r="A495" s="118"/>
      <c r="B495" s="119"/>
      <c r="C495" s="120"/>
      <c r="D495" s="120"/>
      <c r="E495" s="121"/>
      <c r="F495" s="122"/>
    </row>
    <row r="496" ht="12.75" customHeight="1">
      <c r="A496" s="113"/>
      <c r="B496" s="114"/>
      <c r="C496" s="115"/>
      <c r="D496" s="115"/>
      <c r="E496" s="116"/>
      <c r="F496" s="117"/>
    </row>
    <row r="497" ht="12.75" customHeight="1">
      <c r="A497" s="118"/>
      <c r="B497" s="119"/>
      <c r="C497" s="120"/>
      <c r="D497" s="120"/>
      <c r="E497" s="121"/>
      <c r="F497" s="122"/>
    </row>
    <row r="498" ht="12.75" customHeight="1">
      <c r="A498" s="113"/>
      <c r="B498" s="114"/>
      <c r="C498" s="115"/>
      <c r="D498" s="115"/>
      <c r="E498" s="116"/>
      <c r="F498" s="117"/>
    </row>
    <row r="499" ht="12.75" customHeight="1">
      <c r="A499" s="118"/>
      <c r="B499" s="119"/>
      <c r="C499" s="120"/>
      <c r="D499" s="120"/>
      <c r="E499" s="121"/>
      <c r="F499" s="122"/>
    </row>
    <row r="500" ht="12.75" customHeight="1">
      <c r="A500" s="113"/>
      <c r="B500" s="114"/>
      <c r="C500" s="115"/>
      <c r="D500" s="115"/>
      <c r="E500" s="116"/>
      <c r="F500" s="117"/>
    </row>
    <row r="501" ht="12.75" customHeight="1">
      <c r="A501" s="123"/>
      <c r="B501" s="114"/>
      <c r="C501" s="115"/>
      <c r="D501" s="115"/>
      <c r="E501" s="124"/>
      <c r="F501" s="125"/>
    </row>
    <row r="502" ht="12.75" customHeight="1">
      <c r="A502" s="123"/>
      <c r="B502" s="114"/>
      <c r="C502" s="115"/>
      <c r="D502" s="115"/>
      <c r="E502" s="124"/>
      <c r="F502" s="125"/>
    </row>
    <row r="503" ht="12.75" customHeight="1">
      <c r="A503" s="123"/>
      <c r="B503" s="114"/>
      <c r="C503" s="115"/>
      <c r="D503" s="115"/>
      <c r="E503" s="124"/>
      <c r="F503" s="125"/>
    </row>
    <row r="504" ht="12.75" customHeight="1">
      <c r="A504" s="123"/>
      <c r="B504" s="114"/>
      <c r="C504" s="115"/>
      <c r="D504" s="115"/>
      <c r="E504" s="124"/>
      <c r="F504" s="125"/>
    </row>
    <row r="505" ht="12.75" customHeight="1">
      <c r="A505" s="123"/>
      <c r="B505" s="114"/>
      <c r="C505" s="115"/>
      <c r="D505" s="115"/>
      <c r="E505" s="124"/>
      <c r="F505" s="125"/>
    </row>
    <row r="506" ht="12.75" customHeight="1">
      <c r="A506" s="123"/>
      <c r="B506" s="114"/>
      <c r="C506" s="115"/>
      <c r="D506" s="115"/>
      <c r="E506" s="124"/>
      <c r="F506" s="125"/>
    </row>
    <row r="507" ht="12.75" customHeight="1">
      <c r="A507" s="123"/>
      <c r="B507" s="114"/>
      <c r="C507" s="115"/>
      <c r="D507" s="115"/>
      <c r="E507" s="124"/>
      <c r="F507" s="125"/>
    </row>
    <row r="508" ht="12.75" customHeight="1">
      <c r="A508" s="123"/>
      <c r="B508" s="114"/>
      <c r="C508" s="115"/>
      <c r="D508" s="115"/>
      <c r="E508" s="124"/>
      <c r="F508" s="125"/>
    </row>
    <row r="509" ht="12.75" customHeight="1">
      <c r="A509" s="123"/>
      <c r="B509" s="114"/>
      <c r="C509" s="115"/>
      <c r="D509" s="115"/>
      <c r="E509" s="124"/>
      <c r="F509" s="125"/>
    </row>
    <row r="510" ht="12.75" customHeight="1">
      <c r="A510" s="123"/>
      <c r="B510" s="114"/>
      <c r="C510" s="115"/>
      <c r="D510" s="115"/>
      <c r="E510" s="124"/>
      <c r="F510" s="125"/>
    </row>
    <row r="511" ht="12.75" customHeight="1">
      <c r="A511" s="123"/>
      <c r="B511" s="114"/>
      <c r="C511" s="115"/>
      <c r="D511" s="115"/>
      <c r="E511" s="124"/>
      <c r="F511" s="125"/>
    </row>
    <row r="512" ht="12.75" customHeight="1">
      <c r="A512" s="123"/>
      <c r="B512" s="114"/>
      <c r="C512" s="115"/>
      <c r="D512" s="115"/>
      <c r="E512" s="124"/>
      <c r="F512" s="125"/>
    </row>
    <row r="513" ht="12.75" customHeight="1">
      <c r="A513" s="123"/>
      <c r="B513" s="114"/>
      <c r="C513" s="115"/>
      <c r="D513" s="115"/>
      <c r="E513" s="124"/>
      <c r="F513" s="125"/>
    </row>
    <row r="514" ht="12.75" customHeight="1">
      <c r="A514" s="123"/>
      <c r="B514" s="114"/>
      <c r="C514" s="115"/>
      <c r="D514" s="115"/>
      <c r="E514" s="124"/>
      <c r="F514" s="125"/>
    </row>
    <row r="515" ht="12.75" customHeight="1">
      <c r="A515" s="123"/>
      <c r="B515" s="114"/>
      <c r="C515" s="115"/>
      <c r="D515" s="115"/>
      <c r="E515" s="124"/>
      <c r="F515" s="125"/>
    </row>
    <row r="516" ht="12.75" customHeight="1">
      <c r="A516" s="123"/>
      <c r="B516" s="114"/>
      <c r="C516" s="115"/>
      <c r="D516" s="115"/>
      <c r="E516" s="124"/>
      <c r="F516" s="125"/>
    </row>
    <row r="517" ht="12.75" customHeight="1">
      <c r="A517" s="123"/>
      <c r="B517" s="114"/>
      <c r="C517" s="115"/>
      <c r="D517" s="115"/>
      <c r="E517" s="124"/>
      <c r="F517" s="125"/>
    </row>
    <row r="518" ht="12.75" customHeight="1">
      <c r="A518" s="123"/>
      <c r="B518" s="114"/>
      <c r="C518" s="115"/>
      <c r="D518" s="115"/>
      <c r="E518" s="124"/>
      <c r="F518" s="125"/>
    </row>
    <row r="519" ht="12.75" customHeight="1">
      <c r="A519" s="123"/>
      <c r="B519" s="114"/>
      <c r="C519" s="115"/>
      <c r="D519" s="115"/>
      <c r="E519" s="124"/>
      <c r="F519" s="125"/>
    </row>
    <row r="520" ht="12.75" customHeight="1">
      <c r="A520" s="123"/>
      <c r="B520" s="114"/>
      <c r="C520" s="115"/>
      <c r="D520" s="115"/>
      <c r="E520" s="124"/>
      <c r="F520" s="125"/>
    </row>
    <row r="521" ht="12.75" customHeight="1">
      <c r="A521" s="123"/>
      <c r="B521" s="114"/>
      <c r="C521" s="115"/>
      <c r="D521" s="115"/>
      <c r="E521" s="124"/>
      <c r="F521" s="125"/>
    </row>
    <row r="522" ht="12.75" customHeight="1">
      <c r="A522" s="123"/>
      <c r="B522" s="114"/>
      <c r="C522" s="115"/>
      <c r="D522" s="115"/>
      <c r="E522" s="124"/>
      <c r="F522" s="125"/>
    </row>
    <row r="523" ht="12.75" customHeight="1">
      <c r="A523" s="123"/>
      <c r="B523" s="114"/>
      <c r="C523" s="115"/>
      <c r="D523" s="115"/>
      <c r="E523" s="124"/>
      <c r="F523" s="125"/>
    </row>
    <row r="524" ht="12.75" customHeight="1">
      <c r="A524" s="123"/>
      <c r="B524" s="114"/>
      <c r="C524" s="115"/>
      <c r="D524" s="115"/>
      <c r="E524" s="124"/>
      <c r="F524" s="125"/>
    </row>
    <row r="525" ht="12.75" customHeight="1">
      <c r="A525" s="123"/>
      <c r="B525" s="114"/>
      <c r="C525" s="115"/>
      <c r="D525" s="115"/>
      <c r="E525" s="124"/>
      <c r="F525" s="125"/>
    </row>
    <row r="526" ht="12.75" customHeight="1">
      <c r="A526" s="123"/>
      <c r="B526" s="114"/>
      <c r="C526" s="115"/>
      <c r="D526" s="115"/>
      <c r="E526" s="124"/>
      <c r="F526" s="125"/>
    </row>
    <row r="527" ht="12.75" customHeight="1">
      <c r="A527" s="123"/>
      <c r="B527" s="114"/>
      <c r="C527" s="115"/>
      <c r="D527" s="115"/>
      <c r="E527" s="124"/>
      <c r="F527" s="125"/>
    </row>
    <row r="528" ht="12.75" customHeight="1">
      <c r="A528" s="123"/>
      <c r="B528" s="114"/>
      <c r="C528" s="115"/>
      <c r="D528" s="115"/>
      <c r="E528" s="124"/>
      <c r="F528" s="125"/>
    </row>
    <row r="529" ht="12.75" customHeight="1">
      <c r="A529" s="123"/>
      <c r="B529" s="114"/>
      <c r="C529" s="115"/>
      <c r="D529" s="115"/>
      <c r="E529" s="124"/>
      <c r="F529" s="125"/>
    </row>
    <row r="530" ht="12.75" customHeight="1">
      <c r="A530" s="123"/>
      <c r="B530" s="114"/>
      <c r="C530" s="115"/>
      <c r="D530" s="115"/>
      <c r="E530" s="124"/>
      <c r="F530" s="125"/>
    </row>
    <row r="531" ht="12.75" customHeight="1">
      <c r="A531" s="123"/>
      <c r="B531" s="114"/>
      <c r="C531" s="115"/>
      <c r="D531" s="115"/>
      <c r="E531" s="124"/>
      <c r="F531" s="125"/>
    </row>
    <row r="532" ht="12.75" customHeight="1">
      <c r="A532" s="123"/>
      <c r="B532" s="114"/>
      <c r="C532" s="115"/>
      <c r="D532" s="115"/>
      <c r="E532" s="124"/>
      <c r="F532" s="125"/>
    </row>
    <row r="533" ht="12.75" customHeight="1">
      <c r="A533" s="123"/>
      <c r="B533" s="114"/>
      <c r="C533" s="115"/>
      <c r="D533" s="115"/>
      <c r="E533" s="124"/>
      <c r="F533" s="125"/>
    </row>
    <row r="534" ht="12.75" customHeight="1">
      <c r="A534" s="123"/>
      <c r="B534" s="114"/>
      <c r="C534" s="115"/>
      <c r="D534" s="115"/>
      <c r="E534" s="124"/>
      <c r="F534" s="125"/>
    </row>
    <row r="535" ht="12.75" customHeight="1">
      <c r="A535" s="123"/>
      <c r="B535" s="114"/>
      <c r="C535" s="115"/>
      <c r="D535" s="115"/>
      <c r="E535" s="124"/>
      <c r="F535" s="125"/>
    </row>
    <row r="536" ht="12.75" customHeight="1">
      <c r="A536" s="123"/>
      <c r="B536" s="114"/>
      <c r="C536" s="115"/>
      <c r="D536" s="115"/>
      <c r="E536" s="124"/>
      <c r="F536" s="125"/>
    </row>
    <row r="537" ht="12.75" customHeight="1">
      <c r="A537" s="123"/>
      <c r="B537" s="114"/>
      <c r="C537" s="115"/>
      <c r="D537" s="115"/>
      <c r="E537" s="124"/>
      <c r="F537" s="125"/>
    </row>
    <row r="538" ht="12.75" customHeight="1">
      <c r="A538" s="123"/>
      <c r="B538" s="114"/>
      <c r="C538" s="115"/>
      <c r="D538" s="115"/>
      <c r="E538" s="124"/>
      <c r="F538" s="125"/>
    </row>
    <row r="539" ht="12.75" customHeight="1">
      <c r="A539" s="123"/>
      <c r="B539" s="114"/>
      <c r="C539" s="115"/>
      <c r="D539" s="115"/>
      <c r="E539" s="124"/>
      <c r="F539" s="125"/>
    </row>
    <row r="540" ht="12.75" customHeight="1">
      <c r="A540" s="123"/>
      <c r="B540" s="114"/>
      <c r="C540" s="115"/>
      <c r="D540" s="115"/>
      <c r="E540" s="124"/>
      <c r="F540" s="125"/>
    </row>
    <row r="541" ht="12.75" customHeight="1">
      <c r="A541" s="123"/>
      <c r="B541" s="114"/>
      <c r="C541" s="115"/>
      <c r="D541" s="115"/>
      <c r="E541" s="124"/>
      <c r="F541" s="125"/>
    </row>
    <row r="542" ht="12.75" customHeight="1">
      <c r="A542" s="123"/>
      <c r="B542" s="114"/>
      <c r="C542" s="115"/>
      <c r="D542" s="115"/>
      <c r="E542" s="124"/>
      <c r="F542" s="125"/>
    </row>
    <row r="543" ht="12.75" customHeight="1">
      <c r="A543" s="123"/>
      <c r="B543" s="114"/>
      <c r="C543" s="115"/>
      <c r="D543" s="115"/>
      <c r="E543" s="124"/>
      <c r="F543" s="125"/>
    </row>
    <row r="544" ht="12.75" customHeight="1">
      <c r="A544" s="123"/>
      <c r="B544" s="114"/>
      <c r="C544" s="115"/>
      <c r="D544" s="115"/>
      <c r="E544" s="124"/>
      <c r="F544" s="125"/>
    </row>
    <row r="545" ht="12.75" customHeight="1">
      <c r="A545" s="123"/>
      <c r="B545" s="114"/>
      <c r="C545" s="115"/>
      <c r="D545" s="115"/>
      <c r="E545" s="124"/>
      <c r="F545" s="125"/>
    </row>
    <row r="546" ht="12.75" customHeight="1">
      <c r="A546" s="123"/>
      <c r="B546" s="114"/>
      <c r="C546" s="115"/>
      <c r="D546" s="115"/>
      <c r="E546" s="124"/>
      <c r="F546" s="125"/>
    </row>
    <row r="547" ht="12.75" customHeight="1">
      <c r="A547" s="123"/>
      <c r="B547" s="114"/>
      <c r="C547" s="115"/>
      <c r="D547" s="115"/>
      <c r="E547" s="124"/>
      <c r="F547" s="125"/>
    </row>
    <row r="548" ht="12.75" customHeight="1">
      <c r="A548" s="123"/>
      <c r="B548" s="114"/>
      <c r="C548" s="115"/>
      <c r="D548" s="115"/>
      <c r="E548" s="124"/>
      <c r="F548" s="125"/>
    </row>
    <row r="549" ht="12.75" customHeight="1">
      <c r="A549" s="123"/>
      <c r="B549" s="114"/>
      <c r="C549" s="115"/>
      <c r="D549" s="115"/>
      <c r="E549" s="124"/>
      <c r="F549" s="125"/>
    </row>
    <row r="550" ht="12.75" customHeight="1">
      <c r="A550" s="123"/>
      <c r="B550" s="114"/>
      <c r="C550" s="115"/>
      <c r="D550" s="115"/>
      <c r="E550" s="124"/>
      <c r="F550" s="125"/>
    </row>
    <row r="551" ht="12.75" customHeight="1">
      <c r="A551" s="123"/>
      <c r="B551" s="114"/>
      <c r="C551" s="115"/>
      <c r="D551" s="115"/>
      <c r="E551" s="124"/>
      <c r="F551" s="125"/>
    </row>
    <row r="552" ht="12.75" customHeight="1">
      <c r="A552" s="123"/>
      <c r="B552" s="114"/>
      <c r="C552" s="115"/>
      <c r="D552" s="115"/>
      <c r="E552" s="124"/>
      <c r="F552" s="125"/>
    </row>
    <row r="553" ht="12.75" customHeight="1">
      <c r="A553" s="123"/>
      <c r="B553" s="114"/>
      <c r="C553" s="115"/>
      <c r="D553" s="115"/>
      <c r="E553" s="124"/>
      <c r="F553" s="125"/>
    </row>
    <row r="554" ht="12.75" customHeight="1">
      <c r="A554" s="123"/>
      <c r="B554" s="114"/>
      <c r="C554" s="115"/>
      <c r="D554" s="115"/>
      <c r="E554" s="124"/>
      <c r="F554" s="125"/>
    </row>
    <row r="555" ht="12.75" customHeight="1">
      <c r="A555" s="123"/>
      <c r="B555" s="114"/>
      <c r="C555" s="115"/>
      <c r="D555" s="115"/>
      <c r="E555" s="124"/>
      <c r="F555" s="125"/>
    </row>
    <row r="556" ht="12.75" customHeight="1">
      <c r="A556" s="123"/>
      <c r="B556" s="114"/>
      <c r="C556" s="115"/>
      <c r="D556" s="115"/>
      <c r="E556" s="124"/>
      <c r="F556" s="125"/>
    </row>
    <row r="557" ht="12.75" customHeight="1">
      <c r="A557" s="123"/>
      <c r="B557" s="114"/>
      <c r="C557" s="115"/>
      <c r="D557" s="115"/>
      <c r="E557" s="124"/>
      <c r="F557" s="125"/>
    </row>
    <row r="558" ht="12.75" customHeight="1">
      <c r="A558" s="123"/>
      <c r="B558" s="114"/>
      <c r="C558" s="115"/>
      <c r="D558" s="115"/>
      <c r="E558" s="124"/>
      <c r="F558" s="125"/>
    </row>
    <row r="559" ht="12.75" customHeight="1">
      <c r="A559" s="123"/>
      <c r="B559" s="114"/>
      <c r="C559" s="115"/>
      <c r="D559" s="115"/>
      <c r="E559" s="124"/>
      <c r="F559" s="125"/>
    </row>
    <row r="560" ht="12.75" customHeight="1">
      <c r="A560" s="123"/>
      <c r="B560" s="114"/>
      <c r="C560" s="115"/>
      <c r="D560" s="115"/>
      <c r="E560" s="124"/>
      <c r="F560" s="125"/>
    </row>
    <row r="561" ht="12.75" customHeight="1">
      <c r="A561" s="123"/>
      <c r="B561" s="114"/>
      <c r="C561" s="115"/>
      <c r="D561" s="115"/>
      <c r="E561" s="124"/>
      <c r="F561" s="125"/>
    </row>
    <row r="562" ht="12.75" customHeight="1">
      <c r="A562" s="123"/>
      <c r="B562" s="114"/>
      <c r="C562" s="115"/>
      <c r="D562" s="115"/>
      <c r="E562" s="124"/>
      <c r="F562" s="125"/>
    </row>
    <row r="563" ht="12.75" customHeight="1">
      <c r="A563" s="123"/>
      <c r="B563" s="114"/>
      <c r="C563" s="115"/>
      <c r="D563" s="115"/>
      <c r="E563" s="124"/>
      <c r="F563" s="125"/>
    </row>
    <row r="564" ht="12.75" customHeight="1">
      <c r="A564" s="123"/>
      <c r="B564" s="114"/>
      <c r="C564" s="115"/>
      <c r="D564" s="115"/>
      <c r="E564" s="124"/>
      <c r="F564" s="125"/>
    </row>
    <row r="565" ht="12.75" customHeight="1">
      <c r="A565" s="123"/>
      <c r="B565" s="114"/>
      <c r="C565" s="115"/>
      <c r="D565" s="115"/>
      <c r="E565" s="124"/>
      <c r="F565" s="125"/>
    </row>
    <row r="566" ht="12.75" customHeight="1">
      <c r="A566" s="123"/>
      <c r="B566" s="114"/>
      <c r="C566" s="115"/>
      <c r="D566" s="115"/>
      <c r="E566" s="124"/>
      <c r="F566" s="125"/>
    </row>
    <row r="567" ht="12.75" customHeight="1">
      <c r="A567" s="123"/>
      <c r="B567" s="114"/>
      <c r="C567" s="115"/>
      <c r="D567" s="115"/>
      <c r="E567" s="124"/>
      <c r="F567" s="125"/>
    </row>
    <row r="568" ht="12.75" customHeight="1">
      <c r="A568" s="123"/>
      <c r="B568" s="114"/>
      <c r="C568" s="115"/>
      <c r="D568" s="115"/>
      <c r="E568" s="124"/>
      <c r="F568" s="125"/>
    </row>
    <row r="569" ht="12.75" customHeight="1">
      <c r="A569" s="123"/>
      <c r="B569" s="114"/>
      <c r="C569" s="115"/>
      <c r="D569" s="115"/>
      <c r="E569" s="124"/>
      <c r="F569" s="125"/>
    </row>
    <row r="570" ht="12.75" customHeight="1">
      <c r="A570" s="123"/>
      <c r="B570" s="114"/>
      <c r="C570" s="115"/>
      <c r="D570" s="115"/>
      <c r="E570" s="124"/>
      <c r="F570" s="125"/>
    </row>
    <row r="571" ht="12.75" customHeight="1">
      <c r="A571" s="123"/>
      <c r="B571" s="114"/>
      <c r="C571" s="115"/>
      <c r="D571" s="115"/>
      <c r="E571" s="124"/>
      <c r="F571" s="125"/>
    </row>
    <row r="572" ht="12.75" customHeight="1">
      <c r="A572" s="123"/>
      <c r="B572" s="114"/>
      <c r="C572" s="115"/>
      <c r="D572" s="115"/>
      <c r="E572" s="124"/>
      <c r="F572" s="125"/>
    </row>
    <row r="573" ht="12.75" customHeight="1">
      <c r="A573" s="123"/>
      <c r="B573" s="114"/>
      <c r="C573" s="115"/>
      <c r="D573" s="115"/>
      <c r="E573" s="124"/>
      <c r="F573" s="125"/>
    </row>
    <row r="574" ht="12.75" customHeight="1">
      <c r="A574" s="123"/>
      <c r="B574" s="114"/>
      <c r="C574" s="115"/>
      <c r="D574" s="115"/>
      <c r="E574" s="124"/>
      <c r="F574" s="125"/>
    </row>
    <row r="575" ht="12.75" customHeight="1">
      <c r="A575" s="123"/>
      <c r="B575" s="114"/>
      <c r="C575" s="115"/>
      <c r="D575" s="115"/>
      <c r="E575" s="124"/>
      <c r="F575" s="125"/>
    </row>
    <row r="576" ht="12.75" customHeight="1">
      <c r="A576" s="123"/>
      <c r="B576" s="114"/>
      <c r="C576" s="115"/>
      <c r="D576" s="115"/>
      <c r="E576" s="124"/>
      <c r="F576" s="125"/>
    </row>
    <row r="577" ht="12.75" customHeight="1">
      <c r="A577" s="123"/>
      <c r="B577" s="114"/>
      <c r="C577" s="115"/>
      <c r="D577" s="115"/>
      <c r="E577" s="124"/>
      <c r="F577" s="125"/>
    </row>
    <row r="578" ht="12.75" customHeight="1">
      <c r="A578" s="123"/>
      <c r="B578" s="114"/>
      <c r="C578" s="115"/>
      <c r="D578" s="115"/>
      <c r="E578" s="124"/>
      <c r="F578" s="125"/>
    </row>
    <row r="579" ht="12.75" customHeight="1">
      <c r="A579" s="123"/>
      <c r="B579" s="114"/>
      <c r="C579" s="115"/>
      <c r="D579" s="115"/>
      <c r="E579" s="124"/>
      <c r="F579" s="125"/>
    </row>
    <row r="580" ht="12.75" customHeight="1">
      <c r="A580" s="123"/>
      <c r="B580" s="114"/>
      <c r="C580" s="115"/>
      <c r="D580" s="115"/>
      <c r="E580" s="124"/>
      <c r="F580" s="125"/>
    </row>
    <row r="581" ht="12.75" customHeight="1">
      <c r="A581" s="123"/>
      <c r="B581" s="114"/>
      <c r="C581" s="115"/>
      <c r="D581" s="115"/>
      <c r="E581" s="124"/>
      <c r="F581" s="125"/>
    </row>
    <row r="582" ht="12.75" customHeight="1">
      <c r="A582" s="123"/>
      <c r="B582" s="114"/>
      <c r="C582" s="115"/>
      <c r="D582" s="115"/>
      <c r="E582" s="124"/>
      <c r="F582" s="125"/>
    </row>
    <row r="583" ht="12.75" customHeight="1">
      <c r="A583" s="123"/>
      <c r="B583" s="114"/>
      <c r="C583" s="115"/>
      <c r="D583" s="115"/>
      <c r="E583" s="124"/>
      <c r="F583" s="125"/>
    </row>
    <row r="584" ht="12.75" customHeight="1">
      <c r="A584" s="123"/>
      <c r="B584" s="114"/>
      <c r="C584" s="115"/>
      <c r="D584" s="115"/>
      <c r="E584" s="124"/>
      <c r="F584" s="125"/>
    </row>
    <row r="585" ht="12.75" customHeight="1">
      <c r="A585" s="123"/>
      <c r="B585" s="114"/>
      <c r="C585" s="115"/>
      <c r="D585" s="115"/>
      <c r="E585" s="124"/>
      <c r="F585" s="125"/>
    </row>
    <row r="586" ht="12.75" customHeight="1">
      <c r="A586" s="123"/>
      <c r="B586" s="114"/>
      <c r="C586" s="115"/>
      <c r="D586" s="115"/>
      <c r="E586" s="124"/>
      <c r="F586" s="125"/>
    </row>
    <row r="587" ht="12.75" customHeight="1">
      <c r="A587" s="123"/>
      <c r="B587" s="114"/>
      <c r="C587" s="115"/>
      <c r="D587" s="115"/>
      <c r="E587" s="124"/>
      <c r="F587" s="125"/>
    </row>
    <row r="588" ht="12.75" customHeight="1">
      <c r="A588" s="123"/>
      <c r="B588" s="114"/>
      <c r="C588" s="115"/>
      <c r="D588" s="115"/>
      <c r="E588" s="124"/>
      <c r="F588" s="125"/>
    </row>
    <row r="589" ht="12.75" customHeight="1">
      <c r="A589" s="123"/>
      <c r="B589" s="114"/>
      <c r="C589" s="115"/>
      <c r="D589" s="115"/>
      <c r="E589" s="124"/>
      <c r="F589" s="125"/>
    </row>
    <row r="590" ht="12.75" customHeight="1">
      <c r="A590" s="123"/>
      <c r="B590" s="114"/>
      <c r="C590" s="115"/>
      <c r="D590" s="115"/>
      <c r="E590" s="124"/>
      <c r="F590" s="125"/>
    </row>
    <row r="591" ht="12.75" customHeight="1">
      <c r="A591" s="123"/>
      <c r="B591" s="114"/>
      <c r="C591" s="115"/>
      <c r="D591" s="115"/>
      <c r="E591" s="124"/>
      <c r="F591" s="125"/>
    </row>
    <row r="592" ht="12.75" customHeight="1">
      <c r="A592" s="123"/>
      <c r="B592" s="114"/>
      <c r="C592" s="115"/>
      <c r="D592" s="115"/>
      <c r="E592" s="124"/>
      <c r="F592" s="125"/>
    </row>
    <row r="593" ht="12.75" customHeight="1">
      <c r="A593" s="123"/>
      <c r="B593" s="114"/>
      <c r="C593" s="115"/>
      <c r="D593" s="115"/>
      <c r="E593" s="124"/>
      <c r="F593" s="125"/>
    </row>
    <row r="594" ht="12.75" customHeight="1">
      <c r="A594" s="123"/>
      <c r="B594" s="114"/>
      <c r="C594" s="115"/>
      <c r="D594" s="115"/>
      <c r="E594" s="124"/>
      <c r="F594" s="125"/>
    </row>
    <row r="595" ht="12.75" customHeight="1">
      <c r="A595" s="123"/>
      <c r="B595" s="114"/>
      <c r="C595" s="115"/>
      <c r="D595" s="115"/>
      <c r="E595" s="124"/>
      <c r="F595" s="125"/>
    </row>
    <row r="596" ht="12.75" customHeight="1">
      <c r="A596" s="123"/>
      <c r="B596" s="114"/>
      <c r="C596" s="115"/>
      <c r="D596" s="115"/>
      <c r="E596" s="124"/>
      <c r="F596" s="125"/>
    </row>
    <row r="597" ht="12.75" customHeight="1">
      <c r="A597" s="123"/>
      <c r="B597" s="114"/>
      <c r="C597" s="115"/>
      <c r="D597" s="115"/>
      <c r="E597" s="124"/>
      <c r="F597" s="125"/>
    </row>
    <row r="598" ht="12.75" customHeight="1">
      <c r="A598" s="123"/>
      <c r="B598" s="114"/>
      <c r="C598" s="115"/>
      <c r="D598" s="115"/>
      <c r="E598" s="124"/>
      <c r="F598" s="125"/>
    </row>
    <row r="599" ht="12.75" customHeight="1">
      <c r="A599" s="123"/>
      <c r="B599" s="114"/>
      <c r="C599" s="115"/>
      <c r="D599" s="115"/>
      <c r="E599" s="124"/>
      <c r="F599" s="125"/>
    </row>
    <row r="600" ht="12.75" customHeight="1">
      <c r="A600" s="123"/>
      <c r="B600" s="114"/>
      <c r="C600" s="115"/>
      <c r="D600" s="115"/>
      <c r="E600" s="124"/>
      <c r="F600" s="125"/>
    </row>
    <row r="601" ht="12.75" customHeight="1">
      <c r="A601" s="123"/>
      <c r="B601" s="114"/>
      <c r="C601" s="115"/>
      <c r="D601" s="115"/>
      <c r="E601" s="124"/>
      <c r="F601" s="125"/>
    </row>
    <row r="602" ht="12.75" customHeight="1">
      <c r="A602" s="123"/>
      <c r="B602" s="114"/>
      <c r="C602" s="115"/>
      <c r="D602" s="115"/>
      <c r="E602" s="124"/>
      <c r="F602" s="125"/>
    </row>
    <row r="603" ht="12.75" customHeight="1">
      <c r="A603" s="123"/>
      <c r="B603" s="114"/>
      <c r="C603" s="115"/>
      <c r="D603" s="115"/>
      <c r="E603" s="124"/>
      <c r="F603" s="125"/>
    </row>
    <row r="604" ht="12.75" customHeight="1">
      <c r="A604" s="123"/>
      <c r="B604" s="114"/>
      <c r="C604" s="115"/>
      <c r="D604" s="115"/>
      <c r="E604" s="124"/>
      <c r="F604" s="125"/>
    </row>
    <row r="605" ht="12.75" customHeight="1">
      <c r="A605" s="123"/>
      <c r="B605" s="114"/>
      <c r="C605" s="115"/>
      <c r="D605" s="115"/>
      <c r="E605" s="124"/>
      <c r="F605" s="125"/>
    </row>
    <row r="606" ht="12.75" customHeight="1">
      <c r="A606" s="123"/>
      <c r="B606" s="114"/>
      <c r="C606" s="115"/>
      <c r="D606" s="115"/>
      <c r="E606" s="124"/>
      <c r="F606" s="125"/>
    </row>
    <row r="607" ht="12.75" customHeight="1">
      <c r="A607" s="123"/>
      <c r="B607" s="114"/>
      <c r="C607" s="115"/>
      <c r="D607" s="115"/>
      <c r="E607" s="124"/>
      <c r="F607" s="125"/>
    </row>
    <row r="608" ht="12.75" customHeight="1">
      <c r="A608" s="123"/>
      <c r="B608" s="114"/>
      <c r="C608" s="115"/>
      <c r="D608" s="115"/>
      <c r="E608" s="124"/>
      <c r="F608" s="125"/>
    </row>
    <row r="609" ht="12.75" customHeight="1">
      <c r="A609" s="123"/>
      <c r="B609" s="114"/>
      <c r="C609" s="115"/>
      <c r="D609" s="115"/>
      <c r="E609" s="124"/>
      <c r="F609" s="125"/>
    </row>
    <row r="610" ht="12.75" customHeight="1">
      <c r="A610" s="123"/>
      <c r="B610" s="114"/>
      <c r="C610" s="115"/>
      <c r="D610" s="115"/>
      <c r="E610" s="124"/>
      <c r="F610" s="125"/>
    </row>
    <row r="611" ht="12.75" customHeight="1">
      <c r="A611" s="123"/>
      <c r="B611" s="114"/>
      <c r="C611" s="115"/>
      <c r="D611" s="115"/>
      <c r="E611" s="124"/>
      <c r="F611" s="125"/>
    </row>
    <row r="612" ht="12.75" customHeight="1">
      <c r="A612" s="123"/>
      <c r="B612" s="114"/>
      <c r="C612" s="115"/>
      <c r="D612" s="115"/>
      <c r="E612" s="124"/>
      <c r="F612" s="125"/>
    </row>
    <row r="613" ht="12.75" customHeight="1">
      <c r="A613" s="123"/>
      <c r="B613" s="114"/>
      <c r="C613" s="115"/>
      <c r="D613" s="115"/>
      <c r="E613" s="124"/>
      <c r="F613" s="125"/>
    </row>
    <row r="614" ht="12.75" customHeight="1">
      <c r="A614" s="123"/>
      <c r="B614" s="114"/>
      <c r="C614" s="115"/>
      <c r="D614" s="115"/>
      <c r="E614" s="124"/>
      <c r="F614" s="125"/>
    </row>
    <row r="615" ht="12.75" customHeight="1">
      <c r="A615" s="123"/>
      <c r="B615" s="114"/>
      <c r="C615" s="115"/>
      <c r="D615" s="115"/>
      <c r="E615" s="124"/>
      <c r="F615" s="125"/>
    </row>
    <row r="616" ht="12.75" customHeight="1">
      <c r="A616" s="123"/>
      <c r="B616" s="114"/>
      <c r="C616" s="115"/>
      <c r="D616" s="115"/>
      <c r="E616" s="124"/>
      <c r="F616" s="125"/>
    </row>
    <row r="617" ht="12.75" customHeight="1">
      <c r="A617" s="123"/>
      <c r="B617" s="114"/>
      <c r="C617" s="115"/>
      <c r="D617" s="115"/>
      <c r="E617" s="124"/>
      <c r="F617" s="125"/>
    </row>
    <row r="618" ht="12.75" customHeight="1">
      <c r="A618" s="123"/>
      <c r="B618" s="114"/>
      <c r="C618" s="115"/>
      <c r="D618" s="115"/>
      <c r="E618" s="124"/>
      <c r="F618" s="125"/>
    </row>
    <row r="619" ht="12.75" customHeight="1">
      <c r="A619" s="123"/>
      <c r="B619" s="114"/>
      <c r="C619" s="115"/>
      <c r="D619" s="115"/>
      <c r="E619" s="124"/>
      <c r="F619" s="125"/>
    </row>
    <row r="620" ht="12.75" customHeight="1">
      <c r="A620" s="123"/>
      <c r="B620" s="114"/>
      <c r="C620" s="115"/>
      <c r="D620" s="115"/>
      <c r="E620" s="124"/>
      <c r="F620" s="125"/>
    </row>
    <row r="621" ht="12.75" customHeight="1">
      <c r="A621" s="123"/>
      <c r="B621" s="114"/>
      <c r="C621" s="115"/>
      <c r="D621" s="115"/>
      <c r="E621" s="124"/>
      <c r="F621" s="125"/>
    </row>
    <row r="622" ht="12.75" customHeight="1">
      <c r="A622" s="123"/>
      <c r="B622" s="114"/>
      <c r="C622" s="115"/>
      <c r="D622" s="115"/>
      <c r="E622" s="124"/>
      <c r="F622" s="125"/>
    </row>
    <row r="623" ht="12.75" customHeight="1">
      <c r="A623" s="123"/>
      <c r="B623" s="114"/>
      <c r="C623" s="115"/>
      <c r="D623" s="115"/>
      <c r="E623" s="124"/>
      <c r="F623" s="125"/>
    </row>
    <row r="624" ht="12.75" customHeight="1">
      <c r="A624" s="123"/>
      <c r="B624" s="114"/>
      <c r="C624" s="115"/>
      <c r="D624" s="115"/>
      <c r="E624" s="124"/>
      <c r="F624" s="125"/>
    </row>
    <row r="625" ht="12.75" customHeight="1">
      <c r="A625" s="123"/>
      <c r="B625" s="114"/>
      <c r="C625" s="115"/>
      <c r="D625" s="115"/>
      <c r="E625" s="124"/>
      <c r="F625" s="125"/>
    </row>
    <row r="626" ht="12.75" customHeight="1">
      <c r="A626" s="123"/>
      <c r="B626" s="114"/>
      <c r="C626" s="115"/>
      <c r="D626" s="115"/>
      <c r="E626" s="124"/>
      <c r="F626" s="125"/>
    </row>
    <row r="627" ht="12.75" customHeight="1">
      <c r="A627" s="123"/>
      <c r="B627" s="114"/>
      <c r="C627" s="115"/>
      <c r="D627" s="115"/>
      <c r="E627" s="124"/>
      <c r="F627" s="125"/>
    </row>
    <row r="628" ht="12.75" customHeight="1">
      <c r="A628" s="123"/>
      <c r="B628" s="114"/>
      <c r="C628" s="115"/>
      <c r="D628" s="115"/>
      <c r="E628" s="124"/>
      <c r="F628" s="125"/>
    </row>
    <row r="629" ht="12.75" customHeight="1">
      <c r="A629" s="123"/>
      <c r="B629" s="114"/>
      <c r="C629" s="115"/>
      <c r="D629" s="115"/>
      <c r="E629" s="124"/>
      <c r="F629" s="125"/>
    </row>
    <row r="630" ht="12.75" customHeight="1">
      <c r="A630" s="123"/>
      <c r="B630" s="114"/>
      <c r="C630" s="115"/>
      <c r="D630" s="115"/>
      <c r="E630" s="124"/>
      <c r="F630" s="125"/>
    </row>
    <row r="631" ht="12.75" customHeight="1">
      <c r="A631" s="123"/>
      <c r="B631" s="114"/>
      <c r="C631" s="115"/>
      <c r="D631" s="115"/>
      <c r="E631" s="124"/>
      <c r="F631" s="125"/>
    </row>
    <row r="632" ht="12.75" customHeight="1">
      <c r="A632" s="123"/>
      <c r="B632" s="114"/>
      <c r="C632" s="115"/>
      <c r="D632" s="115"/>
      <c r="E632" s="124"/>
      <c r="F632" s="125"/>
    </row>
    <row r="633" ht="12.75" customHeight="1">
      <c r="A633" s="123"/>
      <c r="B633" s="114"/>
      <c r="C633" s="115"/>
      <c r="D633" s="115"/>
      <c r="E633" s="124"/>
      <c r="F633" s="125"/>
    </row>
    <row r="634" ht="12.75" customHeight="1">
      <c r="A634" s="123"/>
      <c r="B634" s="114"/>
      <c r="C634" s="115"/>
      <c r="D634" s="115"/>
      <c r="E634" s="124"/>
      <c r="F634" s="125"/>
    </row>
    <row r="635" ht="12.75" customHeight="1">
      <c r="A635" s="123"/>
      <c r="B635" s="114"/>
      <c r="C635" s="115"/>
      <c r="D635" s="115"/>
      <c r="E635" s="124"/>
      <c r="F635" s="125"/>
    </row>
    <row r="636" ht="12.75" customHeight="1">
      <c r="A636" s="123"/>
      <c r="B636" s="114"/>
      <c r="C636" s="115"/>
      <c r="D636" s="115"/>
      <c r="E636" s="124"/>
      <c r="F636" s="125"/>
    </row>
    <row r="637" ht="12.75" customHeight="1">
      <c r="A637" s="123"/>
      <c r="B637" s="114"/>
      <c r="C637" s="115"/>
      <c r="D637" s="115"/>
      <c r="E637" s="124"/>
      <c r="F637" s="125"/>
    </row>
    <row r="638" ht="12.75" customHeight="1">
      <c r="A638" s="123"/>
      <c r="B638" s="114"/>
      <c r="C638" s="115"/>
      <c r="D638" s="115"/>
      <c r="E638" s="124"/>
      <c r="F638" s="125"/>
    </row>
    <row r="639" ht="12.75" customHeight="1">
      <c r="A639" s="123"/>
      <c r="B639" s="114"/>
      <c r="C639" s="115"/>
      <c r="D639" s="115"/>
      <c r="E639" s="124"/>
      <c r="F639" s="125"/>
    </row>
    <row r="640" ht="12.75" customHeight="1">
      <c r="A640" s="123"/>
      <c r="B640" s="114"/>
      <c r="C640" s="115"/>
      <c r="D640" s="115"/>
      <c r="E640" s="124"/>
      <c r="F640" s="125"/>
    </row>
    <row r="641" ht="12.75" customHeight="1">
      <c r="A641" s="123"/>
      <c r="B641" s="114"/>
      <c r="C641" s="115"/>
      <c r="D641" s="115"/>
      <c r="E641" s="124"/>
      <c r="F641" s="125"/>
    </row>
    <row r="642" ht="12.75" customHeight="1">
      <c r="A642" s="123"/>
      <c r="B642" s="114"/>
      <c r="C642" s="115"/>
      <c r="D642" s="115"/>
      <c r="E642" s="124"/>
      <c r="F642" s="125"/>
    </row>
    <row r="643" ht="12.75" customHeight="1">
      <c r="A643" s="123"/>
      <c r="B643" s="114"/>
      <c r="C643" s="115"/>
      <c r="D643" s="115"/>
      <c r="E643" s="124"/>
      <c r="F643" s="125"/>
    </row>
    <row r="644" ht="12.75" customHeight="1">
      <c r="A644" s="123"/>
      <c r="B644" s="114"/>
      <c r="C644" s="115"/>
      <c r="D644" s="115"/>
      <c r="E644" s="124"/>
      <c r="F644" s="125"/>
    </row>
    <row r="645" ht="12.75" customHeight="1">
      <c r="A645" s="123"/>
      <c r="B645" s="114"/>
      <c r="C645" s="115"/>
      <c r="D645" s="115"/>
      <c r="E645" s="124"/>
      <c r="F645" s="125"/>
    </row>
    <row r="646" ht="12.75" customHeight="1">
      <c r="A646" s="123"/>
      <c r="B646" s="114"/>
      <c r="C646" s="115"/>
      <c r="D646" s="115"/>
      <c r="E646" s="124"/>
      <c r="F646" s="125"/>
    </row>
    <row r="647" ht="12.75" customHeight="1">
      <c r="A647" s="123"/>
      <c r="B647" s="114"/>
      <c r="C647" s="115"/>
      <c r="D647" s="115"/>
      <c r="E647" s="124"/>
      <c r="F647" s="125"/>
    </row>
    <row r="648" ht="12.75" customHeight="1">
      <c r="A648" s="123"/>
      <c r="B648" s="114"/>
      <c r="C648" s="115"/>
      <c r="D648" s="115"/>
      <c r="E648" s="124"/>
      <c r="F648" s="125"/>
    </row>
    <row r="649" ht="12.75" customHeight="1">
      <c r="A649" s="123"/>
      <c r="B649" s="114"/>
      <c r="C649" s="115"/>
      <c r="D649" s="115"/>
      <c r="E649" s="124"/>
      <c r="F649" s="125"/>
    </row>
    <row r="650" ht="12.75" customHeight="1">
      <c r="A650" s="123"/>
      <c r="B650" s="114"/>
      <c r="C650" s="115"/>
      <c r="D650" s="115"/>
      <c r="E650" s="124"/>
      <c r="F650" s="125"/>
    </row>
    <row r="651" ht="12.75" customHeight="1">
      <c r="A651" s="123"/>
      <c r="B651" s="114"/>
      <c r="C651" s="115"/>
      <c r="D651" s="115"/>
      <c r="E651" s="124"/>
      <c r="F651" s="125"/>
    </row>
    <row r="652" ht="12.75" customHeight="1">
      <c r="A652" s="123"/>
      <c r="B652" s="114"/>
      <c r="C652" s="115"/>
      <c r="D652" s="115"/>
      <c r="E652" s="124"/>
      <c r="F652" s="125"/>
    </row>
    <row r="653" ht="12.75" customHeight="1">
      <c r="A653" s="123"/>
      <c r="B653" s="114"/>
      <c r="C653" s="115"/>
      <c r="D653" s="115"/>
      <c r="E653" s="124"/>
      <c r="F653" s="125"/>
    </row>
    <row r="654" ht="12.75" customHeight="1">
      <c r="A654" s="123"/>
      <c r="B654" s="114"/>
      <c r="C654" s="115"/>
      <c r="D654" s="115"/>
      <c r="E654" s="124"/>
      <c r="F654" s="125"/>
    </row>
    <row r="655" ht="12.75" customHeight="1">
      <c r="A655" s="123"/>
      <c r="B655" s="114"/>
      <c r="C655" s="115"/>
      <c r="D655" s="115"/>
      <c r="E655" s="124"/>
      <c r="F655" s="125"/>
    </row>
    <row r="656" ht="12.75" customHeight="1">
      <c r="A656" s="123"/>
      <c r="B656" s="114"/>
      <c r="C656" s="115"/>
      <c r="D656" s="115"/>
      <c r="E656" s="124"/>
      <c r="F656" s="125"/>
    </row>
    <row r="657" ht="12.75" customHeight="1">
      <c r="A657" s="123"/>
      <c r="B657" s="114"/>
      <c r="C657" s="115"/>
      <c r="D657" s="115"/>
      <c r="E657" s="124"/>
      <c r="F657" s="125"/>
    </row>
    <row r="658" ht="12.75" customHeight="1">
      <c r="A658" s="123"/>
      <c r="B658" s="114"/>
      <c r="C658" s="115"/>
      <c r="D658" s="115"/>
      <c r="E658" s="124"/>
      <c r="F658" s="125"/>
    </row>
    <row r="659" ht="12.75" customHeight="1">
      <c r="A659" s="123"/>
      <c r="B659" s="114"/>
      <c r="C659" s="115"/>
      <c r="D659" s="115"/>
      <c r="E659" s="124"/>
      <c r="F659" s="125"/>
    </row>
    <row r="660" ht="12.75" customHeight="1">
      <c r="A660" s="123"/>
      <c r="B660" s="114"/>
      <c r="C660" s="115"/>
      <c r="D660" s="115"/>
      <c r="E660" s="124"/>
      <c r="F660" s="125"/>
    </row>
    <row r="661" ht="12.75" customHeight="1">
      <c r="A661" s="123"/>
      <c r="B661" s="114"/>
      <c r="C661" s="115"/>
      <c r="D661" s="115"/>
      <c r="E661" s="124"/>
      <c r="F661" s="125"/>
    </row>
    <row r="662" ht="12.75" customHeight="1">
      <c r="A662" s="123"/>
      <c r="B662" s="114"/>
      <c r="C662" s="115"/>
      <c r="D662" s="115"/>
      <c r="E662" s="124"/>
      <c r="F662" s="125"/>
    </row>
    <row r="663" ht="12.75" customHeight="1">
      <c r="A663" s="123"/>
      <c r="B663" s="114"/>
      <c r="C663" s="115"/>
      <c r="D663" s="115"/>
      <c r="E663" s="124"/>
      <c r="F663" s="125"/>
    </row>
    <row r="664" ht="12.75" customHeight="1">
      <c r="A664" s="123"/>
      <c r="B664" s="114"/>
      <c r="C664" s="115"/>
      <c r="D664" s="115"/>
      <c r="E664" s="124"/>
      <c r="F664" s="125"/>
    </row>
    <row r="665" ht="12.75" customHeight="1">
      <c r="A665" s="123"/>
      <c r="B665" s="114"/>
      <c r="C665" s="115"/>
      <c r="D665" s="115"/>
      <c r="E665" s="124"/>
      <c r="F665" s="125"/>
    </row>
    <row r="666" ht="12.75" customHeight="1">
      <c r="A666" s="123"/>
      <c r="B666" s="114"/>
      <c r="C666" s="115"/>
      <c r="D666" s="115"/>
      <c r="E666" s="124"/>
      <c r="F666" s="125"/>
    </row>
    <row r="667" ht="12.75" customHeight="1">
      <c r="A667" s="123"/>
      <c r="B667" s="114"/>
      <c r="C667" s="115"/>
      <c r="D667" s="115"/>
      <c r="E667" s="124"/>
      <c r="F667" s="125"/>
    </row>
    <row r="668" ht="12.75" customHeight="1">
      <c r="A668" s="123"/>
      <c r="B668" s="114"/>
      <c r="C668" s="115"/>
      <c r="D668" s="115"/>
      <c r="E668" s="124"/>
      <c r="F668" s="125"/>
    </row>
    <row r="669" ht="12.75" customHeight="1">
      <c r="A669" s="123"/>
      <c r="B669" s="114"/>
      <c r="C669" s="115"/>
      <c r="D669" s="115"/>
      <c r="E669" s="124"/>
      <c r="F669" s="125"/>
    </row>
    <row r="670" ht="12.75" customHeight="1">
      <c r="A670" s="123"/>
      <c r="B670" s="114"/>
      <c r="C670" s="115"/>
      <c r="D670" s="115"/>
      <c r="E670" s="124"/>
      <c r="F670" s="125"/>
    </row>
    <row r="671" ht="12.75" customHeight="1">
      <c r="A671" s="123"/>
      <c r="B671" s="114"/>
      <c r="C671" s="115"/>
      <c r="D671" s="115"/>
      <c r="E671" s="124"/>
      <c r="F671" s="125"/>
    </row>
    <row r="672" ht="12.75" customHeight="1">
      <c r="A672" s="123"/>
      <c r="B672" s="114"/>
      <c r="C672" s="115"/>
      <c r="D672" s="115"/>
      <c r="E672" s="124"/>
      <c r="F672" s="125"/>
    </row>
    <row r="673" ht="12.75" customHeight="1">
      <c r="A673" s="123"/>
      <c r="B673" s="114"/>
      <c r="C673" s="115"/>
      <c r="D673" s="115"/>
      <c r="E673" s="124"/>
      <c r="F673" s="125"/>
    </row>
    <row r="674" ht="12.75" customHeight="1">
      <c r="A674" s="123"/>
      <c r="B674" s="114"/>
      <c r="C674" s="115"/>
      <c r="D674" s="115"/>
      <c r="E674" s="124"/>
      <c r="F674" s="125"/>
    </row>
    <row r="675" ht="12.75" customHeight="1">
      <c r="A675" s="123"/>
      <c r="B675" s="114"/>
      <c r="C675" s="115"/>
      <c r="D675" s="115"/>
      <c r="E675" s="124"/>
      <c r="F675" s="125"/>
    </row>
    <row r="676" ht="12.75" customHeight="1">
      <c r="A676" s="123"/>
      <c r="B676" s="114"/>
      <c r="C676" s="115"/>
      <c r="D676" s="115"/>
      <c r="E676" s="124"/>
      <c r="F676" s="125"/>
    </row>
    <row r="677" ht="12.75" customHeight="1">
      <c r="A677" s="123"/>
      <c r="B677" s="114"/>
      <c r="C677" s="115"/>
      <c r="D677" s="115"/>
      <c r="E677" s="124"/>
      <c r="F677" s="125"/>
    </row>
    <row r="678" ht="12.75" customHeight="1">
      <c r="A678" s="123"/>
      <c r="B678" s="114"/>
      <c r="C678" s="115"/>
      <c r="D678" s="115"/>
      <c r="E678" s="124"/>
      <c r="F678" s="125"/>
    </row>
    <row r="679" ht="12.75" customHeight="1">
      <c r="A679" s="123"/>
      <c r="B679" s="114"/>
      <c r="C679" s="115"/>
      <c r="D679" s="115"/>
      <c r="E679" s="124"/>
      <c r="F679" s="125"/>
    </row>
    <row r="680" ht="12.75" customHeight="1">
      <c r="A680" s="123"/>
      <c r="B680" s="114"/>
      <c r="C680" s="115"/>
      <c r="D680" s="115"/>
      <c r="E680" s="124"/>
      <c r="F680" s="125"/>
    </row>
    <row r="681" ht="12.75" customHeight="1">
      <c r="A681" s="123"/>
      <c r="B681" s="114"/>
      <c r="C681" s="115"/>
      <c r="D681" s="115"/>
      <c r="E681" s="124"/>
      <c r="F681" s="125"/>
    </row>
    <row r="682" ht="12.75" customHeight="1">
      <c r="A682" s="123"/>
      <c r="B682" s="114"/>
      <c r="C682" s="115"/>
      <c r="D682" s="115"/>
      <c r="E682" s="124"/>
      <c r="F682" s="125"/>
    </row>
    <row r="683" ht="12.75" customHeight="1">
      <c r="A683" s="123"/>
      <c r="B683" s="114"/>
      <c r="C683" s="115"/>
      <c r="D683" s="115"/>
      <c r="E683" s="124"/>
      <c r="F683" s="125"/>
    </row>
    <row r="684" ht="12.75" customHeight="1">
      <c r="A684" s="123"/>
      <c r="B684" s="114"/>
      <c r="C684" s="115"/>
      <c r="D684" s="115"/>
      <c r="E684" s="124"/>
      <c r="F684" s="125"/>
    </row>
    <row r="685" ht="12.75" customHeight="1">
      <c r="A685" s="123"/>
      <c r="B685" s="114"/>
      <c r="C685" s="115"/>
      <c r="D685" s="115"/>
      <c r="E685" s="124"/>
      <c r="F685" s="125"/>
    </row>
    <row r="686" ht="12.75" customHeight="1">
      <c r="A686" s="123"/>
      <c r="B686" s="114"/>
      <c r="C686" s="115"/>
      <c r="D686" s="115"/>
      <c r="E686" s="124"/>
      <c r="F686" s="125"/>
    </row>
    <row r="687" ht="12.75" customHeight="1">
      <c r="A687" s="123"/>
      <c r="B687" s="114"/>
      <c r="C687" s="115"/>
      <c r="D687" s="115"/>
      <c r="E687" s="124"/>
      <c r="F687" s="125"/>
    </row>
    <row r="688" ht="12.75" customHeight="1">
      <c r="A688" s="123"/>
      <c r="B688" s="114"/>
      <c r="C688" s="115"/>
      <c r="D688" s="115"/>
      <c r="E688" s="124"/>
      <c r="F688" s="125"/>
    </row>
    <row r="689" ht="12.75" customHeight="1">
      <c r="A689" s="123"/>
      <c r="B689" s="114"/>
      <c r="C689" s="115"/>
      <c r="D689" s="115"/>
      <c r="E689" s="124"/>
      <c r="F689" s="125"/>
    </row>
    <row r="690" ht="12.75" customHeight="1">
      <c r="A690" s="123"/>
      <c r="B690" s="114"/>
      <c r="C690" s="115"/>
      <c r="D690" s="115"/>
      <c r="E690" s="124"/>
      <c r="F690" s="125"/>
    </row>
    <row r="691" ht="12.75" customHeight="1">
      <c r="A691" s="123"/>
      <c r="B691" s="114"/>
      <c r="C691" s="115"/>
      <c r="D691" s="115"/>
      <c r="E691" s="124"/>
      <c r="F691" s="125"/>
    </row>
    <row r="692" ht="12.75" customHeight="1">
      <c r="A692" s="123"/>
      <c r="B692" s="114"/>
      <c r="C692" s="115"/>
      <c r="D692" s="115"/>
      <c r="E692" s="124"/>
      <c r="F692" s="125"/>
    </row>
    <row r="693" ht="12.75" customHeight="1">
      <c r="A693" s="123"/>
      <c r="B693" s="114"/>
      <c r="C693" s="115"/>
      <c r="D693" s="115"/>
      <c r="E693" s="124"/>
      <c r="F693" s="125"/>
    </row>
    <row r="694" ht="12.75" customHeight="1">
      <c r="A694" s="123"/>
      <c r="B694" s="114"/>
      <c r="C694" s="115"/>
      <c r="D694" s="115"/>
      <c r="E694" s="124"/>
      <c r="F694" s="125"/>
    </row>
    <row r="695" ht="12.75" customHeight="1">
      <c r="A695" s="123"/>
      <c r="B695" s="114"/>
      <c r="C695" s="115"/>
      <c r="D695" s="115"/>
      <c r="E695" s="124"/>
      <c r="F695" s="125"/>
    </row>
    <row r="696" ht="12.75" customHeight="1">
      <c r="A696" s="123"/>
      <c r="B696" s="114"/>
      <c r="C696" s="115"/>
      <c r="D696" s="115"/>
      <c r="E696" s="124"/>
      <c r="F696" s="125"/>
    </row>
    <row r="697" ht="12.75" customHeight="1">
      <c r="A697" s="123"/>
      <c r="B697" s="114"/>
      <c r="C697" s="115"/>
      <c r="D697" s="115"/>
      <c r="E697" s="124"/>
      <c r="F697" s="125"/>
    </row>
    <row r="698" ht="12.75" customHeight="1">
      <c r="A698" s="123"/>
      <c r="B698" s="114"/>
      <c r="C698" s="115"/>
      <c r="D698" s="115"/>
      <c r="E698" s="124"/>
      <c r="F698" s="125"/>
    </row>
    <row r="699" ht="12.75" customHeight="1">
      <c r="A699" s="123"/>
      <c r="B699" s="114"/>
      <c r="C699" s="115"/>
      <c r="D699" s="115"/>
      <c r="E699" s="124"/>
      <c r="F699" s="125"/>
    </row>
    <row r="700" ht="12.75" customHeight="1">
      <c r="A700" s="123"/>
      <c r="B700" s="114"/>
      <c r="C700" s="115"/>
      <c r="D700" s="115"/>
      <c r="E700" s="124"/>
      <c r="F700" s="125"/>
    </row>
    <row r="701" ht="12.75" customHeight="1">
      <c r="A701" s="123"/>
      <c r="B701" s="114"/>
      <c r="C701" s="115"/>
      <c r="D701" s="115"/>
      <c r="E701" s="124"/>
      <c r="F701" s="125"/>
    </row>
    <row r="702" ht="12.75" customHeight="1">
      <c r="A702" s="123"/>
      <c r="B702" s="114"/>
      <c r="C702" s="115"/>
      <c r="D702" s="115"/>
      <c r="E702" s="124"/>
      <c r="F702" s="125"/>
    </row>
    <row r="703" ht="12.75" customHeight="1">
      <c r="A703" s="123"/>
      <c r="B703" s="114"/>
      <c r="C703" s="115"/>
      <c r="D703" s="115"/>
      <c r="E703" s="124"/>
      <c r="F703" s="125"/>
    </row>
    <row r="704" ht="12.75" customHeight="1">
      <c r="A704" s="123"/>
      <c r="B704" s="114"/>
      <c r="C704" s="115"/>
      <c r="D704" s="115"/>
      <c r="E704" s="124"/>
      <c r="F704" s="125"/>
    </row>
    <row r="705" ht="12.75" customHeight="1">
      <c r="A705" s="123"/>
      <c r="B705" s="114"/>
      <c r="C705" s="115"/>
      <c r="D705" s="115"/>
      <c r="E705" s="124"/>
      <c r="F705" s="125"/>
    </row>
    <row r="706" ht="12.75" customHeight="1">
      <c r="A706" s="123"/>
      <c r="B706" s="114"/>
      <c r="C706" s="115"/>
      <c r="D706" s="115"/>
      <c r="E706" s="124"/>
      <c r="F706" s="125"/>
    </row>
    <row r="707" ht="12.75" customHeight="1">
      <c r="A707" s="123"/>
      <c r="B707" s="114"/>
      <c r="C707" s="115"/>
      <c r="D707" s="115"/>
      <c r="E707" s="124"/>
      <c r="F707" s="125"/>
    </row>
    <row r="708" ht="12.75" customHeight="1">
      <c r="A708" s="123"/>
      <c r="B708" s="114"/>
      <c r="C708" s="115"/>
      <c r="D708" s="115"/>
      <c r="E708" s="124"/>
      <c r="F708" s="125"/>
    </row>
    <row r="709" ht="12.75" customHeight="1">
      <c r="A709" s="123"/>
      <c r="B709" s="114"/>
      <c r="C709" s="115"/>
      <c r="D709" s="115"/>
      <c r="E709" s="124"/>
      <c r="F709" s="125"/>
    </row>
    <row r="710" ht="12.75" customHeight="1">
      <c r="A710" s="123"/>
      <c r="B710" s="114"/>
      <c r="C710" s="115"/>
      <c r="D710" s="115"/>
      <c r="E710" s="124"/>
      <c r="F710" s="125"/>
    </row>
    <row r="711" ht="12.75" customHeight="1">
      <c r="A711" s="123"/>
      <c r="B711" s="114"/>
      <c r="C711" s="115"/>
      <c r="D711" s="115"/>
      <c r="E711" s="124"/>
      <c r="F711" s="125"/>
    </row>
    <row r="712" ht="12.75" customHeight="1">
      <c r="A712" s="123"/>
      <c r="B712" s="114"/>
      <c r="C712" s="115"/>
      <c r="D712" s="115"/>
      <c r="E712" s="124"/>
      <c r="F712" s="125"/>
    </row>
    <row r="713" ht="12.75" customHeight="1">
      <c r="A713" s="123"/>
      <c r="B713" s="114"/>
      <c r="C713" s="115"/>
      <c r="D713" s="115"/>
      <c r="E713" s="124"/>
      <c r="F713" s="125"/>
    </row>
    <row r="714" ht="12.75" customHeight="1">
      <c r="A714" s="123"/>
      <c r="B714" s="114"/>
      <c r="C714" s="115"/>
      <c r="D714" s="115"/>
      <c r="E714" s="124"/>
      <c r="F714" s="125"/>
    </row>
    <row r="715" ht="12.75" customHeight="1">
      <c r="A715" s="123"/>
      <c r="B715" s="114"/>
      <c r="C715" s="115"/>
      <c r="D715" s="115"/>
      <c r="E715" s="124"/>
      <c r="F715" s="125"/>
    </row>
    <row r="716" ht="12.75" customHeight="1">
      <c r="A716" s="123"/>
      <c r="B716" s="114"/>
      <c r="C716" s="115"/>
      <c r="D716" s="115"/>
      <c r="E716" s="124"/>
      <c r="F716" s="125"/>
    </row>
    <row r="717" ht="12.75" customHeight="1">
      <c r="A717" s="123"/>
      <c r="B717" s="114"/>
      <c r="C717" s="115"/>
      <c r="D717" s="115"/>
      <c r="E717" s="124"/>
      <c r="F717" s="125"/>
    </row>
    <row r="718" ht="12.75" customHeight="1">
      <c r="A718" s="123"/>
      <c r="B718" s="114"/>
      <c r="C718" s="115"/>
      <c r="D718" s="115"/>
      <c r="E718" s="124"/>
      <c r="F718" s="125"/>
    </row>
    <row r="719" ht="12.75" customHeight="1">
      <c r="A719" s="123"/>
      <c r="B719" s="114"/>
      <c r="C719" s="115"/>
      <c r="D719" s="115"/>
      <c r="E719" s="124"/>
      <c r="F719" s="125"/>
    </row>
    <row r="720" ht="12.75" customHeight="1">
      <c r="A720" s="123"/>
      <c r="B720" s="114"/>
      <c r="C720" s="115"/>
      <c r="D720" s="115"/>
      <c r="E720" s="124"/>
      <c r="F720" s="125"/>
    </row>
    <row r="721" ht="12.75" customHeight="1">
      <c r="A721" s="123"/>
      <c r="B721" s="114"/>
      <c r="C721" s="115"/>
      <c r="D721" s="115"/>
      <c r="E721" s="124"/>
      <c r="F721" s="125"/>
    </row>
    <row r="722" ht="12.75" customHeight="1">
      <c r="A722" s="123"/>
      <c r="B722" s="114"/>
      <c r="C722" s="115"/>
      <c r="D722" s="115"/>
      <c r="E722" s="124"/>
      <c r="F722" s="125"/>
    </row>
    <row r="723" ht="12.75" customHeight="1">
      <c r="A723" s="123"/>
      <c r="B723" s="114"/>
      <c r="C723" s="115"/>
      <c r="D723" s="115"/>
      <c r="E723" s="124"/>
      <c r="F723" s="125"/>
    </row>
    <row r="724" ht="12.75" customHeight="1">
      <c r="A724" s="123"/>
      <c r="B724" s="114"/>
      <c r="C724" s="115"/>
      <c r="D724" s="115"/>
      <c r="E724" s="124"/>
      <c r="F724" s="125"/>
    </row>
    <row r="725" ht="12.75" customHeight="1">
      <c r="A725" s="123"/>
      <c r="B725" s="114"/>
      <c r="C725" s="115"/>
      <c r="D725" s="115"/>
      <c r="E725" s="124"/>
      <c r="F725" s="125"/>
    </row>
    <row r="726" ht="12.75" customHeight="1">
      <c r="A726" s="123"/>
      <c r="B726" s="114"/>
      <c r="C726" s="115"/>
      <c r="D726" s="115"/>
      <c r="E726" s="124"/>
      <c r="F726" s="125"/>
    </row>
    <row r="727" ht="12.75" customHeight="1">
      <c r="A727" s="123"/>
      <c r="B727" s="114"/>
      <c r="C727" s="115"/>
      <c r="D727" s="115"/>
      <c r="E727" s="124"/>
      <c r="F727" s="125"/>
    </row>
    <row r="728" ht="12.75" customHeight="1">
      <c r="A728" s="123"/>
      <c r="B728" s="114"/>
      <c r="C728" s="115"/>
      <c r="D728" s="115"/>
      <c r="E728" s="124"/>
      <c r="F728" s="125"/>
    </row>
    <row r="729" ht="12.75" customHeight="1">
      <c r="A729" s="123"/>
      <c r="B729" s="114"/>
      <c r="C729" s="115"/>
      <c r="D729" s="115"/>
      <c r="E729" s="124"/>
      <c r="F729" s="125"/>
    </row>
    <row r="730" ht="12.75" customHeight="1">
      <c r="A730" s="123"/>
      <c r="B730" s="114"/>
      <c r="C730" s="115"/>
      <c r="D730" s="115"/>
      <c r="E730" s="124"/>
      <c r="F730" s="125"/>
    </row>
    <row r="731" ht="12.75" customHeight="1">
      <c r="A731" s="123"/>
      <c r="B731" s="114"/>
      <c r="C731" s="115"/>
      <c r="D731" s="115"/>
      <c r="E731" s="124"/>
      <c r="F731" s="125"/>
    </row>
    <row r="732" ht="12.75" customHeight="1">
      <c r="A732" s="123"/>
      <c r="B732" s="114"/>
      <c r="C732" s="115"/>
      <c r="D732" s="115"/>
      <c r="E732" s="124"/>
      <c r="F732" s="125"/>
    </row>
    <row r="733" ht="12.75" customHeight="1">
      <c r="A733" s="123"/>
      <c r="B733" s="114"/>
      <c r="C733" s="115"/>
      <c r="D733" s="115"/>
      <c r="E733" s="124"/>
      <c r="F733" s="125"/>
    </row>
    <row r="734" ht="12.75" customHeight="1">
      <c r="A734" s="123"/>
      <c r="B734" s="114"/>
      <c r="C734" s="115"/>
      <c r="D734" s="115"/>
      <c r="E734" s="124"/>
      <c r="F734" s="125"/>
    </row>
    <row r="735" ht="12.75" customHeight="1">
      <c r="A735" s="123"/>
      <c r="B735" s="114"/>
      <c r="C735" s="115"/>
      <c r="D735" s="115"/>
      <c r="E735" s="124"/>
      <c r="F735" s="125"/>
    </row>
    <row r="736" ht="12.75" customHeight="1">
      <c r="A736" s="123"/>
      <c r="B736" s="114"/>
      <c r="C736" s="115"/>
      <c r="D736" s="115"/>
      <c r="E736" s="124"/>
      <c r="F736" s="125"/>
    </row>
    <row r="737" ht="12.75" customHeight="1">
      <c r="A737" s="123"/>
      <c r="B737" s="114"/>
      <c r="C737" s="115"/>
      <c r="D737" s="115"/>
      <c r="E737" s="124"/>
      <c r="F737" s="125"/>
    </row>
    <row r="738" ht="12.75" customHeight="1">
      <c r="A738" s="123"/>
      <c r="B738" s="114"/>
      <c r="C738" s="115"/>
      <c r="D738" s="115"/>
      <c r="E738" s="124"/>
      <c r="F738" s="125"/>
    </row>
    <row r="739" ht="12.75" customHeight="1">
      <c r="A739" s="123"/>
      <c r="B739" s="114"/>
      <c r="C739" s="115"/>
      <c r="D739" s="115"/>
      <c r="E739" s="124"/>
      <c r="F739" s="125"/>
    </row>
    <row r="740" ht="12.75" customHeight="1">
      <c r="A740" s="123"/>
      <c r="B740" s="114"/>
      <c r="C740" s="115"/>
      <c r="D740" s="115"/>
      <c r="E740" s="124"/>
      <c r="F740" s="125"/>
    </row>
    <row r="741" ht="12.75" customHeight="1">
      <c r="A741" s="123"/>
      <c r="B741" s="114"/>
      <c r="C741" s="115"/>
      <c r="D741" s="115"/>
      <c r="E741" s="124"/>
      <c r="F741" s="125"/>
    </row>
    <row r="742" ht="12.75" customHeight="1">
      <c r="A742" s="123"/>
      <c r="B742" s="114"/>
      <c r="C742" s="115"/>
      <c r="D742" s="115"/>
      <c r="E742" s="124"/>
      <c r="F742" s="125"/>
    </row>
    <row r="743" ht="12.75" customHeight="1">
      <c r="A743" s="123"/>
      <c r="B743" s="114"/>
      <c r="C743" s="115"/>
      <c r="D743" s="115"/>
      <c r="E743" s="124"/>
      <c r="F743" s="125"/>
    </row>
    <row r="744" ht="12.75" customHeight="1">
      <c r="A744" s="123"/>
      <c r="B744" s="114"/>
      <c r="C744" s="115"/>
      <c r="D744" s="115"/>
      <c r="E744" s="124"/>
      <c r="F744" s="125"/>
    </row>
    <row r="745" ht="12.75" customHeight="1">
      <c r="A745" s="123"/>
      <c r="B745" s="114"/>
      <c r="C745" s="115"/>
      <c r="D745" s="115"/>
      <c r="E745" s="124"/>
      <c r="F745" s="125"/>
    </row>
    <row r="746" ht="12.75" customHeight="1">
      <c r="A746" s="123"/>
      <c r="B746" s="114"/>
      <c r="C746" s="115"/>
      <c r="D746" s="115"/>
      <c r="E746" s="124"/>
      <c r="F746" s="125"/>
    </row>
    <row r="747" ht="12.75" customHeight="1">
      <c r="A747" s="123"/>
      <c r="B747" s="114"/>
      <c r="C747" s="115"/>
      <c r="D747" s="115"/>
      <c r="E747" s="124"/>
      <c r="F747" s="125"/>
    </row>
    <row r="748" ht="12.75" customHeight="1">
      <c r="A748" s="123"/>
      <c r="B748" s="114"/>
      <c r="C748" s="115"/>
      <c r="D748" s="115"/>
      <c r="E748" s="124"/>
      <c r="F748" s="125"/>
    </row>
    <row r="749" ht="12.75" customHeight="1">
      <c r="A749" s="123"/>
      <c r="B749" s="114"/>
      <c r="C749" s="115"/>
      <c r="D749" s="115"/>
      <c r="E749" s="124"/>
      <c r="F749" s="125"/>
    </row>
    <row r="750" ht="12.75" customHeight="1">
      <c r="A750" s="123"/>
      <c r="B750" s="114"/>
      <c r="C750" s="115"/>
      <c r="D750" s="115"/>
      <c r="E750" s="124"/>
      <c r="F750" s="125"/>
    </row>
    <row r="751" ht="12.75" customHeight="1">
      <c r="A751" s="123"/>
      <c r="B751" s="114"/>
      <c r="C751" s="115"/>
      <c r="D751" s="115"/>
      <c r="E751" s="124"/>
      <c r="F751" s="125"/>
    </row>
    <row r="752" ht="12.75" customHeight="1">
      <c r="A752" s="123"/>
      <c r="B752" s="114"/>
      <c r="C752" s="115"/>
      <c r="D752" s="115"/>
      <c r="E752" s="124"/>
      <c r="F752" s="125"/>
    </row>
    <row r="753" ht="12.75" customHeight="1">
      <c r="A753" s="123"/>
      <c r="B753" s="114"/>
      <c r="C753" s="115"/>
      <c r="D753" s="115"/>
      <c r="E753" s="124"/>
      <c r="F753" s="125"/>
    </row>
    <row r="754" ht="12.75" customHeight="1">
      <c r="A754" s="123"/>
      <c r="B754" s="114"/>
      <c r="C754" s="115"/>
      <c r="D754" s="115"/>
      <c r="E754" s="124"/>
      <c r="F754" s="125"/>
    </row>
    <row r="755" ht="12.75" customHeight="1">
      <c r="A755" s="123"/>
      <c r="B755" s="114"/>
      <c r="C755" s="115"/>
      <c r="D755" s="115"/>
      <c r="E755" s="124"/>
      <c r="F755" s="125"/>
    </row>
    <row r="756" ht="12.75" customHeight="1">
      <c r="A756" s="123"/>
      <c r="B756" s="114"/>
      <c r="C756" s="115"/>
      <c r="D756" s="115"/>
      <c r="E756" s="124"/>
      <c r="F756" s="125"/>
    </row>
    <row r="757" ht="12.75" customHeight="1">
      <c r="A757" s="123"/>
      <c r="B757" s="114"/>
      <c r="C757" s="115"/>
      <c r="D757" s="115"/>
      <c r="E757" s="124"/>
      <c r="F757" s="125"/>
    </row>
    <row r="758" ht="12.75" customHeight="1">
      <c r="A758" s="123"/>
      <c r="B758" s="114"/>
      <c r="C758" s="115"/>
      <c r="D758" s="115"/>
      <c r="E758" s="124"/>
      <c r="F758" s="125"/>
    </row>
    <row r="759" ht="12.75" customHeight="1">
      <c r="A759" s="123"/>
      <c r="B759" s="114"/>
      <c r="C759" s="115"/>
      <c r="D759" s="115"/>
      <c r="E759" s="124"/>
      <c r="F759" s="125"/>
    </row>
    <row r="760" ht="12.75" customHeight="1">
      <c r="A760" s="123"/>
      <c r="B760" s="114"/>
      <c r="C760" s="115"/>
      <c r="D760" s="115"/>
      <c r="E760" s="124"/>
      <c r="F760" s="125"/>
    </row>
    <row r="761" ht="12.75" customHeight="1">
      <c r="A761" s="123"/>
      <c r="B761" s="114"/>
      <c r="C761" s="115"/>
      <c r="D761" s="115"/>
      <c r="E761" s="124"/>
      <c r="F761" s="125"/>
    </row>
    <row r="762" ht="12.75" customHeight="1">
      <c r="A762" s="123"/>
      <c r="B762" s="114"/>
      <c r="C762" s="115"/>
      <c r="D762" s="115"/>
      <c r="E762" s="124"/>
      <c r="F762" s="125"/>
    </row>
    <row r="763" ht="12.75" customHeight="1">
      <c r="A763" s="123"/>
      <c r="B763" s="114"/>
      <c r="C763" s="115"/>
      <c r="D763" s="115"/>
      <c r="E763" s="124"/>
      <c r="F763" s="125"/>
    </row>
    <row r="764" ht="12.75" customHeight="1">
      <c r="A764" s="123"/>
      <c r="B764" s="114"/>
      <c r="C764" s="115"/>
      <c r="D764" s="115"/>
      <c r="E764" s="124"/>
      <c r="F764" s="125"/>
    </row>
    <row r="765" ht="12.75" customHeight="1">
      <c r="A765" s="123"/>
      <c r="B765" s="114"/>
      <c r="C765" s="115"/>
      <c r="D765" s="115"/>
      <c r="E765" s="124"/>
      <c r="F765" s="125"/>
    </row>
    <row r="766" ht="12.75" customHeight="1">
      <c r="A766" s="123"/>
      <c r="B766" s="114"/>
      <c r="C766" s="115"/>
      <c r="D766" s="115"/>
      <c r="E766" s="124"/>
      <c r="F766" s="125"/>
    </row>
    <row r="767" ht="12.75" customHeight="1">
      <c r="A767" s="123"/>
      <c r="B767" s="114"/>
      <c r="C767" s="115"/>
      <c r="D767" s="115"/>
      <c r="E767" s="124"/>
      <c r="F767" s="125"/>
    </row>
    <row r="768" ht="12.75" customHeight="1">
      <c r="A768" s="123"/>
      <c r="B768" s="114"/>
      <c r="C768" s="115"/>
      <c r="D768" s="115"/>
      <c r="E768" s="124"/>
      <c r="F768" s="125"/>
    </row>
    <row r="769" ht="12.75" customHeight="1">
      <c r="A769" s="123"/>
      <c r="B769" s="114"/>
      <c r="C769" s="115"/>
      <c r="D769" s="115"/>
      <c r="E769" s="124"/>
      <c r="F769" s="125"/>
    </row>
    <row r="770" ht="12.75" customHeight="1">
      <c r="A770" s="123"/>
      <c r="B770" s="114"/>
      <c r="C770" s="115"/>
      <c r="D770" s="115"/>
      <c r="E770" s="124"/>
      <c r="F770" s="125"/>
    </row>
    <row r="771" ht="12.75" customHeight="1">
      <c r="A771" s="123"/>
      <c r="B771" s="114"/>
      <c r="C771" s="115"/>
      <c r="D771" s="115"/>
      <c r="E771" s="124"/>
      <c r="F771" s="125"/>
    </row>
    <row r="772" ht="12.75" customHeight="1">
      <c r="A772" s="123"/>
      <c r="B772" s="114"/>
      <c r="C772" s="115"/>
      <c r="D772" s="115"/>
      <c r="E772" s="124"/>
      <c r="F772" s="125"/>
    </row>
    <row r="773" ht="12.75" customHeight="1">
      <c r="A773" s="123"/>
      <c r="B773" s="114"/>
      <c r="C773" s="115"/>
      <c r="D773" s="115"/>
      <c r="E773" s="124"/>
      <c r="F773" s="125"/>
    </row>
    <row r="774" ht="12.75" customHeight="1">
      <c r="A774" s="123"/>
      <c r="B774" s="114"/>
      <c r="C774" s="115"/>
      <c r="D774" s="115"/>
      <c r="E774" s="124"/>
      <c r="F774" s="125"/>
    </row>
    <row r="775" ht="12.75" customHeight="1">
      <c r="A775" s="123"/>
      <c r="B775" s="114"/>
      <c r="C775" s="115"/>
      <c r="D775" s="115"/>
      <c r="E775" s="124"/>
      <c r="F775" s="125"/>
    </row>
    <row r="776" ht="12.75" customHeight="1">
      <c r="A776" s="123"/>
      <c r="B776" s="114"/>
      <c r="C776" s="115"/>
      <c r="D776" s="115"/>
      <c r="E776" s="124"/>
      <c r="F776" s="125"/>
    </row>
    <row r="777" ht="12.75" customHeight="1">
      <c r="A777" s="123"/>
      <c r="B777" s="114"/>
      <c r="C777" s="115"/>
      <c r="D777" s="115"/>
      <c r="E777" s="124"/>
      <c r="F777" s="125"/>
    </row>
    <row r="778" ht="12.75" customHeight="1">
      <c r="A778" s="123"/>
      <c r="B778" s="114"/>
      <c r="C778" s="115"/>
      <c r="D778" s="115"/>
      <c r="E778" s="124"/>
      <c r="F778" s="125"/>
    </row>
    <row r="779" ht="12.75" customHeight="1">
      <c r="A779" s="123"/>
      <c r="B779" s="114"/>
      <c r="C779" s="115"/>
      <c r="D779" s="115"/>
      <c r="E779" s="124"/>
      <c r="F779" s="125"/>
    </row>
    <row r="780" ht="12.75" customHeight="1">
      <c r="A780" s="123"/>
      <c r="B780" s="114"/>
      <c r="C780" s="115"/>
      <c r="D780" s="115"/>
      <c r="E780" s="124"/>
      <c r="F780" s="125"/>
    </row>
    <row r="781" ht="12.75" customHeight="1">
      <c r="A781" s="123"/>
      <c r="B781" s="114"/>
      <c r="C781" s="115"/>
      <c r="D781" s="115"/>
      <c r="E781" s="124"/>
      <c r="F781" s="125"/>
    </row>
    <row r="782" ht="12.75" customHeight="1">
      <c r="A782" s="123"/>
      <c r="B782" s="114"/>
      <c r="C782" s="115"/>
      <c r="D782" s="115"/>
      <c r="E782" s="124"/>
      <c r="F782" s="125"/>
    </row>
    <row r="783" ht="12.75" customHeight="1">
      <c r="A783" s="123"/>
      <c r="B783" s="114"/>
      <c r="C783" s="115"/>
      <c r="D783" s="115"/>
      <c r="E783" s="124"/>
      <c r="F783" s="125"/>
    </row>
    <row r="784" ht="12.75" customHeight="1">
      <c r="A784" s="123"/>
      <c r="B784" s="114"/>
      <c r="C784" s="115"/>
      <c r="D784" s="115"/>
      <c r="E784" s="124"/>
      <c r="F784" s="125"/>
    </row>
    <row r="785" ht="12.75" customHeight="1">
      <c r="A785" s="123"/>
      <c r="B785" s="114"/>
      <c r="C785" s="115"/>
      <c r="D785" s="115"/>
      <c r="E785" s="124"/>
      <c r="F785" s="125"/>
    </row>
    <row r="786" ht="12.75" customHeight="1">
      <c r="A786" s="123"/>
      <c r="B786" s="114"/>
      <c r="C786" s="115"/>
      <c r="D786" s="115"/>
      <c r="E786" s="124"/>
      <c r="F786" s="125"/>
    </row>
    <row r="787" ht="12.75" customHeight="1">
      <c r="A787" s="123"/>
      <c r="B787" s="114"/>
      <c r="C787" s="115"/>
      <c r="D787" s="115"/>
      <c r="E787" s="124"/>
      <c r="F787" s="125"/>
    </row>
    <row r="788" ht="12.75" customHeight="1">
      <c r="A788" s="123"/>
      <c r="B788" s="114"/>
      <c r="C788" s="115"/>
      <c r="D788" s="115"/>
      <c r="E788" s="124"/>
      <c r="F788" s="125"/>
    </row>
    <row r="789" ht="12.75" customHeight="1">
      <c r="A789" s="123"/>
      <c r="B789" s="114"/>
      <c r="C789" s="115"/>
      <c r="D789" s="115"/>
      <c r="E789" s="124"/>
      <c r="F789" s="125"/>
    </row>
    <row r="790" ht="12.75" customHeight="1">
      <c r="A790" s="123"/>
      <c r="B790" s="114"/>
      <c r="C790" s="115"/>
      <c r="D790" s="115"/>
      <c r="E790" s="124"/>
      <c r="F790" s="125"/>
    </row>
    <row r="791" ht="12.75" customHeight="1">
      <c r="A791" s="123"/>
      <c r="B791" s="114"/>
      <c r="C791" s="115"/>
      <c r="D791" s="115"/>
      <c r="E791" s="124"/>
      <c r="F791" s="125"/>
    </row>
    <row r="792" ht="12.75" customHeight="1">
      <c r="A792" s="123"/>
      <c r="B792" s="114"/>
      <c r="C792" s="115"/>
      <c r="D792" s="115"/>
      <c r="E792" s="124"/>
      <c r="F792" s="125"/>
    </row>
    <row r="793" ht="12.75" customHeight="1">
      <c r="A793" s="123"/>
      <c r="B793" s="114"/>
      <c r="C793" s="115"/>
      <c r="D793" s="115"/>
      <c r="E793" s="124"/>
      <c r="F793" s="125"/>
    </row>
    <row r="794" ht="12.75" customHeight="1">
      <c r="A794" s="123"/>
      <c r="B794" s="114"/>
      <c r="C794" s="115"/>
      <c r="D794" s="115"/>
      <c r="E794" s="124"/>
      <c r="F794" s="125"/>
    </row>
    <row r="795" ht="12.75" customHeight="1">
      <c r="A795" s="123"/>
      <c r="B795" s="114"/>
      <c r="C795" s="115"/>
      <c r="D795" s="115"/>
      <c r="E795" s="124"/>
      <c r="F795" s="125"/>
    </row>
    <row r="796" ht="12.75" customHeight="1">
      <c r="A796" s="123"/>
      <c r="B796" s="114"/>
      <c r="C796" s="115"/>
      <c r="D796" s="115"/>
      <c r="E796" s="124"/>
      <c r="F796" s="125"/>
    </row>
    <row r="797" ht="12.75" customHeight="1">
      <c r="A797" s="123"/>
      <c r="B797" s="114"/>
      <c r="C797" s="115"/>
      <c r="D797" s="115"/>
      <c r="E797" s="124"/>
      <c r="F797" s="125"/>
    </row>
    <row r="798" ht="12.75" customHeight="1">
      <c r="A798" s="123"/>
      <c r="B798" s="114"/>
      <c r="C798" s="115"/>
      <c r="D798" s="115"/>
      <c r="E798" s="124"/>
      <c r="F798" s="125"/>
    </row>
    <row r="799" ht="12.75" customHeight="1">
      <c r="A799" s="123"/>
      <c r="B799" s="114"/>
      <c r="C799" s="115"/>
      <c r="D799" s="115"/>
      <c r="E799" s="124"/>
      <c r="F799" s="125"/>
    </row>
    <row r="800" ht="12.75" customHeight="1">
      <c r="A800" s="123"/>
      <c r="B800" s="114"/>
      <c r="C800" s="115"/>
      <c r="D800" s="115"/>
      <c r="E800" s="124"/>
      <c r="F800" s="125"/>
    </row>
    <row r="801" ht="12.75" customHeight="1">
      <c r="A801" s="123"/>
      <c r="B801" s="114"/>
      <c r="C801" s="115"/>
      <c r="D801" s="115"/>
      <c r="E801" s="124"/>
      <c r="F801" s="125"/>
    </row>
    <row r="802" ht="12.75" customHeight="1">
      <c r="A802" s="123"/>
      <c r="B802" s="114"/>
      <c r="C802" s="115"/>
      <c r="D802" s="115"/>
      <c r="E802" s="124"/>
      <c r="F802" s="125"/>
    </row>
    <row r="803" ht="12.75" customHeight="1">
      <c r="A803" s="123"/>
      <c r="B803" s="114"/>
      <c r="C803" s="115"/>
      <c r="D803" s="115"/>
      <c r="E803" s="124"/>
      <c r="F803" s="125"/>
    </row>
    <row r="804" ht="12.75" customHeight="1">
      <c r="A804" s="123"/>
      <c r="B804" s="114"/>
      <c r="C804" s="115"/>
      <c r="D804" s="115"/>
      <c r="E804" s="124"/>
      <c r="F804" s="125"/>
    </row>
    <row r="805" ht="12.75" customHeight="1">
      <c r="A805" s="123"/>
      <c r="B805" s="114"/>
      <c r="C805" s="115"/>
      <c r="D805" s="115"/>
      <c r="E805" s="124"/>
      <c r="F805" s="125"/>
    </row>
    <row r="806" ht="12.75" customHeight="1">
      <c r="A806" s="123"/>
      <c r="B806" s="114"/>
      <c r="C806" s="115"/>
      <c r="D806" s="115"/>
      <c r="E806" s="124"/>
      <c r="F806" s="125"/>
    </row>
    <row r="807" ht="12.75" customHeight="1">
      <c r="A807" s="123"/>
      <c r="B807" s="114"/>
      <c r="C807" s="115"/>
      <c r="D807" s="115"/>
      <c r="E807" s="124"/>
      <c r="F807" s="125"/>
    </row>
    <row r="808" ht="12.75" customHeight="1">
      <c r="A808" s="123"/>
      <c r="B808" s="114"/>
      <c r="C808" s="115"/>
      <c r="D808" s="115"/>
      <c r="E808" s="124"/>
      <c r="F808" s="125"/>
    </row>
    <row r="809" ht="12.75" customHeight="1">
      <c r="A809" s="123"/>
      <c r="B809" s="114"/>
      <c r="C809" s="115"/>
      <c r="D809" s="115"/>
      <c r="E809" s="124"/>
      <c r="F809" s="125"/>
    </row>
    <row r="810" ht="12.75" customHeight="1">
      <c r="A810" s="123"/>
      <c r="B810" s="114"/>
      <c r="C810" s="115"/>
      <c r="D810" s="115"/>
      <c r="E810" s="124"/>
      <c r="F810" s="125"/>
    </row>
    <row r="811" ht="12.75" customHeight="1">
      <c r="A811" s="123"/>
      <c r="B811" s="114"/>
      <c r="C811" s="115"/>
      <c r="D811" s="115"/>
      <c r="E811" s="124"/>
      <c r="F811" s="125"/>
    </row>
    <row r="812" ht="12.75" customHeight="1">
      <c r="A812" s="123"/>
      <c r="B812" s="114"/>
      <c r="C812" s="115"/>
      <c r="D812" s="115"/>
      <c r="E812" s="124"/>
      <c r="F812" s="125"/>
    </row>
    <row r="813" ht="12.75" customHeight="1">
      <c r="A813" s="123"/>
      <c r="B813" s="114"/>
      <c r="C813" s="115"/>
      <c r="D813" s="115"/>
      <c r="E813" s="124"/>
      <c r="F813" s="125"/>
    </row>
    <row r="814" ht="12.75" customHeight="1">
      <c r="A814" s="123"/>
      <c r="B814" s="114"/>
      <c r="C814" s="115"/>
      <c r="D814" s="115"/>
      <c r="E814" s="124"/>
      <c r="F814" s="125"/>
    </row>
    <row r="815" ht="12.75" customHeight="1">
      <c r="A815" s="123"/>
      <c r="B815" s="114"/>
      <c r="C815" s="115"/>
      <c r="D815" s="115"/>
      <c r="E815" s="124"/>
      <c r="F815" s="125"/>
    </row>
    <row r="816" ht="12.75" customHeight="1">
      <c r="A816" s="123"/>
      <c r="B816" s="114"/>
      <c r="C816" s="115"/>
      <c r="D816" s="115"/>
      <c r="E816" s="124"/>
      <c r="F816" s="125"/>
    </row>
    <row r="817" ht="12.75" customHeight="1">
      <c r="A817" s="123"/>
      <c r="B817" s="114"/>
      <c r="C817" s="115"/>
      <c r="D817" s="115"/>
      <c r="E817" s="124"/>
      <c r="F817" s="125"/>
    </row>
    <row r="818" ht="12.75" customHeight="1">
      <c r="A818" s="123"/>
      <c r="B818" s="114"/>
      <c r="C818" s="115"/>
      <c r="D818" s="115"/>
      <c r="E818" s="124"/>
      <c r="F818" s="125"/>
    </row>
    <row r="819" ht="12.75" customHeight="1">
      <c r="A819" s="123"/>
      <c r="B819" s="114"/>
      <c r="C819" s="115"/>
      <c r="D819" s="115"/>
      <c r="E819" s="124"/>
      <c r="F819" s="125"/>
    </row>
    <row r="820" ht="12.75" customHeight="1">
      <c r="A820" s="123"/>
      <c r="B820" s="114"/>
      <c r="C820" s="115"/>
      <c r="D820" s="115"/>
      <c r="E820" s="124"/>
      <c r="F820" s="125"/>
    </row>
    <row r="821" ht="12.75" customHeight="1">
      <c r="A821" s="123"/>
      <c r="B821" s="114"/>
      <c r="C821" s="115"/>
      <c r="D821" s="115"/>
      <c r="E821" s="124"/>
      <c r="F821" s="125"/>
    </row>
    <row r="822" ht="12.75" customHeight="1">
      <c r="A822" s="123"/>
      <c r="B822" s="114"/>
      <c r="C822" s="115"/>
      <c r="D822" s="115"/>
      <c r="E822" s="124"/>
      <c r="F822" s="125"/>
    </row>
    <row r="823" ht="12.75" customHeight="1">
      <c r="A823" s="123"/>
      <c r="B823" s="114"/>
      <c r="C823" s="115"/>
      <c r="D823" s="115"/>
      <c r="E823" s="124"/>
      <c r="F823" s="125"/>
    </row>
    <row r="824" ht="12.75" customHeight="1">
      <c r="A824" s="123"/>
      <c r="B824" s="114"/>
      <c r="C824" s="115"/>
      <c r="D824" s="115"/>
      <c r="E824" s="124"/>
      <c r="F824" s="125"/>
    </row>
    <row r="825" ht="12.75" customHeight="1">
      <c r="A825" s="123"/>
      <c r="B825" s="114"/>
      <c r="C825" s="115"/>
      <c r="D825" s="115"/>
      <c r="E825" s="124"/>
      <c r="F825" s="125"/>
    </row>
    <row r="826" ht="12.75" customHeight="1">
      <c r="A826" s="123"/>
      <c r="B826" s="114"/>
      <c r="C826" s="115"/>
      <c r="D826" s="115"/>
      <c r="E826" s="124"/>
      <c r="F826" s="125"/>
    </row>
    <row r="827" ht="12.75" customHeight="1">
      <c r="A827" s="123"/>
      <c r="B827" s="114"/>
      <c r="C827" s="115"/>
      <c r="D827" s="115"/>
      <c r="E827" s="124"/>
      <c r="F827" s="125"/>
    </row>
    <row r="828" ht="12.75" customHeight="1">
      <c r="A828" s="123"/>
      <c r="B828" s="114"/>
      <c r="C828" s="115"/>
      <c r="D828" s="115"/>
      <c r="E828" s="124"/>
      <c r="F828" s="125"/>
    </row>
    <row r="829" ht="12.75" customHeight="1">
      <c r="A829" s="123"/>
      <c r="B829" s="114"/>
      <c r="C829" s="115"/>
      <c r="D829" s="115"/>
      <c r="E829" s="124"/>
      <c r="F829" s="125"/>
    </row>
    <row r="830" ht="12.75" customHeight="1">
      <c r="A830" s="123"/>
      <c r="B830" s="114"/>
      <c r="C830" s="115"/>
      <c r="D830" s="115"/>
      <c r="E830" s="124"/>
      <c r="F830" s="125"/>
    </row>
    <row r="831" ht="12.75" customHeight="1">
      <c r="A831" s="123"/>
      <c r="B831" s="114"/>
      <c r="C831" s="115"/>
      <c r="D831" s="115"/>
      <c r="E831" s="124"/>
      <c r="F831" s="125"/>
    </row>
    <row r="832" ht="12.75" customHeight="1">
      <c r="A832" s="123"/>
      <c r="B832" s="114"/>
      <c r="C832" s="115"/>
      <c r="D832" s="115"/>
      <c r="E832" s="124"/>
      <c r="F832" s="125"/>
    </row>
    <row r="833" ht="12.75" customHeight="1">
      <c r="A833" s="123"/>
      <c r="B833" s="114"/>
      <c r="C833" s="115"/>
      <c r="D833" s="115"/>
      <c r="E833" s="124"/>
      <c r="F833" s="125"/>
    </row>
    <row r="834" ht="12.75" customHeight="1">
      <c r="A834" s="123"/>
      <c r="B834" s="114"/>
      <c r="C834" s="115"/>
      <c r="D834" s="115"/>
      <c r="E834" s="124"/>
      <c r="F834" s="125"/>
    </row>
    <row r="835" ht="12.75" customHeight="1">
      <c r="A835" s="123"/>
      <c r="B835" s="114"/>
      <c r="C835" s="115"/>
      <c r="D835" s="115"/>
      <c r="E835" s="124"/>
      <c r="F835" s="125"/>
    </row>
    <row r="836" ht="12.75" customHeight="1">
      <c r="A836" s="123"/>
      <c r="B836" s="114"/>
      <c r="C836" s="115"/>
      <c r="D836" s="115"/>
      <c r="E836" s="124"/>
      <c r="F836" s="125"/>
    </row>
    <row r="837" ht="12.75" customHeight="1">
      <c r="A837" s="123"/>
      <c r="B837" s="114"/>
      <c r="C837" s="115"/>
      <c r="D837" s="115"/>
      <c r="E837" s="124"/>
      <c r="F837" s="125"/>
    </row>
    <row r="838" ht="12.75" customHeight="1">
      <c r="A838" s="123"/>
      <c r="B838" s="114"/>
      <c r="C838" s="115"/>
      <c r="D838" s="115"/>
      <c r="E838" s="124"/>
      <c r="F838" s="125"/>
    </row>
    <row r="839" ht="12.75" customHeight="1">
      <c r="A839" s="123"/>
      <c r="B839" s="114"/>
      <c r="C839" s="115"/>
      <c r="D839" s="115"/>
      <c r="E839" s="124"/>
      <c r="F839" s="125"/>
    </row>
    <row r="840" ht="12.75" customHeight="1">
      <c r="A840" s="123"/>
      <c r="B840" s="114"/>
      <c r="C840" s="115"/>
      <c r="D840" s="115"/>
      <c r="E840" s="124"/>
      <c r="F840" s="125"/>
    </row>
    <row r="841" ht="12.75" customHeight="1">
      <c r="A841" s="123"/>
      <c r="B841" s="114"/>
      <c r="C841" s="115"/>
      <c r="D841" s="115"/>
      <c r="E841" s="124"/>
      <c r="F841" s="125"/>
    </row>
    <row r="842" ht="12.75" customHeight="1">
      <c r="A842" s="123"/>
      <c r="B842" s="114"/>
      <c r="C842" s="115"/>
      <c r="D842" s="115"/>
      <c r="E842" s="124"/>
      <c r="F842" s="125"/>
    </row>
    <row r="843" ht="12.75" customHeight="1">
      <c r="A843" s="123"/>
      <c r="B843" s="114"/>
      <c r="C843" s="115"/>
      <c r="D843" s="115"/>
      <c r="E843" s="124"/>
      <c r="F843" s="125"/>
    </row>
    <row r="844" ht="12.75" customHeight="1">
      <c r="A844" s="123"/>
      <c r="B844" s="114"/>
      <c r="C844" s="115"/>
      <c r="D844" s="115"/>
      <c r="E844" s="124"/>
      <c r="F844" s="125"/>
    </row>
    <row r="845" ht="12.75" customHeight="1">
      <c r="A845" s="123"/>
      <c r="B845" s="114"/>
      <c r="C845" s="115"/>
      <c r="D845" s="115"/>
      <c r="E845" s="124"/>
      <c r="F845" s="125"/>
    </row>
    <row r="846" ht="12.75" customHeight="1">
      <c r="A846" s="123"/>
      <c r="B846" s="114"/>
      <c r="C846" s="115"/>
      <c r="D846" s="115"/>
      <c r="E846" s="124"/>
      <c r="F846" s="125"/>
    </row>
    <row r="847" ht="12.75" customHeight="1">
      <c r="A847" s="123"/>
      <c r="B847" s="114"/>
      <c r="C847" s="115"/>
      <c r="D847" s="115"/>
      <c r="E847" s="124"/>
      <c r="F847" s="125"/>
    </row>
    <row r="848" ht="12.75" customHeight="1">
      <c r="A848" s="123"/>
      <c r="B848" s="114"/>
      <c r="C848" s="115"/>
      <c r="D848" s="115"/>
      <c r="E848" s="124"/>
      <c r="F848" s="125"/>
    </row>
    <row r="849" ht="12.75" customHeight="1">
      <c r="A849" s="123"/>
      <c r="B849" s="114"/>
      <c r="C849" s="115"/>
      <c r="D849" s="115"/>
      <c r="E849" s="124"/>
      <c r="F849" s="125"/>
    </row>
    <row r="850" ht="12.75" customHeight="1">
      <c r="A850" s="123"/>
      <c r="B850" s="114"/>
      <c r="C850" s="115"/>
      <c r="D850" s="115"/>
      <c r="E850" s="124"/>
      <c r="F850" s="125"/>
    </row>
    <row r="851" ht="12.75" customHeight="1">
      <c r="A851" s="123"/>
      <c r="B851" s="114"/>
      <c r="C851" s="115"/>
      <c r="D851" s="115"/>
      <c r="E851" s="124"/>
      <c r="F851" s="125"/>
    </row>
    <row r="852" ht="12.75" customHeight="1">
      <c r="A852" s="123"/>
      <c r="B852" s="114"/>
      <c r="C852" s="115"/>
      <c r="D852" s="115"/>
      <c r="E852" s="124"/>
      <c r="F852" s="125"/>
    </row>
    <row r="853" ht="12.75" customHeight="1">
      <c r="A853" s="123"/>
      <c r="B853" s="114"/>
      <c r="C853" s="115"/>
      <c r="D853" s="115"/>
      <c r="E853" s="124"/>
      <c r="F853" s="125"/>
    </row>
    <row r="854" ht="12.75" customHeight="1">
      <c r="A854" s="123"/>
      <c r="B854" s="114"/>
      <c r="C854" s="115"/>
      <c r="D854" s="115"/>
      <c r="E854" s="124"/>
      <c r="F854" s="125"/>
    </row>
    <row r="855" ht="12.75" customHeight="1">
      <c r="A855" s="123"/>
      <c r="B855" s="114"/>
      <c r="C855" s="115"/>
      <c r="D855" s="115"/>
      <c r="E855" s="124"/>
      <c r="F855" s="125"/>
    </row>
    <row r="856" ht="12.75" customHeight="1">
      <c r="A856" s="123"/>
      <c r="B856" s="114"/>
      <c r="C856" s="115"/>
      <c r="D856" s="115"/>
      <c r="E856" s="124"/>
      <c r="F856" s="125"/>
    </row>
    <row r="857" ht="12.75" customHeight="1">
      <c r="A857" s="123"/>
      <c r="B857" s="114"/>
      <c r="C857" s="115"/>
      <c r="D857" s="115"/>
      <c r="E857" s="124"/>
      <c r="F857" s="125"/>
    </row>
    <row r="858" ht="12.75" customHeight="1">
      <c r="A858" s="123"/>
      <c r="B858" s="114"/>
      <c r="C858" s="115"/>
      <c r="D858" s="115"/>
      <c r="E858" s="124"/>
      <c r="F858" s="125"/>
    </row>
    <row r="859" ht="12.75" customHeight="1">
      <c r="A859" s="123"/>
      <c r="B859" s="114"/>
      <c r="C859" s="115"/>
      <c r="D859" s="115"/>
      <c r="E859" s="124"/>
      <c r="F859" s="125"/>
    </row>
    <row r="860" ht="12.75" customHeight="1">
      <c r="A860" s="123"/>
      <c r="B860" s="114"/>
      <c r="C860" s="115"/>
      <c r="D860" s="115"/>
      <c r="E860" s="124"/>
      <c r="F860" s="125"/>
    </row>
    <row r="861" ht="12.75" customHeight="1">
      <c r="A861" s="123"/>
      <c r="B861" s="114"/>
      <c r="C861" s="115"/>
      <c r="D861" s="115"/>
      <c r="E861" s="124"/>
      <c r="F861" s="125"/>
    </row>
    <row r="862" ht="12.75" customHeight="1">
      <c r="A862" s="123"/>
      <c r="B862" s="114"/>
      <c r="C862" s="115"/>
      <c r="D862" s="115"/>
      <c r="E862" s="124"/>
      <c r="F862" s="125"/>
    </row>
    <row r="863" ht="12.75" customHeight="1">
      <c r="A863" s="123"/>
      <c r="B863" s="114"/>
      <c r="C863" s="115"/>
      <c r="D863" s="115"/>
      <c r="E863" s="124"/>
      <c r="F863" s="125"/>
    </row>
    <row r="864" ht="12.75" customHeight="1">
      <c r="A864" s="123"/>
      <c r="B864" s="114"/>
      <c r="C864" s="115"/>
      <c r="D864" s="115"/>
      <c r="E864" s="124"/>
      <c r="F864" s="125"/>
    </row>
    <row r="865" ht="12.75" customHeight="1">
      <c r="A865" s="123"/>
      <c r="B865" s="114"/>
      <c r="C865" s="115"/>
      <c r="D865" s="115"/>
      <c r="E865" s="124"/>
      <c r="F865" s="125"/>
    </row>
    <row r="866" ht="12.75" customHeight="1">
      <c r="A866" s="123"/>
      <c r="B866" s="114"/>
      <c r="C866" s="115"/>
      <c r="D866" s="115"/>
      <c r="E866" s="124"/>
      <c r="F866" s="125"/>
    </row>
    <row r="867" ht="12.75" customHeight="1">
      <c r="A867" s="123"/>
      <c r="B867" s="114"/>
      <c r="C867" s="115"/>
      <c r="D867" s="115"/>
      <c r="E867" s="124"/>
      <c r="F867" s="125"/>
    </row>
    <row r="868" ht="12.75" customHeight="1">
      <c r="A868" s="123"/>
      <c r="B868" s="114"/>
      <c r="C868" s="115"/>
      <c r="D868" s="115"/>
      <c r="E868" s="124"/>
      <c r="F868" s="125"/>
    </row>
    <row r="869" ht="12.75" customHeight="1">
      <c r="A869" s="123"/>
      <c r="B869" s="114"/>
      <c r="C869" s="115"/>
      <c r="D869" s="115"/>
      <c r="E869" s="124"/>
      <c r="F869" s="125"/>
    </row>
    <row r="870" ht="12.75" customHeight="1">
      <c r="A870" s="123"/>
      <c r="B870" s="114"/>
      <c r="C870" s="115"/>
      <c r="D870" s="115"/>
      <c r="E870" s="124"/>
      <c r="F870" s="125"/>
    </row>
    <row r="871" ht="12.75" customHeight="1">
      <c r="A871" s="123"/>
      <c r="B871" s="114"/>
      <c r="C871" s="115"/>
      <c r="D871" s="115"/>
      <c r="E871" s="124"/>
      <c r="F871" s="125"/>
    </row>
    <row r="872" ht="12.75" customHeight="1">
      <c r="A872" s="123"/>
      <c r="B872" s="114"/>
      <c r="C872" s="115"/>
      <c r="D872" s="115"/>
      <c r="E872" s="124"/>
      <c r="F872" s="125"/>
    </row>
    <row r="873" ht="12.75" customHeight="1">
      <c r="A873" s="123"/>
      <c r="B873" s="114"/>
      <c r="C873" s="115"/>
      <c r="D873" s="115"/>
      <c r="E873" s="124"/>
      <c r="F873" s="125"/>
    </row>
    <row r="874" ht="12.75" customHeight="1">
      <c r="A874" s="123"/>
      <c r="B874" s="114"/>
      <c r="C874" s="115"/>
      <c r="D874" s="115"/>
      <c r="E874" s="124"/>
      <c r="F874" s="125"/>
    </row>
    <row r="875" ht="12.75" customHeight="1">
      <c r="A875" s="123"/>
      <c r="B875" s="114"/>
      <c r="C875" s="115"/>
      <c r="D875" s="115"/>
      <c r="E875" s="124"/>
      <c r="F875" s="125"/>
    </row>
    <row r="876" ht="12.75" customHeight="1">
      <c r="A876" s="123"/>
      <c r="B876" s="114"/>
      <c r="C876" s="115"/>
      <c r="D876" s="115"/>
      <c r="E876" s="124"/>
      <c r="F876" s="125"/>
    </row>
    <row r="877" ht="12.75" customHeight="1">
      <c r="A877" s="123"/>
      <c r="B877" s="114"/>
      <c r="C877" s="115"/>
      <c r="D877" s="115"/>
      <c r="E877" s="124"/>
      <c r="F877" s="125"/>
    </row>
    <row r="878" ht="12.75" customHeight="1">
      <c r="A878" s="123"/>
      <c r="B878" s="114"/>
      <c r="C878" s="115"/>
      <c r="D878" s="115"/>
      <c r="E878" s="124"/>
      <c r="F878" s="125"/>
    </row>
    <row r="879" ht="12.75" customHeight="1">
      <c r="A879" s="123"/>
      <c r="B879" s="114"/>
      <c r="C879" s="115"/>
      <c r="D879" s="115"/>
      <c r="E879" s="124"/>
      <c r="F879" s="125"/>
    </row>
    <row r="880" ht="12.75" customHeight="1">
      <c r="A880" s="123"/>
      <c r="B880" s="114"/>
      <c r="C880" s="115"/>
      <c r="D880" s="115"/>
      <c r="E880" s="124"/>
      <c r="F880" s="125"/>
    </row>
    <row r="881" ht="12.75" customHeight="1">
      <c r="A881" s="123"/>
      <c r="B881" s="114"/>
      <c r="C881" s="115"/>
      <c r="D881" s="115"/>
      <c r="E881" s="124"/>
      <c r="F881" s="125"/>
    </row>
    <row r="882" ht="12.75" customHeight="1">
      <c r="A882" s="123"/>
      <c r="B882" s="114"/>
      <c r="C882" s="115"/>
      <c r="D882" s="115"/>
      <c r="E882" s="124"/>
      <c r="F882" s="125"/>
    </row>
    <row r="883" ht="12.75" customHeight="1">
      <c r="A883" s="123"/>
      <c r="B883" s="114"/>
      <c r="C883" s="115"/>
      <c r="D883" s="115"/>
      <c r="E883" s="124"/>
      <c r="F883" s="125"/>
    </row>
    <row r="884" ht="12.75" customHeight="1">
      <c r="A884" s="123"/>
      <c r="B884" s="114"/>
      <c r="C884" s="115"/>
      <c r="D884" s="115"/>
      <c r="E884" s="124"/>
      <c r="F884" s="125"/>
    </row>
    <row r="885" ht="12.75" customHeight="1">
      <c r="A885" s="123"/>
      <c r="B885" s="114"/>
      <c r="C885" s="115"/>
      <c r="D885" s="115"/>
      <c r="E885" s="124"/>
      <c r="F885" s="125"/>
    </row>
    <row r="886" ht="12.75" customHeight="1">
      <c r="A886" s="123"/>
      <c r="B886" s="114"/>
      <c r="C886" s="115"/>
      <c r="D886" s="115"/>
      <c r="E886" s="124"/>
      <c r="F886" s="125"/>
    </row>
    <row r="887" ht="12.75" customHeight="1">
      <c r="A887" s="123"/>
      <c r="B887" s="114"/>
      <c r="C887" s="115"/>
      <c r="D887" s="115"/>
      <c r="E887" s="124"/>
      <c r="F887" s="125"/>
    </row>
    <row r="888" ht="12.75" customHeight="1">
      <c r="A888" s="123"/>
      <c r="B888" s="114"/>
      <c r="C888" s="115"/>
      <c r="D888" s="115"/>
      <c r="E888" s="124"/>
      <c r="F888" s="125"/>
    </row>
    <row r="889" ht="12.75" customHeight="1">
      <c r="A889" s="123"/>
      <c r="B889" s="114"/>
      <c r="C889" s="115"/>
      <c r="D889" s="115"/>
      <c r="E889" s="124"/>
      <c r="F889" s="125"/>
    </row>
    <row r="890" ht="12.75" customHeight="1">
      <c r="A890" s="123"/>
      <c r="B890" s="114"/>
      <c r="C890" s="115"/>
      <c r="D890" s="115"/>
      <c r="E890" s="124"/>
      <c r="F890" s="125"/>
    </row>
    <row r="891" ht="12.75" customHeight="1">
      <c r="A891" s="123"/>
      <c r="B891" s="114"/>
      <c r="C891" s="115"/>
      <c r="D891" s="115"/>
      <c r="E891" s="124"/>
      <c r="F891" s="125"/>
    </row>
    <row r="892" ht="12.75" customHeight="1">
      <c r="A892" s="123"/>
      <c r="B892" s="114"/>
      <c r="C892" s="115"/>
      <c r="D892" s="115"/>
      <c r="E892" s="124"/>
      <c r="F892" s="125"/>
    </row>
    <row r="893" ht="12.75" customHeight="1">
      <c r="A893" s="123"/>
      <c r="B893" s="114"/>
      <c r="C893" s="115"/>
      <c r="D893" s="115"/>
      <c r="E893" s="124"/>
      <c r="F893" s="125"/>
    </row>
    <row r="894" ht="12.75" customHeight="1">
      <c r="A894" s="123"/>
      <c r="B894" s="114"/>
      <c r="C894" s="115"/>
      <c r="D894" s="115"/>
      <c r="E894" s="124"/>
      <c r="F894" s="125"/>
    </row>
    <row r="895" ht="12.75" customHeight="1">
      <c r="A895" s="123"/>
      <c r="B895" s="114"/>
      <c r="C895" s="115"/>
      <c r="D895" s="115"/>
      <c r="E895" s="124"/>
      <c r="F895" s="125"/>
    </row>
    <row r="896" ht="12.75" customHeight="1">
      <c r="A896" s="123"/>
      <c r="B896" s="114"/>
      <c r="C896" s="115"/>
      <c r="D896" s="115"/>
      <c r="E896" s="124"/>
      <c r="F896" s="125"/>
    </row>
    <row r="897" ht="12.75" customHeight="1">
      <c r="A897" s="123"/>
      <c r="B897" s="114"/>
      <c r="C897" s="115"/>
      <c r="D897" s="115"/>
      <c r="E897" s="124"/>
      <c r="F897" s="125"/>
    </row>
    <row r="898" ht="12.75" customHeight="1">
      <c r="A898" s="123"/>
      <c r="B898" s="114"/>
      <c r="C898" s="115"/>
      <c r="D898" s="115"/>
      <c r="E898" s="124"/>
      <c r="F898" s="125"/>
    </row>
    <row r="899" ht="12.75" customHeight="1">
      <c r="A899" s="123"/>
      <c r="B899" s="114"/>
      <c r="C899" s="115"/>
      <c r="D899" s="115"/>
      <c r="E899" s="124"/>
      <c r="F899" s="125"/>
    </row>
    <row r="900" ht="12.75" customHeight="1">
      <c r="A900" s="123"/>
      <c r="B900" s="114"/>
      <c r="C900" s="115"/>
      <c r="D900" s="115"/>
      <c r="E900" s="124"/>
      <c r="F900" s="125"/>
    </row>
    <row r="901" ht="12.75" customHeight="1">
      <c r="A901" s="123"/>
      <c r="B901" s="114"/>
      <c r="C901" s="115"/>
      <c r="D901" s="115"/>
      <c r="E901" s="124"/>
      <c r="F901" s="125"/>
    </row>
    <row r="902" ht="12.75" customHeight="1">
      <c r="A902" s="123"/>
      <c r="B902" s="114"/>
      <c r="C902" s="115"/>
      <c r="D902" s="115"/>
      <c r="E902" s="124"/>
      <c r="F902" s="125"/>
    </row>
    <row r="903" ht="12.75" customHeight="1">
      <c r="A903" s="123"/>
      <c r="B903" s="114"/>
      <c r="C903" s="115"/>
      <c r="D903" s="115"/>
      <c r="E903" s="124"/>
      <c r="F903" s="125"/>
    </row>
    <row r="904" ht="12.75" customHeight="1">
      <c r="A904" s="123"/>
      <c r="B904" s="114"/>
      <c r="C904" s="115"/>
      <c r="D904" s="115"/>
      <c r="E904" s="124"/>
      <c r="F904" s="125"/>
    </row>
    <row r="905" ht="12.75" customHeight="1">
      <c r="A905" s="123"/>
      <c r="B905" s="114"/>
      <c r="C905" s="115"/>
      <c r="D905" s="115"/>
      <c r="E905" s="124"/>
      <c r="F905" s="125"/>
    </row>
    <row r="906" ht="12.75" customHeight="1">
      <c r="A906" s="123"/>
      <c r="B906" s="114"/>
      <c r="C906" s="115"/>
      <c r="D906" s="115"/>
      <c r="E906" s="124"/>
      <c r="F906" s="125"/>
    </row>
    <row r="907" ht="12.75" customHeight="1">
      <c r="A907" s="123"/>
      <c r="B907" s="114"/>
      <c r="C907" s="115"/>
      <c r="D907" s="115"/>
      <c r="E907" s="124"/>
      <c r="F907" s="125"/>
    </row>
    <row r="908" ht="12.75" customHeight="1">
      <c r="A908" s="123"/>
      <c r="B908" s="114"/>
      <c r="C908" s="115"/>
      <c r="D908" s="115"/>
      <c r="E908" s="124"/>
      <c r="F908" s="125"/>
    </row>
    <row r="909" ht="12.75" customHeight="1">
      <c r="A909" s="123"/>
      <c r="B909" s="114"/>
      <c r="C909" s="115"/>
      <c r="D909" s="115"/>
      <c r="E909" s="124"/>
      <c r="F909" s="125"/>
    </row>
    <row r="910" ht="12.75" customHeight="1">
      <c r="A910" s="123"/>
      <c r="B910" s="114"/>
      <c r="C910" s="115"/>
      <c r="D910" s="115"/>
      <c r="E910" s="124"/>
      <c r="F910" s="125"/>
    </row>
    <row r="911" ht="12.75" customHeight="1">
      <c r="A911" s="123"/>
      <c r="B911" s="114"/>
      <c r="C911" s="115"/>
      <c r="D911" s="115"/>
      <c r="E911" s="124"/>
      <c r="F911" s="125"/>
    </row>
    <row r="912" ht="12.75" customHeight="1">
      <c r="A912" s="123"/>
      <c r="B912" s="114"/>
      <c r="C912" s="115"/>
      <c r="D912" s="115"/>
      <c r="E912" s="124"/>
      <c r="F912" s="125"/>
    </row>
    <row r="913" ht="12.75" customHeight="1">
      <c r="A913" s="123"/>
      <c r="B913" s="114"/>
      <c r="C913" s="115"/>
      <c r="D913" s="115"/>
      <c r="E913" s="124"/>
      <c r="F913" s="125"/>
    </row>
    <row r="914" ht="12.75" customHeight="1">
      <c r="A914" s="123"/>
      <c r="B914" s="114"/>
      <c r="C914" s="115"/>
      <c r="D914" s="115"/>
      <c r="E914" s="124"/>
      <c r="F914" s="125"/>
    </row>
    <row r="915" ht="12.75" customHeight="1">
      <c r="A915" s="123"/>
      <c r="B915" s="114"/>
      <c r="C915" s="115"/>
      <c r="D915" s="115"/>
      <c r="E915" s="124"/>
      <c r="F915" s="125"/>
    </row>
    <row r="916" ht="12.75" customHeight="1">
      <c r="A916" s="123"/>
      <c r="B916" s="114"/>
      <c r="C916" s="115"/>
      <c r="D916" s="115"/>
      <c r="E916" s="124"/>
      <c r="F916" s="125"/>
    </row>
    <row r="917" ht="12.75" customHeight="1">
      <c r="A917" s="123"/>
      <c r="B917" s="114"/>
      <c r="C917" s="115"/>
      <c r="D917" s="115"/>
      <c r="E917" s="124"/>
      <c r="F917" s="125"/>
    </row>
    <row r="918" ht="12.75" customHeight="1">
      <c r="A918" s="123"/>
      <c r="B918" s="114"/>
      <c r="C918" s="115"/>
      <c r="D918" s="115"/>
      <c r="E918" s="124"/>
      <c r="F918" s="125"/>
    </row>
    <row r="919" ht="12.75" customHeight="1">
      <c r="A919" s="123"/>
      <c r="B919" s="114"/>
      <c r="C919" s="115"/>
      <c r="D919" s="115"/>
      <c r="E919" s="124"/>
      <c r="F919" s="125"/>
    </row>
    <row r="920" ht="12.75" customHeight="1">
      <c r="A920" s="123"/>
      <c r="B920" s="114"/>
      <c r="C920" s="115"/>
      <c r="D920" s="115"/>
      <c r="E920" s="124"/>
      <c r="F920" s="125"/>
    </row>
    <row r="921" ht="12.75" customHeight="1">
      <c r="A921" s="123"/>
      <c r="B921" s="114"/>
      <c r="C921" s="115"/>
      <c r="D921" s="115"/>
      <c r="E921" s="124"/>
      <c r="F921" s="125"/>
    </row>
    <row r="922" ht="12.75" customHeight="1">
      <c r="A922" s="123"/>
      <c r="B922" s="114"/>
      <c r="C922" s="115"/>
      <c r="D922" s="115"/>
      <c r="E922" s="124"/>
      <c r="F922" s="125"/>
    </row>
    <row r="923" ht="12.75" customHeight="1">
      <c r="A923" s="123"/>
      <c r="B923" s="114"/>
      <c r="C923" s="115"/>
      <c r="D923" s="115"/>
      <c r="E923" s="124"/>
      <c r="F923" s="125"/>
    </row>
    <row r="924" ht="12.75" customHeight="1">
      <c r="A924" s="123"/>
      <c r="B924" s="114"/>
      <c r="C924" s="115"/>
      <c r="D924" s="115"/>
      <c r="E924" s="124"/>
      <c r="F924" s="125"/>
    </row>
    <row r="925" ht="12.75" customHeight="1">
      <c r="A925" s="123"/>
      <c r="B925" s="114"/>
      <c r="C925" s="115"/>
      <c r="D925" s="115"/>
      <c r="E925" s="124"/>
      <c r="F925" s="125"/>
    </row>
    <row r="926" ht="12.75" customHeight="1">
      <c r="A926" s="123"/>
      <c r="B926" s="114"/>
      <c r="C926" s="115"/>
      <c r="D926" s="115"/>
      <c r="E926" s="124"/>
      <c r="F926" s="125"/>
    </row>
    <row r="927" ht="12.75" customHeight="1">
      <c r="A927" s="123"/>
      <c r="B927" s="114"/>
      <c r="C927" s="115"/>
      <c r="D927" s="115"/>
      <c r="E927" s="124"/>
      <c r="F927" s="125"/>
    </row>
    <row r="928" ht="12.75" customHeight="1">
      <c r="A928" s="123"/>
      <c r="B928" s="114"/>
      <c r="C928" s="115"/>
      <c r="D928" s="115"/>
      <c r="E928" s="124"/>
      <c r="F928" s="125"/>
    </row>
    <row r="929" ht="12.75" customHeight="1">
      <c r="A929" s="123"/>
      <c r="B929" s="114"/>
      <c r="C929" s="115"/>
      <c r="D929" s="115"/>
      <c r="E929" s="124"/>
      <c r="F929" s="125"/>
    </row>
    <row r="930" ht="12.75" customHeight="1">
      <c r="A930" s="123"/>
      <c r="B930" s="114"/>
      <c r="C930" s="115"/>
      <c r="D930" s="115"/>
      <c r="E930" s="124"/>
      <c r="F930" s="125"/>
    </row>
    <row r="931" ht="12.75" customHeight="1">
      <c r="A931" s="123"/>
      <c r="B931" s="114"/>
      <c r="C931" s="115"/>
      <c r="D931" s="115"/>
      <c r="E931" s="124"/>
      <c r="F931" s="125"/>
    </row>
    <row r="932" ht="12.75" customHeight="1">
      <c r="A932" s="123"/>
      <c r="B932" s="114"/>
      <c r="C932" s="115"/>
      <c r="D932" s="115"/>
      <c r="E932" s="124"/>
      <c r="F932" s="125"/>
    </row>
    <row r="933" ht="12.75" customHeight="1">
      <c r="A933" s="123"/>
      <c r="B933" s="114"/>
      <c r="C933" s="115"/>
      <c r="D933" s="115"/>
      <c r="E933" s="124"/>
      <c r="F933" s="125"/>
    </row>
    <row r="934" ht="12.75" customHeight="1">
      <c r="A934" s="123"/>
      <c r="B934" s="114"/>
      <c r="C934" s="115"/>
      <c r="D934" s="115"/>
      <c r="E934" s="124"/>
      <c r="F934" s="125"/>
    </row>
    <row r="935" ht="12.75" customHeight="1">
      <c r="A935" s="123"/>
      <c r="B935" s="114"/>
      <c r="C935" s="115"/>
      <c r="D935" s="115"/>
      <c r="E935" s="124"/>
      <c r="F935" s="125"/>
    </row>
    <row r="936" ht="12.75" customHeight="1">
      <c r="A936" s="123"/>
      <c r="B936" s="114"/>
      <c r="C936" s="115"/>
      <c r="D936" s="115"/>
      <c r="E936" s="124"/>
      <c r="F936" s="125"/>
    </row>
    <row r="937" ht="12.75" customHeight="1">
      <c r="A937" s="123"/>
      <c r="B937" s="114"/>
      <c r="C937" s="115"/>
      <c r="D937" s="115"/>
      <c r="E937" s="124"/>
      <c r="F937" s="125"/>
    </row>
    <row r="938" ht="12.75" customHeight="1">
      <c r="A938" s="123"/>
      <c r="B938" s="114"/>
      <c r="C938" s="115"/>
      <c r="D938" s="115"/>
      <c r="E938" s="124"/>
      <c r="F938" s="125"/>
    </row>
    <row r="939" ht="12.75" customHeight="1">
      <c r="A939" s="123"/>
      <c r="B939" s="114"/>
      <c r="C939" s="115"/>
      <c r="D939" s="115"/>
      <c r="E939" s="124"/>
      <c r="F939" s="125"/>
    </row>
    <row r="940" ht="12.75" customHeight="1">
      <c r="A940" s="123"/>
      <c r="B940" s="114"/>
      <c r="C940" s="115"/>
      <c r="D940" s="115"/>
      <c r="E940" s="124"/>
      <c r="F940" s="125"/>
    </row>
    <row r="941" ht="12.75" customHeight="1">
      <c r="A941" s="123"/>
      <c r="B941" s="114"/>
      <c r="C941" s="115"/>
      <c r="D941" s="115"/>
      <c r="E941" s="124"/>
      <c r="F941" s="125"/>
    </row>
    <row r="942" ht="12.75" customHeight="1">
      <c r="A942" s="123"/>
      <c r="B942" s="114"/>
      <c r="C942" s="115"/>
      <c r="D942" s="115"/>
      <c r="E942" s="124"/>
      <c r="F942" s="125"/>
    </row>
    <row r="943" ht="12.75" customHeight="1">
      <c r="A943" s="123"/>
      <c r="B943" s="114"/>
      <c r="C943" s="115"/>
      <c r="D943" s="115"/>
      <c r="E943" s="124"/>
      <c r="F943" s="125"/>
    </row>
    <row r="944" ht="12.75" customHeight="1">
      <c r="A944" s="123"/>
      <c r="B944" s="114"/>
      <c r="C944" s="115"/>
      <c r="D944" s="115"/>
      <c r="E944" s="124"/>
      <c r="F944" s="125"/>
    </row>
    <row r="945" ht="12.75" customHeight="1">
      <c r="A945" s="123"/>
      <c r="B945" s="114"/>
      <c r="C945" s="115"/>
      <c r="D945" s="115"/>
      <c r="E945" s="124"/>
      <c r="F945" s="125"/>
    </row>
    <row r="946" ht="12.75" customHeight="1">
      <c r="A946" s="123"/>
      <c r="B946" s="114"/>
      <c r="C946" s="115"/>
      <c r="D946" s="115"/>
      <c r="E946" s="124"/>
      <c r="F946" s="125"/>
    </row>
    <row r="947" ht="12.75" customHeight="1">
      <c r="A947" s="123"/>
      <c r="B947" s="114"/>
      <c r="C947" s="115"/>
      <c r="D947" s="115"/>
      <c r="E947" s="124"/>
      <c r="F947" s="125"/>
    </row>
    <row r="948" ht="12.75" customHeight="1">
      <c r="A948" s="123"/>
      <c r="B948" s="114"/>
      <c r="C948" s="115"/>
      <c r="D948" s="115"/>
      <c r="E948" s="124"/>
      <c r="F948" s="125"/>
    </row>
    <row r="949" ht="12.75" customHeight="1">
      <c r="A949" s="123"/>
      <c r="B949" s="114"/>
      <c r="C949" s="115"/>
      <c r="D949" s="115"/>
      <c r="E949" s="124"/>
      <c r="F949" s="125"/>
    </row>
    <row r="950" ht="12.75" customHeight="1">
      <c r="A950" s="123"/>
      <c r="B950" s="114"/>
      <c r="C950" s="115"/>
      <c r="D950" s="115"/>
      <c r="E950" s="124"/>
      <c r="F950" s="125"/>
    </row>
    <row r="951" ht="12.75" customHeight="1">
      <c r="A951" s="123"/>
      <c r="B951" s="114"/>
      <c r="C951" s="115"/>
      <c r="D951" s="115"/>
      <c r="E951" s="124"/>
      <c r="F951" s="125"/>
    </row>
    <row r="952" ht="12.75" customHeight="1">
      <c r="A952" s="123"/>
      <c r="B952" s="114"/>
      <c r="C952" s="115"/>
      <c r="D952" s="115"/>
      <c r="E952" s="124"/>
      <c r="F952" s="125"/>
    </row>
    <row r="953" ht="12.75" customHeight="1">
      <c r="A953" s="123"/>
      <c r="B953" s="114"/>
      <c r="C953" s="115"/>
      <c r="D953" s="115"/>
      <c r="E953" s="124"/>
      <c r="F953" s="125"/>
    </row>
    <row r="954" ht="12.75" customHeight="1">
      <c r="A954" s="123"/>
      <c r="B954" s="114"/>
      <c r="C954" s="115"/>
      <c r="D954" s="115"/>
      <c r="E954" s="124"/>
      <c r="F954" s="125"/>
    </row>
    <row r="955" ht="12.75" customHeight="1">
      <c r="A955" s="123"/>
      <c r="B955" s="114"/>
      <c r="C955" s="115"/>
      <c r="D955" s="115"/>
      <c r="E955" s="124"/>
      <c r="F955" s="125"/>
    </row>
    <row r="956" ht="12.75" customHeight="1">
      <c r="A956" s="123"/>
      <c r="B956" s="114"/>
      <c r="C956" s="115"/>
      <c r="D956" s="115"/>
      <c r="E956" s="124"/>
      <c r="F956" s="125"/>
    </row>
    <row r="957" ht="12.75" customHeight="1">
      <c r="A957" s="123"/>
      <c r="B957" s="114"/>
      <c r="C957" s="115"/>
      <c r="D957" s="115"/>
      <c r="E957" s="124"/>
      <c r="F957" s="125"/>
    </row>
    <row r="958" ht="12.75" customHeight="1">
      <c r="A958" s="123"/>
      <c r="B958" s="114"/>
      <c r="C958" s="115"/>
      <c r="D958" s="115"/>
      <c r="E958" s="124"/>
      <c r="F958" s="125"/>
    </row>
    <row r="959" ht="12.75" customHeight="1">
      <c r="A959" s="123"/>
      <c r="B959" s="114"/>
      <c r="C959" s="115"/>
      <c r="D959" s="115"/>
      <c r="E959" s="124"/>
      <c r="F959" s="125"/>
    </row>
    <row r="960" ht="12.75" customHeight="1">
      <c r="A960" s="123"/>
      <c r="B960" s="114"/>
      <c r="C960" s="115"/>
      <c r="D960" s="115"/>
      <c r="E960" s="124"/>
      <c r="F960" s="125"/>
    </row>
    <row r="961" ht="12.75" customHeight="1">
      <c r="A961" s="123"/>
      <c r="B961" s="114"/>
      <c r="C961" s="115"/>
      <c r="D961" s="115"/>
      <c r="E961" s="124"/>
      <c r="F961" s="125"/>
    </row>
    <row r="962" ht="12.75" customHeight="1">
      <c r="A962" s="123"/>
      <c r="B962" s="114"/>
      <c r="C962" s="115"/>
      <c r="D962" s="115"/>
      <c r="E962" s="124"/>
      <c r="F962" s="125"/>
    </row>
    <row r="963" ht="12.75" customHeight="1">
      <c r="A963" s="123"/>
      <c r="B963" s="114"/>
      <c r="C963" s="115"/>
      <c r="D963" s="115"/>
      <c r="E963" s="124"/>
      <c r="F963" s="125"/>
    </row>
    <row r="964" ht="12.75" customHeight="1">
      <c r="A964" s="123"/>
      <c r="B964" s="114"/>
      <c r="C964" s="115"/>
      <c r="D964" s="115"/>
      <c r="E964" s="124"/>
      <c r="F964" s="125"/>
    </row>
    <row r="965" ht="12.75" customHeight="1">
      <c r="A965" s="123"/>
      <c r="B965" s="114"/>
      <c r="C965" s="115"/>
      <c r="D965" s="115"/>
      <c r="E965" s="124"/>
      <c r="F965" s="125"/>
    </row>
    <row r="966" ht="12.75" customHeight="1">
      <c r="A966" s="123"/>
      <c r="B966" s="114"/>
      <c r="C966" s="115"/>
      <c r="D966" s="115"/>
      <c r="E966" s="124"/>
      <c r="F966" s="125"/>
    </row>
    <row r="967" ht="12.75" customHeight="1">
      <c r="A967" s="123"/>
      <c r="B967" s="114"/>
      <c r="C967" s="115"/>
      <c r="D967" s="115"/>
      <c r="E967" s="124"/>
      <c r="F967" s="125"/>
    </row>
    <row r="968" ht="12.75" customHeight="1">
      <c r="A968" s="123"/>
      <c r="B968" s="114"/>
      <c r="C968" s="115"/>
      <c r="D968" s="115"/>
      <c r="E968" s="124"/>
      <c r="F968" s="125"/>
    </row>
    <row r="969" ht="12.75" customHeight="1">
      <c r="A969" s="123"/>
      <c r="B969" s="114"/>
      <c r="C969" s="115"/>
      <c r="D969" s="115"/>
      <c r="E969" s="124"/>
      <c r="F969" s="125"/>
    </row>
    <row r="970" ht="12.75" customHeight="1">
      <c r="A970" s="123"/>
      <c r="B970" s="114"/>
      <c r="C970" s="115"/>
      <c r="D970" s="115"/>
      <c r="E970" s="124"/>
      <c r="F970" s="125"/>
    </row>
    <row r="971" ht="12.75" customHeight="1">
      <c r="A971" s="123"/>
      <c r="B971" s="114"/>
      <c r="C971" s="115"/>
      <c r="D971" s="115"/>
      <c r="E971" s="124"/>
      <c r="F971" s="125"/>
    </row>
    <row r="972" ht="12.75" customHeight="1">
      <c r="A972" s="123"/>
      <c r="B972" s="114"/>
      <c r="C972" s="115"/>
      <c r="D972" s="115"/>
      <c r="E972" s="124"/>
      <c r="F972" s="125"/>
    </row>
    <row r="973" ht="12.75" customHeight="1">
      <c r="A973" s="123"/>
      <c r="B973" s="114"/>
      <c r="C973" s="115"/>
      <c r="D973" s="115"/>
      <c r="E973" s="124"/>
      <c r="F973" s="125"/>
    </row>
    <row r="974" ht="12.75" customHeight="1">
      <c r="A974" s="123"/>
      <c r="B974" s="114"/>
      <c r="C974" s="115"/>
      <c r="D974" s="115"/>
      <c r="E974" s="124"/>
      <c r="F974" s="125"/>
    </row>
    <row r="975" ht="12.75" customHeight="1">
      <c r="A975" s="123"/>
      <c r="B975" s="114"/>
      <c r="C975" s="115"/>
      <c r="D975" s="115"/>
      <c r="E975" s="124"/>
      <c r="F975" s="125"/>
    </row>
    <row r="976" ht="12.75" customHeight="1">
      <c r="A976" s="123"/>
      <c r="B976" s="114"/>
      <c r="C976" s="115"/>
      <c r="D976" s="115"/>
      <c r="E976" s="124"/>
      <c r="F976" s="125"/>
    </row>
    <row r="977" ht="12.75" customHeight="1">
      <c r="A977" s="123"/>
      <c r="B977" s="114"/>
      <c r="C977" s="115"/>
      <c r="D977" s="115"/>
      <c r="E977" s="124"/>
      <c r="F977" s="125"/>
    </row>
    <row r="978" ht="12.75" customHeight="1">
      <c r="A978" s="123"/>
      <c r="B978" s="114"/>
      <c r="C978" s="115"/>
      <c r="D978" s="115"/>
      <c r="E978" s="124"/>
      <c r="F978" s="125"/>
    </row>
    <row r="979" ht="12.75" customHeight="1">
      <c r="A979" s="123"/>
      <c r="B979" s="114"/>
      <c r="C979" s="115"/>
      <c r="D979" s="115"/>
      <c r="E979" s="124"/>
      <c r="F979" s="125"/>
    </row>
    <row r="980" ht="12.75" customHeight="1">
      <c r="A980" s="123"/>
      <c r="B980" s="114"/>
      <c r="C980" s="115"/>
      <c r="D980" s="115"/>
      <c r="E980" s="124"/>
      <c r="F980" s="125"/>
    </row>
    <row r="981" ht="12.75" customHeight="1">
      <c r="A981" s="123"/>
      <c r="B981" s="114"/>
      <c r="C981" s="115"/>
      <c r="D981" s="115"/>
      <c r="E981" s="124"/>
      <c r="F981" s="125"/>
    </row>
    <row r="982" ht="12.75" customHeight="1">
      <c r="A982" s="123"/>
      <c r="B982" s="114"/>
      <c r="C982" s="115"/>
      <c r="D982" s="115"/>
      <c r="E982" s="124"/>
      <c r="F982" s="125"/>
    </row>
    <row r="983" ht="12.75" customHeight="1">
      <c r="A983" s="123"/>
      <c r="B983" s="114"/>
      <c r="C983" s="115"/>
      <c r="D983" s="115"/>
      <c r="E983" s="124"/>
      <c r="F983" s="125"/>
    </row>
    <row r="984" ht="12.75" customHeight="1">
      <c r="A984" s="123"/>
      <c r="B984" s="114"/>
      <c r="C984" s="115"/>
      <c r="D984" s="115"/>
      <c r="E984" s="124"/>
      <c r="F984" s="125"/>
    </row>
    <row r="985" ht="12.75" customHeight="1">
      <c r="A985" s="123"/>
      <c r="B985" s="114"/>
      <c r="C985" s="115"/>
      <c r="D985" s="115"/>
      <c r="E985" s="124"/>
      <c r="F985" s="125"/>
    </row>
    <row r="986" ht="12.75" customHeight="1">
      <c r="A986" s="123"/>
      <c r="B986" s="114"/>
      <c r="C986" s="115"/>
      <c r="D986" s="115"/>
      <c r="E986" s="124"/>
      <c r="F986" s="125"/>
    </row>
    <row r="987" ht="12.75" customHeight="1">
      <c r="A987" s="123"/>
      <c r="B987" s="114"/>
      <c r="C987" s="115"/>
      <c r="D987" s="115"/>
      <c r="E987" s="124"/>
      <c r="F987" s="125"/>
    </row>
    <row r="988" ht="12.75" customHeight="1">
      <c r="A988" s="123"/>
      <c r="B988" s="114"/>
      <c r="C988" s="115"/>
      <c r="D988" s="115"/>
      <c r="E988" s="124"/>
      <c r="F988" s="125"/>
    </row>
    <row r="989" ht="12.75" customHeight="1">
      <c r="A989" s="123"/>
      <c r="B989" s="114"/>
      <c r="C989" s="115"/>
      <c r="D989" s="115"/>
      <c r="E989" s="124"/>
      <c r="F989" s="125"/>
    </row>
    <row r="990" ht="12.75" customHeight="1">
      <c r="A990" s="123"/>
      <c r="B990" s="114"/>
      <c r="C990" s="115"/>
      <c r="D990" s="115"/>
      <c r="E990" s="124"/>
      <c r="F990" s="125"/>
    </row>
    <row r="991" ht="12.75" customHeight="1">
      <c r="A991" s="123"/>
      <c r="B991" s="114"/>
      <c r="C991" s="115"/>
      <c r="D991" s="115"/>
      <c r="E991" s="124"/>
      <c r="F991" s="125"/>
    </row>
    <row r="992" ht="12.75" customHeight="1">
      <c r="A992" s="123"/>
      <c r="B992" s="114"/>
      <c r="C992" s="115"/>
      <c r="D992" s="115"/>
      <c r="E992" s="124"/>
      <c r="F992" s="125"/>
    </row>
    <row r="993" ht="12.75" customHeight="1">
      <c r="A993" s="123"/>
      <c r="B993" s="114"/>
      <c r="C993" s="115"/>
      <c r="D993" s="115"/>
      <c r="E993" s="124"/>
      <c r="F993" s="125"/>
    </row>
    <row r="994" ht="12.75" customHeight="1">
      <c r="A994" s="123"/>
      <c r="B994" s="114"/>
      <c r="C994" s="115"/>
      <c r="D994" s="115"/>
      <c r="E994" s="124"/>
      <c r="F994" s="125"/>
    </row>
    <row r="995" ht="12.75" customHeight="1">
      <c r="A995" s="123"/>
      <c r="B995" s="114"/>
      <c r="C995" s="115"/>
      <c r="D995" s="115"/>
      <c r="E995" s="124"/>
      <c r="F995" s="125"/>
    </row>
    <row r="996" ht="12.75" customHeight="1">
      <c r="A996" s="123"/>
      <c r="B996" s="114"/>
      <c r="C996" s="115"/>
      <c r="D996" s="115"/>
      <c r="E996" s="124"/>
      <c r="F996" s="125"/>
    </row>
    <row r="997" ht="12.75" customHeight="1">
      <c r="A997" s="123"/>
      <c r="B997" s="114"/>
      <c r="C997" s="115"/>
      <c r="D997" s="115"/>
      <c r="E997" s="124"/>
      <c r="F997" s="125"/>
    </row>
    <row r="998" ht="12.75" customHeight="1">
      <c r="A998" s="123"/>
      <c r="B998" s="114"/>
      <c r="C998" s="115"/>
      <c r="D998" s="115"/>
      <c r="E998" s="124"/>
      <c r="F998" s="125"/>
    </row>
    <row r="999" ht="12.75" customHeight="1">
      <c r="A999" s="123"/>
      <c r="B999" s="114"/>
      <c r="C999" s="115"/>
      <c r="D999" s="115"/>
      <c r="E999" s="124"/>
      <c r="F999" s="125"/>
    </row>
    <row r="1000" ht="12.75" customHeight="1">
      <c r="A1000" s="123"/>
      <c r="B1000" s="114"/>
      <c r="C1000" s="115"/>
      <c r="D1000" s="115"/>
      <c r="E1000" s="124"/>
      <c r="F1000" s="125"/>
    </row>
    <row r="1001" ht="12.75" customHeight="1">
      <c r="A1001" s="123"/>
      <c r="B1001" s="114"/>
      <c r="C1001" s="115"/>
      <c r="D1001" s="115"/>
      <c r="E1001" s="124"/>
      <c r="F1001" s="125"/>
    </row>
  </sheetData>
  <mergeCells count="1">
    <mergeCell ref="A2:F2"/>
  </mergeCells>
  <dataValidations>
    <dataValidation type="list" allowBlank="1" showErrorMessage="1" sqref="D3:D1001">
      <formula1>master_data!$D$2:$D$8</formula1>
    </dataValidation>
    <dataValidation type="list" allowBlank="1" showErrorMessage="1" sqref="B3:B1001">
      <formula1>master_data!$B$2:$B$19</formula1>
    </dataValidation>
    <dataValidation type="decimal" operator="greaterThan" allowBlank="1" showErrorMessage="1" sqref="C1 A2">
      <formula1>0.0</formula1>
    </dataValidation>
  </dataValidations>
  <printOptions/>
  <pageMargins bottom="1.025" footer="0.0" header="0.0" left="0.7875" right="0.7875" top="1.025"/>
  <pageSetup orientation="landscape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2D0E4"/>
    <pageSetUpPr/>
  </sheetPr>
  <sheetViews>
    <sheetView workbookViewId="0"/>
  </sheetViews>
  <sheetFormatPr customHeight="1" defaultColWidth="11.22" defaultRowHeight="15.0"/>
  <cols>
    <col customWidth="1" min="1" max="1" width="11.11"/>
    <col customWidth="1" min="2" max="2" width="16.67"/>
    <col customWidth="1" min="3" max="3" width="15.33"/>
    <col customWidth="1" min="4" max="5" width="25.56"/>
  </cols>
  <sheetData>
    <row r="1" ht="12.75" customHeight="1">
      <c r="A1" s="126" t="s">
        <v>68</v>
      </c>
      <c r="B1" s="127" t="s">
        <v>69</v>
      </c>
      <c r="C1" s="128" t="s">
        <v>60</v>
      </c>
      <c r="D1" s="129" t="s">
        <v>71</v>
      </c>
      <c r="E1" s="126" t="s">
        <v>79</v>
      </c>
    </row>
    <row r="2" ht="11.25" customHeight="1">
      <c r="A2" s="130"/>
      <c r="B2" s="79"/>
      <c r="C2" s="131">
        <f>SUM(C3:C7)</f>
        <v>131000</v>
      </c>
      <c r="D2" s="132"/>
      <c r="E2" s="79"/>
    </row>
    <row r="3" ht="12.75" customHeight="1">
      <c r="A3" s="133">
        <v>45700.0</v>
      </c>
      <c r="B3" s="134" t="s">
        <v>65</v>
      </c>
      <c r="C3" s="135">
        <v>11000.0</v>
      </c>
      <c r="D3" s="136" t="s">
        <v>80</v>
      </c>
      <c r="E3" s="137"/>
    </row>
    <row r="4" ht="12.75" customHeight="1">
      <c r="A4" s="138">
        <v>45701.0</v>
      </c>
      <c r="B4" s="139" t="s">
        <v>65</v>
      </c>
      <c r="C4" s="140">
        <v>11000.0</v>
      </c>
      <c r="D4" s="141" t="s">
        <v>80</v>
      </c>
      <c r="E4" s="142"/>
    </row>
    <row r="5" ht="12.75" customHeight="1">
      <c r="A5" s="133">
        <v>45701.0</v>
      </c>
      <c r="B5" s="134" t="s">
        <v>34</v>
      </c>
      <c r="C5" s="135">
        <v>50000.0</v>
      </c>
      <c r="D5" s="136" t="s">
        <v>81</v>
      </c>
      <c r="E5" s="137"/>
    </row>
    <row r="6" ht="12.75" customHeight="1">
      <c r="A6" s="138">
        <v>45701.0</v>
      </c>
      <c r="B6" s="139" t="s">
        <v>64</v>
      </c>
      <c r="C6" s="140">
        <v>50000.0</v>
      </c>
      <c r="D6" s="141" t="s">
        <v>82</v>
      </c>
      <c r="E6" s="142"/>
    </row>
    <row r="7" ht="12.75" customHeight="1">
      <c r="A7" s="133">
        <v>45704.0</v>
      </c>
      <c r="B7" s="134" t="s">
        <v>64</v>
      </c>
      <c r="C7" s="135">
        <v>9000.0</v>
      </c>
      <c r="D7" s="136" t="s">
        <v>83</v>
      </c>
      <c r="E7" s="137"/>
    </row>
    <row r="8" ht="12.75" customHeight="1">
      <c r="A8" s="143"/>
      <c r="B8" s="144"/>
      <c r="C8" s="145"/>
      <c r="D8" s="146"/>
      <c r="E8" s="147"/>
    </row>
    <row r="9" ht="12.75" customHeight="1">
      <c r="A9" s="148"/>
      <c r="B9" s="149"/>
      <c r="C9" s="150"/>
      <c r="D9" s="151"/>
      <c r="E9" s="152"/>
    </row>
    <row r="10" ht="12.75" customHeight="1">
      <c r="A10" s="143"/>
      <c r="B10" s="144"/>
      <c r="C10" s="145"/>
      <c r="D10" s="146"/>
      <c r="E10" s="147"/>
    </row>
    <row r="11" ht="12.75" customHeight="1">
      <c r="A11" s="148"/>
      <c r="B11" s="149"/>
      <c r="C11" s="150"/>
      <c r="D11" s="151"/>
      <c r="E11" s="152"/>
    </row>
    <row r="12" ht="12.75" customHeight="1">
      <c r="A12" s="143"/>
      <c r="B12" s="144"/>
      <c r="C12" s="145"/>
      <c r="D12" s="146"/>
      <c r="E12" s="147"/>
    </row>
    <row r="13" ht="12.75" customHeight="1">
      <c r="A13" s="148"/>
      <c r="B13" s="149"/>
      <c r="C13" s="150"/>
      <c r="D13" s="151"/>
      <c r="E13" s="152"/>
    </row>
    <row r="14" ht="12.75" customHeight="1">
      <c r="A14" s="143"/>
      <c r="B14" s="144"/>
      <c r="C14" s="145"/>
      <c r="D14" s="146"/>
      <c r="E14" s="147"/>
    </row>
    <row r="15" ht="12.75" customHeight="1">
      <c r="A15" s="148"/>
      <c r="B15" s="149"/>
      <c r="C15" s="150"/>
      <c r="D15" s="151"/>
      <c r="E15" s="152"/>
    </row>
    <row r="16" ht="12.75" customHeight="1">
      <c r="A16" s="143"/>
      <c r="B16" s="144"/>
      <c r="C16" s="145"/>
      <c r="D16" s="146"/>
      <c r="E16" s="147"/>
    </row>
    <row r="17" ht="12.75" customHeight="1">
      <c r="A17" s="148"/>
      <c r="B17" s="149"/>
      <c r="C17" s="150"/>
      <c r="D17" s="151"/>
      <c r="E17" s="152"/>
    </row>
    <row r="18" ht="12.75" customHeight="1">
      <c r="A18" s="143"/>
      <c r="B18" s="144"/>
      <c r="C18" s="145"/>
      <c r="D18" s="146"/>
      <c r="E18" s="147"/>
    </row>
    <row r="19" ht="12.75" customHeight="1">
      <c r="A19" s="148"/>
      <c r="B19" s="149"/>
      <c r="C19" s="150"/>
      <c r="D19" s="151"/>
      <c r="E19" s="152"/>
    </row>
    <row r="20" ht="12.75" customHeight="1">
      <c r="A20" s="143"/>
      <c r="B20" s="144"/>
      <c r="C20" s="145"/>
      <c r="D20" s="146"/>
      <c r="E20" s="147"/>
    </row>
    <row r="21" ht="12.75" customHeight="1">
      <c r="A21" s="148"/>
      <c r="B21" s="149"/>
      <c r="C21" s="150"/>
      <c r="D21" s="151"/>
      <c r="E21" s="152"/>
    </row>
    <row r="22" ht="12.75" customHeight="1">
      <c r="A22" s="143"/>
      <c r="B22" s="144"/>
      <c r="C22" s="145"/>
      <c r="D22" s="146"/>
      <c r="E22" s="147"/>
    </row>
    <row r="23" ht="12.75" customHeight="1">
      <c r="A23" s="148"/>
      <c r="B23" s="149"/>
      <c r="C23" s="150"/>
      <c r="D23" s="151"/>
      <c r="E23" s="152"/>
    </row>
    <row r="24" ht="12.75" customHeight="1">
      <c r="A24" s="143"/>
      <c r="B24" s="144"/>
      <c r="C24" s="145"/>
      <c r="D24" s="146"/>
      <c r="E24" s="147"/>
    </row>
    <row r="25" ht="12.75" customHeight="1">
      <c r="A25" s="148"/>
      <c r="B25" s="149"/>
      <c r="C25" s="150"/>
      <c r="D25" s="151"/>
      <c r="E25" s="152"/>
    </row>
    <row r="26" ht="12.75" customHeight="1">
      <c r="A26" s="143"/>
      <c r="B26" s="144"/>
      <c r="C26" s="145"/>
      <c r="D26" s="146"/>
      <c r="E26" s="147"/>
    </row>
    <row r="27" ht="12.75" customHeight="1">
      <c r="A27" s="148"/>
      <c r="B27" s="149"/>
      <c r="C27" s="150"/>
      <c r="D27" s="151"/>
      <c r="E27" s="152"/>
    </row>
    <row r="28" ht="12.75" customHeight="1">
      <c r="A28" s="143"/>
      <c r="B28" s="144"/>
      <c r="C28" s="145"/>
      <c r="D28" s="146"/>
      <c r="E28" s="147"/>
    </row>
    <row r="29" ht="12.75" customHeight="1">
      <c r="A29" s="148"/>
      <c r="B29" s="149"/>
      <c r="C29" s="150"/>
      <c r="D29" s="151"/>
      <c r="E29" s="152"/>
    </row>
    <row r="30" ht="12.75" customHeight="1">
      <c r="A30" s="143"/>
      <c r="B30" s="144"/>
      <c r="C30" s="145"/>
      <c r="D30" s="146"/>
      <c r="E30" s="147"/>
    </row>
    <row r="31" ht="12.75" customHeight="1">
      <c r="A31" s="148"/>
      <c r="B31" s="149"/>
      <c r="C31" s="150"/>
      <c r="D31" s="151"/>
      <c r="E31" s="152"/>
    </row>
    <row r="32" ht="12.75" customHeight="1">
      <c r="A32" s="143"/>
      <c r="B32" s="144"/>
      <c r="C32" s="145"/>
      <c r="D32" s="146"/>
      <c r="E32" s="147"/>
    </row>
    <row r="33" ht="12.75" customHeight="1">
      <c r="A33" s="148"/>
      <c r="B33" s="149"/>
      <c r="C33" s="150"/>
      <c r="D33" s="151"/>
      <c r="E33" s="152"/>
    </row>
    <row r="34" ht="12.75" customHeight="1">
      <c r="A34" s="143"/>
      <c r="B34" s="144"/>
      <c r="C34" s="145"/>
      <c r="D34" s="146"/>
      <c r="E34" s="147"/>
    </row>
    <row r="35" ht="12.75" customHeight="1">
      <c r="A35" s="148"/>
      <c r="B35" s="149"/>
      <c r="C35" s="150"/>
      <c r="D35" s="151"/>
      <c r="E35" s="152"/>
    </row>
    <row r="36" ht="12.75" customHeight="1">
      <c r="A36" s="143"/>
      <c r="B36" s="144"/>
      <c r="C36" s="145"/>
      <c r="D36" s="146"/>
      <c r="E36" s="147"/>
    </row>
    <row r="37" ht="12.75" customHeight="1">
      <c r="A37" s="148"/>
      <c r="B37" s="149"/>
      <c r="C37" s="150"/>
      <c r="D37" s="151"/>
      <c r="E37" s="152"/>
    </row>
    <row r="38" ht="12.75" customHeight="1">
      <c r="A38" s="143"/>
      <c r="B38" s="144"/>
      <c r="C38" s="145"/>
      <c r="D38" s="146"/>
      <c r="E38" s="147"/>
    </row>
    <row r="39" ht="12.75" customHeight="1">
      <c r="A39" s="148"/>
      <c r="B39" s="149"/>
      <c r="C39" s="150"/>
      <c r="D39" s="151"/>
      <c r="E39" s="152"/>
    </row>
    <row r="40" ht="12.75" customHeight="1">
      <c r="A40" s="143"/>
      <c r="B40" s="144"/>
      <c r="C40" s="145"/>
      <c r="D40" s="146"/>
      <c r="E40" s="147"/>
    </row>
    <row r="41" ht="12.75" customHeight="1">
      <c r="A41" s="148"/>
      <c r="B41" s="149"/>
      <c r="C41" s="150"/>
      <c r="D41" s="151"/>
      <c r="E41" s="152"/>
    </row>
    <row r="42" ht="12.75" customHeight="1">
      <c r="A42" s="153"/>
      <c r="B42" s="154"/>
      <c r="C42" s="155"/>
      <c r="D42" s="156"/>
      <c r="E42" s="157"/>
    </row>
    <row r="43" ht="12.75" customHeight="1">
      <c r="A43" s="158"/>
      <c r="B43" s="159"/>
      <c r="C43" s="160"/>
      <c r="D43" s="161"/>
      <c r="E43" s="162"/>
    </row>
    <row r="44" ht="12.75" customHeight="1">
      <c r="A44" s="153"/>
      <c r="B44" s="154"/>
      <c r="C44" s="155"/>
      <c r="D44" s="156"/>
      <c r="E44" s="157"/>
    </row>
    <row r="45" ht="12.75" customHeight="1">
      <c r="A45" s="158"/>
      <c r="B45" s="159"/>
      <c r="C45" s="160"/>
      <c r="D45" s="161"/>
      <c r="E45" s="162"/>
    </row>
    <row r="46" ht="12.75" customHeight="1">
      <c r="A46" s="153"/>
      <c r="B46" s="154"/>
      <c r="C46" s="155"/>
      <c r="D46" s="156"/>
      <c r="E46" s="157"/>
    </row>
    <row r="47" ht="12.75" customHeight="1">
      <c r="A47" s="158"/>
      <c r="B47" s="159"/>
      <c r="C47" s="160"/>
      <c r="D47" s="161"/>
      <c r="E47" s="162"/>
    </row>
    <row r="48" ht="12.75" customHeight="1">
      <c r="A48" s="153"/>
      <c r="B48" s="154"/>
      <c r="C48" s="155"/>
      <c r="D48" s="156"/>
      <c r="E48" s="157"/>
    </row>
    <row r="49" ht="12.75" customHeight="1">
      <c r="A49" s="158"/>
      <c r="B49" s="159"/>
      <c r="C49" s="160"/>
      <c r="D49" s="161"/>
      <c r="E49" s="162"/>
    </row>
    <row r="50" ht="12.75" customHeight="1">
      <c r="A50" s="153"/>
      <c r="B50" s="154"/>
      <c r="C50" s="155"/>
      <c r="D50" s="156"/>
      <c r="E50" s="157"/>
    </row>
    <row r="51" ht="12.75" customHeight="1">
      <c r="A51" s="158"/>
      <c r="B51" s="159"/>
      <c r="C51" s="160"/>
      <c r="D51" s="161"/>
      <c r="E51" s="162"/>
    </row>
    <row r="52" ht="12.75" customHeight="1">
      <c r="A52" s="153"/>
      <c r="B52" s="154"/>
      <c r="C52" s="155"/>
      <c r="D52" s="156"/>
      <c r="E52" s="157"/>
    </row>
    <row r="53" ht="12.75" customHeight="1">
      <c r="A53" s="158"/>
      <c r="B53" s="159"/>
      <c r="C53" s="160"/>
      <c r="D53" s="161"/>
      <c r="E53" s="162"/>
    </row>
    <row r="54" ht="12.75" customHeight="1">
      <c r="A54" s="153"/>
      <c r="B54" s="154"/>
      <c r="C54" s="155"/>
      <c r="D54" s="156"/>
      <c r="E54" s="157"/>
    </row>
    <row r="55" ht="12.75" customHeight="1">
      <c r="A55" s="158"/>
      <c r="B55" s="159"/>
      <c r="C55" s="160"/>
      <c r="D55" s="161"/>
      <c r="E55" s="162"/>
    </row>
    <row r="56" ht="12.75" customHeight="1">
      <c r="A56" s="153"/>
      <c r="B56" s="154"/>
      <c r="C56" s="155"/>
      <c r="D56" s="156"/>
      <c r="E56" s="157"/>
    </row>
    <row r="57" ht="12.75" customHeight="1">
      <c r="A57" s="158"/>
      <c r="B57" s="159"/>
      <c r="C57" s="160"/>
      <c r="D57" s="161"/>
      <c r="E57" s="162"/>
    </row>
    <row r="58" ht="12.75" customHeight="1">
      <c r="A58" s="153"/>
      <c r="B58" s="154"/>
      <c r="C58" s="155"/>
      <c r="D58" s="156"/>
      <c r="E58" s="157"/>
    </row>
    <row r="59" ht="12.75" customHeight="1">
      <c r="A59" s="158"/>
      <c r="B59" s="159"/>
      <c r="C59" s="160"/>
      <c r="D59" s="161"/>
      <c r="E59" s="162"/>
    </row>
    <row r="60" ht="12.75" customHeight="1">
      <c r="A60" s="153"/>
      <c r="B60" s="154"/>
      <c r="C60" s="155"/>
      <c r="D60" s="156"/>
      <c r="E60" s="157"/>
    </row>
    <row r="61" ht="12.75" customHeight="1">
      <c r="A61" s="158"/>
      <c r="B61" s="159"/>
      <c r="C61" s="160"/>
      <c r="D61" s="161"/>
      <c r="E61" s="162"/>
    </row>
    <row r="62" ht="12.75" customHeight="1">
      <c r="A62" s="153"/>
      <c r="B62" s="154"/>
      <c r="C62" s="155"/>
      <c r="D62" s="156"/>
      <c r="E62" s="157"/>
    </row>
    <row r="63" ht="12.75" customHeight="1">
      <c r="A63" s="158"/>
      <c r="B63" s="159"/>
      <c r="C63" s="160"/>
      <c r="D63" s="161"/>
      <c r="E63" s="162"/>
    </row>
    <row r="64" ht="12.75" customHeight="1">
      <c r="A64" s="153"/>
      <c r="B64" s="154"/>
      <c r="C64" s="155"/>
      <c r="D64" s="156"/>
      <c r="E64" s="157"/>
    </row>
    <row r="65" ht="12.75" customHeight="1">
      <c r="A65" s="158"/>
      <c r="B65" s="159"/>
      <c r="C65" s="160"/>
      <c r="D65" s="161"/>
      <c r="E65" s="162"/>
    </row>
    <row r="66" ht="12.75" customHeight="1">
      <c r="A66" s="153"/>
      <c r="B66" s="154"/>
      <c r="C66" s="155"/>
      <c r="D66" s="156"/>
      <c r="E66" s="157"/>
    </row>
    <row r="67" ht="12.75" customHeight="1">
      <c r="A67" s="158"/>
      <c r="B67" s="159"/>
      <c r="C67" s="160"/>
      <c r="D67" s="161"/>
      <c r="E67" s="162"/>
    </row>
    <row r="68" ht="12.75" customHeight="1">
      <c r="A68" s="153"/>
      <c r="B68" s="154"/>
      <c r="C68" s="155"/>
      <c r="D68" s="156"/>
      <c r="E68" s="157"/>
    </row>
    <row r="69" ht="12.75" customHeight="1">
      <c r="A69" s="158"/>
      <c r="B69" s="159"/>
      <c r="C69" s="160"/>
      <c r="D69" s="161"/>
      <c r="E69" s="162"/>
    </row>
    <row r="70" ht="12.75" customHeight="1">
      <c r="A70" s="153"/>
      <c r="B70" s="154"/>
      <c r="C70" s="155"/>
      <c r="D70" s="156"/>
      <c r="E70" s="157"/>
    </row>
    <row r="71" ht="12.75" customHeight="1">
      <c r="A71" s="158"/>
      <c r="B71" s="159"/>
      <c r="C71" s="160"/>
      <c r="D71" s="161"/>
      <c r="E71" s="162"/>
    </row>
    <row r="72" ht="12.75" customHeight="1">
      <c r="A72" s="153"/>
      <c r="B72" s="154"/>
      <c r="C72" s="155"/>
      <c r="D72" s="156"/>
      <c r="E72" s="157"/>
    </row>
    <row r="73" ht="12.75" customHeight="1">
      <c r="A73" s="158"/>
      <c r="B73" s="159"/>
      <c r="C73" s="160"/>
      <c r="D73" s="161"/>
      <c r="E73" s="162"/>
    </row>
    <row r="74" ht="12.75" customHeight="1">
      <c r="A74" s="153"/>
      <c r="B74" s="154"/>
      <c r="C74" s="155"/>
      <c r="D74" s="156"/>
      <c r="E74" s="157"/>
    </row>
    <row r="75" ht="12.75" customHeight="1">
      <c r="A75" s="158"/>
      <c r="B75" s="159"/>
      <c r="C75" s="160"/>
      <c r="D75" s="161"/>
      <c r="E75" s="162"/>
    </row>
    <row r="76" ht="12.75" customHeight="1">
      <c r="A76" s="153"/>
      <c r="B76" s="154"/>
      <c r="C76" s="155"/>
      <c r="D76" s="156"/>
      <c r="E76" s="157"/>
    </row>
    <row r="77" ht="12.75" customHeight="1">
      <c r="A77" s="158"/>
      <c r="B77" s="159"/>
      <c r="C77" s="160"/>
      <c r="D77" s="161"/>
      <c r="E77" s="162"/>
    </row>
    <row r="78" ht="12.75" customHeight="1">
      <c r="A78" s="153"/>
      <c r="B78" s="154"/>
      <c r="C78" s="155"/>
      <c r="D78" s="156"/>
      <c r="E78" s="157"/>
    </row>
    <row r="79" ht="12.75" customHeight="1">
      <c r="A79" s="158"/>
      <c r="B79" s="159"/>
      <c r="C79" s="160"/>
      <c r="D79" s="161"/>
      <c r="E79" s="162"/>
    </row>
    <row r="80" ht="12.75" customHeight="1">
      <c r="A80" s="153"/>
      <c r="B80" s="154"/>
      <c r="C80" s="155"/>
      <c r="D80" s="156"/>
      <c r="E80" s="157"/>
    </row>
    <row r="81" ht="12.75" customHeight="1">
      <c r="A81" s="158"/>
      <c r="B81" s="159"/>
      <c r="C81" s="160"/>
      <c r="D81" s="161"/>
      <c r="E81" s="162"/>
    </row>
    <row r="82" ht="12.75" customHeight="1">
      <c r="A82" s="153"/>
      <c r="B82" s="154"/>
      <c r="C82" s="155"/>
      <c r="D82" s="156"/>
      <c r="E82" s="157"/>
    </row>
    <row r="83" ht="12.75" customHeight="1">
      <c r="A83" s="158"/>
      <c r="B83" s="159"/>
      <c r="C83" s="160"/>
      <c r="D83" s="161"/>
      <c r="E83" s="162"/>
    </row>
    <row r="84" ht="12.75" customHeight="1">
      <c r="A84" s="153"/>
      <c r="B84" s="154"/>
      <c r="C84" s="155"/>
      <c r="D84" s="156"/>
      <c r="E84" s="157"/>
    </row>
    <row r="85" ht="12.75" customHeight="1">
      <c r="A85" s="158"/>
      <c r="B85" s="159"/>
      <c r="C85" s="160"/>
      <c r="D85" s="161"/>
      <c r="E85" s="162"/>
    </row>
    <row r="86" ht="12.75" customHeight="1">
      <c r="A86" s="153"/>
      <c r="B86" s="154"/>
      <c r="C86" s="155"/>
      <c r="D86" s="156"/>
      <c r="E86" s="157"/>
    </row>
    <row r="87" ht="12.75" customHeight="1">
      <c r="A87" s="158"/>
      <c r="B87" s="159"/>
      <c r="C87" s="160"/>
      <c r="D87" s="161"/>
      <c r="E87" s="162"/>
    </row>
    <row r="88" ht="12.75" customHeight="1">
      <c r="A88" s="153"/>
      <c r="B88" s="154"/>
      <c r="C88" s="155"/>
      <c r="D88" s="156"/>
      <c r="E88" s="157"/>
    </row>
    <row r="89" ht="12.75" customHeight="1">
      <c r="A89" s="158"/>
      <c r="B89" s="159"/>
      <c r="C89" s="160"/>
      <c r="D89" s="161"/>
      <c r="E89" s="162"/>
    </row>
    <row r="90" ht="12.75" customHeight="1">
      <c r="A90" s="153"/>
      <c r="B90" s="154"/>
      <c r="C90" s="155"/>
      <c r="D90" s="156"/>
      <c r="E90" s="157"/>
    </row>
    <row r="91" ht="12.75" customHeight="1">
      <c r="A91" s="158"/>
      <c r="B91" s="159"/>
      <c r="C91" s="160"/>
      <c r="D91" s="161"/>
      <c r="E91" s="162"/>
    </row>
    <row r="92" ht="12.75" customHeight="1">
      <c r="A92" s="153"/>
      <c r="B92" s="154"/>
      <c r="C92" s="155"/>
      <c r="D92" s="156"/>
      <c r="E92" s="157"/>
    </row>
    <row r="93" ht="12.75" customHeight="1">
      <c r="A93" s="158"/>
      <c r="B93" s="159"/>
      <c r="C93" s="160"/>
      <c r="D93" s="161"/>
      <c r="E93" s="162"/>
    </row>
    <row r="94" ht="12.75" customHeight="1">
      <c r="A94" s="153"/>
      <c r="B94" s="154"/>
      <c r="C94" s="155"/>
      <c r="D94" s="156"/>
      <c r="E94" s="157"/>
    </row>
    <row r="95" ht="12.75" customHeight="1">
      <c r="A95" s="158"/>
      <c r="B95" s="159"/>
      <c r="C95" s="160"/>
      <c r="D95" s="161"/>
      <c r="E95" s="162"/>
    </row>
    <row r="96" ht="12.75" customHeight="1">
      <c r="A96" s="153"/>
      <c r="B96" s="154"/>
      <c r="C96" s="155"/>
      <c r="D96" s="156"/>
      <c r="E96" s="157"/>
    </row>
    <row r="97" ht="12.75" customHeight="1">
      <c r="A97" s="158"/>
      <c r="B97" s="159"/>
      <c r="C97" s="160"/>
      <c r="D97" s="161"/>
      <c r="E97" s="162"/>
    </row>
    <row r="98" ht="12.75" customHeight="1">
      <c r="A98" s="153"/>
      <c r="B98" s="154"/>
      <c r="C98" s="155"/>
      <c r="D98" s="156"/>
      <c r="E98" s="157"/>
    </row>
    <row r="99" ht="12.75" customHeight="1">
      <c r="A99" s="158"/>
      <c r="B99" s="159"/>
      <c r="C99" s="160"/>
      <c r="D99" s="161"/>
      <c r="E99" s="162"/>
    </row>
    <row r="100" ht="12.75" customHeight="1">
      <c r="A100" s="153"/>
      <c r="B100" s="154"/>
      <c r="C100" s="155"/>
      <c r="D100" s="156"/>
      <c r="E100" s="157"/>
    </row>
    <row r="101" ht="12.75" customHeight="1">
      <c r="A101" s="158"/>
      <c r="B101" s="159"/>
      <c r="C101" s="160"/>
      <c r="D101" s="161"/>
      <c r="E101" s="162"/>
    </row>
    <row r="102" ht="12.75" customHeight="1">
      <c r="A102" s="153"/>
      <c r="B102" s="154"/>
      <c r="C102" s="155"/>
      <c r="D102" s="156"/>
      <c r="E102" s="157"/>
    </row>
    <row r="103" ht="12.75" customHeight="1">
      <c r="A103" s="158"/>
      <c r="B103" s="159"/>
      <c r="C103" s="160"/>
      <c r="D103" s="161"/>
      <c r="E103" s="162"/>
    </row>
    <row r="104" ht="12.75" customHeight="1">
      <c r="A104" s="153"/>
      <c r="B104" s="154"/>
      <c r="C104" s="155"/>
      <c r="D104" s="156"/>
      <c r="E104" s="157"/>
    </row>
    <row r="105" ht="12.75" customHeight="1">
      <c r="A105" s="158"/>
      <c r="B105" s="159"/>
      <c r="C105" s="160"/>
      <c r="D105" s="161"/>
      <c r="E105" s="162"/>
    </row>
    <row r="106" ht="12.75" customHeight="1">
      <c r="A106" s="153"/>
      <c r="B106" s="154"/>
      <c r="C106" s="155"/>
      <c r="D106" s="156"/>
      <c r="E106" s="157"/>
    </row>
    <row r="107" ht="12.75" customHeight="1">
      <c r="A107" s="158"/>
      <c r="B107" s="159"/>
      <c r="C107" s="160"/>
      <c r="D107" s="161"/>
      <c r="E107" s="162"/>
    </row>
    <row r="108" ht="12.75" customHeight="1">
      <c r="A108" s="153"/>
      <c r="B108" s="154"/>
      <c r="C108" s="155"/>
      <c r="D108" s="156"/>
      <c r="E108" s="157"/>
    </row>
    <row r="109" ht="12.75" customHeight="1">
      <c r="A109" s="158"/>
      <c r="B109" s="159"/>
      <c r="C109" s="160"/>
      <c r="D109" s="161"/>
      <c r="E109" s="162"/>
    </row>
    <row r="110" ht="12.75" customHeight="1">
      <c r="A110" s="153"/>
      <c r="B110" s="154"/>
      <c r="C110" s="155"/>
      <c r="D110" s="156"/>
      <c r="E110" s="157"/>
    </row>
    <row r="111" ht="12.75" customHeight="1">
      <c r="A111" s="158"/>
      <c r="B111" s="159"/>
      <c r="C111" s="160"/>
      <c r="D111" s="161"/>
      <c r="E111" s="162"/>
    </row>
    <row r="112" ht="12.75" customHeight="1">
      <c r="A112" s="153"/>
      <c r="B112" s="154"/>
      <c r="C112" s="155"/>
      <c r="D112" s="156"/>
      <c r="E112" s="157"/>
    </row>
    <row r="113" ht="12.75" customHeight="1">
      <c r="A113" s="158"/>
      <c r="B113" s="159"/>
      <c r="C113" s="160"/>
      <c r="D113" s="161"/>
      <c r="E113" s="162"/>
    </row>
    <row r="114" ht="12.75" customHeight="1">
      <c r="A114" s="153"/>
      <c r="B114" s="154"/>
      <c r="C114" s="155"/>
      <c r="D114" s="156"/>
      <c r="E114" s="157"/>
    </row>
    <row r="115" ht="12.75" customHeight="1">
      <c r="A115" s="158"/>
      <c r="B115" s="159"/>
      <c r="C115" s="160"/>
      <c r="D115" s="161"/>
      <c r="E115" s="162"/>
    </row>
    <row r="116" ht="12.75" customHeight="1">
      <c r="A116" s="153"/>
      <c r="B116" s="154"/>
      <c r="C116" s="155"/>
      <c r="D116" s="156"/>
      <c r="E116" s="157"/>
    </row>
    <row r="117" ht="12.75" customHeight="1">
      <c r="A117" s="158"/>
      <c r="B117" s="159"/>
      <c r="C117" s="160"/>
      <c r="D117" s="161"/>
      <c r="E117" s="162"/>
    </row>
    <row r="118" ht="12.75" customHeight="1">
      <c r="A118" s="153"/>
      <c r="B118" s="154"/>
      <c r="C118" s="155"/>
      <c r="D118" s="156"/>
      <c r="E118" s="157"/>
    </row>
    <row r="119" ht="12.75" customHeight="1">
      <c r="A119" s="158"/>
      <c r="B119" s="159"/>
      <c r="C119" s="160"/>
      <c r="D119" s="161"/>
      <c r="E119" s="162"/>
    </row>
    <row r="120" ht="12.75" customHeight="1">
      <c r="A120" s="153"/>
      <c r="B120" s="154"/>
      <c r="C120" s="155"/>
      <c r="D120" s="156"/>
      <c r="E120" s="157"/>
    </row>
    <row r="121" ht="12.75" customHeight="1">
      <c r="A121" s="158"/>
      <c r="B121" s="159"/>
      <c r="C121" s="160"/>
      <c r="D121" s="161"/>
      <c r="E121" s="162"/>
    </row>
    <row r="122" ht="12.75" customHeight="1">
      <c r="A122" s="153"/>
      <c r="B122" s="154"/>
      <c r="C122" s="155"/>
      <c r="D122" s="156"/>
      <c r="E122" s="157"/>
    </row>
    <row r="123" ht="12.75" customHeight="1">
      <c r="A123" s="158"/>
      <c r="B123" s="159"/>
      <c r="C123" s="160"/>
      <c r="D123" s="161"/>
      <c r="E123" s="162"/>
    </row>
    <row r="124" ht="12.75" customHeight="1">
      <c r="A124" s="153"/>
      <c r="B124" s="154"/>
      <c r="C124" s="155"/>
      <c r="D124" s="156"/>
      <c r="E124" s="157"/>
    </row>
    <row r="125" ht="12.75" customHeight="1">
      <c r="A125" s="158"/>
      <c r="B125" s="159"/>
      <c r="C125" s="160"/>
      <c r="D125" s="161"/>
      <c r="E125" s="162"/>
    </row>
    <row r="126" ht="12.75" customHeight="1">
      <c r="A126" s="153"/>
      <c r="B126" s="154"/>
      <c r="C126" s="155"/>
      <c r="D126" s="156"/>
      <c r="E126" s="157"/>
    </row>
    <row r="127" ht="12.75" customHeight="1">
      <c r="A127" s="158"/>
      <c r="B127" s="159"/>
      <c r="C127" s="160"/>
      <c r="D127" s="161"/>
      <c r="E127" s="162"/>
    </row>
    <row r="128" ht="12.75" customHeight="1">
      <c r="A128" s="153"/>
      <c r="B128" s="154"/>
      <c r="C128" s="155"/>
      <c r="D128" s="156"/>
      <c r="E128" s="157"/>
    </row>
    <row r="129" ht="12.75" customHeight="1">
      <c r="A129" s="158"/>
      <c r="B129" s="159"/>
      <c r="C129" s="160"/>
      <c r="D129" s="161"/>
      <c r="E129" s="162"/>
    </row>
    <row r="130" ht="12.75" customHeight="1">
      <c r="A130" s="153"/>
      <c r="B130" s="154"/>
      <c r="C130" s="155"/>
      <c r="D130" s="156"/>
      <c r="E130" s="157"/>
    </row>
    <row r="131" ht="12.75" customHeight="1">
      <c r="A131" s="158"/>
      <c r="B131" s="159"/>
      <c r="C131" s="160"/>
      <c r="D131" s="161"/>
      <c r="E131" s="162"/>
    </row>
    <row r="132" ht="12.75" customHeight="1">
      <c r="A132" s="153"/>
      <c r="B132" s="154"/>
      <c r="C132" s="155"/>
      <c r="D132" s="156"/>
      <c r="E132" s="157"/>
    </row>
    <row r="133" ht="12.75" customHeight="1">
      <c r="A133" s="158"/>
      <c r="B133" s="159"/>
      <c r="C133" s="160"/>
      <c r="D133" s="161"/>
      <c r="E133" s="162"/>
    </row>
    <row r="134" ht="12.75" customHeight="1">
      <c r="A134" s="153"/>
      <c r="B134" s="154"/>
      <c r="C134" s="155"/>
      <c r="D134" s="156"/>
      <c r="E134" s="157"/>
    </row>
    <row r="135" ht="12.75" customHeight="1">
      <c r="A135" s="158"/>
      <c r="B135" s="159"/>
      <c r="C135" s="160"/>
      <c r="D135" s="161"/>
      <c r="E135" s="162"/>
    </row>
    <row r="136" ht="12.75" customHeight="1">
      <c r="A136" s="153"/>
      <c r="B136" s="154"/>
      <c r="C136" s="155"/>
      <c r="D136" s="156"/>
      <c r="E136" s="157"/>
    </row>
    <row r="137" ht="12.75" customHeight="1">
      <c r="A137" s="158"/>
      <c r="B137" s="159"/>
      <c r="C137" s="160"/>
      <c r="D137" s="161"/>
      <c r="E137" s="162"/>
    </row>
    <row r="138" ht="12.75" customHeight="1">
      <c r="A138" s="153"/>
      <c r="B138" s="154"/>
      <c r="C138" s="155"/>
      <c r="D138" s="156"/>
      <c r="E138" s="157"/>
    </row>
    <row r="139" ht="12.75" customHeight="1">
      <c r="A139" s="158"/>
      <c r="B139" s="159"/>
      <c r="C139" s="160"/>
      <c r="D139" s="161"/>
      <c r="E139" s="162"/>
    </row>
    <row r="140" ht="12.75" customHeight="1">
      <c r="A140" s="153"/>
      <c r="B140" s="154"/>
      <c r="C140" s="155"/>
      <c r="D140" s="156"/>
      <c r="E140" s="157"/>
    </row>
    <row r="141" ht="12.75" customHeight="1">
      <c r="A141" s="158"/>
      <c r="B141" s="159"/>
      <c r="C141" s="160"/>
      <c r="D141" s="161"/>
      <c r="E141" s="162"/>
    </row>
    <row r="142" ht="12.75" customHeight="1">
      <c r="A142" s="153"/>
      <c r="B142" s="154"/>
      <c r="C142" s="155"/>
      <c r="D142" s="156"/>
      <c r="E142" s="157"/>
    </row>
    <row r="143" ht="12.75" customHeight="1">
      <c r="A143" s="158"/>
      <c r="B143" s="159"/>
      <c r="C143" s="160"/>
      <c r="D143" s="161"/>
      <c r="E143" s="162"/>
    </row>
    <row r="144" ht="12.75" customHeight="1">
      <c r="A144" s="153"/>
      <c r="B144" s="154"/>
      <c r="C144" s="155"/>
      <c r="D144" s="156"/>
      <c r="E144" s="157"/>
    </row>
    <row r="145" ht="12.75" customHeight="1">
      <c r="A145" s="158"/>
      <c r="B145" s="159"/>
      <c r="C145" s="160"/>
      <c r="D145" s="161"/>
      <c r="E145" s="162"/>
    </row>
    <row r="146" ht="12.75" customHeight="1">
      <c r="A146" s="153"/>
      <c r="B146" s="154"/>
      <c r="C146" s="155"/>
      <c r="D146" s="156"/>
      <c r="E146" s="157"/>
    </row>
    <row r="147" ht="12.75" customHeight="1">
      <c r="A147" s="158"/>
      <c r="B147" s="159"/>
      <c r="C147" s="160"/>
      <c r="D147" s="161"/>
      <c r="E147" s="162"/>
    </row>
    <row r="148" ht="12.75" customHeight="1">
      <c r="A148" s="153"/>
      <c r="B148" s="154"/>
      <c r="C148" s="155"/>
      <c r="D148" s="156"/>
      <c r="E148" s="157"/>
    </row>
    <row r="149" ht="12.75" customHeight="1">
      <c r="A149" s="158"/>
      <c r="B149" s="159"/>
      <c r="C149" s="160"/>
      <c r="D149" s="161"/>
      <c r="E149" s="162"/>
    </row>
    <row r="150" ht="12.75" customHeight="1">
      <c r="A150" s="153"/>
      <c r="B150" s="154"/>
      <c r="C150" s="155"/>
      <c r="D150" s="156"/>
      <c r="E150" s="157"/>
    </row>
    <row r="151" ht="12.75" customHeight="1">
      <c r="A151" s="158"/>
      <c r="B151" s="159"/>
      <c r="C151" s="160"/>
      <c r="D151" s="161"/>
      <c r="E151" s="162"/>
    </row>
    <row r="152" ht="12.75" customHeight="1">
      <c r="A152" s="153"/>
      <c r="B152" s="154"/>
      <c r="C152" s="155"/>
      <c r="D152" s="156"/>
      <c r="E152" s="157"/>
    </row>
    <row r="153" ht="12.75" customHeight="1">
      <c r="A153" s="158"/>
      <c r="B153" s="159"/>
      <c r="C153" s="160"/>
      <c r="D153" s="161"/>
      <c r="E153" s="162"/>
    </row>
    <row r="154" ht="12.75" customHeight="1">
      <c r="A154" s="153"/>
      <c r="B154" s="154"/>
      <c r="C154" s="155"/>
      <c r="D154" s="156"/>
      <c r="E154" s="157"/>
    </row>
    <row r="155" ht="12.75" customHeight="1">
      <c r="A155" s="158"/>
      <c r="B155" s="159"/>
      <c r="C155" s="160"/>
      <c r="D155" s="161"/>
      <c r="E155" s="162"/>
    </row>
    <row r="156" ht="12.75" customHeight="1">
      <c r="A156" s="153"/>
      <c r="B156" s="154"/>
      <c r="C156" s="155"/>
      <c r="D156" s="156"/>
      <c r="E156" s="157"/>
    </row>
    <row r="157" ht="12.75" customHeight="1">
      <c r="A157" s="158"/>
      <c r="B157" s="159"/>
      <c r="C157" s="160"/>
      <c r="D157" s="161"/>
      <c r="E157" s="162"/>
    </row>
    <row r="158" ht="12.75" customHeight="1">
      <c r="A158" s="153"/>
      <c r="B158" s="154"/>
      <c r="C158" s="155"/>
      <c r="D158" s="156"/>
      <c r="E158" s="157"/>
    </row>
    <row r="159" ht="12.75" customHeight="1">
      <c r="A159" s="158"/>
      <c r="B159" s="159"/>
      <c r="C159" s="160"/>
      <c r="D159" s="161"/>
      <c r="E159" s="162"/>
    </row>
    <row r="160" ht="12.75" customHeight="1">
      <c r="A160" s="153"/>
      <c r="B160" s="154"/>
      <c r="C160" s="155"/>
      <c r="D160" s="156"/>
      <c r="E160" s="157"/>
    </row>
    <row r="161" ht="12.75" customHeight="1">
      <c r="A161" s="158"/>
      <c r="B161" s="159"/>
      <c r="C161" s="160"/>
      <c r="D161" s="161"/>
      <c r="E161" s="162"/>
    </row>
    <row r="162" ht="12.75" customHeight="1">
      <c r="A162" s="153"/>
      <c r="B162" s="154"/>
      <c r="C162" s="155"/>
      <c r="D162" s="156"/>
      <c r="E162" s="157"/>
    </row>
    <row r="163" ht="12.75" customHeight="1">
      <c r="A163" s="158"/>
      <c r="B163" s="159"/>
      <c r="C163" s="160"/>
      <c r="D163" s="161"/>
      <c r="E163" s="162"/>
    </row>
    <row r="164" ht="12.75" customHeight="1">
      <c r="A164" s="153"/>
      <c r="B164" s="154"/>
      <c r="C164" s="155"/>
      <c r="D164" s="156"/>
      <c r="E164" s="157"/>
    </row>
    <row r="165" ht="12.75" customHeight="1">
      <c r="A165" s="158"/>
      <c r="B165" s="159"/>
      <c r="C165" s="160"/>
      <c r="D165" s="161"/>
      <c r="E165" s="162"/>
    </row>
    <row r="166" ht="12.75" customHeight="1">
      <c r="A166" s="153"/>
      <c r="B166" s="154"/>
      <c r="C166" s="155"/>
      <c r="D166" s="156"/>
      <c r="E166" s="157"/>
    </row>
    <row r="167" ht="12.75" customHeight="1">
      <c r="A167" s="158"/>
      <c r="B167" s="159"/>
      <c r="C167" s="160"/>
      <c r="D167" s="161"/>
      <c r="E167" s="162"/>
    </row>
    <row r="168" ht="12.75" customHeight="1">
      <c r="A168" s="153"/>
      <c r="B168" s="154"/>
      <c r="C168" s="155"/>
      <c r="D168" s="156"/>
      <c r="E168" s="157"/>
    </row>
    <row r="169" ht="12.75" customHeight="1">
      <c r="A169" s="158"/>
      <c r="B169" s="159"/>
      <c r="C169" s="160"/>
      <c r="D169" s="161"/>
      <c r="E169" s="162"/>
    </row>
    <row r="170" ht="12.75" customHeight="1">
      <c r="A170" s="153"/>
      <c r="B170" s="154"/>
      <c r="C170" s="155"/>
      <c r="D170" s="156"/>
      <c r="E170" s="157"/>
    </row>
    <row r="171" ht="12.75" customHeight="1">
      <c r="A171" s="158"/>
      <c r="B171" s="159"/>
      <c r="C171" s="160"/>
      <c r="D171" s="161"/>
      <c r="E171" s="162"/>
    </row>
    <row r="172" ht="12.75" customHeight="1">
      <c r="A172" s="153"/>
      <c r="B172" s="154"/>
      <c r="C172" s="155"/>
      <c r="D172" s="156"/>
      <c r="E172" s="157"/>
    </row>
    <row r="173" ht="12.75" customHeight="1">
      <c r="A173" s="158"/>
      <c r="B173" s="159"/>
      <c r="C173" s="160"/>
      <c r="D173" s="161"/>
      <c r="E173" s="162"/>
    </row>
    <row r="174" ht="12.75" customHeight="1">
      <c r="A174" s="153"/>
      <c r="B174" s="154"/>
      <c r="C174" s="155"/>
      <c r="D174" s="156"/>
      <c r="E174" s="157"/>
    </row>
    <row r="175" ht="12.75" customHeight="1">
      <c r="A175" s="158"/>
      <c r="B175" s="159"/>
      <c r="C175" s="160"/>
      <c r="D175" s="161"/>
      <c r="E175" s="162"/>
    </row>
    <row r="176" ht="12.75" customHeight="1">
      <c r="A176" s="153"/>
      <c r="B176" s="154"/>
      <c r="C176" s="155"/>
      <c r="D176" s="156"/>
      <c r="E176" s="157"/>
    </row>
    <row r="177" ht="12.75" customHeight="1">
      <c r="A177" s="158"/>
      <c r="B177" s="159"/>
      <c r="C177" s="160"/>
      <c r="D177" s="161"/>
      <c r="E177" s="162"/>
    </row>
    <row r="178" ht="12.75" customHeight="1">
      <c r="A178" s="153"/>
      <c r="B178" s="154"/>
      <c r="C178" s="155"/>
      <c r="D178" s="156"/>
      <c r="E178" s="157"/>
    </row>
    <row r="179" ht="12.75" customHeight="1">
      <c r="A179" s="158"/>
      <c r="B179" s="159"/>
      <c r="C179" s="160"/>
      <c r="D179" s="161"/>
      <c r="E179" s="162"/>
    </row>
    <row r="180" ht="12.75" customHeight="1">
      <c r="A180" s="153"/>
      <c r="B180" s="154"/>
      <c r="C180" s="155"/>
      <c r="D180" s="156"/>
      <c r="E180" s="157"/>
    </row>
    <row r="181" ht="12.75" customHeight="1">
      <c r="A181" s="158"/>
      <c r="B181" s="159"/>
      <c r="C181" s="160"/>
      <c r="D181" s="161"/>
      <c r="E181" s="162"/>
    </row>
    <row r="182" ht="12.75" customHeight="1">
      <c r="A182" s="153"/>
      <c r="B182" s="154"/>
      <c r="C182" s="155"/>
      <c r="D182" s="156"/>
      <c r="E182" s="157"/>
    </row>
    <row r="183" ht="12.75" customHeight="1">
      <c r="A183" s="158"/>
      <c r="B183" s="159"/>
      <c r="C183" s="160"/>
      <c r="D183" s="161"/>
      <c r="E183" s="162"/>
    </row>
    <row r="184" ht="12.75" customHeight="1">
      <c r="A184" s="153"/>
      <c r="B184" s="154"/>
      <c r="C184" s="155"/>
      <c r="D184" s="156"/>
      <c r="E184" s="157"/>
    </row>
    <row r="185" ht="12.75" customHeight="1">
      <c r="A185" s="158"/>
      <c r="B185" s="159"/>
      <c r="C185" s="160"/>
      <c r="D185" s="161"/>
      <c r="E185" s="162"/>
    </row>
    <row r="186" ht="12.75" customHeight="1">
      <c r="A186" s="153"/>
      <c r="B186" s="154"/>
      <c r="C186" s="155"/>
      <c r="D186" s="156"/>
      <c r="E186" s="157"/>
    </row>
    <row r="187" ht="12.75" customHeight="1">
      <c r="A187" s="158"/>
      <c r="B187" s="159"/>
      <c r="C187" s="160"/>
      <c r="D187" s="161"/>
      <c r="E187" s="162"/>
    </row>
    <row r="188" ht="12.75" customHeight="1">
      <c r="A188" s="153"/>
      <c r="B188" s="154"/>
      <c r="C188" s="155"/>
      <c r="D188" s="156"/>
      <c r="E188" s="157"/>
    </row>
    <row r="189" ht="12.75" customHeight="1">
      <c r="A189" s="158"/>
      <c r="B189" s="159"/>
      <c r="C189" s="160"/>
      <c r="D189" s="161"/>
      <c r="E189" s="162"/>
    </row>
    <row r="190" ht="12.75" customHeight="1">
      <c r="A190" s="153"/>
      <c r="B190" s="154"/>
      <c r="C190" s="155"/>
      <c r="D190" s="156"/>
      <c r="E190" s="157"/>
    </row>
    <row r="191" ht="12.75" customHeight="1">
      <c r="A191" s="158"/>
      <c r="B191" s="159"/>
      <c r="C191" s="160"/>
      <c r="D191" s="161"/>
      <c r="E191" s="162"/>
    </row>
    <row r="192" ht="12.75" customHeight="1">
      <c r="A192" s="153"/>
      <c r="B192" s="154"/>
      <c r="C192" s="155"/>
      <c r="D192" s="156"/>
      <c r="E192" s="157"/>
    </row>
    <row r="193" ht="12.75" customHeight="1">
      <c r="A193" s="158"/>
      <c r="B193" s="159"/>
      <c r="C193" s="160"/>
      <c r="D193" s="161"/>
      <c r="E193" s="162"/>
    </row>
    <row r="194" ht="12.75" customHeight="1">
      <c r="A194" s="153"/>
      <c r="B194" s="154"/>
      <c r="C194" s="155"/>
      <c r="D194" s="156"/>
      <c r="E194" s="157"/>
    </row>
    <row r="195" ht="12.75" customHeight="1">
      <c r="A195" s="158"/>
      <c r="B195" s="159"/>
      <c r="C195" s="160"/>
      <c r="D195" s="161"/>
      <c r="E195" s="162"/>
    </row>
    <row r="196" ht="12.75" customHeight="1">
      <c r="A196" s="153"/>
      <c r="B196" s="154"/>
      <c r="C196" s="155"/>
      <c r="D196" s="156"/>
      <c r="E196" s="157"/>
    </row>
    <row r="197" ht="12.75" customHeight="1">
      <c r="A197" s="158"/>
      <c r="B197" s="159"/>
      <c r="C197" s="160"/>
      <c r="D197" s="161"/>
      <c r="E197" s="162"/>
    </row>
    <row r="198" ht="12.75" customHeight="1">
      <c r="A198" s="153"/>
      <c r="B198" s="154"/>
      <c r="C198" s="155"/>
      <c r="D198" s="156"/>
      <c r="E198" s="157"/>
    </row>
    <row r="199" ht="12.75" customHeight="1">
      <c r="A199" s="158"/>
      <c r="B199" s="159"/>
      <c r="C199" s="160"/>
      <c r="D199" s="161"/>
      <c r="E199" s="162"/>
    </row>
    <row r="200" ht="12.75" customHeight="1">
      <c r="A200" s="153"/>
      <c r="B200" s="154"/>
      <c r="C200" s="155"/>
      <c r="D200" s="156"/>
      <c r="E200" s="157"/>
    </row>
    <row r="201" ht="12.75" customHeight="1">
      <c r="A201" s="158"/>
      <c r="B201" s="159"/>
      <c r="C201" s="160"/>
      <c r="D201" s="161"/>
      <c r="E201" s="162"/>
    </row>
    <row r="202" ht="12.75" customHeight="1">
      <c r="A202" s="153"/>
      <c r="B202" s="154"/>
      <c r="C202" s="155"/>
      <c r="D202" s="156"/>
      <c r="E202" s="157"/>
    </row>
    <row r="203" ht="12.75" customHeight="1">
      <c r="A203" s="158"/>
      <c r="B203" s="159"/>
      <c r="C203" s="160"/>
      <c r="D203" s="161"/>
      <c r="E203" s="162"/>
    </row>
    <row r="204" ht="12.75" customHeight="1">
      <c r="A204" s="153"/>
      <c r="B204" s="154"/>
      <c r="C204" s="155"/>
      <c r="D204" s="156"/>
      <c r="E204" s="157"/>
    </row>
    <row r="205" ht="12.75" customHeight="1">
      <c r="A205" s="158"/>
      <c r="B205" s="159"/>
      <c r="C205" s="160"/>
      <c r="D205" s="161"/>
      <c r="E205" s="162"/>
    </row>
    <row r="206" ht="12.75" customHeight="1">
      <c r="A206" s="153"/>
      <c r="B206" s="154"/>
      <c r="C206" s="155"/>
      <c r="D206" s="156"/>
      <c r="E206" s="157"/>
    </row>
    <row r="207" ht="12.75" customHeight="1">
      <c r="A207" s="158"/>
      <c r="B207" s="159"/>
      <c r="C207" s="160"/>
      <c r="D207" s="161"/>
      <c r="E207" s="162"/>
    </row>
    <row r="208" ht="12.75" customHeight="1">
      <c r="A208" s="153"/>
      <c r="B208" s="154"/>
      <c r="C208" s="155"/>
      <c r="D208" s="156"/>
      <c r="E208" s="157"/>
    </row>
    <row r="209" ht="12.75" customHeight="1">
      <c r="A209" s="158"/>
      <c r="B209" s="159"/>
      <c r="C209" s="160"/>
      <c r="D209" s="161"/>
      <c r="E209" s="162"/>
    </row>
    <row r="210" ht="12.75" customHeight="1">
      <c r="A210" s="153"/>
      <c r="B210" s="154"/>
      <c r="C210" s="155"/>
      <c r="D210" s="156"/>
      <c r="E210" s="157"/>
    </row>
    <row r="211" ht="12.75" customHeight="1">
      <c r="A211" s="158"/>
      <c r="B211" s="159"/>
      <c r="C211" s="160"/>
      <c r="D211" s="161"/>
      <c r="E211" s="162"/>
    </row>
    <row r="212" ht="12.75" customHeight="1">
      <c r="A212" s="153"/>
      <c r="B212" s="154"/>
      <c r="C212" s="155"/>
      <c r="D212" s="156"/>
      <c r="E212" s="157"/>
    </row>
    <row r="213" ht="12.75" customHeight="1">
      <c r="A213" s="158"/>
      <c r="B213" s="159"/>
      <c r="C213" s="160"/>
      <c r="D213" s="161"/>
      <c r="E213" s="162"/>
    </row>
    <row r="214" ht="12.75" customHeight="1">
      <c r="A214" s="153"/>
      <c r="B214" s="154"/>
      <c r="C214" s="155"/>
      <c r="D214" s="156"/>
      <c r="E214" s="157"/>
    </row>
    <row r="215" ht="12.75" customHeight="1">
      <c r="A215" s="158"/>
      <c r="B215" s="159"/>
      <c r="C215" s="160"/>
      <c r="D215" s="161"/>
      <c r="E215" s="162"/>
    </row>
    <row r="216" ht="12.75" customHeight="1">
      <c r="A216" s="153"/>
      <c r="B216" s="154"/>
      <c r="C216" s="155"/>
      <c r="D216" s="156"/>
      <c r="E216" s="157"/>
    </row>
    <row r="217" ht="12.75" customHeight="1">
      <c r="A217" s="158"/>
      <c r="B217" s="159"/>
      <c r="C217" s="160"/>
      <c r="D217" s="161"/>
      <c r="E217" s="162"/>
    </row>
    <row r="218" ht="12.75" customHeight="1">
      <c r="A218" s="153"/>
      <c r="B218" s="154"/>
      <c r="C218" s="155"/>
      <c r="D218" s="156"/>
      <c r="E218" s="157"/>
    </row>
    <row r="219" ht="12.75" customHeight="1">
      <c r="A219" s="158"/>
      <c r="B219" s="159"/>
      <c r="C219" s="160"/>
      <c r="D219" s="161"/>
      <c r="E219" s="162"/>
    </row>
    <row r="220" ht="12.75" customHeight="1">
      <c r="A220" s="153"/>
      <c r="B220" s="154"/>
      <c r="C220" s="155"/>
      <c r="D220" s="156"/>
      <c r="E220" s="157"/>
    </row>
    <row r="221" ht="12.75" customHeight="1">
      <c r="A221" s="158"/>
      <c r="B221" s="159"/>
      <c r="C221" s="160"/>
      <c r="D221" s="161"/>
      <c r="E221" s="162"/>
    </row>
    <row r="222" ht="12.75" customHeight="1">
      <c r="A222" s="153"/>
      <c r="B222" s="154"/>
      <c r="C222" s="155"/>
      <c r="D222" s="156"/>
      <c r="E222" s="157"/>
    </row>
    <row r="223" ht="12.75" customHeight="1">
      <c r="A223" s="158"/>
      <c r="B223" s="159"/>
      <c r="C223" s="160"/>
      <c r="D223" s="161"/>
      <c r="E223" s="162"/>
    </row>
    <row r="224" ht="12.75" customHeight="1">
      <c r="A224" s="153"/>
      <c r="B224" s="154"/>
      <c r="C224" s="155"/>
      <c r="D224" s="156"/>
      <c r="E224" s="157"/>
    </row>
    <row r="225" ht="12.75" customHeight="1">
      <c r="A225" s="158"/>
      <c r="B225" s="159"/>
      <c r="C225" s="160"/>
      <c r="D225" s="161"/>
      <c r="E225" s="162"/>
    </row>
    <row r="226" ht="12.75" customHeight="1">
      <c r="A226" s="153"/>
      <c r="B226" s="154"/>
      <c r="C226" s="155"/>
      <c r="D226" s="156"/>
      <c r="E226" s="157"/>
    </row>
    <row r="227" ht="12.75" customHeight="1">
      <c r="A227" s="158"/>
      <c r="B227" s="159"/>
      <c r="C227" s="160"/>
      <c r="D227" s="161"/>
      <c r="E227" s="162"/>
    </row>
    <row r="228" ht="12.75" customHeight="1">
      <c r="A228" s="153"/>
      <c r="B228" s="154"/>
      <c r="C228" s="155"/>
      <c r="D228" s="156"/>
      <c r="E228" s="157"/>
    </row>
    <row r="229" ht="12.75" customHeight="1">
      <c r="A229" s="158"/>
      <c r="B229" s="159"/>
      <c r="C229" s="160"/>
      <c r="D229" s="161"/>
      <c r="E229" s="162"/>
    </row>
    <row r="230" ht="12.75" customHeight="1">
      <c r="A230" s="153"/>
      <c r="B230" s="154"/>
      <c r="C230" s="155"/>
      <c r="D230" s="156"/>
      <c r="E230" s="157"/>
    </row>
    <row r="231" ht="12.75" customHeight="1">
      <c r="A231" s="158"/>
      <c r="B231" s="159"/>
      <c r="C231" s="160"/>
      <c r="D231" s="161"/>
      <c r="E231" s="162"/>
    </row>
    <row r="232" ht="12.75" customHeight="1">
      <c r="A232" s="153"/>
      <c r="B232" s="154"/>
      <c r="C232" s="155"/>
      <c r="D232" s="156"/>
      <c r="E232" s="157"/>
    </row>
    <row r="233" ht="12.75" customHeight="1">
      <c r="A233" s="158"/>
      <c r="B233" s="159"/>
      <c r="C233" s="160"/>
      <c r="D233" s="161"/>
      <c r="E233" s="162"/>
    </row>
    <row r="234" ht="12.75" customHeight="1">
      <c r="A234" s="153"/>
      <c r="B234" s="154"/>
      <c r="C234" s="155"/>
      <c r="D234" s="156"/>
      <c r="E234" s="157"/>
    </row>
    <row r="235" ht="12.75" customHeight="1">
      <c r="A235" s="158"/>
      <c r="B235" s="159"/>
      <c r="C235" s="160"/>
      <c r="D235" s="161"/>
      <c r="E235" s="162"/>
    </row>
    <row r="236" ht="12.75" customHeight="1">
      <c r="A236" s="153"/>
      <c r="B236" s="154"/>
      <c r="C236" s="155"/>
      <c r="D236" s="156"/>
      <c r="E236" s="157"/>
    </row>
    <row r="237" ht="12.75" customHeight="1">
      <c r="A237" s="158"/>
      <c r="B237" s="159"/>
      <c r="C237" s="160"/>
      <c r="D237" s="161"/>
      <c r="E237" s="162"/>
    </row>
    <row r="238" ht="12.75" customHeight="1">
      <c r="A238" s="153"/>
      <c r="B238" s="154"/>
      <c r="C238" s="155"/>
      <c r="D238" s="156"/>
      <c r="E238" s="157"/>
    </row>
    <row r="239" ht="12.75" customHeight="1">
      <c r="A239" s="158"/>
      <c r="B239" s="159"/>
      <c r="C239" s="160"/>
      <c r="D239" s="161"/>
      <c r="E239" s="162"/>
    </row>
    <row r="240" ht="12.75" customHeight="1">
      <c r="A240" s="153"/>
      <c r="B240" s="154"/>
      <c r="C240" s="155"/>
      <c r="D240" s="156"/>
      <c r="E240" s="157"/>
    </row>
    <row r="241" ht="12.75" customHeight="1">
      <c r="A241" s="158"/>
      <c r="B241" s="159"/>
      <c r="C241" s="160"/>
      <c r="D241" s="161"/>
      <c r="E241" s="162"/>
    </row>
    <row r="242" ht="12.75" customHeight="1">
      <c r="A242" s="153"/>
      <c r="B242" s="154"/>
      <c r="C242" s="155"/>
      <c r="D242" s="156"/>
      <c r="E242" s="157"/>
    </row>
    <row r="243" ht="12.75" customHeight="1">
      <c r="A243" s="158"/>
      <c r="B243" s="159"/>
      <c r="C243" s="160"/>
      <c r="D243" s="161"/>
      <c r="E243" s="162"/>
    </row>
    <row r="244" ht="12.75" customHeight="1">
      <c r="A244" s="153"/>
      <c r="B244" s="154"/>
      <c r="C244" s="155"/>
      <c r="D244" s="156"/>
      <c r="E244" s="157"/>
    </row>
    <row r="245" ht="12.75" customHeight="1">
      <c r="A245" s="158"/>
      <c r="B245" s="159"/>
      <c r="C245" s="160"/>
      <c r="D245" s="161"/>
      <c r="E245" s="162"/>
    </row>
    <row r="246" ht="12.75" customHeight="1">
      <c r="A246" s="153"/>
      <c r="B246" s="154"/>
      <c r="C246" s="155"/>
      <c r="D246" s="156"/>
      <c r="E246" s="157"/>
    </row>
    <row r="247" ht="12.75" customHeight="1">
      <c r="A247" s="158"/>
      <c r="B247" s="159"/>
      <c r="C247" s="160"/>
      <c r="D247" s="161"/>
      <c r="E247" s="162"/>
    </row>
    <row r="248" ht="12.75" customHeight="1">
      <c r="A248" s="153"/>
      <c r="B248" s="154"/>
      <c r="C248" s="155"/>
      <c r="D248" s="156"/>
      <c r="E248" s="157"/>
    </row>
    <row r="249" ht="12.75" customHeight="1">
      <c r="A249" s="158"/>
      <c r="B249" s="159"/>
      <c r="C249" s="160"/>
      <c r="D249" s="161"/>
      <c r="E249" s="162"/>
    </row>
    <row r="250" ht="12.75" customHeight="1">
      <c r="A250" s="153"/>
      <c r="B250" s="154"/>
      <c r="C250" s="155"/>
      <c r="D250" s="156"/>
      <c r="E250" s="157"/>
    </row>
    <row r="251" ht="12.75" customHeight="1">
      <c r="A251" s="158"/>
      <c r="B251" s="159"/>
      <c r="C251" s="160"/>
      <c r="D251" s="161"/>
      <c r="E251" s="162"/>
    </row>
    <row r="252" ht="12.75" customHeight="1">
      <c r="A252" s="153"/>
      <c r="B252" s="154"/>
      <c r="C252" s="155"/>
      <c r="D252" s="156"/>
      <c r="E252" s="157"/>
    </row>
    <row r="253" ht="12.75" customHeight="1">
      <c r="A253" s="158"/>
      <c r="B253" s="159"/>
      <c r="C253" s="160"/>
      <c r="D253" s="161"/>
      <c r="E253" s="162"/>
    </row>
    <row r="254" ht="12.75" customHeight="1">
      <c r="A254" s="153"/>
      <c r="B254" s="154"/>
      <c r="C254" s="155"/>
      <c r="D254" s="156"/>
      <c r="E254" s="157"/>
    </row>
    <row r="255" ht="12.75" customHeight="1">
      <c r="A255" s="158"/>
      <c r="B255" s="159"/>
      <c r="C255" s="160"/>
      <c r="D255" s="161"/>
      <c r="E255" s="162"/>
    </row>
    <row r="256" ht="12.75" customHeight="1">
      <c r="A256" s="153"/>
      <c r="B256" s="154"/>
      <c r="C256" s="155"/>
      <c r="D256" s="156"/>
      <c r="E256" s="157"/>
    </row>
    <row r="257" ht="12.75" customHeight="1">
      <c r="A257" s="158"/>
      <c r="B257" s="159"/>
      <c r="C257" s="160"/>
      <c r="D257" s="161"/>
      <c r="E257" s="162"/>
    </row>
    <row r="258" ht="12.75" customHeight="1">
      <c r="A258" s="153"/>
      <c r="B258" s="154"/>
      <c r="C258" s="155"/>
      <c r="D258" s="156"/>
      <c r="E258" s="157"/>
    </row>
    <row r="259" ht="12.75" customHeight="1">
      <c r="A259" s="158"/>
      <c r="B259" s="159"/>
      <c r="C259" s="160"/>
      <c r="D259" s="161"/>
      <c r="E259" s="162"/>
    </row>
    <row r="260" ht="12.75" customHeight="1">
      <c r="A260" s="153"/>
      <c r="B260" s="154"/>
      <c r="C260" s="155"/>
      <c r="D260" s="156"/>
      <c r="E260" s="157"/>
    </row>
    <row r="261" ht="12.75" customHeight="1">
      <c r="A261" s="158"/>
      <c r="B261" s="159"/>
      <c r="C261" s="160"/>
      <c r="D261" s="161"/>
      <c r="E261" s="162"/>
    </row>
    <row r="262" ht="12.75" customHeight="1">
      <c r="A262" s="153"/>
      <c r="B262" s="154"/>
      <c r="C262" s="155"/>
      <c r="D262" s="156"/>
      <c r="E262" s="157"/>
    </row>
    <row r="263" ht="12.75" customHeight="1">
      <c r="A263" s="158"/>
      <c r="B263" s="159"/>
      <c r="C263" s="160"/>
      <c r="D263" s="161"/>
      <c r="E263" s="162"/>
    </row>
    <row r="264" ht="12.75" customHeight="1">
      <c r="A264" s="153"/>
      <c r="B264" s="154"/>
      <c r="C264" s="155"/>
      <c r="D264" s="156"/>
      <c r="E264" s="157"/>
    </row>
    <row r="265" ht="12.75" customHeight="1">
      <c r="A265" s="158"/>
      <c r="B265" s="159"/>
      <c r="C265" s="160"/>
      <c r="D265" s="161"/>
      <c r="E265" s="162"/>
    </row>
    <row r="266" ht="12.75" customHeight="1">
      <c r="A266" s="153"/>
      <c r="B266" s="154"/>
      <c r="C266" s="155"/>
      <c r="D266" s="156"/>
      <c r="E266" s="157"/>
    </row>
    <row r="267" ht="12.75" customHeight="1">
      <c r="A267" s="158"/>
      <c r="B267" s="159"/>
      <c r="C267" s="160"/>
      <c r="D267" s="161"/>
      <c r="E267" s="162"/>
    </row>
    <row r="268" ht="12.75" customHeight="1">
      <c r="A268" s="153"/>
      <c r="B268" s="154"/>
      <c r="C268" s="155"/>
      <c r="D268" s="156"/>
      <c r="E268" s="157"/>
    </row>
    <row r="269" ht="12.75" customHeight="1">
      <c r="A269" s="158"/>
      <c r="B269" s="159"/>
      <c r="C269" s="160"/>
      <c r="D269" s="161"/>
      <c r="E269" s="162"/>
    </row>
    <row r="270" ht="12.75" customHeight="1">
      <c r="A270" s="153"/>
      <c r="B270" s="154"/>
      <c r="C270" s="155"/>
      <c r="D270" s="156"/>
      <c r="E270" s="157"/>
    </row>
    <row r="271" ht="12.75" customHeight="1">
      <c r="A271" s="158"/>
      <c r="B271" s="159"/>
      <c r="C271" s="160"/>
      <c r="D271" s="161"/>
      <c r="E271" s="162"/>
    </row>
    <row r="272" ht="12.75" customHeight="1">
      <c r="A272" s="153"/>
      <c r="B272" s="154"/>
      <c r="C272" s="155"/>
      <c r="D272" s="156"/>
      <c r="E272" s="157"/>
    </row>
    <row r="273" ht="12.75" customHeight="1">
      <c r="A273" s="158"/>
      <c r="B273" s="159"/>
      <c r="C273" s="160"/>
      <c r="D273" s="161"/>
      <c r="E273" s="162"/>
    </row>
    <row r="274" ht="12.75" customHeight="1">
      <c r="A274" s="153"/>
      <c r="B274" s="154"/>
      <c r="C274" s="155"/>
      <c r="D274" s="156"/>
      <c r="E274" s="157"/>
    </row>
    <row r="275" ht="12.75" customHeight="1">
      <c r="A275" s="158"/>
      <c r="B275" s="159"/>
      <c r="C275" s="160"/>
      <c r="D275" s="161"/>
      <c r="E275" s="162"/>
    </row>
    <row r="276" ht="12.75" customHeight="1">
      <c r="A276" s="153"/>
      <c r="B276" s="154"/>
      <c r="C276" s="155"/>
      <c r="D276" s="156"/>
      <c r="E276" s="157"/>
    </row>
    <row r="277" ht="12.75" customHeight="1">
      <c r="A277" s="158"/>
      <c r="B277" s="159"/>
      <c r="C277" s="160"/>
      <c r="D277" s="161"/>
      <c r="E277" s="162"/>
    </row>
    <row r="278" ht="12.75" customHeight="1">
      <c r="A278" s="153"/>
      <c r="B278" s="154"/>
      <c r="C278" s="155"/>
      <c r="D278" s="156"/>
      <c r="E278" s="157"/>
    </row>
    <row r="279" ht="12.75" customHeight="1">
      <c r="A279" s="158"/>
      <c r="B279" s="159"/>
      <c r="C279" s="160"/>
      <c r="D279" s="161"/>
      <c r="E279" s="162"/>
    </row>
    <row r="280" ht="12.75" customHeight="1">
      <c r="A280" s="153"/>
      <c r="B280" s="154"/>
      <c r="C280" s="155"/>
      <c r="D280" s="156"/>
      <c r="E280" s="157"/>
    </row>
    <row r="281" ht="12.75" customHeight="1">
      <c r="A281" s="158"/>
      <c r="B281" s="159"/>
      <c r="C281" s="160"/>
      <c r="D281" s="161"/>
      <c r="E281" s="162"/>
    </row>
    <row r="282" ht="12.75" customHeight="1">
      <c r="A282" s="153"/>
      <c r="B282" s="154"/>
      <c r="C282" s="155"/>
      <c r="D282" s="156"/>
      <c r="E282" s="157"/>
    </row>
    <row r="283" ht="12.75" customHeight="1">
      <c r="A283" s="158"/>
      <c r="B283" s="159"/>
      <c r="C283" s="160"/>
      <c r="D283" s="161"/>
      <c r="E283" s="162"/>
    </row>
    <row r="284" ht="12.75" customHeight="1">
      <c r="A284" s="153"/>
      <c r="B284" s="154"/>
      <c r="C284" s="155"/>
      <c r="D284" s="156"/>
      <c r="E284" s="157"/>
    </row>
    <row r="285" ht="12.75" customHeight="1">
      <c r="A285" s="158"/>
      <c r="B285" s="159"/>
      <c r="C285" s="160"/>
      <c r="D285" s="161"/>
      <c r="E285" s="162"/>
    </row>
    <row r="286" ht="12.75" customHeight="1">
      <c r="A286" s="153"/>
      <c r="B286" s="154"/>
      <c r="C286" s="155"/>
      <c r="D286" s="156"/>
      <c r="E286" s="157"/>
    </row>
    <row r="287" ht="12.75" customHeight="1">
      <c r="A287" s="158"/>
      <c r="B287" s="159"/>
      <c r="C287" s="160"/>
      <c r="D287" s="161"/>
      <c r="E287" s="162"/>
    </row>
    <row r="288" ht="12.75" customHeight="1">
      <c r="A288" s="153"/>
      <c r="B288" s="154"/>
      <c r="C288" s="155"/>
      <c r="D288" s="156"/>
      <c r="E288" s="157"/>
    </row>
    <row r="289" ht="12.75" customHeight="1">
      <c r="A289" s="158"/>
      <c r="B289" s="159"/>
      <c r="C289" s="160"/>
      <c r="D289" s="161"/>
      <c r="E289" s="162"/>
    </row>
    <row r="290" ht="12.75" customHeight="1">
      <c r="A290" s="153"/>
      <c r="B290" s="154"/>
      <c r="C290" s="155"/>
      <c r="D290" s="156"/>
      <c r="E290" s="157"/>
    </row>
    <row r="291" ht="12.75" customHeight="1">
      <c r="A291" s="158"/>
      <c r="B291" s="159"/>
      <c r="C291" s="160"/>
      <c r="D291" s="161"/>
      <c r="E291" s="162"/>
    </row>
    <row r="292" ht="12.75" customHeight="1">
      <c r="A292" s="153"/>
      <c r="B292" s="154"/>
      <c r="C292" s="155"/>
      <c r="D292" s="156"/>
      <c r="E292" s="157"/>
    </row>
    <row r="293" ht="12.75" customHeight="1">
      <c r="A293" s="158"/>
      <c r="B293" s="159"/>
      <c r="C293" s="160"/>
      <c r="D293" s="161"/>
      <c r="E293" s="162"/>
    </row>
    <row r="294" ht="12.75" customHeight="1">
      <c r="A294" s="153"/>
      <c r="B294" s="154"/>
      <c r="C294" s="155"/>
      <c r="D294" s="156"/>
      <c r="E294" s="157"/>
    </row>
    <row r="295" ht="12.75" customHeight="1">
      <c r="A295" s="158"/>
      <c r="B295" s="159"/>
      <c r="C295" s="160"/>
      <c r="D295" s="161"/>
      <c r="E295" s="162"/>
    </row>
    <row r="296" ht="12.75" customHeight="1">
      <c r="A296" s="153"/>
      <c r="B296" s="154"/>
      <c r="C296" s="155"/>
      <c r="D296" s="156"/>
      <c r="E296" s="157"/>
    </row>
    <row r="297" ht="12.75" customHeight="1">
      <c r="A297" s="158"/>
      <c r="B297" s="159"/>
      <c r="C297" s="160"/>
      <c r="D297" s="161"/>
      <c r="E297" s="162"/>
    </row>
    <row r="298" ht="12.75" customHeight="1">
      <c r="A298" s="153"/>
      <c r="B298" s="154"/>
      <c r="C298" s="155"/>
      <c r="D298" s="156"/>
      <c r="E298" s="157"/>
    </row>
    <row r="299" ht="12.75" customHeight="1">
      <c r="A299" s="158"/>
      <c r="B299" s="159"/>
      <c r="C299" s="160"/>
      <c r="D299" s="161"/>
      <c r="E299" s="162"/>
    </row>
    <row r="300" ht="12.75" customHeight="1">
      <c r="A300" s="153"/>
      <c r="B300" s="154"/>
      <c r="C300" s="155"/>
      <c r="D300" s="156"/>
      <c r="E300" s="157"/>
    </row>
    <row r="301" ht="12.75" customHeight="1">
      <c r="A301" s="158"/>
      <c r="B301" s="159"/>
      <c r="C301" s="160"/>
      <c r="D301" s="161"/>
      <c r="E301" s="162"/>
    </row>
    <row r="302" ht="12.75" customHeight="1">
      <c r="A302" s="153"/>
      <c r="B302" s="154"/>
      <c r="C302" s="155"/>
      <c r="D302" s="156"/>
      <c r="E302" s="157"/>
    </row>
    <row r="303" ht="12.75" customHeight="1">
      <c r="A303" s="158"/>
      <c r="B303" s="159"/>
      <c r="C303" s="160"/>
      <c r="D303" s="161"/>
      <c r="E303" s="162"/>
    </row>
    <row r="304" ht="12.75" customHeight="1">
      <c r="A304" s="153"/>
      <c r="B304" s="154"/>
      <c r="C304" s="155"/>
      <c r="D304" s="156"/>
      <c r="E304" s="157"/>
    </row>
    <row r="305" ht="12.75" customHeight="1">
      <c r="A305" s="158"/>
      <c r="B305" s="159"/>
      <c r="C305" s="160"/>
      <c r="D305" s="161"/>
      <c r="E305" s="162"/>
    </row>
    <row r="306" ht="12.75" customHeight="1">
      <c r="A306" s="153"/>
      <c r="B306" s="154"/>
      <c r="C306" s="155"/>
      <c r="D306" s="156"/>
      <c r="E306" s="157"/>
    </row>
    <row r="307" ht="12.75" customHeight="1">
      <c r="A307" s="158"/>
      <c r="B307" s="159"/>
      <c r="C307" s="160"/>
      <c r="D307" s="161"/>
      <c r="E307" s="162"/>
    </row>
    <row r="308" ht="12.75" customHeight="1">
      <c r="A308" s="153"/>
      <c r="B308" s="154"/>
      <c r="C308" s="155"/>
      <c r="D308" s="156"/>
      <c r="E308" s="157"/>
    </row>
    <row r="309" ht="12.75" customHeight="1">
      <c r="A309" s="158"/>
      <c r="B309" s="159"/>
      <c r="C309" s="160"/>
      <c r="D309" s="161"/>
      <c r="E309" s="162"/>
    </row>
    <row r="310" ht="12.75" customHeight="1">
      <c r="A310" s="153"/>
      <c r="B310" s="154"/>
      <c r="C310" s="155"/>
      <c r="D310" s="156"/>
      <c r="E310" s="157"/>
    </row>
    <row r="311" ht="12.75" customHeight="1">
      <c r="A311" s="158"/>
      <c r="B311" s="159"/>
      <c r="C311" s="160"/>
      <c r="D311" s="161"/>
      <c r="E311" s="162"/>
    </row>
    <row r="312" ht="12.75" customHeight="1">
      <c r="A312" s="153"/>
      <c r="B312" s="154"/>
      <c r="C312" s="155"/>
      <c r="D312" s="156"/>
      <c r="E312" s="157"/>
    </row>
    <row r="313" ht="12.75" customHeight="1">
      <c r="A313" s="158"/>
      <c r="B313" s="159"/>
      <c r="C313" s="160"/>
      <c r="D313" s="161"/>
      <c r="E313" s="162"/>
    </row>
    <row r="314" ht="12.75" customHeight="1">
      <c r="A314" s="153"/>
      <c r="B314" s="154"/>
      <c r="C314" s="155"/>
      <c r="D314" s="156"/>
      <c r="E314" s="157"/>
    </row>
    <row r="315" ht="12.75" customHeight="1">
      <c r="A315" s="158"/>
      <c r="B315" s="159"/>
      <c r="C315" s="160"/>
      <c r="D315" s="161"/>
      <c r="E315" s="162"/>
    </row>
    <row r="316" ht="12.75" customHeight="1">
      <c r="A316" s="153"/>
      <c r="B316" s="154"/>
      <c r="C316" s="155"/>
      <c r="D316" s="156"/>
      <c r="E316" s="157"/>
    </row>
    <row r="317" ht="12.75" customHeight="1">
      <c r="A317" s="158"/>
      <c r="B317" s="159"/>
      <c r="C317" s="160"/>
      <c r="D317" s="161"/>
      <c r="E317" s="162"/>
    </row>
    <row r="318" ht="12.75" customHeight="1">
      <c r="A318" s="153"/>
      <c r="B318" s="154"/>
      <c r="C318" s="155"/>
      <c r="D318" s="156"/>
      <c r="E318" s="157"/>
    </row>
    <row r="319" ht="12.75" customHeight="1">
      <c r="A319" s="158"/>
      <c r="B319" s="159"/>
      <c r="C319" s="160"/>
      <c r="D319" s="161"/>
      <c r="E319" s="162"/>
    </row>
    <row r="320" ht="12.75" customHeight="1">
      <c r="A320" s="153"/>
      <c r="B320" s="154"/>
      <c r="C320" s="155"/>
      <c r="D320" s="156"/>
      <c r="E320" s="157"/>
    </row>
    <row r="321" ht="12.75" customHeight="1">
      <c r="A321" s="158"/>
      <c r="B321" s="159"/>
      <c r="C321" s="160"/>
      <c r="D321" s="161"/>
      <c r="E321" s="162"/>
    </row>
    <row r="322" ht="12.75" customHeight="1">
      <c r="A322" s="153"/>
      <c r="B322" s="154"/>
      <c r="C322" s="155"/>
      <c r="D322" s="156"/>
      <c r="E322" s="157"/>
    </row>
    <row r="323" ht="12.75" customHeight="1">
      <c r="A323" s="158"/>
      <c r="B323" s="159"/>
      <c r="C323" s="160"/>
      <c r="D323" s="161"/>
      <c r="E323" s="162"/>
    </row>
    <row r="324" ht="12.75" customHeight="1">
      <c r="A324" s="153"/>
      <c r="B324" s="154"/>
      <c r="C324" s="155"/>
      <c r="D324" s="156"/>
      <c r="E324" s="157"/>
    </row>
    <row r="325" ht="12.75" customHeight="1">
      <c r="A325" s="158"/>
      <c r="B325" s="159"/>
      <c r="C325" s="160"/>
      <c r="D325" s="161"/>
      <c r="E325" s="162"/>
    </row>
    <row r="326" ht="12.75" customHeight="1">
      <c r="A326" s="153"/>
      <c r="B326" s="154"/>
      <c r="C326" s="155"/>
      <c r="D326" s="156"/>
      <c r="E326" s="157"/>
    </row>
    <row r="327" ht="12.75" customHeight="1">
      <c r="A327" s="158"/>
      <c r="B327" s="159"/>
      <c r="C327" s="160"/>
      <c r="D327" s="161"/>
      <c r="E327" s="162"/>
    </row>
    <row r="328" ht="12.75" customHeight="1">
      <c r="A328" s="153"/>
      <c r="B328" s="154"/>
      <c r="C328" s="155"/>
      <c r="D328" s="156"/>
      <c r="E328" s="157"/>
    </row>
    <row r="329" ht="12.75" customHeight="1">
      <c r="A329" s="158"/>
      <c r="B329" s="159"/>
      <c r="C329" s="160"/>
      <c r="D329" s="161"/>
      <c r="E329" s="162"/>
    </row>
    <row r="330" ht="12.75" customHeight="1">
      <c r="A330" s="153"/>
      <c r="B330" s="154"/>
      <c r="C330" s="155"/>
      <c r="D330" s="156"/>
      <c r="E330" s="157"/>
    </row>
    <row r="331" ht="12.75" customHeight="1">
      <c r="A331" s="158"/>
      <c r="B331" s="159"/>
      <c r="C331" s="160"/>
      <c r="D331" s="161"/>
      <c r="E331" s="162"/>
    </row>
    <row r="332" ht="12.75" customHeight="1">
      <c r="A332" s="153"/>
      <c r="B332" s="154"/>
      <c r="C332" s="155"/>
      <c r="D332" s="156"/>
      <c r="E332" s="157"/>
    </row>
    <row r="333" ht="12.75" customHeight="1">
      <c r="A333" s="158"/>
      <c r="B333" s="159"/>
      <c r="C333" s="160"/>
      <c r="D333" s="161"/>
      <c r="E333" s="162"/>
    </row>
    <row r="334" ht="12.75" customHeight="1">
      <c r="A334" s="153"/>
      <c r="B334" s="154"/>
      <c r="C334" s="155"/>
      <c r="D334" s="156"/>
      <c r="E334" s="157"/>
    </row>
    <row r="335" ht="12.75" customHeight="1">
      <c r="A335" s="158"/>
      <c r="B335" s="159"/>
      <c r="C335" s="160"/>
      <c r="D335" s="161"/>
      <c r="E335" s="162"/>
    </row>
    <row r="336" ht="12.75" customHeight="1">
      <c r="A336" s="153"/>
      <c r="B336" s="154"/>
      <c r="C336" s="155"/>
      <c r="D336" s="156"/>
      <c r="E336" s="157"/>
    </row>
    <row r="337" ht="12.75" customHeight="1">
      <c r="A337" s="158"/>
      <c r="B337" s="159"/>
      <c r="C337" s="160"/>
      <c r="D337" s="161"/>
      <c r="E337" s="162"/>
    </row>
    <row r="338" ht="12.75" customHeight="1">
      <c r="A338" s="153"/>
      <c r="B338" s="154"/>
      <c r="C338" s="155"/>
      <c r="D338" s="156"/>
      <c r="E338" s="157"/>
    </row>
    <row r="339" ht="12.75" customHeight="1">
      <c r="A339" s="158"/>
      <c r="B339" s="159"/>
      <c r="C339" s="160"/>
      <c r="D339" s="161"/>
      <c r="E339" s="162"/>
    </row>
    <row r="340" ht="12.75" customHeight="1">
      <c r="A340" s="153"/>
      <c r="B340" s="154"/>
      <c r="C340" s="155"/>
      <c r="D340" s="156"/>
      <c r="E340" s="157"/>
    </row>
    <row r="341" ht="12.75" customHeight="1">
      <c r="A341" s="158"/>
      <c r="B341" s="159"/>
      <c r="C341" s="160"/>
      <c r="D341" s="161"/>
      <c r="E341" s="162"/>
    </row>
    <row r="342" ht="12.75" customHeight="1">
      <c r="A342" s="153"/>
      <c r="B342" s="154"/>
      <c r="C342" s="155"/>
      <c r="D342" s="156"/>
      <c r="E342" s="157"/>
    </row>
    <row r="343" ht="12.75" customHeight="1">
      <c r="A343" s="158"/>
      <c r="B343" s="159"/>
      <c r="C343" s="160"/>
      <c r="D343" s="161"/>
      <c r="E343" s="162"/>
    </row>
    <row r="344" ht="12.75" customHeight="1">
      <c r="A344" s="153"/>
      <c r="B344" s="154"/>
      <c r="C344" s="155"/>
      <c r="D344" s="156"/>
      <c r="E344" s="157"/>
    </row>
    <row r="345" ht="12.75" customHeight="1">
      <c r="A345" s="158"/>
      <c r="B345" s="159"/>
      <c r="C345" s="160"/>
      <c r="D345" s="161"/>
      <c r="E345" s="162"/>
    </row>
    <row r="346" ht="12.75" customHeight="1">
      <c r="A346" s="153"/>
      <c r="B346" s="154"/>
      <c r="C346" s="155"/>
      <c r="D346" s="156"/>
      <c r="E346" s="157"/>
    </row>
    <row r="347" ht="12.75" customHeight="1">
      <c r="A347" s="158"/>
      <c r="B347" s="159"/>
      <c r="C347" s="160"/>
      <c r="D347" s="161"/>
      <c r="E347" s="162"/>
    </row>
    <row r="348" ht="12.75" customHeight="1">
      <c r="A348" s="153"/>
      <c r="B348" s="154"/>
      <c r="C348" s="155"/>
      <c r="D348" s="156"/>
      <c r="E348" s="157"/>
    </row>
    <row r="349" ht="12.75" customHeight="1">
      <c r="A349" s="158"/>
      <c r="B349" s="159"/>
      <c r="C349" s="160"/>
      <c r="D349" s="161"/>
      <c r="E349" s="162"/>
    </row>
    <row r="350" ht="12.75" customHeight="1">
      <c r="A350" s="153"/>
      <c r="B350" s="154"/>
      <c r="C350" s="155"/>
      <c r="D350" s="156"/>
      <c r="E350" s="157"/>
    </row>
    <row r="351" ht="12.75" customHeight="1">
      <c r="A351" s="158"/>
      <c r="B351" s="159"/>
      <c r="C351" s="160"/>
      <c r="D351" s="161"/>
      <c r="E351" s="162"/>
    </row>
    <row r="352" ht="12.75" customHeight="1">
      <c r="A352" s="153"/>
      <c r="B352" s="154"/>
      <c r="C352" s="155"/>
      <c r="D352" s="156"/>
      <c r="E352" s="157"/>
    </row>
    <row r="353" ht="12.75" customHeight="1">
      <c r="A353" s="158"/>
      <c r="B353" s="159"/>
      <c r="C353" s="160"/>
      <c r="D353" s="161"/>
      <c r="E353" s="162"/>
    </row>
    <row r="354" ht="12.75" customHeight="1">
      <c r="A354" s="153"/>
      <c r="B354" s="154"/>
      <c r="C354" s="155"/>
      <c r="D354" s="156"/>
      <c r="E354" s="157"/>
    </row>
    <row r="355" ht="12.75" customHeight="1">
      <c r="A355" s="158"/>
      <c r="B355" s="159"/>
      <c r="C355" s="160"/>
      <c r="D355" s="161"/>
      <c r="E355" s="162"/>
    </row>
    <row r="356" ht="12.75" customHeight="1">
      <c r="A356" s="153"/>
      <c r="B356" s="154"/>
      <c r="C356" s="155"/>
      <c r="D356" s="156"/>
      <c r="E356" s="157"/>
    </row>
    <row r="357" ht="12.75" customHeight="1">
      <c r="A357" s="158"/>
      <c r="B357" s="159"/>
      <c r="C357" s="160"/>
      <c r="D357" s="161"/>
      <c r="E357" s="162"/>
    </row>
    <row r="358" ht="12.75" customHeight="1">
      <c r="A358" s="153"/>
      <c r="B358" s="154"/>
      <c r="C358" s="155"/>
      <c r="D358" s="156"/>
      <c r="E358" s="157"/>
    </row>
    <row r="359" ht="12.75" customHeight="1">
      <c r="A359" s="158"/>
      <c r="B359" s="159"/>
      <c r="C359" s="160"/>
      <c r="D359" s="161"/>
      <c r="E359" s="162"/>
    </row>
    <row r="360" ht="12.75" customHeight="1">
      <c r="A360" s="153"/>
      <c r="B360" s="154"/>
      <c r="C360" s="155"/>
      <c r="D360" s="156"/>
      <c r="E360" s="157"/>
    </row>
    <row r="361" ht="12.75" customHeight="1">
      <c r="A361" s="158"/>
      <c r="B361" s="159"/>
      <c r="C361" s="160"/>
      <c r="D361" s="161"/>
      <c r="E361" s="162"/>
    </row>
    <row r="362" ht="12.75" customHeight="1">
      <c r="A362" s="153"/>
      <c r="B362" s="154"/>
      <c r="C362" s="155"/>
      <c r="D362" s="156"/>
      <c r="E362" s="157"/>
    </row>
    <row r="363" ht="12.75" customHeight="1">
      <c r="A363" s="158"/>
      <c r="B363" s="159"/>
      <c r="C363" s="160"/>
      <c r="D363" s="161"/>
      <c r="E363" s="162"/>
    </row>
    <row r="364" ht="12.75" customHeight="1">
      <c r="A364" s="153"/>
      <c r="B364" s="154"/>
      <c r="C364" s="155"/>
      <c r="D364" s="156"/>
      <c r="E364" s="157"/>
    </row>
    <row r="365" ht="12.75" customHeight="1">
      <c r="A365" s="158"/>
      <c r="B365" s="159"/>
      <c r="C365" s="160"/>
      <c r="D365" s="161"/>
      <c r="E365" s="162"/>
    </row>
    <row r="366" ht="12.75" customHeight="1">
      <c r="A366" s="153"/>
      <c r="B366" s="154"/>
      <c r="C366" s="155"/>
      <c r="D366" s="156"/>
      <c r="E366" s="157"/>
    </row>
    <row r="367" ht="12.75" customHeight="1">
      <c r="A367" s="158"/>
      <c r="B367" s="159"/>
      <c r="C367" s="160"/>
      <c r="D367" s="161"/>
      <c r="E367" s="162"/>
    </row>
    <row r="368" ht="12.75" customHeight="1">
      <c r="A368" s="153"/>
      <c r="B368" s="154"/>
      <c r="C368" s="155"/>
      <c r="D368" s="156"/>
      <c r="E368" s="157"/>
    </row>
    <row r="369" ht="12.75" customHeight="1">
      <c r="A369" s="158"/>
      <c r="B369" s="159"/>
      <c r="C369" s="160"/>
      <c r="D369" s="161"/>
      <c r="E369" s="162"/>
    </row>
    <row r="370" ht="12.75" customHeight="1">
      <c r="A370" s="153"/>
      <c r="B370" s="154"/>
      <c r="C370" s="155"/>
      <c r="D370" s="156"/>
      <c r="E370" s="157"/>
    </row>
    <row r="371" ht="12.75" customHeight="1">
      <c r="A371" s="158"/>
      <c r="B371" s="159"/>
      <c r="C371" s="160"/>
      <c r="D371" s="161"/>
      <c r="E371" s="162"/>
    </row>
    <row r="372" ht="12.75" customHeight="1">
      <c r="A372" s="153"/>
      <c r="B372" s="154"/>
      <c r="C372" s="155"/>
      <c r="D372" s="156"/>
      <c r="E372" s="157"/>
    </row>
    <row r="373" ht="12.75" customHeight="1">
      <c r="A373" s="158"/>
      <c r="B373" s="159"/>
      <c r="C373" s="160"/>
      <c r="D373" s="161"/>
      <c r="E373" s="162"/>
    </row>
    <row r="374" ht="12.75" customHeight="1">
      <c r="A374" s="153"/>
      <c r="B374" s="154"/>
      <c r="C374" s="155"/>
      <c r="D374" s="156"/>
      <c r="E374" s="157"/>
    </row>
    <row r="375" ht="12.75" customHeight="1">
      <c r="A375" s="158"/>
      <c r="B375" s="159"/>
      <c r="C375" s="160"/>
      <c r="D375" s="161"/>
      <c r="E375" s="162"/>
    </row>
    <row r="376" ht="12.75" customHeight="1">
      <c r="A376" s="153"/>
      <c r="B376" s="154"/>
      <c r="C376" s="155"/>
      <c r="D376" s="156"/>
      <c r="E376" s="157"/>
    </row>
    <row r="377" ht="12.75" customHeight="1">
      <c r="A377" s="158"/>
      <c r="B377" s="159"/>
      <c r="C377" s="160"/>
      <c r="D377" s="161"/>
      <c r="E377" s="162"/>
    </row>
    <row r="378" ht="12.75" customHeight="1">
      <c r="A378" s="153"/>
      <c r="B378" s="154"/>
      <c r="C378" s="155"/>
      <c r="D378" s="156"/>
      <c r="E378" s="157"/>
    </row>
    <row r="379" ht="12.75" customHeight="1">
      <c r="A379" s="158"/>
      <c r="B379" s="159"/>
      <c r="C379" s="160"/>
      <c r="D379" s="161"/>
      <c r="E379" s="162"/>
    </row>
    <row r="380" ht="12.75" customHeight="1">
      <c r="A380" s="153"/>
      <c r="B380" s="154"/>
      <c r="C380" s="155"/>
      <c r="D380" s="156"/>
      <c r="E380" s="157"/>
    </row>
    <row r="381" ht="12.75" customHeight="1">
      <c r="A381" s="158"/>
      <c r="B381" s="159"/>
      <c r="C381" s="160"/>
      <c r="D381" s="161"/>
      <c r="E381" s="162"/>
    </row>
    <row r="382" ht="12.75" customHeight="1">
      <c r="A382" s="153"/>
      <c r="B382" s="154"/>
      <c r="C382" s="155"/>
      <c r="D382" s="156"/>
      <c r="E382" s="157"/>
    </row>
    <row r="383" ht="12.75" customHeight="1">
      <c r="A383" s="158"/>
      <c r="B383" s="159"/>
      <c r="C383" s="160"/>
      <c r="D383" s="161"/>
      <c r="E383" s="162"/>
    </row>
    <row r="384" ht="12.75" customHeight="1">
      <c r="A384" s="153"/>
      <c r="B384" s="154"/>
      <c r="C384" s="155"/>
      <c r="D384" s="156"/>
      <c r="E384" s="157"/>
    </row>
    <row r="385" ht="12.75" customHeight="1">
      <c r="A385" s="158"/>
      <c r="B385" s="159"/>
      <c r="C385" s="160"/>
      <c r="D385" s="161"/>
      <c r="E385" s="162"/>
    </row>
    <row r="386" ht="12.75" customHeight="1">
      <c r="A386" s="153"/>
      <c r="B386" s="154"/>
      <c r="C386" s="155"/>
      <c r="D386" s="156"/>
      <c r="E386" s="157"/>
    </row>
    <row r="387" ht="12.75" customHeight="1">
      <c r="A387" s="158"/>
      <c r="B387" s="159"/>
      <c r="C387" s="160"/>
      <c r="D387" s="161"/>
      <c r="E387" s="162"/>
    </row>
    <row r="388" ht="12.75" customHeight="1">
      <c r="A388" s="153"/>
      <c r="B388" s="154"/>
      <c r="C388" s="155"/>
      <c r="D388" s="156"/>
      <c r="E388" s="157"/>
    </row>
    <row r="389" ht="12.75" customHeight="1">
      <c r="A389" s="158"/>
      <c r="B389" s="159"/>
      <c r="C389" s="160"/>
      <c r="D389" s="161"/>
      <c r="E389" s="162"/>
    </row>
    <row r="390" ht="12.75" customHeight="1">
      <c r="A390" s="153"/>
      <c r="B390" s="154"/>
      <c r="C390" s="155"/>
      <c r="D390" s="156"/>
      <c r="E390" s="157"/>
    </row>
    <row r="391" ht="12.75" customHeight="1">
      <c r="A391" s="158"/>
      <c r="B391" s="159"/>
      <c r="C391" s="160"/>
      <c r="D391" s="161"/>
      <c r="E391" s="162"/>
    </row>
    <row r="392" ht="12.75" customHeight="1">
      <c r="A392" s="153"/>
      <c r="B392" s="154"/>
      <c r="C392" s="155"/>
      <c r="D392" s="156"/>
      <c r="E392" s="157"/>
    </row>
    <row r="393" ht="12.75" customHeight="1">
      <c r="A393" s="158"/>
      <c r="B393" s="159"/>
      <c r="C393" s="160"/>
      <c r="D393" s="161"/>
      <c r="E393" s="162"/>
    </row>
    <row r="394" ht="12.75" customHeight="1">
      <c r="A394" s="153"/>
      <c r="B394" s="154"/>
      <c r="C394" s="155"/>
      <c r="D394" s="156"/>
      <c r="E394" s="157"/>
    </row>
    <row r="395" ht="12.75" customHeight="1">
      <c r="A395" s="158"/>
      <c r="B395" s="159"/>
      <c r="C395" s="160"/>
      <c r="D395" s="161"/>
      <c r="E395" s="162"/>
    </row>
    <row r="396" ht="12.75" customHeight="1">
      <c r="A396" s="153"/>
      <c r="B396" s="154"/>
      <c r="C396" s="155"/>
      <c r="D396" s="156"/>
      <c r="E396" s="157"/>
    </row>
    <row r="397" ht="12.75" customHeight="1">
      <c r="A397" s="158"/>
      <c r="B397" s="159"/>
      <c r="C397" s="160"/>
      <c r="D397" s="161"/>
      <c r="E397" s="162"/>
    </row>
    <row r="398" ht="12.75" customHeight="1">
      <c r="A398" s="153"/>
      <c r="B398" s="154"/>
      <c r="C398" s="155"/>
      <c r="D398" s="156"/>
      <c r="E398" s="157"/>
    </row>
    <row r="399" ht="12.75" customHeight="1">
      <c r="A399" s="158"/>
      <c r="B399" s="159"/>
      <c r="C399" s="160"/>
      <c r="D399" s="161"/>
      <c r="E399" s="162"/>
    </row>
    <row r="400" ht="12.75" customHeight="1">
      <c r="A400" s="153"/>
      <c r="B400" s="154"/>
      <c r="C400" s="155"/>
      <c r="D400" s="156"/>
      <c r="E400" s="157"/>
    </row>
    <row r="401" ht="12.75" customHeight="1">
      <c r="A401" s="158"/>
      <c r="B401" s="159"/>
      <c r="C401" s="160"/>
      <c r="D401" s="161"/>
      <c r="E401" s="162"/>
    </row>
    <row r="402" ht="12.75" customHeight="1">
      <c r="A402" s="153"/>
      <c r="B402" s="154"/>
      <c r="C402" s="155"/>
      <c r="D402" s="156"/>
      <c r="E402" s="157"/>
    </row>
    <row r="403" ht="12.75" customHeight="1">
      <c r="A403" s="158"/>
      <c r="B403" s="159"/>
      <c r="C403" s="160"/>
      <c r="D403" s="161"/>
      <c r="E403" s="162"/>
    </row>
    <row r="404" ht="12.75" customHeight="1">
      <c r="A404" s="153"/>
      <c r="B404" s="154"/>
      <c r="C404" s="155"/>
      <c r="D404" s="156"/>
      <c r="E404" s="157"/>
    </row>
    <row r="405" ht="12.75" customHeight="1">
      <c r="A405" s="158"/>
      <c r="B405" s="159"/>
      <c r="C405" s="160"/>
      <c r="D405" s="161"/>
      <c r="E405" s="162"/>
    </row>
    <row r="406" ht="12.75" customHeight="1">
      <c r="A406" s="153"/>
      <c r="B406" s="154"/>
      <c r="C406" s="155"/>
      <c r="D406" s="156"/>
      <c r="E406" s="157"/>
    </row>
    <row r="407" ht="12.75" customHeight="1">
      <c r="A407" s="158"/>
      <c r="B407" s="159"/>
      <c r="C407" s="160"/>
      <c r="D407" s="161"/>
      <c r="E407" s="162"/>
    </row>
    <row r="408" ht="12.75" customHeight="1">
      <c r="A408" s="153"/>
      <c r="B408" s="154"/>
      <c r="C408" s="155"/>
      <c r="D408" s="156"/>
      <c r="E408" s="157"/>
    </row>
    <row r="409" ht="12.75" customHeight="1">
      <c r="A409" s="158"/>
      <c r="B409" s="159"/>
      <c r="C409" s="160"/>
      <c r="D409" s="161"/>
      <c r="E409" s="162"/>
    </row>
    <row r="410" ht="12.75" customHeight="1">
      <c r="A410" s="153"/>
      <c r="B410" s="154"/>
      <c r="C410" s="155"/>
      <c r="D410" s="156"/>
      <c r="E410" s="157"/>
    </row>
    <row r="411" ht="12.75" customHeight="1">
      <c r="A411" s="158"/>
      <c r="B411" s="159"/>
      <c r="C411" s="160"/>
      <c r="D411" s="161"/>
      <c r="E411" s="162"/>
    </row>
    <row r="412" ht="12.75" customHeight="1">
      <c r="A412" s="153"/>
      <c r="B412" s="154"/>
      <c r="C412" s="155"/>
      <c r="D412" s="156"/>
      <c r="E412" s="157"/>
    </row>
    <row r="413" ht="12.75" customHeight="1">
      <c r="A413" s="158"/>
      <c r="B413" s="159"/>
      <c r="C413" s="160"/>
      <c r="D413" s="161"/>
      <c r="E413" s="162"/>
    </row>
    <row r="414" ht="12.75" customHeight="1">
      <c r="A414" s="153"/>
      <c r="B414" s="154"/>
      <c r="C414" s="155"/>
      <c r="D414" s="156"/>
      <c r="E414" s="157"/>
    </row>
    <row r="415" ht="12.75" customHeight="1">
      <c r="A415" s="158"/>
      <c r="B415" s="159"/>
      <c r="C415" s="160"/>
      <c r="D415" s="161"/>
      <c r="E415" s="162"/>
    </row>
    <row r="416" ht="12.75" customHeight="1">
      <c r="A416" s="153"/>
      <c r="B416" s="154"/>
      <c r="C416" s="155"/>
      <c r="D416" s="156"/>
      <c r="E416" s="157"/>
    </row>
    <row r="417" ht="12.75" customHeight="1">
      <c r="A417" s="158"/>
      <c r="B417" s="159"/>
      <c r="C417" s="160"/>
      <c r="D417" s="161"/>
      <c r="E417" s="162"/>
    </row>
    <row r="418" ht="12.75" customHeight="1">
      <c r="A418" s="153"/>
      <c r="B418" s="154"/>
      <c r="C418" s="155"/>
      <c r="D418" s="156"/>
      <c r="E418" s="157"/>
    </row>
    <row r="419" ht="12.75" customHeight="1">
      <c r="A419" s="158"/>
      <c r="B419" s="159"/>
      <c r="C419" s="160"/>
      <c r="D419" s="161"/>
      <c r="E419" s="162"/>
    </row>
    <row r="420" ht="12.75" customHeight="1">
      <c r="A420" s="153"/>
      <c r="B420" s="154"/>
      <c r="C420" s="155"/>
      <c r="D420" s="156"/>
      <c r="E420" s="157"/>
    </row>
    <row r="421" ht="12.75" customHeight="1">
      <c r="A421" s="158"/>
      <c r="B421" s="159"/>
      <c r="C421" s="160"/>
      <c r="D421" s="161"/>
      <c r="E421" s="162"/>
    </row>
    <row r="422" ht="12.75" customHeight="1">
      <c r="A422" s="153"/>
      <c r="B422" s="154"/>
      <c r="C422" s="155"/>
      <c r="D422" s="156"/>
      <c r="E422" s="157"/>
    </row>
    <row r="423" ht="12.75" customHeight="1">
      <c r="A423" s="158"/>
      <c r="B423" s="159"/>
      <c r="C423" s="160"/>
      <c r="D423" s="161"/>
      <c r="E423" s="162"/>
    </row>
    <row r="424" ht="12.75" customHeight="1">
      <c r="A424" s="153"/>
      <c r="B424" s="154"/>
      <c r="C424" s="155"/>
      <c r="D424" s="156"/>
      <c r="E424" s="157"/>
    </row>
    <row r="425" ht="12.75" customHeight="1">
      <c r="A425" s="158"/>
      <c r="B425" s="159"/>
      <c r="C425" s="160"/>
      <c r="D425" s="161"/>
      <c r="E425" s="162"/>
    </row>
    <row r="426" ht="12.75" customHeight="1">
      <c r="A426" s="153"/>
      <c r="B426" s="154"/>
      <c r="C426" s="155"/>
      <c r="D426" s="156"/>
      <c r="E426" s="157"/>
    </row>
    <row r="427" ht="12.75" customHeight="1">
      <c r="A427" s="158"/>
      <c r="B427" s="159"/>
      <c r="C427" s="160"/>
      <c r="D427" s="161"/>
      <c r="E427" s="162"/>
    </row>
    <row r="428" ht="12.75" customHeight="1">
      <c r="A428" s="153"/>
      <c r="B428" s="154"/>
      <c r="C428" s="155"/>
      <c r="D428" s="156"/>
      <c r="E428" s="157"/>
    </row>
    <row r="429" ht="12.75" customHeight="1">
      <c r="A429" s="158"/>
      <c r="B429" s="159"/>
      <c r="C429" s="160"/>
      <c r="D429" s="161"/>
      <c r="E429" s="162"/>
    </row>
    <row r="430" ht="12.75" customHeight="1">
      <c r="A430" s="153"/>
      <c r="B430" s="154"/>
      <c r="C430" s="155"/>
      <c r="D430" s="156"/>
      <c r="E430" s="157"/>
    </row>
    <row r="431" ht="12.75" customHeight="1">
      <c r="A431" s="158"/>
      <c r="B431" s="159"/>
      <c r="C431" s="160"/>
      <c r="D431" s="161"/>
      <c r="E431" s="162"/>
    </row>
    <row r="432" ht="12.75" customHeight="1">
      <c r="A432" s="153"/>
      <c r="B432" s="154"/>
      <c r="C432" s="155"/>
      <c r="D432" s="156"/>
      <c r="E432" s="157"/>
    </row>
    <row r="433" ht="12.75" customHeight="1">
      <c r="A433" s="158"/>
      <c r="B433" s="159"/>
      <c r="C433" s="160"/>
      <c r="D433" s="161"/>
      <c r="E433" s="162"/>
    </row>
    <row r="434" ht="12.75" customHeight="1">
      <c r="A434" s="153"/>
      <c r="B434" s="154"/>
      <c r="C434" s="155"/>
      <c r="D434" s="156"/>
      <c r="E434" s="157"/>
    </row>
    <row r="435" ht="12.75" customHeight="1">
      <c r="A435" s="158"/>
      <c r="B435" s="159"/>
      <c r="C435" s="160"/>
      <c r="D435" s="161"/>
      <c r="E435" s="162"/>
    </row>
    <row r="436" ht="12.75" customHeight="1">
      <c r="A436" s="153"/>
      <c r="B436" s="154"/>
      <c r="C436" s="155"/>
      <c r="D436" s="156"/>
      <c r="E436" s="157"/>
    </row>
    <row r="437" ht="12.75" customHeight="1">
      <c r="A437" s="158"/>
      <c r="B437" s="159"/>
      <c r="C437" s="160"/>
      <c r="D437" s="161"/>
      <c r="E437" s="162"/>
    </row>
    <row r="438" ht="12.75" customHeight="1">
      <c r="A438" s="153"/>
      <c r="B438" s="154"/>
      <c r="C438" s="155"/>
      <c r="D438" s="156"/>
      <c r="E438" s="157"/>
    </row>
    <row r="439" ht="12.75" customHeight="1">
      <c r="A439" s="158"/>
      <c r="B439" s="159"/>
      <c r="C439" s="160"/>
      <c r="D439" s="161"/>
      <c r="E439" s="162"/>
    </row>
    <row r="440" ht="12.75" customHeight="1">
      <c r="A440" s="153"/>
      <c r="B440" s="154"/>
      <c r="C440" s="155"/>
      <c r="D440" s="156"/>
      <c r="E440" s="157"/>
    </row>
    <row r="441" ht="12.75" customHeight="1">
      <c r="A441" s="158"/>
      <c r="B441" s="159"/>
      <c r="C441" s="160"/>
      <c r="D441" s="161"/>
      <c r="E441" s="162"/>
    </row>
    <row r="442" ht="12.75" customHeight="1">
      <c r="A442" s="153"/>
      <c r="B442" s="154"/>
      <c r="C442" s="155"/>
      <c r="D442" s="156"/>
      <c r="E442" s="157"/>
    </row>
    <row r="443" ht="12.75" customHeight="1">
      <c r="A443" s="158"/>
      <c r="B443" s="159"/>
      <c r="C443" s="160"/>
      <c r="D443" s="161"/>
      <c r="E443" s="162"/>
    </row>
    <row r="444" ht="12.75" customHeight="1">
      <c r="A444" s="153"/>
      <c r="B444" s="154"/>
      <c r="C444" s="155"/>
      <c r="D444" s="156"/>
      <c r="E444" s="157"/>
    </row>
    <row r="445" ht="12.75" customHeight="1">
      <c r="A445" s="158"/>
      <c r="B445" s="159"/>
      <c r="C445" s="160"/>
      <c r="D445" s="161"/>
      <c r="E445" s="162"/>
    </row>
    <row r="446" ht="12.75" customHeight="1">
      <c r="A446" s="153"/>
      <c r="B446" s="154"/>
      <c r="C446" s="155"/>
      <c r="D446" s="156"/>
      <c r="E446" s="157"/>
    </row>
    <row r="447" ht="12.75" customHeight="1">
      <c r="A447" s="158"/>
      <c r="B447" s="159"/>
      <c r="C447" s="160"/>
      <c r="D447" s="161"/>
      <c r="E447" s="162"/>
    </row>
    <row r="448" ht="12.75" customHeight="1">
      <c r="A448" s="153"/>
      <c r="B448" s="154"/>
      <c r="C448" s="155"/>
      <c r="D448" s="156"/>
      <c r="E448" s="157"/>
    </row>
    <row r="449" ht="12.75" customHeight="1">
      <c r="A449" s="158"/>
      <c r="B449" s="159"/>
      <c r="C449" s="160"/>
      <c r="D449" s="161"/>
      <c r="E449" s="162"/>
    </row>
    <row r="450" ht="12.75" customHeight="1">
      <c r="A450" s="153"/>
      <c r="B450" s="154"/>
      <c r="C450" s="155"/>
      <c r="D450" s="156"/>
      <c r="E450" s="157"/>
    </row>
    <row r="451" ht="12.75" customHeight="1">
      <c r="A451" s="158"/>
      <c r="B451" s="159"/>
      <c r="C451" s="160"/>
      <c r="D451" s="161"/>
      <c r="E451" s="162"/>
    </row>
    <row r="452" ht="12.75" customHeight="1">
      <c r="A452" s="153"/>
      <c r="B452" s="154"/>
      <c r="C452" s="155"/>
      <c r="D452" s="156"/>
      <c r="E452" s="157"/>
    </row>
    <row r="453" ht="12.75" customHeight="1">
      <c r="A453" s="158"/>
      <c r="B453" s="159"/>
      <c r="C453" s="160"/>
      <c r="D453" s="161"/>
      <c r="E453" s="162"/>
    </row>
    <row r="454" ht="12.75" customHeight="1">
      <c r="A454" s="153"/>
      <c r="B454" s="154"/>
      <c r="C454" s="155"/>
      <c r="D454" s="156"/>
      <c r="E454" s="157"/>
    </row>
    <row r="455" ht="12.75" customHeight="1">
      <c r="A455" s="158"/>
      <c r="B455" s="159"/>
      <c r="C455" s="160"/>
      <c r="D455" s="161"/>
      <c r="E455" s="162"/>
    </row>
    <row r="456" ht="12.75" customHeight="1">
      <c r="A456" s="153"/>
      <c r="B456" s="154"/>
      <c r="C456" s="155"/>
      <c r="D456" s="156"/>
      <c r="E456" s="157"/>
    </row>
    <row r="457" ht="12.75" customHeight="1">
      <c r="A457" s="158"/>
      <c r="B457" s="159"/>
      <c r="C457" s="160"/>
      <c r="D457" s="161"/>
      <c r="E457" s="162"/>
    </row>
    <row r="458" ht="12.75" customHeight="1">
      <c r="A458" s="153"/>
      <c r="B458" s="154"/>
      <c r="C458" s="155"/>
      <c r="D458" s="156"/>
      <c r="E458" s="157"/>
    </row>
    <row r="459" ht="12.75" customHeight="1">
      <c r="A459" s="158"/>
      <c r="B459" s="159"/>
      <c r="C459" s="160"/>
      <c r="D459" s="161"/>
      <c r="E459" s="162"/>
    </row>
    <row r="460" ht="12.75" customHeight="1">
      <c r="A460" s="153"/>
      <c r="B460" s="154"/>
      <c r="C460" s="155"/>
      <c r="D460" s="156"/>
      <c r="E460" s="157"/>
    </row>
    <row r="461" ht="12.75" customHeight="1">
      <c r="A461" s="158"/>
      <c r="B461" s="159"/>
      <c r="C461" s="160"/>
      <c r="D461" s="161"/>
      <c r="E461" s="162"/>
    </row>
    <row r="462" ht="12.75" customHeight="1">
      <c r="A462" s="153"/>
      <c r="B462" s="154"/>
      <c r="C462" s="155"/>
      <c r="D462" s="156"/>
      <c r="E462" s="157"/>
    </row>
    <row r="463" ht="12.75" customHeight="1">
      <c r="A463" s="158"/>
      <c r="B463" s="159"/>
      <c r="C463" s="160"/>
      <c r="D463" s="161"/>
      <c r="E463" s="162"/>
    </row>
    <row r="464" ht="12.75" customHeight="1">
      <c r="A464" s="153"/>
      <c r="B464" s="154"/>
      <c r="C464" s="155"/>
      <c r="D464" s="156"/>
      <c r="E464" s="157"/>
    </row>
    <row r="465" ht="12.75" customHeight="1">
      <c r="A465" s="158"/>
      <c r="B465" s="159"/>
      <c r="C465" s="160"/>
      <c r="D465" s="161"/>
      <c r="E465" s="162"/>
    </row>
    <row r="466" ht="12.75" customHeight="1">
      <c r="A466" s="153"/>
      <c r="B466" s="154"/>
      <c r="C466" s="155"/>
      <c r="D466" s="156"/>
      <c r="E466" s="157"/>
    </row>
    <row r="467" ht="12.75" customHeight="1">
      <c r="A467" s="158"/>
      <c r="B467" s="159"/>
      <c r="C467" s="160"/>
      <c r="D467" s="161"/>
      <c r="E467" s="162"/>
    </row>
    <row r="468" ht="12.75" customHeight="1">
      <c r="A468" s="153"/>
      <c r="B468" s="154"/>
      <c r="C468" s="155"/>
      <c r="D468" s="156"/>
      <c r="E468" s="157"/>
    </row>
    <row r="469" ht="12.75" customHeight="1">
      <c r="A469" s="158"/>
      <c r="B469" s="159"/>
      <c r="C469" s="160"/>
      <c r="D469" s="161"/>
      <c r="E469" s="162"/>
    </row>
    <row r="470" ht="12.75" customHeight="1">
      <c r="A470" s="153"/>
      <c r="B470" s="154"/>
      <c r="C470" s="155"/>
      <c r="D470" s="156"/>
      <c r="E470" s="157"/>
    </row>
    <row r="471" ht="12.75" customHeight="1">
      <c r="A471" s="158"/>
      <c r="B471" s="159"/>
      <c r="C471" s="160"/>
      <c r="D471" s="161"/>
      <c r="E471" s="162"/>
    </row>
    <row r="472" ht="12.75" customHeight="1">
      <c r="A472" s="153"/>
      <c r="B472" s="154"/>
      <c r="C472" s="155"/>
      <c r="D472" s="156"/>
      <c r="E472" s="157"/>
    </row>
    <row r="473" ht="12.75" customHeight="1">
      <c r="A473" s="158"/>
      <c r="B473" s="159"/>
      <c r="C473" s="160"/>
      <c r="D473" s="161"/>
      <c r="E473" s="162"/>
    </row>
    <row r="474" ht="12.75" customHeight="1">
      <c r="A474" s="153"/>
      <c r="B474" s="154"/>
      <c r="C474" s="155"/>
      <c r="D474" s="156"/>
      <c r="E474" s="157"/>
    </row>
    <row r="475" ht="12.75" customHeight="1">
      <c r="A475" s="158"/>
      <c r="B475" s="159"/>
      <c r="C475" s="160"/>
      <c r="D475" s="161"/>
      <c r="E475" s="162"/>
    </row>
    <row r="476" ht="12.75" customHeight="1">
      <c r="A476" s="153"/>
      <c r="B476" s="154"/>
      <c r="C476" s="155"/>
      <c r="D476" s="156"/>
      <c r="E476" s="157"/>
    </row>
    <row r="477" ht="12.75" customHeight="1">
      <c r="A477" s="158"/>
      <c r="B477" s="159"/>
      <c r="C477" s="160"/>
      <c r="D477" s="161"/>
      <c r="E477" s="162"/>
    </row>
    <row r="478" ht="12.75" customHeight="1">
      <c r="A478" s="153"/>
      <c r="B478" s="154"/>
      <c r="C478" s="155"/>
      <c r="D478" s="156"/>
      <c r="E478" s="157"/>
    </row>
    <row r="479" ht="12.75" customHeight="1">
      <c r="A479" s="158"/>
      <c r="B479" s="159"/>
      <c r="C479" s="160"/>
      <c r="D479" s="161"/>
      <c r="E479" s="162"/>
    </row>
    <row r="480" ht="12.75" customHeight="1">
      <c r="A480" s="153"/>
      <c r="B480" s="154"/>
      <c r="C480" s="155"/>
      <c r="D480" s="156"/>
      <c r="E480" s="157"/>
    </row>
    <row r="481" ht="12.75" customHeight="1">
      <c r="A481" s="158"/>
      <c r="B481" s="159"/>
      <c r="C481" s="160"/>
      <c r="D481" s="161"/>
      <c r="E481" s="162"/>
    </row>
    <row r="482" ht="12.75" customHeight="1">
      <c r="A482" s="153"/>
      <c r="B482" s="154"/>
      <c r="C482" s="155"/>
      <c r="D482" s="156"/>
      <c r="E482" s="157"/>
    </row>
    <row r="483" ht="12.75" customHeight="1">
      <c r="A483" s="158"/>
      <c r="B483" s="159"/>
      <c r="C483" s="160"/>
      <c r="D483" s="161"/>
      <c r="E483" s="162"/>
    </row>
    <row r="484" ht="12.75" customHeight="1">
      <c r="A484" s="153"/>
      <c r="B484" s="154"/>
      <c r="C484" s="155"/>
      <c r="D484" s="156"/>
      <c r="E484" s="157"/>
    </row>
    <row r="485" ht="12.75" customHeight="1">
      <c r="A485" s="158"/>
      <c r="B485" s="159"/>
      <c r="C485" s="160"/>
      <c r="D485" s="161"/>
      <c r="E485" s="162"/>
    </row>
    <row r="486" ht="12.75" customHeight="1">
      <c r="A486" s="153"/>
      <c r="B486" s="154"/>
      <c r="C486" s="155"/>
      <c r="D486" s="156"/>
      <c r="E486" s="157"/>
    </row>
    <row r="487" ht="12.75" customHeight="1">
      <c r="A487" s="158"/>
      <c r="B487" s="159"/>
      <c r="C487" s="160"/>
      <c r="D487" s="161"/>
      <c r="E487" s="162"/>
    </row>
    <row r="488" ht="12.75" customHeight="1">
      <c r="A488" s="153"/>
      <c r="B488" s="154"/>
      <c r="C488" s="155"/>
      <c r="D488" s="156"/>
      <c r="E488" s="157"/>
    </row>
    <row r="489" ht="12.75" customHeight="1">
      <c r="A489" s="158"/>
      <c r="B489" s="159"/>
      <c r="C489" s="160"/>
      <c r="D489" s="161"/>
      <c r="E489" s="162"/>
    </row>
    <row r="490" ht="12.75" customHeight="1">
      <c r="A490" s="153"/>
      <c r="B490" s="154"/>
      <c r="C490" s="155"/>
      <c r="D490" s="156"/>
      <c r="E490" s="157"/>
    </row>
    <row r="491" ht="12.75" customHeight="1">
      <c r="A491" s="158"/>
      <c r="B491" s="159"/>
      <c r="C491" s="160"/>
      <c r="D491" s="161"/>
      <c r="E491" s="162"/>
    </row>
    <row r="492" ht="12.75" customHeight="1">
      <c r="A492" s="153"/>
      <c r="B492" s="154"/>
      <c r="C492" s="155"/>
      <c r="D492" s="156"/>
      <c r="E492" s="157"/>
    </row>
    <row r="493" ht="12.75" customHeight="1">
      <c r="A493" s="158"/>
      <c r="B493" s="159"/>
      <c r="C493" s="160"/>
      <c r="D493" s="161"/>
      <c r="E493" s="162"/>
    </row>
    <row r="494" ht="12.75" customHeight="1">
      <c r="A494" s="153"/>
      <c r="B494" s="154"/>
      <c r="C494" s="155"/>
      <c r="D494" s="156"/>
      <c r="E494" s="157"/>
    </row>
    <row r="495" ht="12.75" customHeight="1">
      <c r="A495" s="158"/>
      <c r="B495" s="159"/>
      <c r="C495" s="160"/>
      <c r="D495" s="161"/>
      <c r="E495" s="162"/>
    </row>
    <row r="496" ht="12.75" customHeight="1">
      <c r="A496" s="153"/>
      <c r="B496" s="154"/>
      <c r="C496" s="155"/>
      <c r="D496" s="156"/>
      <c r="E496" s="157"/>
    </row>
    <row r="497" ht="12.75" customHeight="1">
      <c r="A497" s="158"/>
      <c r="B497" s="159"/>
      <c r="C497" s="160"/>
      <c r="D497" s="161"/>
      <c r="E497" s="162"/>
    </row>
    <row r="498" ht="12.75" customHeight="1">
      <c r="A498" s="153"/>
      <c r="B498" s="154"/>
      <c r="C498" s="155"/>
      <c r="D498" s="156"/>
      <c r="E498" s="157"/>
    </row>
    <row r="499" ht="12.75" customHeight="1">
      <c r="A499" s="158"/>
      <c r="B499" s="159"/>
      <c r="C499" s="160"/>
      <c r="D499" s="161"/>
      <c r="E499" s="162"/>
    </row>
    <row r="500" ht="12.75" customHeight="1">
      <c r="A500" s="153"/>
      <c r="B500" s="154"/>
      <c r="C500" s="155"/>
      <c r="D500" s="156"/>
      <c r="E500" s="157"/>
    </row>
    <row r="501" ht="12.75" customHeight="1">
      <c r="A501" s="158"/>
      <c r="B501" s="159"/>
      <c r="C501" s="160"/>
      <c r="D501" s="161"/>
      <c r="E501" s="162"/>
    </row>
    <row r="502" ht="12.75" customHeight="1">
      <c r="A502" s="153"/>
      <c r="B502" s="154"/>
      <c r="C502" s="155"/>
      <c r="D502" s="156"/>
      <c r="E502" s="157"/>
    </row>
    <row r="503" ht="12.75" customHeight="1">
      <c r="A503" s="158"/>
      <c r="B503" s="159"/>
      <c r="C503" s="160"/>
      <c r="D503" s="161"/>
      <c r="E503" s="162"/>
    </row>
    <row r="504" ht="12.75" customHeight="1">
      <c r="A504" s="153"/>
      <c r="B504" s="154"/>
      <c r="C504" s="155"/>
      <c r="D504" s="156"/>
      <c r="E504" s="157"/>
    </row>
    <row r="505" ht="12.75" customHeight="1">
      <c r="A505" s="158"/>
      <c r="B505" s="159"/>
      <c r="C505" s="160"/>
      <c r="D505" s="161"/>
      <c r="E505" s="162"/>
    </row>
    <row r="506" ht="12.75" customHeight="1">
      <c r="A506" s="153"/>
      <c r="B506" s="154"/>
      <c r="C506" s="155"/>
      <c r="D506" s="156"/>
      <c r="E506" s="157"/>
    </row>
    <row r="507" ht="12.75" customHeight="1">
      <c r="A507" s="158"/>
      <c r="B507" s="159"/>
      <c r="C507" s="160"/>
      <c r="D507" s="161"/>
      <c r="E507" s="162"/>
    </row>
    <row r="508" ht="12.75" customHeight="1">
      <c r="A508" s="153"/>
      <c r="B508" s="154"/>
      <c r="C508" s="155"/>
      <c r="D508" s="156"/>
      <c r="E508" s="157"/>
    </row>
    <row r="509" ht="12.75" customHeight="1">
      <c r="A509" s="158"/>
      <c r="B509" s="159"/>
      <c r="C509" s="160"/>
      <c r="D509" s="161"/>
      <c r="E509" s="162"/>
    </row>
    <row r="510" ht="12.75" customHeight="1">
      <c r="A510" s="153"/>
      <c r="B510" s="154"/>
      <c r="C510" s="155"/>
      <c r="D510" s="156"/>
      <c r="E510" s="157"/>
    </row>
    <row r="511" ht="12.75" customHeight="1">
      <c r="A511" s="158"/>
      <c r="B511" s="159"/>
      <c r="C511" s="160"/>
      <c r="D511" s="161"/>
      <c r="E511" s="162"/>
    </row>
    <row r="512" ht="12.75" customHeight="1">
      <c r="A512" s="153"/>
      <c r="B512" s="154"/>
      <c r="C512" s="155"/>
      <c r="D512" s="156"/>
      <c r="E512" s="157"/>
    </row>
    <row r="513" ht="12.75" customHeight="1">
      <c r="A513" s="158"/>
      <c r="B513" s="159"/>
      <c r="C513" s="160"/>
      <c r="D513" s="161"/>
      <c r="E513" s="162"/>
    </row>
    <row r="514" ht="12.75" customHeight="1">
      <c r="A514" s="153"/>
      <c r="B514" s="154"/>
      <c r="C514" s="155"/>
      <c r="D514" s="156"/>
      <c r="E514" s="157"/>
    </row>
    <row r="515" ht="12.75" customHeight="1">
      <c r="A515" s="158"/>
      <c r="B515" s="159"/>
      <c r="C515" s="160"/>
      <c r="D515" s="161"/>
      <c r="E515" s="162"/>
    </row>
    <row r="516" ht="12.75" customHeight="1">
      <c r="A516" s="153"/>
      <c r="B516" s="154"/>
      <c r="C516" s="155"/>
      <c r="D516" s="156"/>
      <c r="E516" s="157"/>
    </row>
    <row r="517" ht="12.75" customHeight="1">
      <c r="A517" s="158"/>
      <c r="B517" s="159"/>
      <c r="C517" s="160"/>
      <c r="D517" s="161"/>
      <c r="E517" s="162"/>
    </row>
    <row r="518" ht="12.75" customHeight="1">
      <c r="A518" s="153"/>
      <c r="B518" s="154"/>
      <c r="C518" s="155"/>
      <c r="D518" s="156"/>
      <c r="E518" s="157"/>
    </row>
    <row r="519" ht="12.75" customHeight="1">
      <c r="A519" s="158"/>
      <c r="B519" s="159"/>
      <c r="C519" s="160"/>
      <c r="D519" s="161"/>
      <c r="E519" s="162"/>
    </row>
    <row r="520" ht="12.75" customHeight="1">
      <c r="A520" s="153"/>
      <c r="B520" s="154"/>
      <c r="C520" s="155"/>
      <c r="D520" s="156"/>
      <c r="E520" s="157"/>
    </row>
    <row r="521" ht="12.75" customHeight="1">
      <c r="A521" s="158"/>
      <c r="B521" s="159"/>
      <c r="C521" s="160"/>
      <c r="D521" s="161"/>
      <c r="E521" s="162"/>
    </row>
    <row r="522" ht="12.75" customHeight="1">
      <c r="A522" s="153"/>
      <c r="B522" s="154"/>
      <c r="C522" s="155"/>
      <c r="D522" s="156"/>
      <c r="E522" s="157"/>
    </row>
    <row r="523" ht="12.75" customHeight="1">
      <c r="A523" s="158"/>
      <c r="B523" s="159"/>
      <c r="C523" s="160"/>
      <c r="D523" s="161"/>
      <c r="E523" s="162"/>
    </row>
    <row r="524" ht="12.75" customHeight="1">
      <c r="A524" s="153"/>
      <c r="B524" s="154"/>
      <c r="C524" s="155"/>
      <c r="D524" s="156"/>
      <c r="E524" s="157"/>
    </row>
    <row r="525" ht="12.75" customHeight="1">
      <c r="A525" s="158"/>
      <c r="B525" s="159"/>
      <c r="C525" s="160"/>
      <c r="D525" s="161"/>
      <c r="E525" s="162"/>
    </row>
    <row r="526" ht="12.75" customHeight="1">
      <c r="A526" s="153"/>
      <c r="B526" s="154"/>
      <c r="C526" s="155"/>
      <c r="D526" s="156"/>
      <c r="E526" s="157"/>
    </row>
    <row r="527" ht="12.75" customHeight="1">
      <c r="A527" s="158"/>
      <c r="B527" s="159"/>
      <c r="C527" s="160"/>
      <c r="D527" s="161"/>
      <c r="E527" s="162"/>
    </row>
    <row r="528" ht="12.75" customHeight="1">
      <c r="A528" s="153"/>
      <c r="B528" s="154"/>
      <c r="C528" s="155"/>
      <c r="D528" s="156"/>
      <c r="E528" s="157"/>
    </row>
    <row r="529" ht="12.75" customHeight="1">
      <c r="A529" s="158"/>
      <c r="B529" s="159"/>
      <c r="C529" s="160"/>
      <c r="D529" s="161"/>
      <c r="E529" s="162"/>
    </row>
    <row r="530" ht="12.75" customHeight="1">
      <c r="A530" s="153"/>
      <c r="B530" s="154"/>
      <c r="C530" s="155"/>
      <c r="D530" s="156"/>
      <c r="E530" s="157"/>
    </row>
    <row r="531" ht="12.75" customHeight="1">
      <c r="A531" s="158"/>
      <c r="B531" s="159"/>
      <c r="C531" s="160"/>
      <c r="D531" s="161"/>
      <c r="E531" s="162"/>
    </row>
    <row r="532" ht="12.75" customHeight="1">
      <c r="A532" s="153"/>
      <c r="B532" s="154"/>
      <c r="C532" s="155"/>
      <c r="D532" s="156"/>
      <c r="E532" s="157"/>
    </row>
    <row r="533" ht="12.75" customHeight="1">
      <c r="A533" s="158"/>
      <c r="B533" s="159"/>
      <c r="C533" s="160"/>
      <c r="D533" s="161"/>
      <c r="E533" s="162"/>
    </row>
    <row r="534" ht="12.75" customHeight="1">
      <c r="A534" s="153"/>
      <c r="B534" s="154"/>
      <c r="C534" s="155"/>
      <c r="D534" s="156"/>
      <c r="E534" s="157"/>
    </row>
    <row r="535" ht="12.75" customHeight="1">
      <c r="A535" s="158"/>
      <c r="B535" s="159"/>
      <c r="C535" s="160"/>
      <c r="D535" s="161"/>
      <c r="E535" s="162"/>
    </row>
    <row r="536" ht="12.75" customHeight="1">
      <c r="A536" s="153"/>
      <c r="B536" s="154"/>
      <c r="C536" s="155"/>
      <c r="D536" s="156"/>
      <c r="E536" s="157"/>
    </row>
    <row r="537" ht="12.75" customHeight="1">
      <c r="A537" s="158"/>
      <c r="B537" s="159"/>
      <c r="C537" s="160"/>
      <c r="D537" s="161"/>
      <c r="E537" s="162"/>
    </row>
    <row r="538" ht="12.75" customHeight="1">
      <c r="A538" s="153"/>
      <c r="B538" s="154"/>
      <c r="C538" s="155"/>
      <c r="D538" s="156"/>
      <c r="E538" s="157"/>
    </row>
    <row r="539" ht="12.75" customHeight="1">
      <c r="A539" s="158"/>
      <c r="B539" s="159"/>
      <c r="C539" s="160"/>
      <c r="D539" s="161"/>
      <c r="E539" s="162"/>
    </row>
    <row r="540" ht="12.75" customHeight="1">
      <c r="A540" s="153"/>
      <c r="B540" s="154"/>
      <c r="C540" s="155"/>
      <c r="D540" s="156"/>
      <c r="E540" s="157"/>
    </row>
    <row r="541" ht="12.75" customHeight="1">
      <c r="A541" s="158"/>
      <c r="B541" s="159"/>
      <c r="C541" s="160"/>
      <c r="D541" s="161"/>
      <c r="E541" s="162"/>
    </row>
    <row r="542" ht="12.75" customHeight="1">
      <c r="A542" s="153"/>
      <c r="B542" s="154"/>
      <c r="C542" s="155"/>
      <c r="D542" s="156"/>
      <c r="E542" s="157"/>
    </row>
    <row r="543" ht="12.75" customHeight="1">
      <c r="A543" s="158"/>
      <c r="B543" s="159"/>
      <c r="C543" s="160"/>
      <c r="D543" s="161"/>
      <c r="E543" s="162"/>
    </row>
    <row r="544" ht="12.75" customHeight="1">
      <c r="A544" s="153"/>
      <c r="B544" s="154"/>
      <c r="C544" s="155"/>
      <c r="D544" s="156"/>
      <c r="E544" s="157"/>
    </row>
    <row r="545" ht="12.75" customHeight="1">
      <c r="A545" s="158"/>
      <c r="B545" s="159"/>
      <c r="C545" s="160"/>
      <c r="D545" s="161"/>
      <c r="E545" s="162"/>
    </row>
    <row r="546" ht="12.75" customHeight="1">
      <c r="A546" s="153"/>
      <c r="B546" s="154"/>
      <c r="C546" s="155"/>
      <c r="D546" s="156"/>
      <c r="E546" s="157"/>
    </row>
    <row r="547" ht="12.75" customHeight="1">
      <c r="A547" s="158"/>
      <c r="B547" s="159"/>
      <c r="C547" s="160"/>
      <c r="D547" s="161"/>
      <c r="E547" s="162"/>
    </row>
    <row r="548" ht="12.75" customHeight="1">
      <c r="A548" s="153"/>
      <c r="B548" s="154"/>
      <c r="C548" s="155"/>
      <c r="D548" s="156"/>
      <c r="E548" s="157"/>
    </row>
    <row r="549" ht="12.75" customHeight="1">
      <c r="A549" s="158"/>
      <c r="B549" s="159"/>
      <c r="C549" s="160"/>
      <c r="D549" s="161"/>
      <c r="E549" s="162"/>
    </row>
    <row r="550" ht="12.75" customHeight="1">
      <c r="A550" s="153"/>
      <c r="B550" s="154"/>
      <c r="C550" s="155"/>
      <c r="D550" s="156"/>
      <c r="E550" s="157"/>
    </row>
    <row r="551" ht="12.75" customHeight="1">
      <c r="A551" s="158"/>
      <c r="B551" s="159"/>
      <c r="C551" s="160"/>
      <c r="D551" s="161"/>
      <c r="E551" s="162"/>
    </row>
    <row r="552" ht="12.75" customHeight="1">
      <c r="A552" s="153"/>
      <c r="B552" s="154"/>
      <c r="C552" s="155"/>
      <c r="D552" s="156"/>
      <c r="E552" s="157"/>
    </row>
    <row r="553" ht="12.75" customHeight="1">
      <c r="A553" s="158"/>
      <c r="B553" s="159"/>
      <c r="C553" s="160"/>
      <c r="D553" s="161"/>
      <c r="E553" s="162"/>
    </row>
    <row r="554" ht="12.75" customHeight="1">
      <c r="A554" s="153"/>
      <c r="B554" s="154"/>
      <c r="C554" s="155"/>
      <c r="D554" s="156"/>
      <c r="E554" s="157"/>
    </row>
    <row r="555" ht="12.75" customHeight="1">
      <c r="A555" s="158"/>
      <c r="B555" s="159"/>
      <c r="C555" s="160"/>
      <c r="D555" s="161"/>
      <c r="E555" s="162"/>
    </row>
    <row r="556" ht="12.75" customHeight="1">
      <c r="A556" s="153"/>
      <c r="B556" s="154"/>
      <c r="C556" s="155"/>
      <c r="D556" s="156"/>
      <c r="E556" s="157"/>
    </row>
    <row r="557" ht="12.75" customHeight="1">
      <c r="A557" s="158"/>
      <c r="B557" s="159"/>
      <c r="C557" s="160"/>
      <c r="D557" s="161"/>
      <c r="E557" s="162"/>
    </row>
    <row r="558" ht="12.75" customHeight="1">
      <c r="A558" s="153"/>
      <c r="B558" s="154"/>
      <c r="C558" s="155"/>
      <c r="D558" s="156"/>
      <c r="E558" s="157"/>
    </row>
    <row r="559" ht="12.75" customHeight="1">
      <c r="A559" s="158"/>
      <c r="B559" s="159"/>
      <c r="C559" s="160"/>
      <c r="D559" s="161"/>
      <c r="E559" s="162"/>
    </row>
    <row r="560" ht="12.75" customHeight="1">
      <c r="A560" s="153"/>
      <c r="B560" s="154"/>
      <c r="C560" s="155"/>
      <c r="D560" s="156"/>
      <c r="E560" s="157"/>
    </row>
    <row r="561" ht="12.75" customHeight="1">
      <c r="A561" s="158"/>
      <c r="B561" s="159"/>
      <c r="C561" s="160"/>
      <c r="D561" s="161"/>
      <c r="E561" s="162"/>
    </row>
    <row r="562" ht="12.75" customHeight="1">
      <c r="A562" s="153"/>
      <c r="B562" s="154"/>
      <c r="C562" s="155"/>
      <c r="D562" s="156"/>
      <c r="E562" s="157"/>
    </row>
    <row r="563" ht="12.75" customHeight="1">
      <c r="A563" s="158"/>
      <c r="B563" s="159"/>
      <c r="C563" s="160"/>
      <c r="D563" s="161"/>
      <c r="E563" s="162"/>
    </row>
    <row r="564" ht="12.75" customHeight="1">
      <c r="A564" s="153"/>
      <c r="B564" s="154"/>
      <c r="C564" s="155"/>
      <c r="D564" s="156"/>
      <c r="E564" s="157"/>
    </row>
    <row r="565" ht="12.75" customHeight="1">
      <c r="A565" s="158"/>
      <c r="B565" s="159"/>
      <c r="C565" s="160"/>
      <c r="D565" s="161"/>
      <c r="E565" s="162"/>
    </row>
    <row r="566" ht="12.75" customHeight="1">
      <c r="A566" s="153"/>
      <c r="B566" s="154"/>
      <c r="C566" s="155"/>
      <c r="D566" s="156"/>
      <c r="E566" s="157"/>
    </row>
    <row r="567" ht="12.75" customHeight="1">
      <c r="A567" s="158"/>
      <c r="B567" s="159"/>
      <c r="C567" s="160"/>
      <c r="D567" s="161"/>
      <c r="E567" s="162"/>
    </row>
    <row r="568" ht="12.75" customHeight="1">
      <c r="A568" s="153"/>
      <c r="B568" s="154"/>
      <c r="C568" s="155"/>
      <c r="D568" s="156"/>
      <c r="E568" s="157"/>
    </row>
    <row r="569" ht="12.75" customHeight="1">
      <c r="A569" s="158"/>
      <c r="B569" s="159"/>
      <c r="C569" s="160"/>
      <c r="D569" s="161"/>
      <c r="E569" s="162"/>
    </row>
    <row r="570" ht="12.75" customHeight="1">
      <c r="A570" s="153"/>
      <c r="B570" s="154"/>
      <c r="C570" s="155"/>
      <c r="D570" s="156"/>
      <c r="E570" s="157"/>
    </row>
    <row r="571" ht="12.75" customHeight="1">
      <c r="A571" s="158"/>
      <c r="B571" s="159"/>
      <c r="C571" s="160"/>
      <c r="D571" s="161"/>
      <c r="E571" s="162"/>
    </row>
    <row r="572" ht="12.75" customHeight="1">
      <c r="A572" s="153"/>
      <c r="B572" s="154"/>
      <c r="C572" s="155"/>
      <c r="D572" s="156"/>
      <c r="E572" s="157"/>
    </row>
    <row r="573" ht="12.75" customHeight="1">
      <c r="A573" s="158"/>
      <c r="B573" s="159"/>
      <c r="C573" s="160"/>
      <c r="D573" s="161"/>
      <c r="E573" s="162"/>
    </row>
    <row r="574" ht="12.75" customHeight="1">
      <c r="A574" s="153"/>
      <c r="B574" s="154"/>
      <c r="C574" s="155"/>
      <c r="D574" s="156"/>
      <c r="E574" s="157"/>
    </row>
    <row r="575" ht="12.75" customHeight="1">
      <c r="A575" s="158"/>
      <c r="B575" s="159"/>
      <c r="C575" s="160"/>
      <c r="D575" s="161"/>
      <c r="E575" s="162"/>
    </row>
    <row r="576" ht="12.75" customHeight="1">
      <c r="A576" s="153"/>
      <c r="B576" s="154"/>
      <c r="C576" s="155"/>
      <c r="D576" s="156"/>
      <c r="E576" s="157"/>
    </row>
    <row r="577" ht="12.75" customHeight="1">
      <c r="A577" s="158"/>
      <c r="B577" s="159"/>
      <c r="C577" s="160"/>
      <c r="D577" s="161"/>
      <c r="E577" s="162"/>
    </row>
    <row r="578" ht="12.75" customHeight="1">
      <c r="A578" s="153"/>
      <c r="B578" s="154"/>
      <c r="C578" s="155"/>
      <c r="D578" s="156"/>
      <c r="E578" s="157"/>
    </row>
    <row r="579" ht="12.75" customHeight="1">
      <c r="A579" s="158"/>
      <c r="B579" s="159"/>
      <c r="C579" s="160"/>
      <c r="D579" s="161"/>
      <c r="E579" s="162"/>
    </row>
    <row r="580" ht="12.75" customHeight="1">
      <c r="A580" s="153"/>
      <c r="B580" s="154"/>
      <c r="C580" s="155"/>
      <c r="D580" s="156"/>
      <c r="E580" s="157"/>
    </row>
    <row r="581" ht="12.75" customHeight="1">
      <c r="A581" s="158"/>
      <c r="B581" s="159"/>
      <c r="C581" s="160"/>
      <c r="D581" s="161"/>
      <c r="E581" s="162"/>
    </row>
    <row r="582" ht="12.75" customHeight="1">
      <c r="A582" s="153"/>
      <c r="B582" s="154"/>
      <c r="C582" s="155"/>
      <c r="D582" s="156"/>
      <c r="E582" s="157"/>
    </row>
    <row r="583" ht="12.75" customHeight="1">
      <c r="A583" s="158"/>
      <c r="B583" s="159"/>
      <c r="C583" s="160"/>
      <c r="D583" s="161"/>
      <c r="E583" s="162"/>
    </row>
    <row r="584" ht="12.75" customHeight="1">
      <c r="A584" s="153"/>
      <c r="B584" s="154"/>
      <c r="C584" s="155"/>
      <c r="D584" s="156"/>
      <c r="E584" s="157"/>
    </row>
    <row r="585" ht="12.75" customHeight="1">
      <c r="A585" s="158"/>
      <c r="B585" s="159"/>
      <c r="C585" s="160"/>
      <c r="D585" s="161"/>
      <c r="E585" s="162"/>
    </row>
    <row r="586" ht="12.75" customHeight="1">
      <c r="A586" s="153"/>
      <c r="B586" s="154"/>
      <c r="C586" s="155"/>
      <c r="D586" s="156"/>
      <c r="E586" s="157"/>
    </row>
    <row r="587" ht="12.75" customHeight="1">
      <c r="A587" s="158"/>
      <c r="B587" s="159"/>
      <c r="C587" s="160"/>
      <c r="D587" s="161"/>
      <c r="E587" s="162"/>
    </row>
    <row r="588" ht="12.75" customHeight="1">
      <c r="A588" s="153"/>
      <c r="B588" s="154"/>
      <c r="C588" s="155"/>
      <c r="D588" s="156"/>
      <c r="E588" s="157"/>
    </row>
    <row r="589" ht="12.75" customHeight="1">
      <c r="A589" s="158"/>
      <c r="B589" s="159"/>
      <c r="C589" s="160"/>
      <c r="D589" s="161"/>
      <c r="E589" s="162"/>
    </row>
    <row r="590" ht="12.75" customHeight="1">
      <c r="A590" s="153"/>
      <c r="B590" s="154"/>
      <c r="C590" s="155"/>
      <c r="D590" s="156"/>
      <c r="E590" s="157"/>
    </row>
    <row r="591" ht="12.75" customHeight="1">
      <c r="A591" s="158"/>
      <c r="B591" s="159"/>
      <c r="C591" s="160"/>
      <c r="D591" s="161"/>
      <c r="E591" s="162"/>
    </row>
    <row r="592" ht="12.75" customHeight="1">
      <c r="A592" s="153"/>
      <c r="B592" s="154"/>
      <c r="C592" s="155"/>
      <c r="D592" s="156"/>
      <c r="E592" s="157"/>
    </row>
    <row r="593" ht="12.75" customHeight="1">
      <c r="A593" s="158"/>
      <c r="B593" s="159"/>
      <c r="C593" s="160"/>
      <c r="D593" s="161"/>
      <c r="E593" s="162"/>
    </row>
    <row r="594" ht="12.75" customHeight="1">
      <c r="A594" s="153"/>
      <c r="B594" s="154"/>
      <c r="C594" s="155"/>
      <c r="D594" s="156"/>
      <c r="E594" s="157"/>
    </row>
    <row r="595" ht="12.75" customHeight="1">
      <c r="A595" s="158"/>
      <c r="B595" s="159"/>
      <c r="C595" s="160"/>
      <c r="D595" s="161"/>
      <c r="E595" s="162"/>
    </row>
    <row r="596" ht="12.75" customHeight="1">
      <c r="A596" s="153"/>
      <c r="B596" s="154"/>
      <c r="C596" s="155"/>
      <c r="D596" s="156"/>
      <c r="E596" s="157"/>
    </row>
    <row r="597" ht="12.75" customHeight="1">
      <c r="A597" s="158"/>
      <c r="B597" s="159"/>
      <c r="C597" s="160"/>
      <c r="D597" s="161"/>
      <c r="E597" s="162"/>
    </row>
    <row r="598" ht="12.75" customHeight="1">
      <c r="A598" s="153"/>
      <c r="B598" s="154"/>
      <c r="C598" s="155"/>
      <c r="D598" s="156"/>
      <c r="E598" s="157"/>
    </row>
    <row r="599" ht="12.75" customHeight="1">
      <c r="A599" s="158"/>
      <c r="B599" s="159"/>
      <c r="C599" s="160"/>
      <c r="D599" s="161"/>
      <c r="E599" s="162"/>
    </row>
    <row r="600" ht="12.75" customHeight="1">
      <c r="A600" s="153"/>
      <c r="B600" s="154"/>
      <c r="C600" s="155"/>
      <c r="D600" s="156"/>
      <c r="E600" s="157"/>
    </row>
    <row r="601" ht="12.75" customHeight="1">
      <c r="A601" s="158"/>
      <c r="B601" s="159"/>
      <c r="C601" s="160"/>
      <c r="D601" s="161"/>
      <c r="E601" s="162"/>
    </row>
    <row r="602" ht="12.75" customHeight="1">
      <c r="A602" s="153"/>
      <c r="B602" s="154"/>
      <c r="C602" s="155"/>
      <c r="D602" s="156"/>
      <c r="E602" s="157"/>
    </row>
    <row r="603" ht="12.75" customHeight="1">
      <c r="A603" s="158"/>
      <c r="B603" s="159"/>
      <c r="C603" s="160"/>
      <c r="D603" s="161"/>
      <c r="E603" s="162"/>
    </row>
    <row r="604" ht="12.75" customHeight="1">
      <c r="A604" s="153"/>
      <c r="B604" s="154"/>
      <c r="C604" s="155"/>
      <c r="D604" s="156"/>
      <c r="E604" s="157"/>
    </row>
    <row r="605" ht="12.75" customHeight="1">
      <c r="A605" s="158"/>
      <c r="B605" s="159"/>
      <c r="C605" s="160"/>
      <c r="D605" s="161"/>
      <c r="E605" s="162"/>
    </row>
    <row r="606" ht="12.75" customHeight="1">
      <c r="A606" s="153"/>
      <c r="B606" s="154"/>
      <c r="C606" s="155"/>
      <c r="D606" s="156"/>
      <c r="E606" s="157"/>
    </row>
    <row r="607" ht="12.75" customHeight="1">
      <c r="A607" s="158"/>
      <c r="B607" s="159"/>
      <c r="C607" s="160"/>
      <c r="D607" s="161"/>
      <c r="E607" s="162"/>
    </row>
    <row r="608" ht="12.75" customHeight="1">
      <c r="A608" s="153"/>
      <c r="B608" s="154"/>
      <c r="C608" s="155"/>
      <c r="D608" s="156"/>
      <c r="E608" s="157"/>
    </row>
    <row r="609" ht="12.75" customHeight="1">
      <c r="A609" s="158"/>
      <c r="B609" s="159"/>
      <c r="C609" s="160"/>
      <c r="D609" s="161"/>
      <c r="E609" s="162"/>
    </row>
    <row r="610" ht="12.75" customHeight="1">
      <c r="A610" s="153"/>
      <c r="B610" s="154"/>
      <c r="C610" s="155"/>
      <c r="D610" s="156"/>
      <c r="E610" s="157"/>
    </row>
    <row r="611" ht="12.75" customHeight="1">
      <c r="A611" s="158"/>
      <c r="B611" s="159"/>
      <c r="C611" s="160"/>
      <c r="D611" s="161"/>
      <c r="E611" s="162"/>
    </row>
    <row r="612" ht="12.75" customHeight="1">
      <c r="A612" s="153"/>
      <c r="B612" s="154"/>
      <c r="C612" s="155"/>
      <c r="D612" s="156"/>
      <c r="E612" s="157"/>
    </row>
    <row r="613" ht="12.75" customHeight="1">
      <c r="A613" s="158"/>
      <c r="B613" s="159"/>
      <c r="C613" s="160"/>
      <c r="D613" s="161"/>
      <c r="E613" s="162"/>
    </row>
    <row r="614" ht="12.75" customHeight="1">
      <c r="A614" s="153"/>
      <c r="B614" s="154"/>
      <c r="C614" s="155"/>
      <c r="D614" s="156"/>
      <c r="E614" s="157"/>
    </row>
    <row r="615" ht="12.75" customHeight="1">
      <c r="A615" s="158"/>
      <c r="B615" s="159"/>
      <c r="C615" s="160"/>
      <c r="D615" s="161"/>
      <c r="E615" s="162"/>
    </row>
    <row r="616" ht="12.75" customHeight="1">
      <c r="A616" s="153"/>
      <c r="B616" s="154"/>
      <c r="C616" s="155"/>
      <c r="D616" s="156"/>
      <c r="E616" s="157"/>
    </row>
    <row r="617" ht="12.75" customHeight="1">
      <c r="A617" s="158"/>
      <c r="B617" s="159"/>
      <c r="C617" s="160"/>
      <c r="D617" s="161"/>
      <c r="E617" s="162"/>
    </row>
    <row r="618" ht="12.75" customHeight="1">
      <c r="A618" s="153"/>
      <c r="B618" s="154"/>
      <c r="C618" s="155"/>
      <c r="D618" s="156"/>
      <c r="E618" s="157"/>
    </row>
    <row r="619" ht="12.75" customHeight="1">
      <c r="A619" s="158"/>
      <c r="B619" s="159"/>
      <c r="C619" s="160"/>
      <c r="D619" s="161"/>
      <c r="E619" s="162"/>
    </row>
    <row r="620" ht="12.75" customHeight="1">
      <c r="A620" s="153"/>
      <c r="B620" s="154"/>
      <c r="C620" s="155"/>
      <c r="D620" s="156"/>
      <c r="E620" s="157"/>
    </row>
    <row r="621" ht="12.75" customHeight="1">
      <c r="A621" s="158"/>
      <c r="B621" s="159"/>
      <c r="C621" s="160"/>
      <c r="D621" s="161"/>
      <c r="E621" s="162"/>
    </row>
    <row r="622" ht="12.75" customHeight="1">
      <c r="A622" s="153"/>
      <c r="B622" s="154"/>
      <c r="C622" s="155"/>
      <c r="D622" s="156"/>
      <c r="E622" s="157"/>
    </row>
    <row r="623" ht="12.75" customHeight="1">
      <c r="A623" s="158"/>
      <c r="B623" s="159"/>
      <c r="C623" s="160"/>
      <c r="D623" s="161"/>
      <c r="E623" s="162"/>
    </row>
    <row r="624" ht="12.75" customHeight="1">
      <c r="A624" s="153"/>
      <c r="B624" s="154"/>
      <c r="C624" s="155"/>
      <c r="D624" s="156"/>
      <c r="E624" s="157"/>
    </row>
    <row r="625" ht="12.75" customHeight="1">
      <c r="A625" s="158"/>
      <c r="B625" s="159"/>
      <c r="C625" s="160"/>
      <c r="D625" s="161"/>
      <c r="E625" s="162"/>
    </row>
    <row r="626" ht="12.75" customHeight="1">
      <c r="A626" s="153"/>
      <c r="B626" s="154"/>
      <c r="C626" s="155"/>
      <c r="D626" s="156"/>
      <c r="E626" s="157"/>
    </row>
    <row r="627" ht="12.75" customHeight="1">
      <c r="A627" s="158"/>
      <c r="B627" s="159"/>
      <c r="C627" s="160"/>
      <c r="D627" s="161"/>
      <c r="E627" s="162"/>
    </row>
    <row r="628" ht="12.75" customHeight="1">
      <c r="A628" s="153"/>
      <c r="B628" s="154"/>
      <c r="C628" s="155"/>
      <c r="D628" s="156"/>
      <c r="E628" s="157"/>
    </row>
    <row r="629" ht="12.75" customHeight="1">
      <c r="A629" s="158"/>
      <c r="B629" s="159"/>
      <c r="C629" s="160"/>
      <c r="D629" s="161"/>
      <c r="E629" s="162"/>
    </row>
    <row r="630" ht="12.75" customHeight="1">
      <c r="A630" s="153"/>
      <c r="B630" s="154"/>
      <c r="C630" s="155"/>
      <c r="D630" s="156"/>
      <c r="E630" s="157"/>
    </row>
    <row r="631" ht="12.75" customHeight="1">
      <c r="A631" s="158"/>
      <c r="B631" s="159"/>
      <c r="C631" s="160"/>
      <c r="D631" s="161"/>
      <c r="E631" s="162"/>
    </row>
    <row r="632" ht="12.75" customHeight="1">
      <c r="A632" s="153"/>
      <c r="B632" s="154"/>
      <c r="C632" s="155"/>
      <c r="D632" s="156"/>
      <c r="E632" s="157"/>
    </row>
    <row r="633" ht="12.75" customHeight="1">
      <c r="A633" s="158"/>
      <c r="B633" s="159"/>
      <c r="C633" s="160"/>
      <c r="D633" s="161"/>
      <c r="E633" s="162"/>
    </row>
    <row r="634" ht="12.75" customHeight="1">
      <c r="A634" s="153"/>
      <c r="B634" s="154"/>
      <c r="C634" s="155"/>
      <c r="D634" s="156"/>
      <c r="E634" s="157"/>
    </row>
    <row r="635" ht="12.75" customHeight="1">
      <c r="A635" s="158"/>
      <c r="B635" s="159"/>
      <c r="C635" s="160"/>
      <c r="D635" s="161"/>
      <c r="E635" s="162"/>
    </row>
    <row r="636" ht="12.75" customHeight="1">
      <c r="A636" s="153"/>
      <c r="B636" s="154"/>
      <c r="C636" s="155"/>
      <c r="D636" s="156"/>
      <c r="E636" s="157"/>
    </row>
    <row r="637" ht="12.75" customHeight="1">
      <c r="A637" s="158"/>
      <c r="B637" s="159"/>
      <c r="C637" s="160"/>
      <c r="D637" s="161"/>
      <c r="E637" s="162"/>
    </row>
    <row r="638" ht="12.75" customHeight="1">
      <c r="A638" s="153"/>
      <c r="B638" s="154"/>
      <c r="C638" s="155"/>
      <c r="D638" s="156"/>
      <c r="E638" s="157"/>
    </row>
    <row r="639" ht="12.75" customHeight="1">
      <c r="A639" s="158"/>
      <c r="B639" s="159"/>
      <c r="C639" s="160"/>
      <c r="D639" s="161"/>
      <c r="E639" s="162"/>
    </row>
    <row r="640" ht="12.75" customHeight="1">
      <c r="A640" s="153"/>
      <c r="B640" s="154"/>
      <c r="C640" s="155"/>
      <c r="D640" s="156"/>
      <c r="E640" s="157"/>
    </row>
    <row r="641" ht="12.75" customHeight="1">
      <c r="A641" s="158"/>
      <c r="B641" s="159"/>
      <c r="C641" s="160"/>
      <c r="D641" s="161"/>
      <c r="E641" s="162"/>
    </row>
    <row r="642" ht="12.75" customHeight="1">
      <c r="A642" s="153"/>
      <c r="B642" s="154"/>
      <c r="C642" s="155"/>
      <c r="D642" s="156"/>
      <c r="E642" s="157"/>
    </row>
    <row r="643" ht="12.75" customHeight="1">
      <c r="A643" s="158"/>
      <c r="B643" s="159"/>
      <c r="C643" s="160"/>
      <c r="D643" s="161"/>
      <c r="E643" s="162"/>
    </row>
    <row r="644" ht="12.75" customHeight="1">
      <c r="A644" s="153"/>
      <c r="B644" s="154"/>
      <c r="C644" s="155"/>
      <c r="D644" s="156"/>
      <c r="E644" s="157"/>
    </row>
    <row r="645" ht="12.75" customHeight="1">
      <c r="A645" s="158"/>
      <c r="B645" s="159"/>
      <c r="C645" s="160"/>
      <c r="D645" s="161"/>
      <c r="E645" s="162"/>
    </row>
    <row r="646" ht="12.75" customHeight="1">
      <c r="A646" s="153"/>
      <c r="B646" s="154"/>
      <c r="C646" s="155"/>
      <c r="D646" s="156"/>
      <c r="E646" s="157"/>
    </row>
    <row r="647" ht="12.75" customHeight="1">
      <c r="A647" s="158"/>
      <c r="B647" s="159"/>
      <c r="C647" s="160"/>
      <c r="D647" s="161"/>
      <c r="E647" s="162"/>
    </row>
    <row r="648" ht="12.75" customHeight="1">
      <c r="A648" s="153"/>
      <c r="B648" s="154"/>
      <c r="C648" s="155"/>
      <c r="D648" s="156"/>
      <c r="E648" s="157"/>
    </row>
    <row r="649" ht="12.75" customHeight="1">
      <c r="A649" s="158"/>
      <c r="B649" s="159"/>
      <c r="C649" s="160"/>
      <c r="D649" s="161"/>
      <c r="E649" s="162"/>
    </row>
    <row r="650" ht="12.75" customHeight="1">
      <c r="A650" s="153"/>
      <c r="B650" s="154"/>
      <c r="C650" s="155"/>
      <c r="D650" s="156"/>
      <c r="E650" s="157"/>
    </row>
    <row r="651" ht="12.75" customHeight="1">
      <c r="A651" s="158"/>
      <c r="B651" s="159"/>
      <c r="C651" s="160"/>
      <c r="D651" s="161"/>
      <c r="E651" s="162"/>
    </row>
    <row r="652" ht="12.75" customHeight="1">
      <c r="A652" s="153"/>
      <c r="B652" s="154"/>
      <c r="C652" s="155"/>
      <c r="D652" s="156"/>
      <c r="E652" s="157"/>
    </row>
    <row r="653" ht="12.75" customHeight="1">
      <c r="A653" s="158"/>
      <c r="B653" s="159"/>
      <c r="C653" s="160"/>
      <c r="D653" s="161"/>
      <c r="E653" s="162"/>
    </row>
    <row r="654" ht="12.75" customHeight="1">
      <c r="A654" s="153"/>
      <c r="B654" s="154"/>
      <c r="C654" s="155"/>
      <c r="D654" s="156"/>
      <c r="E654" s="157"/>
    </row>
    <row r="655" ht="12.75" customHeight="1">
      <c r="A655" s="158"/>
      <c r="B655" s="159"/>
      <c r="C655" s="160"/>
      <c r="D655" s="161"/>
      <c r="E655" s="162"/>
    </row>
    <row r="656" ht="12.75" customHeight="1">
      <c r="A656" s="153"/>
      <c r="B656" s="154"/>
      <c r="C656" s="155"/>
      <c r="D656" s="156"/>
      <c r="E656" s="157"/>
    </row>
    <row r="657" ht="12.75" customHeight="1">
      <c r="A657" s="158"/>
      <c r="B657" s="159"/>
      <c r="C657" s="160"/>
      <c r="D657" s="161"/>
      <c r="E657" s="162"/>
    </row>
    <row r="658" ht="12.75" customHeight="1">
      <c r="A658" s="153"/>
      <c r="B658" s="154"/>
      <c r="C658" s="155"/>
      <c r="D658" s="156"/>
      <c r="E658" s="157"/>
    </row>
    <row r="659" ht="12.75" customHeight="1">
      <c r="A659" s="158"/>
      <c r="B659" s="159"/>
      <c r="C659" s="160"/>
      <c r="D659" s="161"/>
      <c r="E659" s="162"/>
    </row>
    <row r="660" ht="12.75" customHeight="1">
      <c r="A660" s="153"/>
      <c r="B660" s="154"/>
      <c r="C660" s="155"/>
      <c r="D660" s="156"/>
      <c r="E660" s="157"/>
    </row>
    <row r="661" ht="12.75" customHeight="1">
      <c r="A661" s="158"/>
      <c r="B661" s="159"/>
      <c r="C661" s="160"/>
      <c r="D661" s="161"/>
      <c r="E661" s="162"/>
    </row>
    <row r="662" ht="12.75" customHeight="1">
      <c r="A662" s="153"/>
      <c r="B662" s="154"/>
      <c r="C662" s="155"/>
      <c r="D662" s="156"/>
      <c r="E662" s="157"/>
    </row>
    <row r="663" ht="12.75" customHeight="1">
      <c r="A663" s="158"/>
      <c r="B663" s="159"/>
      <c r="C663" s="160"/>
      <c r="D663" s="161"/>
      <c r="E663" s="162"/>
    </row>
    <row r="664" ht="12.75" customHeight="1">
      <c r="A664" s="153"/>
      <c r="B664" s="154"/>
      <c r="C664" s="155"/>
      <c r="D664" s="156"/>
      <c r="E664" s="157"/>
    </row>
    <row r="665" ht="12.75" customHeight="1">
      <c r="A665" s="158"/>
      <c r="B665" s="159"/>
      <c r="C665" s="160"/>
      <c r="D665" s="161"/>
      <c r="E665" s="162"/>
    </row>
    <row r="666" ht="12.75" customHeight="1">
      <c r="A666" s="153"/>
      <c r="B666" s="154"/>
      <c r="C666" s="155"/>
      <c r="D666" s="156"/>
      <c r="E666" s="157"/>
    </row>
    <row r="667" ht="12.75" customHeight="1">
      <c r="A667" s="158"/>
      <c r="B667" s="159"/>
      <c r="C667" s="160"/>
      <c r="D667" s="161"/>
      <c r="E667" s="162"/>
    </row>
    <row r="668" ht="12.75" customHeight="1">
      <c r="A668" s="153"/>
      <c r="B668" s="154"/>
      <c r="C668" s="155"/>
      <c r="D668" s="156"/>
      <c r="E668" s="157"/>
    </row>
    <row r="669" ht="12.75" customHeight="1">
      <c r="A669" s="158"/>
      <c r="B669" s="159"/>
      <c r="C669" s="160"/>
      <c r="D669" s="161"/>
      <c r="E669" s="162"/>
    </row>
    <row r="670" ht="12.75" customHeight="1">
      <c r="A670" s="153"/>
      <c r="B670" s="154"/>
      <c r="C670" s="155"/>
      <c r="D670" s="156"/>
      <c r="E670" s="157"/>
    </row>
    <row r="671" ht="12.75" customHeight="1">
      <c r="A671" s="158"/>
      <c r="B671" s="159"/>
      <c r="C671" s="160"/>
      <c r="D671" s="161"/>
      <c r="E671" s="162"/>
    </row>
    <row r="672" ht="12.75" customHeight="1">
      <c r="A672" s="153"/>
      <c r="B672" s="154"/>
      <c r="C672" s="155"/>
      <c r="D672" s="156"/>
      <c r="E672" s="157"/>
    </row>
    <row r="673" ht="12.75" customHeight="1">
      <c r="A673" s="158"/>
      <c r="B673" s="159"/>
      <c r="C673" s="160"/>
      <c r="D673" s="161"/>
      <c r="E673" s="162"/>
    </row>
    <row r="674" ht="12.75" customHeight="1">
      <c r="A674" s="153"/>
      <c r="B674" s="154"/>
      <c r="C674" s="155"/>
      <c r="D674" s="156"/>
      <c r="E674" s="157"/>
    </row>
    <row r="675" ht="12.75" customHeight="1">
      <c r="A675" s="158"/>
      <c r="B675" s="159"/>
      <c r="C675" s="160"/>
      <c r="D675" s="161"/>
      <c r="E675" s="162"/>
    </row>
    <row r="676" ht="12.75" customHeight="1">
      <c r="A676" s="153"/>
      <c r="B676" s="154"/>
      <c r="C676" s="155"/>
      <c r="D676" s="156"/>
      <c r="E676" s="157"/>
    </row>
    <row r="677" ht="12.75" customHeight="1">
      <c r="A677" s="158"/>
      <c r="B677" s="159"/>
      <c r="C677" s="160"/>
      <c r="D677" s="161"/>
      <c r="E677" s="162"/>
    </row>
    <row r="678" ht="12.75" customHeight="1">
      <c r="A678" s="153"/>
      <c r="B678" s="154"/>
      <c r="C678" s="155"/>
      <c r="D678" s="156"/>
      <c r="E678" s="157"/>
    </row>
    <row r="679" ht="12.75" customHeight="1">
      <c r="A679" s="158"/>
      <c r="B679" s="159"/>
      <c r="C679" s="160"/>
      <c r="D679" s="161"/>
      <c r="E679" s="162"/>
    </row>
    <row r="680" ht="12.75" customHeight="1">
      <c r="A680" s="153"/>
      <c r="B680" s="154"/>
      <c r="C680" s="155"/>
      <c r="D680" s="156"/>
      <c r="E680" s="157"/>
    </row>
    <row r="681" ht="12.75" customHeight="1">
      <c r="A681" s="158"/>
      <c r="B681" s="159"/>
      <c r="C681" s="160"/>
      <c r="D681" s="161"/>
      <c r="E681" s="162"/>
    </row>
    <row r="682" ht="12.75" customHeight="1">
      <c r="A682" s="153"/>
      <c r="B682" s="154"/>
      <c r="C682" s="155"/>
      <c r="D682" s="156"/>
      <c r="E682" s="157"/>
    </row>
    <row r="683" ht="12.75" customHeight="1">
      <c r="A683" s="158"/>
      <c r="B683" s="159"/>
      <c r="C683" s="160"/>
      <c r="D683" s="161"/>
      <c r="E683" s="162"/>
    </row>
    <row r="684" ht="12.75" customHeight="1">
      <c r="A684" s="153"/>
      <c r="B684" s="154"/>
      <c r="C684" s="155"/>
      <c r="D684" s="156"/>
      <c r="E684" s="157"/>
    </row>
    <row r="685" ht="12.75" customHeight="1">
      <c r="A685" s="158"/>
      <c r="B685" s="159"/>
      <c r="C685" s="160"/>
      <c r="D685" s="161"/>
      <c r="E685" s="162"/>
    </row>
    <row r="686" ht="12.75" customHeight="1">
      <c r="A686" s="153"/>
      <c r="B686" s="154"/>
      <c r="C686" s="155"/>
      <c r="D686" s="156"/>
      <c r="E686" s="157"/>
    </row>
    <row r="687" ht="12.75" customHeight="1">
      <c r="A687" s="158"/>
      <c r="B687" s="159"/>
      <c r="C687" s="160"/>
      <c r="D687" s="161"/>
      <c r="E687" s="162"/>
    </row>
    <row r="688" ht="12.75" customHeight="1">
      <c r="A688" s="153"/>
      <c r="B688" s="154"/>
      <c r="C688" s="155"/>
      <c r="D688" s="156"/>
      <c r="E688" s="157"/>
    </row>
    <row r="689" ht="12.75" customHeight="1">
      <c r="A689" s="158"/>
      <c r="B689" s="159"/>
      <c r="C689" s="160"/>
      <c r="D689" s="161"/>
      <c r="E689" s="162"/>
    </row>
    <row r="690" ht="12.75" customHeight="1">
      <c r="A690" s="153"/>
      <c r="B690" s="154"/>
      <c r="C690" s="155"/>
      <c r="D690" s="156"/>
      <c r="E690" s="157"/>
    </row>
    <row r="691" ht="12.75" customHeight="1">
      <c r="A691" s="158"/>
      <c r="B691" s="159"/>
      <c r="C691" s="160"/>
      <c r="D691" s="161"/>
      <c r="E691" s="162"/>
    </row>
    <row r="692" ht="12.75" customHeight="1">
      <c r="A692" s="153"/>
      <c r="B692" s="154"/>
      <c r="C692" s="155"/>
      <c r="D692" s="156"/>
      <c r="E692" s="157"/>
    </row>
    <row r="693" ht="12.75" customHeight="1">
      <c r="A693" s="158"/>
      <c r="B693" s="159"/>
      <c r="C693" s="160"/>
      <c r="D693" s="161"/>
      <c r="E693" s="162"/>
    </row>
    <row r="694" ht="12.75" customHeight="1">
      <c r="A694" s="153"/>
      <c r="B694" s="154"/>
      <c r="C694" s="155"/>
      <c r="D694" s="156"/>
      <c r="E694" s="157"/>
    </row>
    <row r="695" ht="12.75" customHeight="1">
      <c r="A695" s="158"/>
      <c r="B695" s="159"/>
      <c r="C695" s="160"/>
      <c r="D695" s="161"/>
      <c r="E695" s="162"/>
    </row>
    <row r="696" ht="12.75" customHeight="1">
      <c r="A696" s="153"/>
      <c r="B696" s="154"/>
      <c r="C696" s="155"/>
      <c r="D696" s="156"/>
      <c r="E696" s="157"/>
    </row>
    <row r="697" ht="12.75" customHeight="1">
      <c r="A697" s="158"/>
      <c r="B697" s="159"/>
      <c r="C697" s="160"/>
      <c r="D697" s="161"/>
      <c r="E697" s="162"/>
    </row>
    <row r="698" ht="12.75" customHeight="1">
      <c r="A698" s="153"/>
      <c r="B698" s="154"/>
      <c r="C698" s="155"/>
      <c r="D698" s="156"/>
      <c r="E698" s="157"/>
    </row>
    <row r="699" ht="12.75" customHeight="1">
      <c r="A699" s="158"/>
      <c r="B699" s="159"/>
      <c r="C699" s="160"/>
      <c r="D699" s="161"/>
      <c r="E699" s="162"/>
    </row>
    <row r="700" ht="12.75" customHeight="1">
      <c r="A700" s="153"/>
      <c r="B700" s="154"/>
      <c r="C700" s="155"/>
      <c r="D700" s="156"/>
      <c r="E700" s="157"/>
    </row>
    <row r="701" ht="12.75" customHeight="1">
      <c r="A701" s="158"/>
      <c r="B701" s="159"/>
      <c r="C701" s="160"/>
      <c r="D701" s="161"/>
      <c r="E701" s="162"/>
    </row>
    <row r="702" ht="12.75" customHeight="1">
      <c r="A702" s="153"/>
      <c r="B702" s="154"/>
      <c r="C702" s="155"/>
      <c r="D702" s="156"/>
      <c r="E702" s="157"/>
    </row>
    <row r="703" ht="12.75" customHeight="1">
      <c r="A703" s="158"/>
      <c r="B703" s="159"/>
      <c r="C703" s="160"/>
      <c r="D703" s="161"/>
      <c r="E703" s="162"/>
    </row>
    <row r="704" ht="12.75" customHeight="1">
      <c r="A704" s="153"/>
      <c r="B704" s="154"/>
      <c r="C704" s="155"/>
      <c r="D704" s="156"/>
      <c r="E704" s="157"/>
    </row>
    <row r="705" ht="12.75" customHeight="1">
      <c r="A705" s="158"/>
      <c r="B705" s="159"/>
      <c r="C705" s="160"/>
      <c r="D705" s="161"/>
      <c r="E705" s="162"/>
    </row>
    <row r="706" ht="12.75" customHeight="1">
      <c r="A706" s="153"/>
      <c r="B706" s="154"/>
      <c r="C706" s="155"/>
      <c r="D706" s="156"/>
      <c r="E706" s="157"/>
    </row>
    <row r="707" ht="12.75" customHeight="1">
      <c r="A707" s="158"/>
      <c r="B707" s="159"/>
      <c r="C707" s="160"/>
      <c r="D707" s="161"/>
      <c r="E707" s="162"/>
    </row>
    <row r="708" ht="12.75" customHeight="1">
      <c r="A708" s="153"/>
      <c r="B708" s="154"/>
      <c r="C708" s="155"/>
      <c r="D708" s="156"/>
      <c r="E708" s="157"/>
    </row>
    <row r="709" ht="12.75" customHeight="1">
      <c r="A709" s="158"/>
      <c r="B709" s="159"/>
      <c r="C709" s="160"/>
      <c r="D709" s="161"/>
      <c r="E709" s="162"/>
    </row>
    <row r="710" ht="12.75" customHeight="1">
      <c r="A710" s="153"/>
      <c r="B710" s="154"/>
      <c r="C710" s="155"/>
      <c r="D710" s="156"/>
      <c r="E710" s="157"/>
    </row>
    <row r="711" ht="12.75" customHeight="1">
      <c r="A711" s="158"/>
      <c r="B711" s="159"/>
      <c r="C711" s="160"/>
      <c r="D711" s="161"/>
      <c r="E711" s="162"/>
    </row>
    <row r="712" ht="12.75" customHeight="1">
      <c r="A712" s="153"/>
      <c r="B712" s="154"/>
      <c r="C712" s="155"/>
      <c r="D712" s="156"/>
      <c r="E712" s="157"/>
    </row>
    <row r="713" ht="12.75" customHeight="1">
      <c r="A713" s="158"/>
      <c r="B713" s="159"/>
      <c r="C713" s="160"/>
      <c r="D713" s="161"/>
      <c r="E713" s="162"/>
    </row>
    <row r="714" ht="12.75" customHeight="1">
      <c r="A714" s="153"/>
      <c r="B714" s="154"/>
      <c r="C714" s="155"/>
      <c r="D714" s="156"/>
      <c r="E714" s="157"/>
    </row>
    <row r="715" ht="12.75" customHeight="1">
      <c r="A715" s="158"/>
      <c r="B715" s="159"/>
      <c r="C715" s="160"/>
      <c r="D715" s="161"/>
      <c r="E715" s="162"/>
    </row>
    <row r="716" ht="12.75" customHeight="1">
      <c r="A716" s="153"/>
      <c r="B716" s="154"/>
      <c r="C716" s="155"/>
      <c r="D716" s="156"/>
      <c r="E716" s="157"/>
    </row>
    <row r="717" ht="12.75" customHeight="1">
      <c r="A717" s="158"/>
      <c r="B717" s="159"/>
      <c r="C717" s="160"/>
      <c r="D717" s="161"/>
      <c r="E717" s="162"/>
    </row>
    <row r="718" ht="12.75" customHeight="1">
      <c r="A718" s="153"/>
      <c r="B718" s="154"/>
      <c r="C718" s="155"/>
      <c r="D718" s="156"/>
      <c r="E718" s="157"/>
    </row>
    <row r="719" ht="12.75" customHeight="1">
      <c r="A719" s="158"/>
      <c r="B719" s="159"/>
      <c r="C719" s="160"/>
      <c r="D719" s="161"/>
      <c r="E719" s="162"/>
    </row>
    <row r="720" ht="12.75" customHeight="1">
      <c r="A720" s="153"/>
      <c r="B720" s="154"/>
      <c r="C720" s="155"/>
      <c r="D720" s="156"/>
      <c r="E720" s="157"/>
    </row>
    <row r="721" ht="12.75" customHeight="1">
      <c r="A721" s="158"/>
      <c r="B721" s="159"/>
      <c r="C721" s="160"/>
      <c r="D721" s="161"/>
      <c r="E721" s="162"/>
    </row>
    <row r="722" ht="12.75" customHeight="1">
      <c r="A722" s="153"/>
      <c r="B722" s="154"/>
      <c r="C722" s="155"/>
      <c r="D722" s="156"/>
      <c r="E722" s="157"/>
    </row>
    <row r="723" ht="12.75" customHeight="1">
      <c r="A723" s="158"/>
      <c r="B723" s="159"/>
      <c r="C723" s="160"/>
      <c r="D723" s="161"/>
      <c r="E723" s="162"/>
    </row>
    <row r="724" ht="12.75" customHeight="1">
      <c r="A724" s="153"/>
      <c r="B724" s="154"/>
      <c r="C724" s="155"/>
      <c r="D724" s="156"/>
      <c r="E724" s="157"/>
    </row>
    <row r="725" ht="12.75" customHeight="1">
      <c r="A725" s="158"/>
      <c r="B725" s="159"/>
      <c r="C725" s="160"/>
      <c r="D725" s="161"/>
      <c r="E725" s="162"/>
    </row>
    <row r="726" ht="12.75" customHeight="1">
      <c r="A726" s="153"/>
      <c r="B726" s="154"/>
      <c r="C726" s="155"/>
      <c r="D726" s="156"/>
      <c r="E726" s="157"/>
    </row>
    <row r="727" ht="12.75" customHeight="1">
      <c r="A727" s="158"/>
      <c r="B727" s="159"/>
      <c r="C727" s="160"/>
      <c r="D727" s="161"/>
      <c r="E727" s="162"/>
    </row>
    <row r="728" ht="12.75" customHeight="1">
      <c r="A728" s="153"/>
      <c r="B728" s="154"/>
      <c r="C728" s="155"/>
      <c r="D728" s="156"/>
      <c r="E728" s="157"/>
    </row>
    <row r="729" ht="12.75" customHeight="1">
      <c r="A729" s="158"/>
      <c r="B729" s="159"/>
      <c r="C729" s="160"/>
      <c r="D729" s="161"/>
      <c r="E729" s="162"/>
    </row>
    <row r="730" ht="12.75" customHeight="1">
      <c r="A730" s="153"/>
      <c r="B730" s="154"/>
      <c r="C730" s="155"/>
      <c r="D730" s="156"/>
      <c r="E730" s="157"/>
    </row>
    <row r="731" ht="12.75" customHeight="1">
      <c r="A731" s="158"/>
      <c r="B731" s="159"/>
      <c r="C731" s="160"/>
      <c r="D731" s="161"/>
      <c r="E731" s="162"/>
    </row>
    <row r="732" ht="12.75" customHeight="1">
      <c r="A732" s="153"/>
      <c r="B732" s="154"/>
      <c r="C732" s="155"/>
      <c r="D732" s="156"/>
      <c r="E732" s="157"/>
    </row>
    <row r="733" ht="12.75" customHeight="1">
      <c r="A733" s="158"/>
      <c r="B733" s="159"/>
      <c r="C733" s="160"/>
      <c r="D733" s="161"/>
      <c r="E733" s="162"/>
    </row>
    <row r="734" ht="12.75" customHeight="1">
      <c r="A734" s="153"/>
      <c r="B734" s="154"/>
      <c r="C734" s="155"/>
      <c r="D734" s="156"/>
      <c r="E734" s="157"/>
    </row>
    <row r="735" ht="12.75" customHeight="1">
      <c r="A735" s="158"/>
      <c r="B735" s="159"/>
      <c r="C735" s="160"/>
      <c r="D735" s="161"/>
      <c r="E735" s="162"/>
    </row>
    <row r="736" ht="12.75" customHeight="1">
      <c r="A736" s="153"/>
      <c r="B736" s="154"/>
      <c r="C736" s="155"/>
      <c r="D736" s="156"/>
      <c r="E736" s="157"/>
    </row>
    <row r="737" ht="12.75" customHeight="1">
      <c r="A737" s="158"/>
      <c r="B737" s="159"/>
      <c r="C737" s="160"/>
      <c r="D737" s="161"/>
      <c r="E737" s="162"/>
    </row>
    <row r="738" ht="12.75" customHeight="1">
      <c r="A738" s="153"/>
      <c r="B738" s="154"/>
      <c r="C738" s="155"/>
      <c r="D738" s="156"/>
      <c r="E738" s="157"/>
    </row>
    <row r="739" ht="12.75" customHeight="1">
      <c r="A739" s="158"/>
      <c r="B739" s="159"/>
      <c r="C739" s="160"/>
      <c r="D739" s="161"/>
      <c r="E739" s="162"/>
    </row>
    <row r="740" ht="12.75" customHeight="1">
      <c r="A740" s="153"/>
      <c r="B740" s="154"/>
      <c r="C740" s="155"/>
      <c r="D740" s="156"/>
      <c r="E740" s="157"/>
    </row>
    <row r="741" ht="12.75" customHeight="1">
      <c r="A741" s="158"/>
      <c r="B741" s="159"/>
      <c r="C741" s="160"/>
      <c r="D741" s="161"/>
      <c r="E741" s="162"/>
    </row>
    <row r="742" ht="12.75" customHeight="1">
      <c r="A742" s="153"/>
      <c r="B742" s="154"/>
      <c r="C742" s="155"/>
      <c r="D742" s="156"/>
      <c r="E742" s="157"/>
    </row>
    <row r="743" ht="12.75" customHeight="1">
      <c r="A743" s="158"/>
      <c r="B743" s="159"/>
      <c r="C743" s="160"/>
      <c r="D743" s="161"/>
      <c r="E743" s="162"/>
    </row>
    <row r="744" ht="12.75" customHeight="1">
      <c r="A744" s="153"/>
      <c r="B744" s="154"/>
      <c r="C744" s="155"/>
      <c r="D744" s="156"/>
      <c r="E744" s="157"/>
    </row>
    <row r="745" ht="12.75" customHeight="1">
      <c r="A745" s="158"/>
      <c r="B745" s="159"/>
      <c r="C745" s="160"/>
      <c r="D745" s="161"/>
      <c r="E745" s="162"/>
    </row>
    <row r="746" ht="12.75" customHeight="1">
      <c r="A746" s="153"/>
      <c r="B746" s="154"/>
      <c r="C746" s="155"/>
      <c r="D746" s="156"/>
      <c r="E746" s="157"/>
    </row>
    <row r="747" ht="12.75" customHeight="1">
      <c r="A747" s="158"/>
      <c r="B747" s="159"/>
      <c r="C747" s="160"/>
      <c r="D747" s="161"/>
      <c r="E747" s="162"/>
    </row>
    <row r="748" ht="12.75" customHeight="1">
      <c r="A748" s="153"/>
      <c r="B748" s="154"/>
      <c r="C748" s="155"/>
      <c r="D748" s="156"/>
      <c r="E748" s="157"/>
    </row>
    <row r="749" ht="12.75" customHeight="1">
      <c r="A749" s="158"/>
      <c r="B749" s="159"/>
      <c r="C749" s="160"/>
      <c r="D749" s="161"/>
      <c r="E749" s="162"/>
    </row>
    <row r="750" ht="12.75" customHeight="1">
      <c r="A750" s="153"/>
      <c r="B750" s="154"/>
      <c r="C750" s="155"/>
      <c r="D750" s="156"/>
      <c r="E750" s="157"/>
    </row>
    <row r="751" ht="12.75" customHeight="1">
      <c r="A751" s="158"/>
      <c r="B751" s="159"/>
      <c r="C751" s="160"/>
      <c r="D751" s="161"/>
      <c r="E751" s="162"/>
    </row>
    <row r="752" ht="12.75" customHeight="1">
      <c r="A752" s="153"/>
      <c r="B752" s="154"/>
      <c r="C752" s="155"/>
      <c r="D752" s="156"/>
      <c r="E752" s="157"/>
    </row>
    <row r="753" ht="12.75" customHeight="1">
      <c r="A753" s="158"/>
      <c r="B753" s="159"/>
      <c r="C753" s="160"/>
      <c r="D753" s="161"/>
      <c r="E753" s="162"/>
    </row>
    <row r="754" ht="12.75" customHeight="1">
      <c r="A754" s="153"/>
      <c r="B754" s="154"/>
      <c r="C754" s="155"/>
      <c r="D754" s="156"/>
      <c r="E754" s="157"/>
    </row>
    <row r="755" ht="12.75" customHeight="1">
      <c r="A755" s="158"/>
      <c r="B755" s="159"/>
      <c r="C755" s="160"/>
      <c r="D755" s="161"/>
      <c r="E755" s="162"/>
    </row>
    <row r="756" ht="12.75" customHeight="1">
      <c r="A756" s="153"/>
      <c r="B756" s="154"/>
      <c r="C756" s="155"/>
      <c r="D756" s="156"/>
      <c r="E756" s="157"/>
    </row>
    <row r="757" ht="12.75" customHeight="1">
      <c r="A757" s="158"/>
      <c r="B757" s="159"/>
      <c r="C757" s="160"/>
      <c r="D757" s="161"/>
      <c r="E757" s="162"/>
    </row>
    <row r="758" ht="12.75" customHeight="1">
      <c r="A758" s="153"/>
      <c r="B758" s="154"/>
      <c r="C758" s="155"/>
      <c r="D758" s="156"/>
      <c r="E758" s="157"/>
    </row>
    <row r="759" ht="12.75" customHeight="1">
      <c r="A759" s="158"/>
      <c r="B759" s="159"/>
      <c r="C759" s="160"/>
      <c r="D759" s="161"/>
      <c r="E759" s="162"/>
    </row>
    <row r="760" ht="12.75" customHeight="1">
      <c r="A760" s="153"/>
      <c r="B760" s="154"/>
      <c r="C760" s="155"/>
      <c r="D760" s="156"/>
      <c r="E760" s="157"/>
    </row>
    <row r="761" ht="12.75" customHeight="1">
      <c r="A761" s="158"/>
      <c r="B761" s="159"/>
      <c r="C761" s="160"/>
      <c r="D761" s="161"/>
      <c r="E761" s="162"/>
    </row>
    <row r="762" ht="12.75" customHeight="1">
      <c r="A762" s="153"/>
      <c r="B762" s="154"/>
      <c r="C762" s="155"/>
      <c r="D762" s="156"/>
      <c r="E762" s="157"/>
    </row>
    <row r="763" ht="12.75" customHeight="1">
      <c r="A763" s="158"/>
      <c r="B763" s="159"/>
      <c r="C763" s="160"/>
      <c r="D763" s="161"/>
      <c r="E763" s="162"/>
    </row>
    <row r="764" ht="12.75" customHeight="1">
      <c r="A764" s="153"/>
      <c r="B764" s="154"/>
      <c r="C764" s="155"/>
      <c r="D764" s="156"/>
      <c r="E764" s="157"/>
    </row>
    <row r="765" ht="12.75" customHeight="1">
      <c r="A765" s="158"/>
      <c r="B765" s="159"/>
      <c r="C765" s="160"/>
      <c r="D765" s="161"/>
      <c r="E765" s="162"/>
    </row>
    <row r="766" ht="12.75" customHeight="1">
      <c r="A766" s="153"/>
      <c r="B766" s="154"/>
      <c r="C766" s="155"/>
      <c r="D766" s="156"/>
      <c r="E766" s="157"/>
    </row>
    <row r="767" ht="12.75" customHeight="1">
      <c r="A767" s="158"/>
      <c r="B767" s="159"/>
      <c r="C767" s="160"/>
      <c r="D767" s="161"/>
      <c r="E767" s="162"/>
    </row>
    <row r="768" ht="12.75" customHeight="1">
      <c r="A768" s="153"/>
      <c r="B768" s="154"/>
      <c r="C768" s="155"/>
      <c r="D768" s="156"/>
      <c r="E768" s="157"/>
    </row>
    <row r="769" ht="12.75" customHeight="1">
      <c r="A769" s="158"/>
      <c r="B769" s="159"/>
      <c r="C769" s="160"/>
      <c r="D769" s="161"/>
      <c r="E769" s="162"/>
    </row>
    <row r="770" ht="12.75" customHeight="1">
      <c r="A770" s="153"/>
      <c r="B770" s="154"/>
      <c r="C770" s="155"/>
      <c r="D770" s="156"/>
      <c r="E770" s="157"/>
    </row>
    <row r="771" ht="12.75" customHeight="1">
      <c r="A771" s="158"/>
      <c r="B771" s="159"/>
      <c r="C771" s="160"/>
      <c r="D771" s="161"/>
      <c r="E771" s="162"/>
    </row>
    <row r="772" ht="12.75" customHeight="1">
      <c r="A772" s="153"/>
      <c r="B772" s="154"/>
      <c r="C772" s="155"/>
      <c r="D772" s="156"/>
      <c r="E772" s="157"/>
    </row>
    <row r="773" ht="12.75" customHeight="1">
      <c r="A773" s="158"/>
      <c r="B773" s="159"/>
      <c r="C773" s="160"/>
      <c r="D773" s="161"/>
      <c r="E773" s="162"/>
    </row>
    <row r="774" ht="12.75" customHeight="1">
      <c r="A774" s="153"/>
      <c r="B774" s="154"/>
      <c r="C774" s="155"/>
      <c r="D774" s="156"/>
      <c r="E774" s="157"/>
    </row>
    <row r="775" ht="12.75" customHeight="1">
      <c r="A775" s="158"/>
      <c r="B775" s="159"/>
      <c r="C775" s="160"/>
      <c r="D775" s="161"/>
      <c r="E775" s="162"/>
    </row>
    <row r="776" ht="12.75" customHeight="1">
      <c r="A776" s="153"/>
      <c r="B776" s="154"/>
      <c r="C776" s="155"/>
      <c r="D776" s="156"/>
      <c r="E776" s="157"/>
    </row>
    <row r="777" ht="12.75" customHeight="1">
      <c r="A777" s="158"/>
      <c r="B777" s="159"/>
      <c r="C777" s="160"/>
      <c r="D777" s="161"/>
      <c r="E777" s="162"/>
    </row>
    <row r="778" ht="12.75" customHeight="1">
      <c r="A778" s="153"/>
      <c r="B778" s="154"/>
      <c r="C778" s="155"/>
      <c r="D778" s="156"/>
      <c r="E778" s="157"/>
    </row>
    <row r="779" ht="12.75" customHeight="1">
      <c r="A779" s="158"/>
      <c r="B779" s="159"/>
      <c r="C779" s="160"/>
      <c r="D779" s="161"/>
      <c r="E779" s="162"/>
    </row>
    <row r="780" ht="12.75" customHeight="1">
      <c r="A780" s="153"/>
      <c r="B780" s="154"/>
      <c r="C780" s="155"/>
      <c r="D780" s="156"/>
      <c r="E780" s="157"/>
    </row>
    <row r="781" ht="12.75" customHeight="1">
      <c r="A781" s="158"/>
      <c r="B781" s="159"/>
      <c r="C781" s="160"/>
      <c r="D781" s="161"/>
      <c r="E781" s="162"/>
    </row>
    <row r="782" ht="12.75" customHeight="1">
      <c r="A782" s="153"/>
      <c r="B782" s="154"/>
      <c r="C782" s="155"/>
      <c r="D782" s="156"/>
      <c r="E782" s="157"/>
    </row>
    <row r="783" ht="12.75" customHeight="1">
      <c r="A783" s="158"/>
      <c r="B783" s="159"/>
      <c r="C783" s="160"/>
      <c r="D783" s="161"/>
      <c r="E783" s="162"/>
    </row>
    <row r="784" ht="12.75" customHeight="1">
      <c r="A784" s="153"/>
      <c r="B784" s="154"/>
      <c r="C784" s="155"/>
      <c r="D784" s="156"/>
      <c r="E784" s="157"/>
    </row>
    <row r="785" ht="12.75" customHeight="1">
      <c r="A785" s="158"/>
      <c r="B785" s="159"/>
      <c r="C785" s="160"/>
      <c r="D785" s="161"/>
      <c r="E785" s="162"/>
    </row>
    <row r="786" ht="12.75" customHeight="1">
      <c r="A786" s="153"/>
      <c r="B786" s="154"/>
      <c r="C786" s="155"/>
      <c r="D786" s="156"/>
      <c r="E786" s="157"/>
    </row>
    <row r="787" ht="12.75" customHeight="1">
      <c r="A787" s="158"/>
      <c r="B787" s="159"/>
      <c r="C787" s="160"/>
      <c r="D787" s="161"/>
      <c r="E787" s="162"/>
    </row>
    <row r="788" ht="12.75" customHeight="1">
      <c r="A788" s="153"/>
      <c r="B788" s="154"/>
      <c r="C788" s="155"/>
      <c r="D788" s="156"/>
      <c r="E788" s="157"/>
    </row>
    <row r="789" ht="12.75" customHeight="1">
      <c r="A789" s="158"/>
      <c r="B789" s="159"/>
      <c r="C789" s="160"/>
      <c r="D789" s="161"/>
      <c r="E789" s="162"/>
    </row>
    <row r="790" ht="12.75" customHeight="1">
      <c r="A790" s="153"/>
      <c r="B790" s="154"/>
      <c r="C790" s="155"/>
      <c r="D790" s="156"/>
      <c r="E790" s="157"/>
    </row>
    <row r="791" ht="12.75" customHeight="1">
      <c r="A791" s="158"/>
      <c r="B791" s="159"/>
      <c r="C791" s="160"/>
      <c r="D791" s="161"/>
      <c r="E791" s="162"/>
    </row>
    <row r="792" ht="12.75" customHeight="1">
      <c r="A792" s="153"/>
      <c r="B792" s="154"/>
      <c r="C792" s="155"/>
      <c r="D792" s="156"/>
      <c r="E792" s="157"/>
    </row>
    <row r="793" ht="12.75" customHeight="1">
      <c r="A793" s="158"/>
      <c r="B793" s="159"/>
      <c r="C793" s="160"/>
      <c r="D793" s="161"/>
      <c r="E793" s="162"/>
    </row>
    <row r="794" ht="12.75" customHeight="1">
      <c r="A794" s="153"/>
      <c r="B794" s="154"/>
      <c r="C794" s="155"/>
      <c r="D794" s="156"/>
      <c r="E794" s="157"/>
    </row>
    <row r="795" ht="12.75" customHeight="1">
      <c r="A795" s="158"/>
      <c r="B795" s="159"/>
      <c r="C795" s="160"/>
      <c r="D795" s="161"/>
      <c r="E795" s="162"/>
    </row>
    <row r="796" ht="12.75" customHeight="1">
      <c r="A796" s="153"/>
      <c r="B796" s="154"/>
      <c r="C796" s="155"/>
      <c r="D796" s="156"/>
      <c r="E796" s="157"/>
    </row>
    <row r="797" ht="12.75" customHeight="1">
      <c r="A797" s="158"/>
      <c r="B797" s="159"/>
      <c r="C797" s="160"/>
      <c r="D797" s="161"/>
      <c r="E797" s="162"/>
    </row>
    <row r="798" ht="12.75" customHeight="1">
      <c r="A798" s="153"/>
      <c r="B798" s="154"/>
      <c r="C798" s="155"/>
      <c r="D798" s="156"/>
      <c r="E798" s="157"/>
    </row>
    <row r="799" ht="12.75" customHeight="1">
      <c r="A799" s="158"/>
      <c r="B799" s="159"/>
      <c r="C799" s="160"/>
      <c r="D799" s="161"/>
      <c r="E799" s="162"/>
    </row>
    <row r="800" ht="12.75" customHeight="1">
      <c r="A800" s="153"/>
      <c r="B800" s="154"/>
      <c r="C800" s="155"/>
      <c r="D800" s="156"/>
      <c r="E800" s="157"/>
    </row>
    <row r="801" ht="12.75" customHeight="1">
      <c r="A801" s="158"/>
      <c r="B801" s="159"/>
      <c r="C801" s="160"/>
      <c r="D801" s="161"/>
      <c r="E801" s="162"/>
    </row>
    <row r="802" ht="12.75" customHeight="1">
      <c r="A802" s="153"/>
      <c r="B802" s="154"/>
      <c r="C802" s="155"/>
      <c r="D802" s="156"/>
      <c r="E802" s="157"/>
    </row>
    <row r="803" ht="12.75" customHeight="1">
      <c r="A803" s="158"/>
      <c r="B803" s="159"/>
      <c r="C803" s="160"/>
      <c r="D803" s="161"/>
      <c r="E803" s="162"/>
    </row>
    <row r="804" ht="12.75" customHeight="1">
      <c r="A804" s="153"/>
      <c r="B804" s="154"/>
      <c r="C804" s="155"/>
      <c r="D804" s="156"/>
      <c r="E804" s="157"/>
    </row>
    <row r="805" ht="12.75" customHeight="1">
      <c r="A805" s="158"/>
      <c r="B805" s="159"/>
      <c r="C805" s="160"/>
      <c r="D805" s="161"/>
      <c r="E805" s="162"/>
    </row>
    <row r="806" ht="12.75" customHeight="1">
      <c r="A806" s="153"/>
      <c r="B806" s="154"/>
      <c r="C806" s="155"/>
      <c r="D806" s="156"/>
      <c r="E806" s="157"/>
    </row>
    <row r="807" ht="12.75" customHeight="1">
      <c r="A807" s="158"/>
      <c r="B807" s="159"/>
      <c r="C807" s="160"/>
      <c r="D807" s="161"/>
      <c r="E807" s="162"/>
    </row>
    <row r="808" ht="12.75" customHeight="1">
      <c r="A808" s="153"/>
      <c r="B808" s="154"/>
      <c r="C808" s="155"/>
      <c r="D808" s="156"/>
      <c r="E808" s="157"/>
    </row>
    <row r="809" ht="12.75" customHeight="1">
      <c r="A809" s="158"/>
      <c r="B809" s="159"/>
      <c r="C809" s="160"/>
      <c r="D809" s="161"/>
      <c r="E809" s="162"/>
    </row>
    <row r="810" ht="12.75" customHeight="1">
      <c r="A810" s="153"/>
      <c r="B810" s="154"/>
      <c r="C810" s="155"/>
      <c r="D810" s="156"/>
      <c r="E810" s="157"/>
    </row>
    <row r="811" ht="12.75" customHeight="1">
      <c r="A811" s="158"/>
      <c r="B811" s="159"/>
      <c r="C811" s="160"/>
      <c r="D811" s="161"/>
      <c r="E811" s="162"/>
    </row>
    <row r="812" ht="12.75" customHeight="1">
      <c r="A812" s="153"/>
      <c r="B812" s="154"/>
      <c r="C812" s="155"/>
      <c r="D812" s="156"/>
      <c r="E812" s="157"/>
    </row>
    <row r="813" ht="12.75" customHeight="1">
      <c r="A813" s="158"/>
      <c r="B813" s="159"/>
      <c r="C813" s="160"/>
      <c r="D813" s="161"/>
      <c r="E813" s="162"/>
    </row>
    <row r="814" ht="12.75" customHeight="1">
      <c r="A814" s="153"/>
      <c r="B814" s="154"/>
      <c r="C814" s="155"/>
      <c r="D814" s="156"/>
      <c r="E814" s="157"/>
    </row>
    <row r="815" ht="12.75" customHeight="1">
      <c r="A815" s="158"/>
      <c r="B815" s="159"/>
      <c r="C815" s="160"/>
      <c r="D815" s="161"/>
      <c r="E815" s="162"/>
    </row>
    <row r="816" ht="12.75" customHeight="1">
      <c r="A816" s="153"/>
      <c r="B816" s="154"/>
      <c r="C816" s="155"/>
      <c r="D816" s="156"/>
      <c r="E816" s="157"/>
    </row>
    <row r="817" ht="12.75" customHeight="1">
      <c r="A817" s="158"/>
      <c r="B817" s="159"/>
      <c r="C817" s="160"/>
      <c r="D817" s="161"/>
      <c r="E817" s="162"/>
    </row>
    <row r="818" ht="12.75" customHeight="1">
      <c r="A818" s="153"/>
      <c r="B818" s="154"/>
      <c r="C818" s="155"/>
      <c r="D818" s="156"/>
      <c r="E818" s="157"/>
    </row>
    <row r="819" ht="12.75" customHeight="1">
      <c r="A819" s="158"/>
      <c r="B819" s="159"/>
      <c r="C819" s="160"/>
      <c r="D819" s="161"/>
      <c r="E819" s="162"/>
    </row>
    <row r="820" ht="12.75" customHeight="1">
      <c r="A820" s="153"/>
      <c r="B820" s="154"/>
      <c r="C820" s="155"/>
      <c r="D820" s="156"/>
      <c r="E820" s="157"/>
    </row>
    <row r="821" ht="12.75" customHeight="1">
      <c r="A821" s="158"/>
      <c r="B821" s="159"/>
      <c r="C821" s="160"/>
      <c r="D821" s="161"/>
      <c r="E821" s="162"/>
    </row>
    <row r="822" ht="12.75" customHeight="1">
      <c r="A822" s="153"/>
      <c r="B822" s="154"/>
      <c r="C822" s="155"/>
      <c r="D822" s="156"/>
      <c r="E822" s="157"/>
    </row>
    <row r="823" ht="12.75" customHeight="1">
      <c r="A823" s="158"/>
      <c r="B823" s="159"/>
      <c r="C823" s="160"/>
      <c r="D823" s="161"/>
      <c r="E823" s="162"/>
    </row>
    <row r="824" ht="12.75" customHeight="1">
      <c r="A824" s="153"/>
      <c r="B824" s="154"/>
      <c r="C824" s="155"/>
      <c r="D824" s="156"/>
      <c r="E824" s="157"/>
    </row>
    <row r="825" ht="12.75" customHeight="1">
      <c r="A825" s="158"/>
      <c r="B825" s="159"/>
      <c r="C825" s="160"/>
      <c r="D825" s="161"/>
      <c r="E825" s="162"/>
    </row>
    <row r="826" ht="12.75" customHeight="1">
      <c r="A826" s="153"/>
      <c r="B826" s="154"/>
      <c r="C826" s="155"/>
      <c r="D826" s="156"/>
      <c r="E826" s="157"/>
    </row>
    <row r="827" ht="12.75" customHeight="1">
      <c r="A827" s="158"/>
      <c r="B827" s="159"/>
      <c r="C827" s="160"/>
      <c r="D827" s="161"/>
      <c r="E827" s="162"/>
    </row>
    <row r="828" ht="12.75" customHeight="1">
      <c r="A828" s="153"/>
      <c r="B828" s="154"/>
      <c r="C828" s="155"/>
      <c r="D828" s="156"/>
      <c r="E828" s="157"/>
    </row>
    <row r="829" ht="12.75" customHeight="1">
      <c r="A829" s="158"/>
      <c r="B829" s="159"/>
      <c r="C829" s="160"/>
      <c r="D829" s="161"/>
      <c r="E829" s="162"/>
    </row>
    <row r="830" ht="12.75" customHeight="1">
      <c r="A830" s="153"/>
      <c r="B830" s="154"/>
      <c r="C830" s="155"/>
      <c r="D830" s="156"/>
      <c r="E830" s="157"/>
    </row>
    <row r="831" ht="12.75" customHeight="1">
      <c r="A831" s="158"/>
      <c r="B831" s="159"/>
      <c r="C831" s="160"/>
      <c r="D831" s="161"/>
      <c r="E831" s="162"/>
    </row>
    <row r="832" ht="12.75" customHeight="1">
      <c r="A832" s="153"/>
      <c r="B832" s="154"/>
      <c r="C832" s="155"/>
      <c r="D832" s="156"/>
      <c r="E832" s="157"/>
    </row>
    <row r="833" ht="12.75" customHeight="1">
      <c r="A833" s="158"/>
      <c r="B833" s="159"/>
      <c r="C833" s="160"/>
      <c r="D833" s="161"/>
      <c r="E833" s="162"/>
    </row>
    <row r="834" ht="12.75" customHeight="1">
      <c r="A834" s="153"/>
      <c r="B834" s="154"/>
      <c r="C834" s="155"/>
      <c r="D834" s="156"/>
      <c r="E834" s="157"/>
    </row>
    <row r="835" ht="12.75" customHeight="1">
      <c r="A835" s="158"/>
      <c r="B835" s="159"/>
      <c r="C835" s="160"/>
      <c r="D835" s="161"/>
      <c r="E835" s="162"/>
    </row>
    <row r="836" ht="12.75" customHeight="1">
      <c r="A836" s="153"/>
      <c r="B836" s="154"/>
      <c r="C836" s="155"/>
      <c r="D836" s="156"/>
      <c r="E836" s="157"/>
    </row>
    <row r="837" ht="12.75" customHeight="1">
      <c r="A837" s="158"/>
      <c r="B837" s="159"/>
      <c r="C837" s="160"/>
      <c r="D837" s="161"/>
      <c r="E837" s="162"/>
    </row>
    <row r="838" ht="12.75" customHeight="1">
      <c r="A838" s="153"/>
      <c r="B838" s="154"/>
      <c r="C838" s="155"/>
      <c r="D838" s="156"/>
      <c r="E838" s="157"/>
    </row>
    <row r="839" ht="12.75" customHeight="1">
      <c r="A839" s="158"/>
      <c r="B839" s="159"/>
      <c r="C839" s="160"/>
      <c r="D839" s="161"/>
      <c r="E839" s="162"/>
    </row>
    <row r="840" ht="12.75" customHeight="1">
      <c r="A840" s="153"/>
      <c r="B840" s="154"/>
      <c r="C840" s="155"/>
      <c r="D840" s="156"/>
      <c r="E840" s="157"/>
    </row>
    <row r="841" ht="12.75" customHeight="1">
      <c r="A841" s="158"/>
      <c r="B841" s="159"/>
      <c r="C841" s="160"/>
      <c r="D841" s="161"/>
      <c r="E841" s="162"/>
    </row>
    <row r="842" ht="12.75" customHeight="1">
      <c r="A842" s="153"/>
      <c r="B842" s="154"/>
      <c r="C842" s="155"/>
      <c r="D842" s="156"/>
      <c r="E842" s="157"/>
    </row>
    <row r="843" ht="12.75" customHeight="1">
      <c r="A843" s="158"/>
      <c r="B843" s="159"/>
      <c r="C843" s="160"/>
      <c r="D843" s="161"/>
      <c r="E843" s="162"/>
    </row>
    <row r="844" ht="12.75" customHeight="1">
      <c r="A844" s="153"/>
      <c r="B844" s="154"/>
      <c r="C844" s="155"/>
      <c r="D844" s="156"/>
      <c r="E844" s="157"/>
    </row>
    <row r="845" ht="12.75" customHeight="1">
      <c r="A845" s="158"/>
      <c r="B845" s="159"/>
      <c r="C845" s="160"/>
      <c r="D845" s="161"/>
      <c r="E845" s="162"/>
    </row>
    <row r="846" ht="12.75" customHeight="1">
      <c r="A846" s="153"/>
      <c r="B846" s="154"/>
      <c r="C846" s="155"/>
      <c r="D846" s="156"/>
      <c r="E846" s="157"/>
    </row>
    <row r="847" ht="12.75" customHeight="1">
      <c r="A847" s="158"/>
      <c r="B847" s="159"/>
      <c r="C847" s="160"/>
      <c r="D847" s="161"/>
      <c r="E847" s="162"/>
    </row>
    <row r="848" ht="12.75" customHeight="1">
      <c r="A848" s="153"/>
      <c r="B848" s="154"/>
      <c r="C848" s="155"/>
      <c r="D848" s="156"/>
      <c r="E848" s="157"/>
    </row>
    <row r="849" ht="12.75" customHeight="1">
      <c r="A849" s="158"/>
      <c r="B849" s="159"/>
      <c r="C849" s="160"/>
      <c r="D849" s="161"/>
      <c r="E849" s="162"/>
    </row>
    <row r="850" ht="12.75" customHeight="1">
      <c r="A850" s="153"/>
      <c r="B850" s="154"/>
      <c r="C850" s="155"/>
      <c r="D850" s="156"/>
      <c r="E850" s="157"/>
    </row>
    <row r="851" ht="12.75" customHeight="1">
      <c r="A851" s="158"/>
      <c r="B851" s="159"/>
      <c r="C851" s="160"/>
      <c r="D851" s="161"/>
      <c r="E851" s="162"/>
    </row>
    <row r="852" ht="12.75" customHeight="1">
      <c r="A852" s="153"/>
      <c r="B852" s="154"/>
      <c r="C852" s="155"/>
      <c r="D852" s="156"/>
      <c r="E852" s="157"/>
    </row>
    <row r="853" ht="12.75" customHeight="1">
      <c r="A853" s="158"/>
      <c r="B853" s="159"/>
      <c r="C853" s="160"/>
      <c r="D853" s="161"/>
      <c r="E853" s="162"/>
    </row>
    <row r="854" ht="12.75" customHeight="1">
      <c r="A854" s="153"/>
      <c r="B854" s="154"/>
      <c r="C854" s="155"/>
      <c r="D854" s="156"/>
      <c r="E854" s="157"/>
    </row>
    <row r="855" ht="12.75" customHeight="1">
      <c r="A855" s="158"/>
      <c r="B855" s="159"/>
      <c r="C855" s="160"/>
      <c r="D855" s="161"/>
      <c r="E855" s="162"/>
    </row>
    <row r="856" ht="12.75" customHeight="1">
      <c r="A856" s="153"/>
      <c r="B856" s="154"/>
      <c r="C856" s="155"/>
      <c r="D856" s="156"/>
      <c r="E856" s="157"/>
    </row>
    <row r="857" ht="12.75" customHeight="1">
      <c r="A857" s="158"/>
      <c r="B857" s="159"/>
      <c r="C857" s="160"/>
      <c r="D857" s="161"/>
      <c r="E857" s="162"/>
    </row>
    <row r="858" ht="12.75" customHeight="1">
      <c r="A858" s="153"/>
      <c r="B858" s="154"/>
      <c r="C858" s="155"/>
      <c r="D858" s="156"/>
      <c r="E858" s="157"/>
    </row>
    <row r="859" ht="12.75" customHeight="1">
      <c r="A859" s="158"/>
      <c r="B859" s="159"/>
      <c r="C859" s="160"/>
      <c r="D859" s="161"/>
      <c r="E859" s="162"/>
    </row>
    <row r="860" ht="12.75" customHeight="1">
      <c r="A860" s="153"/>
      <c r="B860" s="154"/>
      <c r="C860" s="155"/>
      <c r="D860" s="156"/>
      <c r="E860" s="157"/>
    </row>
    <row r="861" ht="12.75" customHeight="1">
      <c r="A861" s="158"/>
      <c r="B861" s="159"/>
      <c r="C861" s="160"/>
      <c r="D861" s="161"/>
      <c r="E861" s="162"/>
    </row>
    <row r="862" ht="12.75" customHeight="1">
      <c r="A862" s="153"/>
      <c r="B862" s="154"/>
      <c r="C862" s="155"/>
      <c r="D862" s="156"/>
      <c r="E862" s="157"/>
    </row>
    <row r="863" ht="12.75" customHeight="1">
      <c r="A863" s="158"/>
      <c r="B863" s="159"/>
      <c r="C863" s="160"/>
      <c r="D863" s="161"/>
      <c r="E863" s="162"/>
    </row>
    <row r="864" ht="12.75" customHeight="1">
      <c r="A864" s="153"/>
      <c r="B864" s="154"/>
      <c r="C864" s="155"/>
      <c r="D864" s="156"/>
      <c r="E864" s="157"/>
    </row>
    <row r="865" ht="12.75" customHeight="1">
      <c r="A865" s="158"/>
      <c r="B865" s="159"/>
      <c r="C865" s="160"/>
      <c r="D865" s="161"/>
      <c r="E865" s="162"/>
    </row>
    <row r="866" ht="12.75" customHeight="1">
      <c r="A866" s="153"/>
      <c r="B866" s="154"/>
      <c r="C866" s="155"/>
      <c r="D866" s="156"/>
      <c r="E866" s="157"/>
    </row>
    <row r="867" ht="12.75" customHeight="1">
      <c r="A867" s="158"/>
      <c r="B867" s="159"/>
      <c r="C867" s="160"/>
      <c r="D867" s="161"/>
      <c r="E867" s="162"/>
    </row>
    <row r="868" ht="12.75" customHeight="1">
      <c r="A868" s="153"/>
      <c r="B868" s="154"/>
      <c r="C868" s="155"/>
      <c r="D868" s="156"/>
      <c r="E868" s="157"/>
    </row>
    <row r="869" ht="12.75" customHeight="1">
      <c r="A869" s="158"/>
      <c r="B869" s="159"/>
      <c r="C869" s="160"/>
      <c r="D869" s="161"/>
      <c r="E869" s="162"/>
    </row>
    <row r="870" ht="12.75" customHeight="1">
      <c r="A870" s="153"/>
      <c r="B870" s="154"/>
      <c r="C870" s="155"/>
      <c r="D870" s="156"/>
      <c r="E870" s="157"/>
    </row>
    <row r="871" ht="12.75" customHeight="1">
      <c r="A871" s="158"/>
      <c r="B871" s="159"/>
      <c r="C871" s="160"/>
      <c r="D871" s="161"/>
      <c r="E871" s="162"/>
    </row>
    <row r="872" ht="12.75" customHeight="1">
      <c r="A872" s="153"/>
      <c r="B872" s="154"/>
      <c r="C872" s="155"/>
      <c r="D872" s="156"/>
      <c r="E872" s="157"/>
    </row>
    <row r="873" ht="12.75" customHeight="1">
      <c r="A873" s="158"/>
      <c r="B873" s="159"/>
      <c r="C873" s="160"/>
      <c r="D873" s="161"/>
      <c r="E873" s="162"/>
    </row>
    <row r="874" ht="12.75" customHeight="1">
      <c r="A874" s="153"/>
      <c r="B874" s="154"/>
      <c r="C874" s="155"/>
      <c r="D874" s="156"/>
      <c r="E874" s="157"/>
    </row>
    <row r="875" ht="12.75" customHeight="1">
      <c r="A875" s="158"/>
      <c r="B875" s="159"/>
      <c r="C875" s="160"/>
      <c r="D875" s="161"/>
      <c r="E875" s="162"/>
    </row>
    <row r="876" ht="12.75" customHeight="1">
      <c r="A876" s="153"/>
      <c r="B876" s="154"/>
      <c r="C876" s="155"/>
      <c r="D876" s="156"/>
      <c r="E876" s="157"/>
    </row>
    <row r="877" ht="12.75" customHeight="1">
      <c r="A877" s="158"/>
      <c r="B877" s="159"/>
      <c r="C877" s="160"/>
      <c r="D877" s="161"/>
      <c r="E877" s="162"/>
    </row>
    <row r="878" ht="12.75" customHeight="1">
      <c r="A878" s="153"/>
      <c r="B878" s="154"/>
      <c r="C878" s="155"/>
      <c r="D878" s="156"/>
      <c r="E878" s="157"/>
    </row>
    <row r="879" ht="12.75" customHeight="1">
      <c r="A879" s="158"/>
      <c r="B879" s="159"/>
      <c r="C879" s="160"/>
      <c r="D879" s="161"/>
      <c r="E879" s="162"/>
    </row>
    <row r="880" ht="12.75" customHeight="1">
      <c r="A880" s="153"/>
      <c r="B880" s="154"/>
      <c r="C880" s="155"/>
      <c r="D880" s="156"/>
      <c r="E880" s="157"/>
    </row>
    <row r="881" ht="12.75" customHeight="1">
      <c r="A881" s="158"/>
      <c r="B881" s="159"/>
      <c r="C881" s="160"/>
      <c r="D881" s="161"/>
      <c r="E881" s="162"/>
    </row>
    <row r="882" ht="12.75" customHeight="1">
      <c r="A882" s="153"/>
      <c r="B882" s="154"/>
      <c r="C882" s="155"/>
      <c r="D882" s="156"/>
      <c r="E882" s="157"/>
    </row>
    <row r="883" ht="12.75" customHeight="1">
      <c r="A883" s="158"/>
      <c r="B883" s="159"/>
      <c r="C883" s="160"/>
      <c r="D883" s="161"/>
      <c r="E883" s="162"/>
    </row>
    <row r="884" ht="12.75" customHeight="1">
      <c r="A884" s="153"/>
      <c r="B884" s="154"/>
      <c r="C884" s="155"/>
      <c r="D884" s="156"/>
      <c r="E884" s="157"/>
    </row>
    <row r="885" ht="12.75" customHeight="1">
      <c r="A885" s="158"/>
      <c r="B885" s="159"/>
      <c r="C885" s="160"/>
      <c r="D885" s="161"/>
      <c r="E885" s="162"/>
    </row>
    <row r="886" ht="12.75" customHeight="1">
      <c r="A886" s="153"/>
      <c r="B886" s="154"/>
      <c r="C886" s="155"/>
      <c r="D886" s="156"/>
      <c r="E886" s="157"/>
    </row>
    <row r="887" ht="12.75" customHeight="1">
      <c r="A887" s="158"/>
      <c r="B887" s="159"/>
      <c r="C887" s="160"/>
      <c r="D887" s="161"/>
      <c r="E887" s="162"/>
    </row>
    <row r="888" ht="12.75" customHeight="1">
      <c r="A888" s="153"/>
      <c r="B888" s="154"/>
      <c r="C888" s="155"/>
      <c r="D888" s="156"/>
      <c r="E888" s="157"/>
    </row>
    <row r="889" ht="12.75" customHeight="1">
      <c r="A889" s="158"/>
      <c r="B889" s="159"/>
      <c r="C889" s="160"/>
      <c r="D889" s="161"/>
      <c r="E889" s="162"/>
    </row>
    <row r="890" ht="12.75" customHeight="1">
      <c r="A890" s="153"/>
      <c r="B890" s="154"/>
      <c r="C890" s="155"/>
      <c r="D890" s="156"/>
      <c r="E890" s="157"/>
    </row>
    <row r="891" ht="12.75" customHeight="1">
      <c r="A891" s="158"/>
      <c r="B891" s="159"/>
      <c r="C891" s="160"/>
      <c r="D891" s="161"/>
      <c r="E891" s="162"/>
    </row>
    <row r="892" ht="12.75" customHeight="1">
      <c r="A892" s="153"/>
      <c r="B892" s="154"/>
      <c r="C892" s="155"/>
      <c r="D892" s="156"/>
      <c r="E892" s="157"/>
    </row>
    <row r="893" ht="12.75" customHeight="1">
      <c r="A893" s="158"/>
      <c r="B893" s="159"/>
      <c r="C893" s="160"/>
      <c r="D893" s="161"/>
      <c r="E893" s="162"/>
    </row>
    <row r="894" ht="12.75" customHeight="1">
      <c r="A894" s="153"/>
      <c r="B894" s="154"/>
      <c r="C894" s="155"/>
      <c r="D894" s="156"/>
      <c r="E894" s="157"/>
    </row>
    <row r="895" ht="12.75" customHeight="1">
      <c r="A895" s="158"/>
      <c r="B895" s="159"/>
      <c r="C895" s="160"/>
      <c r="D895" s="161"/>
      <c r="E895" s="162"/>
    </row>
    <row r="896" ht="12.75" customHeight="1">
      <c r="A896" s="153"/>
      <c r="B896" s="154"/>
      <c r="C896" s="155"/>
      <c r="D896" s="156"/>
      <c r="E896" s="157"/>
    </row>
    <row r="897" ht="12.75" customHeight="1">
      <c r="A897" s="158"/>
      <c r="B897" s="159"/>
      <c r="C897" s="160"/>
      <c r="D897" s="161"/>
      <c r="E897" s="162"/>
    </row>
    <row r="898" ht="12.75" customHeight="1">
      <c r="A898" s="153"/>
      <c r="B898" s="154"/>
      <c r="C898" s="155"/>
      <c r="D898" s="156"/>
      <c r="E898" s="157"/>
    </row>
    <row r="899" ht="12.75" customHeight="1">
      <c r="A899" s="158"/>
      <c r="B899" s="159"/>
      <c r="C899" s="160"/>
      <c r="D899" s="161"/>
      <c r="E899" s="162"/>
    </row>
    <row r="900" ht="12.75" customHeight="1">
      <c r="A900" s="153"/>
      <c r="B900" s="154"/>
      <c r="C900" s="155"/>
      <c r="D900" s="156"/>
      <c r="E900" s="157"/>
    </row>
    <row r="901" ht="12.75" customHeight="1">
      <c r="A901" s="158"/>
      <c r="B901" s="159"/>
      <c r="C901" s="160"/>
      <c r="D901" s="161"/>
      <c r="E901" s="162"/>
    </row>
    <row r="902" ht="12.75" customHeight="1">
      <c r="A902" s="153"/>
      <c r="B902" s="154"/>
      <c r="C902" s="155"/>
      <c r="D902" s="156"/>
      <c r="E902" s="157"/>
    </row>
    <row r="903" ht="12.75" customHeight="1">
      <c r="A903" s="158"/>
      <c r="B903" s="159"/>
      <c r="C903" s="160"/>
      <c r="D903" s="161"/>
      <c r="E903" s="162"/>
    </row>
    <row r="904" ht="12.75" customHeight="1">
      <c r="A904" s="153"/>
      <c r="B904" s="154"/>
      <c r="C904" s="155"/>
      <c r="D904" s="156"/>
      <c r="E904" s="157"/>
    </row>
    <row r="905" ht="12.75" customHeight="1">
      <c r="A905" s="158"/>
      <c r="B905" s="159"/>
      <c r="C905" s="160"/>
      <c r="D905" s="161"/>
      <c r="E905" s="162"/>
    </row>
    <row r="906" ht="12.75" customHeight="1">
      <c r="A906" s="153"/>
      <c r="B906" s="154"/>
      <c r="C906" s="155"/>
      <c r="D906" s="156"/>
      <c r="E906" s="157"/>
    </row>
    <row r="907" ht="12.75" customHeight="1">
      <c r="A907" s="158"/>
      <c r="B907" s="159"/>
      <c r="C907" s="160"/>
      <c r="D907" s="161"/>
      <c r="E907" s="162"/>
    </row>
    <row r="908" ht="12.75" customHeight="1">
      <c r="A908" s="153"/>
      <c r="B908" s="154"/>
      <c r="C908" s="155"/>
      <c r="D908" s="156"/>
      <c r="E908" s="157"/>
    </row>
    <row r="909" ht="12.75" customHeight="1">
      <c r="A909" s="158"/>
      <c r="B909" s="159"/>
      <c r="C909" s="160"/>
      <c r="D909" s="161"/>
      <c r="E909" s="162"/>
    </row>
    <row r="910" ht="12.75" customHeight="1">
      <c r="A910" s="153"/>
      <c r="B910" s="154"/>
      <c r="C910" s="155"/>
      <c r="D910" s="156"/>
      <c r="E910" s="157"/>
    </row>
    <row r="911" ht="12.75" customHeight="1">
      <c r="A911" s="158"/>
      <c r="B911" s="159"/>
      <c r="C911" s="160"/>
      <c r="D911" s="161"/>
      <c r="E911" s="162"/>
    </row>
    <row r="912" ht="12.75" customHeight="1">
      <c r="A912" s="153"/>
      <c r="B912" s="154"/>
      <c r="C912" s="155"/>
      <c r="D912" s="156"/>
      <c r="E912" s="157"/>
    </row>
    <row r="913" ht="12.75" customHeight="1">
      <c r="A913" s="158"/>
      <c r="B913" s="159"/>
      <c r="C913" s="160"/>
      <c r="D913" s="161"/>
      <c r="E913" s="162"/>
    </row>
    <row r="914" ht="12.75" customHeight="1">
      <c r="A914" s="153"/>
      <c r="B914" s="154"/>
      <c r="C914" s="155"/>
      <c r="D914" s="156"/>
      <c r="E914" s="157"/>
    </row>
    <row r="915" ht="12.75" customHeight="1">
      <c r="A915" s="158"/>
      <c r="B915" s="159"/>
      <c r="C915" s="160"/>
      <c r="D915" s="161"/>
      <c r="E915" s="162"/>
    </row>
    <row r="916" ht="12.75" customHeight="1">
      <c r="A916" s="153"/>
      <c r="B916" s="154"/>
      <c r="C916" s="155"/>
      <c r="D916" s="156"/>
      <c r="E916" s="157"/>
    </row>
    <row r="917" ht="12.75" customHeight="1">
      <c r="A917" s="158"/>
      <c r="B917" s="159"/>
      <c r="C917" s="160"/>
      <c r="D917" s="161"/>
      <c r="E917" s="162"/>
    </row>
    <row r="918" ht="12.75" customHeight="1">
      <c r="A918" s="153"/>
      <c r="B918" s="154"/>
      <c r="C918" s="155"/>
      <c r="D918" s="156"/>
      <c r="E918" s="157"/>
    </row>
    <row r="919" ht="12.75" customHeight="1">
      <c r="A919" s="158"/>
      <c r="B919" s="159"/>
      <c r="C919" s="160"/>
      <c r="D919" s="161"/>
      <c r="E919" s="162"/>
    </row>
    <row r="920" ht="12.75" customHeight="1">
      <c r="A920" s="153"/>
      <c r="B920" s="154"/>
      <c r="C920" s="155"/>
      <c r="D920" s="156"/>
      <c r="E920" s="157"/>
    </row>
    <row r="921" ht="12.75" customHeight="1">
      <c r="A921" s="158"/>
      <c r="B921" s="159"/>
      <c r="C921" s="160"/>
      <c r="D921" s="161"/>
      <c r="E921" s="162"/>
    </row>
    <row r="922" ht="12.75" customHeight="1">
      <c r="A922" s="153"/>
      <c r="B922" s="154"/>
      <c r="C922" s="155"/>
      <c r="D922" s="156"/>
      <c r="E922" s="157"/>
    </row>
    <row r="923" ht="12.75" customHeight="1">
      <c r="A923" s="158"/>
      <c r="B923" s="159"/>
      <c r="C923" s="160"/>
      <c r="D923" s="161"/>
      <c r="E923" s="162"/>
    </row>
    <row r="924" ht="12.75" customHeight="1">
      <c r="A924" s="153"/>
      <c r="B924" s="154"/>
      <c r="C924" s="155"/>
      <c r="D924" s="156"/>
      <c r="E924" s="157"/>
    </row>
    <row r="925" ht="12.75" customHeight="1">
      <c r="A925" s="158"/>
      <c r="B925" s="159"/>
      <c r="C925" s="160"/>
      <c r="D925" s="161"/>
      <c r="E925" s="162"/>
    </row>
    <row r="926" ht="12.75" customHeight="1">
      <c r="A926" s="153"/>
      <c r="B926" s="154"/>
      <c r="C926" s="155"/>
      <c r="D926" s="156"/>
      <c r="E926" s="157"/>
    </row>
    <row r="927" ht="12.75" customHeight="1">
      <c r="A927" s="158"/>
      <c r="B927" s="159"/>
      <c r="C927" s="160"/>
      <c r="D927" s="161"/>
      <c r="E927" s="162"/>
    </row>
    <row r="928" ht="12.75" customHeight="1">
      <c r="A928" s="153"/>
      <c r="B928" s="154"/>
      <c r="C928" s="155"/>
      <c r="D928" s="156"/>
      <c r="E928" s="157"/>
    </row>
    <row r="929" ht="12.75" customHeight="1">
      <c r="A929" s="158"/>
      <c r="B929" s="159"/>
      <c r="C929" s="160"/>
      <c r="D929" s="161"/>
      <c r="E929" s="162"/>
    </row>
    <row r="930" ht="12.75" customHeight="1">
      <c r="A930" s="153"/>
      <c r="B930" s="154"/>
      <c r="C930" s="155"/>
      <c r="D930" s="156"/>
      <c r="E930" s="157"/>
    </row>
    <row r="931" ht="12.75" customHeight="1">
      <c r="A931" s="158"/>
      <c r="B931" s="159"/>
      <c r="C931" s="160"/>
      <c r="D931" s="161"/>
      <c r="E931" s="162"/>
    </row>
    <row r="932" ht="12.75" customHeight="1">
      <c r="A932" s="153"/>
      <c r="B932" s="154"/>
      <c r="C932" s="155"/>
      <c r="D932" s="156"/>
      <c r="E932" s="157"/>
    </row>
    <row r="933" ht="12.75" customHeight="1">
      <c r="A933" s="158"/>
      <c r="B933" s="159"/>
      <c r="C933" s="160"/>
      <c r="D933" s="161"/>
      <c r="E933" s="162"/>
    </row>
    <row r="934" ht="12.75" customHeight="1">
      <c r="A934" s="153"/>
      <c r="B934" s="154"/>
      <c r="C934" s="155"/>
      <c r="D934" s="156"/>
      <c r="E934" s="157"/>
    </row>
    <row r="935" ht="12.75" customHeight="1">
      <c r="A935" s="158"/>
      <c r="B935" s="159"/>
      <c r="C935" s="160"/>
      <c r="D935" s="161"/>
      <c r="E935" s="162"/>
    </row>
    <row r="936" ht="12.75" customHeight="1">
      <c r="A936" s="153"/>
      <c r="B936" s="154"/>
      <c r="C936" s="155"/>
      <c r="D936" s="156"/>
      <c r="E936" s="157"/>
    </row>
    <row r="937" ht="12.75" customHeight="1">
      <c r="A937" s="158"/>
      <c r="B937" s="159"/>
      <c r="C937" s="160"/>
      <c r="D937" s="161"/>
      <c r="E937" s="162"/>
    </row>
    <row r="938" ht="12.75" customHeight="1">
      <c r="A938" s="153"/>
      <c r="B938" s="154"/>
      <c r="C938" s="155"/>
      <c r="D938" s="156"/>
      <c r="E938" s="157"/>
    </row>
    <row r="939" ht="12.75" customHeight="1">
      <c r="A939" s="158"/>
      <c r="B939" s="159"/>
      <c r="C939" s="160"/>
      <c r="D939" s="161"/>
      <c r="E939" s="162"/>
    </row>
    <row r="940" ht="12.75" customHeight="1">
      <c r="A940" s="153"/>
      <c r="B940" s="154"/>
      <c r="C940" s="155"/>
      <c r="D940" s="156"/>
      <c r="E940" s="157"/>
    </row>
    <row r="941" ht="12.75" customHeight="1">
      <c r="A941" s="158"/>
      <c r="B941" s="159"/>
      <c r="C941" s="160"/>
      <c r="D941" s="161"/>
      <c r="E941" s="162"/>
    </row>
    <row r="942" ht="12.75" customHeight="1">
      <c r="A942" s="153"/>
      <c r="B942" s="154"/>
      <c r="C942" s="155"/>
      <c r="D942" s="156"/>
      <c r="E942" s="157"/>
    </row>
    <row r="943" ht="12.75" customHeight="1">
      <c r="A943" s="158"/>
      <c r="B943" s="159"/>
      <c r="C943" s="160"/>
      <c r="D943" s="161"/>
      <c r="E943" s="162"/>
    </row>
    <row r="944" ht="12.75" customHeight="1">
      <c r="A944" s="153"/>
      <c r="B944" s="154"/>
      <c r="C944" s="155"/>
      <c r="D944" s="156"/>
      <c r="E944" s="157"/>
    </row>
    <row r="945" ht="12.75" customHeight="1">
      <c r="A945" s="158"/>
      <c r="B945" s="159"/>
      <c r="C945" s="160"/>
      <c r="D945" s="161"/>
      <c r="E945" s="162"/>
    </row>
    <row r="946" ht="12.75" customHeight="1">
      <c r="A946" s="153"/>
      <c r="B946" s="154"/>
      <c r="C946" s="155"/>
      <c r="D946" s="156"/>
      <c r="E946" s="157"/>
    </row>
    <row r="947" ht="12.75" customHeight="1">
      <c r="A947" s="158"/>
      <c r="B947" s="159"/>
      <c r="C947" s="160"/>
      <c r="D947" s="161"/>
      <c r="E947" s="162"/>
    </row>
    <row r="948" ht="12.75" customHeight="1">
      <c r="A948" s="153"/>
      <c r="B948" s="154"/>
      <c r="C948" s="155"/>
      <c r="D948" s="156"/>
      <c r="E948" s="157"/>
    </row>
    <row r="949" ht="12.75" customHeight="1">
      <c r="A949" s="158"/>
      <c r="B949" s="159"/>
      <c r="C949" s="160"/>
      <c r="D949" s="161"/>
      <c r="E949" s="162"/>
    </row>
    <row r="950" ht="12.75" customHeight="1">
      <c r="A950" s="153"/>
      <c r="B950" s="154"/>
      <c r="C950" s="155"/>
      <c r="D950" s="156"/>
      <c r="E950" s="157"/>
    </row>
    <row r="951" ht="12.75" customHeight="1">
      <c r="A951" s="158"/>
      <c r="B951" s="159"/>
      <c r="C951" s="160"/>
      <c r="D951" s="161"/>
      <c r="E951" s="162"/>
    </row>
    <row r="952" ht="12.75" customHeight="1">
      <c r="A952" s="153"/>
      <c r="B952" s="154"/>
      <c r="C952" s="155"/>
      <c r="D952" s="156"/>
      <c r="E952" s="157"/>
    </row>
    <row r="953" ht="12.75" customHeight="1">
      <c r="A953" s="158"/>
      <c r="B953" s="159"/>
      <c r="C953" s="160"/>
      <c r="D953" s="161"/>
      <c r="E953" s="162"/>
    </row>
    <row r="954" ht="12.75" customHeight="1">
      <c r="A954" s="153"/>
      <c r="B954" s="154"/>
      <c r="C954" s="155"/>
      <c r="D954" s="156"/>
      <c r="E954" s="157"/>
    </row>
    <row r="955" ht="12.75" customHeight="1">
      <c r="A955" s="158"/>
      <c r="B955" s="159"/>
      <c r="C955" s="160"/>
      <c r="D955" s="161"/>
      <c r="E955" s="162"/>
    </row>
    <row r="956" ht="12.75" customHeight="1">
      <c r="A956" s="153"/>
      <c r="B956" s="154"/>
      <c r="C956" s="155"/>
      <c r="D956" s="156"/>
      <c r="E956" s="157"/>
    </row>
    <row r="957" ht="12.75" customHeight="1">
      <c r="A957" s="158"/>
      <c r="B957" s="159"/>
      <c r="C957" s="160"/>
      <c r="D957" s="161"/>
      <c r="E957" s="162"/>
    </row>
    <row r="958" ht="12.75" customHeight="1">
      <c r="A958" s="153"/>
      <c r="B958" s="154"/>
      <c r="C958" s="155"/>
      <c r="D958" s="156"/>
      <c r="E958" s="157"/>
    </row>
    <row r="959" ht="12.75" customHeight="1">
      <c r="A959" s="158"/>
      <c r="B959" s="159"/>
      <c r="C959" s="160"/>
      <c r="D959" s="161"/>
      <c r="E959" s="162"/>
    </row>
    <row r="960" ht="12.75" customHeight="1">
      <c r="A960" s="153"/>
      <c r="B960" s="154"/>
      <c r="C960" s="155"/>
      <c r="D960" s="156"/>
      <c r="E960" s="157"/>
    </row>
    <row r="961" ht="12.75" customHeight="1">
      <c r="A961" s="158"/>
      <c r="B961" s="159"/>
      <c r="C961" s="160"/>
      <c r="D961" s="161"/>
      <c r="E961" s="162"/>
    </row>
    <row r="962" ht="12.75" customHeight="1">
      <c r="A962" s="153"/>
      <c r="B962" s="154"/>
      <c r="C962" s="155"/>
      <c r="D962" s="156"/>
      <c r="E962" s="157"/>
    </row>
    <row r="963" ht="12.75" customHeight="1">
      <c r="A963" s="158"/>
      <c r="B963" s="159"/>
      <c r="C963" s="160"/>
      <c r="D963" s="161"/>
      <c r="E963" s="162"/>
    </row>
    <row r="964" ht="12.75" customHeight="1">
      <c r="A964" s="153"/>
      <c r="B964" s="154"/>
      <c r="C964" s="155"/>
      <c r="D964" s="156"/>
      <c r="E964" s="157"/>
    </row>
    <row r="965" ht="12.75" customHeight="1">
      <c r="A965" s="158"/>
      <c r="B965" s="159"/>
      <c r="C965" s="160"/>
      <c r="D965" s="161"/>
      <c r="E965" s="162"/>
    </row>
    <row r="966" ht="12.75" customHeight="1">
      <c r="A966" s="153"/>
      <c r="B966" s="154"/>
      <c r="C966" s="155"/>
      <c r="D966" s="156"/>
      <c r="E966" s="157"/>
    </row>
    <row r="967" ht="12.75" customHeight="1">
      <c r="A967" s="158"/>
      <c r="B967" s="159"/>
      <c r="C967" s="160"/>
      <c r="D967" s="161"/>
      <c r="E967" s="162"/>
    </row>
    <row r="968" ht="12.75" customHeight="1">
      <c r="A968" s="153"/>
      <c r="B968" s="154"/>
      <c r="C968" s="155"/>
      <c r="D968" s="156"/>
      <c r="E968" s="157"/>
    </row>
    <row r="969" ht="12.75" customHeight="1">
      <c r="A969" s="158"/>
      <c r="B969" s="159"/>
      <c r="C969" s="160"/>
      <c r="D969" s="161"/>
      <c r="E969" s="162"/>
    </row>
    <row r="970" ht="12.75" customHeight="1">
      <c r="A970" s="153"/>
      <c r="B970" s="154"/>
      <c r="C970" s="155"/>
      <c r="D970" s="156"/>
      <c r="E970" s="157"/>
    </row>
    <row r="971" ht="12.75" customHeight="1">
      <c r="A971" s="158"/>
      <c r="B971" s="159"/>
      <c r="C971" s="160"/>
      <c r="D971" s="161"/>
      <c r="E971" s="162"/>
    </row>
    <row r="972" ht="12.75" customHeight="1">
      <c r="A972" s="153"/>
      <c r="B972" s="154"/>
      <c r="C972" s="155"/>
      <c r="D972" s="156"/>
      <c r="E972" s="157"/>
    </row>
    <row r="973" ht="12.75" customHeight="1">
      <c r="A973" s="158"/>
      <c r="B973" s="159"/>
      <c r="C973" s="160"/>
      <c r="D973" s="161"/>
      <c r="E973" s="162"/>
    </row>
    <row r="974" ht="12.75" customHeight="1">
      <c r="A974" s="153"/>
      <c r="B974" s="154"/>
      <c r="C974" s="155"/>
      <c r="D974" s="156"/>
      <c r="E974" s="157"/>
    </row>
    <row r="975" ht="12.75" customHeight="1">
      <c r="A975" s="158"/>
      <c r="B975" s="159"/>
      <c r="C975" s="160"/>
      <c r="D975" s="161"/>
      <c r="E975" s="162"/>
    </row>
    <row r="976" ht="12.75" customHeight="1">
      <c r="A976" s="153"/>
      <c r="B976" s="154"/>
      <c r="C976" s="155"/>
      <c r="D976" s="156"/>
      <c r="E976" s="157"/>
    </row>
    <row r="977" ht="12.75" customHeight="1">
      <c r="A977" s="158"/>
      <c r="B977" s="159"/>
      <c r="C977" s="160"/>
      <c r="D977" s="161"/>
      <c r="E977" s="162"/>
    </row>
    <row r="978" ht="12.75" customHeight="1">
      <c r="A978" s="153"/>
      <c r="B978" s="154"/>
      <c r="C978" s="155"/>
      <c r="D978" s="156"/>
      <c r="E978" s="157"/>
    </row>
    <row r="979" ht="12.75" customHeight="1">
      <c r="A979" s="158"/>
      <c r="B979" s="159"/>
      <c r="C979" s="160"/>
      <c r="D979" s="161"/>
      <c r="E979" s="162"/>
    </row>
    <row r="980" ht="12.75" customHeight="1">
      <c r="A980" s="153"/>
      <c r="B980" s="154"/>
      <c r="C980" s="155"/>
      <c r="D980" s="156"/>
      <c r="E980" s="157"/>
    </row>
    <row r="981" ht="12.75" customHeight="1">
      <c r="A981" s="158"/>
      <c r="B981" s="159"/>
      <c r="C981" s="160"/>
      <c r="D981" s="161"/>
      <c r="E981" s="162"/>
    </row>
    <row r="982" ht="12.75" customHeight="1">
      <c r="A982" s="153"/>
      <c r="B982" s="154"/>
      <c r="C982" s="155"/>
      <c r="D982" s="156"/>
      <c r="E982" s="157"/>
    </row>
    <row r="983" ht="12.75" customHeight="1">
      <c r="A983" s="158"/>
      <c r="B983" s="159"/>
      <c r="C983" s="160"/>
      <c r="D983" s="161"/>
      <c r="E983" s="162"/>
    </row>
    <row r="984" ht="12.75" customHeight="1">
      <c r="A984" s="153"/>
      <c r="B984" s="154"/>
      <c r="C984" s="155"/>
      <c r="D984" s="156"/>
      <c r="E984" s="157"/>
    </row>
    <row r="985" ht="12.75" customHeight="1">
      <c r="A985" s="158"/>
      <c r="B985" s="159"/>
      <c r="C985" s="160"/>
      <c r="D985" s="161"/>
      <c r="E985" s="162"/>
    </row>
    <row r="986" ht="12.75" customHeight="1">
      <c r="A986" s="153"/>
      <c r="B986" s="154"/>
      <c r="C986" s="155"/>
      <c r="D986" s="156"/>
      <c r="E986" s="157"/>
    </row>
    <row r="987" ht="12.75" customHeight="1">
      <c r="A987" s="158"/>
      <c r="B987" s="159"/>
      <c r="C987" s="160"/>
      <c r="D987" s="161"/>
      <c r="E987" s="162"/>
    </row>
    <row r="988" ht="12.75" customHeight="1">
      <c r="A988" s="153"/>
      <c r="B988" s="154"/>
      <c r="C988" s="155"/>
      <c r="D988" s="156"/>
      <c r="E988" s="157"/>
    </row>
    <row r="989" ht="12.75" customHeight="1">
      <c r="A989" s="158"/>
      <c r="B989" s="159"/>
      <c r="C989" s="160"/>
      <c r="D989" s="161"/>
      <c r="E989" s="162"/>
    </row>
    <row r="990" ht="12.75" customHeight="1">
      <c r="A990" s="153"/>
      <c r="B990" s="154"/>
      <c r="C990" s="155"/>
      <c r="D990" s="156"/>
      <c r="E990" s="157"/>
    </row>
    <row r="991" ht="12.75" customHeight="1">
      <c r="A991" s="158"/>
      <c r="B991" s="159"/>
      <c r="C991" s="160"/>
      <c r="D991" s="161"/>
      <c r="E991" s="162"/>
    </row>
    <row r="992" ht="12.75" customHeight="1">
      <c r="A992" s="153"/>
      <c r="B992" s="154"/>
      <c r="C992" s="155"/>
      <c r="D992" s="156"/>
      <c r="E992" s="157"/>
    </row>
    <row r="993" ht="12.75" customHeight="1">
      <c r="A993" s="158"/>
      <c r="B993" s="159"/>
      <c r="C993" s="160"/>
      <c r="D993" s="161"/>
      <c r="E993" s="162"/>
    </row>
    <row r="994" ht="12.75" customHeight="1">
      <c r="A994" s="153"/>
      <c r="B994" s="154"/>
      <c r="C994" s="155"/>
      <c r="D994" s="156"/>
      <c r="E994" s="157"/>
    </row>
    <row r="995" ht="12.75" customHeight="1">
      <c r="A995" s="158"/>
      <c r="B995" s="159"/>
      <c r="C995" s="160"/>
      <c r="D995" s="161"/>
      <c r="E995" s="162"/>
    </row>
    <row r="996" ht="12.75" customHeight="1">
      <c r="A996" s="153"/>
      <c r="B996" s="154"/>
      <c r="C996" s="155"/>
      <c r="D996" s="156"/>
      <c r="E996" s="157"/>
    </row>
    <row r="997" ht="12.75" customHeight="1">
      <c r="A997" s="158"/>
      <c r="B997" s="159"/>
      <c r="C997" s="160"/>
      <c r="D997" s="161"/>
      <c r="E997" s="162"/>
    </row>
    <row r="998" ht="12.75" customHeight="1">
      <c r="A998" s="153"/>
      <c r="B998" s="154"/>
      <c r="C998" s="155"/>
      <c r="D998" s="156"/>
      <c r="E998" s="157"/>
    </row>
    <row r="999" ht="12.75" customHeight="1">
      <c r="A999" s="158"/>
      <c r="B999" s="159"/>
      <c r="C999" s="160"/>
      <c r="D999" s="161"/>
      <c r="E999" s="162"/>
    </row>
    <row r="1000" ht="12.75" customHeight="1">
      <c r="A1000" s="153"/>
      <c r="B1000" s="154"/>
      <c r="C1000" s="155"/>
      <c r="D1000" s="156"/>
      <c r="E1000" s="157"/>
    </row>
    <row r="1001" ht="12.75" customHeight="1">
      <c r="A1001" s="158"/>
      <c r="B1001" s="159"/>
      <c r="C1001" s="160"/>
      <c r="D1001" s="161"/>
      <c r="E1001" s="162"/>
    </row>
  </sheetData>
  <mergeCells count="2">
    <mergeCell ref="A2:B2"/>
    <mergeCell ref="D2:E2"/>
  </mergeCells>
  <dataValidations>
    <dataValidation type="decimal" operator="greaterThan" allowBlank="1" showErrorMessage="1" sqref="C1:C2">
      <formula1>0.0</formula1>
    </dataValidation>
    <dataValidation type="list" allowBlank="1" showErrorMessage="1" sqref="B3:B1001">
      <formula1>master_data!$C$2:$C$11</formula1>
    </dataValidation>
  </dataValidations>
  <printOptions/>
  <pageMargins bottom="1.025" footer="0.0" header="0.0" left="0.7875" right="0.7875" top="1.025"/>
  <pageSetup orientation="landscape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66"/>
    <pageSetUpPr/>
  </sheetPr>
  <sheetViews>
    <sheetView workbookViewId="0"/>
  </sheetViews>
  <sheetFormatPr customHeight="1" defaultColWidth="11.22" defaultRowHeight="15.0"/>
  <cols>
    <col customWidth="1" min="1" max="1" width="19.11"/>
    <col customWidth="1" min="2" max="2" width="19.89"/>
    <col customWidth="1" min="3" max="3" width="18.0"/>
    <col customWidth="1" min="4" max="4" width="24.67"/>
    <col customWidth="1" min="5" max="5" width="10.56"/>
    <col customWidth="1" min="6" max="26" width="8.56"/>
  </cols>
  <sheetData>
    <row r="1" ht="12.75" customHeight="1">
      <c r="A1" s="5" t="s">
        <v>84</v>
      </c>
      <c r="B1" s="163" t="s">
        <v>85</v>
      </c>
      <c r="C1" s="163" t="s">
        <v>86</v>
      </c>
      <c r="D1" s="163" t="s">
        <v>70</v>
      </c>
      <c r="E1" s="52" t="str">
        <f>TEXT(NOW()-30, "DD/MM/YYYY")</f>
        <v>12/02/2025</v>
      </c>
    </row>
    <row r="2" ht="12.75" customHeight="1">
      <c r="B2" s="164" t="s">
        <v>37</v>
      </c>
      <c r="C2" s="164" t="s">
        <v>61</v>
      </c>
      <c r="D2" s="165" t="s">
        <v>74</v>
      </c>
      <c r="E2" s="52" t="str">
        <f>TEXT(NOW()-29, "DD/MM/YYYY")</f>
        <v>13/02/2025</v>
      </c>
    </row>
    <row r="3" ht="12.75" customHeight="1">
      <c r="B3" s="164" t="s">
        <v>36</v>
      </c>
      <c r="C3" s="165" t="s">
        <v>65</v>
      </c>
      <c r="D3" s="164" t="s">
        <v>29</v>
      </c>
      <c r="E3" s="52" t="str">
        <f>TEXT(NOW()-28, "DD/MM/YYYY")</f>
        <v>14/02/2025</v>
      </c>
    </row>
    <row r="4" ht="12.75" customHeight="1">
      <c r="B4" s="164" t="s">
        <v>38</v>
      </c>
      <c r="C4" s="164" t="s">
        <v>87</v>
      </c>
      <c r="D4" s="165" t="s">
        <v>88</v>
      </c>
      <c r="E4" s="52" t="str">
        <f>TEXT(NOW()-27, "DD/MM/YYYY")</f>
        <v>15/02/2025</v>
      </c>
    </row>
    <row r="5" ht="12.75" customHeight="1">
      <c r="B5" s="164" t="s">
        <v>39</v>
      </c>
      <c r="C5" s="164" t="s">
        <v>64</v>
      </c>
      <c r="D5" s="165" t="s">
        <v>89</v>
      </c>
      <c r="E5" s="52" t="str">
        <f>TEXT(NOW()-26, "DD/MM/YYYY")</f>
        <v>16/02/2025</v>
      </c>
    </row>
    <row r="6" ht="12.75" customHeight="1">
      <c r="B6" s="164" t="s">
        <v>40</v>
      </c>
      <c r="C6" s="165" t="s">
        <v>34</v>
      </c>
      <c r="D6" s="165" t="s">
        <v>34</v>
      </c>
      <c r="E6" s="52" t="str">
        <f>TEXT(NOW()-25, "DD/MM/YYYY")</f>
        <v>17/02/2025</v>
      </c>
    </row>
    <row r="7" ht="12.75" customHeight="1">
      <c r="B7" s="164" t="s">
        <v>41</v>
      </c>
      <c r="C7" s="165" t="s">
        <v>33</v>
      </c>
      <c r="D7" s="165" t="s">
        <v>33</v>
      </c>
      <c r="E7" s="52" t="str">
        <f>TEXT(NOW()-24, "DD/MM/YYYY")</f>
        <v>18/02/2025</v>
      </c>
    </row>
    <row r="8" ht="12.75" customHeight="1">
      <c r="B8" s="164" t="s">
        <v>42</v>
      </c>
      <c r="C8" s="165" t="s">
        <v>62</v>
      </c>
      <c r="D8" s="165" t="s">
        <v>35</v>
      </c>
      <c r="E8" s="52" t="str">
        <f>TEXT(NOW()-23, "DD/MM/YYYY")</f>
        <v>19/02/2025</v>
      </c>
    </row>
    <row r="9" ht="12.75" customHeight="1">
      <c r="B9" s="164" t="s">
        <v>43</v>
      </c>
      <c r="D9" s="165" t="s">
        <v>90</v>
      </c>
      <c r="E9" s="52" t="str">
        <f>TEXT(NOW()-22, "DD/MM/YYYY")</f>
        <v>20/02/2025</v>
      </c>
    </row>
    <row r="10" ht="12.75" customHeight="1">
      <c r="B10" s="164" t="s">
        <v>44</v>
      </c>
      <c r="D10" s="164"/>
      <c r="E10" s="52" t="str">
        <f>TEXT(NOW()-21, "DD/MM/YYYY")</f>
        <v>21/02/2025</v>
      </c>
    </row>
    <row r="11" ht="12.75" customHeight="1">
      <c r="B11" s="164" t="s">
        <v>45</v>
      </c>
      <c r="E11" s="52" t="str">
        <f>TEXT(NOW()-20, "DD/MM/YYYY")</f>
        <v>22/02/2025</v>
      </c>
    </row>
    <row r="12" ht="12.75" customHeight="1">
      <c r="B12" s="164" t="s">
        <v>46</v>
      </c>
      <c r="E12" s="52" t="str">
        <f>TEXT(NOW()-19, "DD/MM/YYYY")</f>
        <v>23/02/2025</v>
      </c>
    </row>
    <row r="13" ht="12.75" customHeight="1">
      <c r="B13" s="164" t="s">
        <v>47</v>
      </c>
      <c r="E13" s="52" t="str">
        <f>TEXT(NOW()-18, "DD/MM/YYYY")</f>
        <v>24/02/2025</v>
      </c>
    </row>
    <row r="14" ht="12.75" customHeight="1">
      <c r="B14" s="164" t="s">
        <v>48</v>
      </c>
      <c r="E14" s="52" t="str">
        <f>TEXT(NOW()-17, "DD/MM/YYYY")</f>
        <v>25/02/2025</v>
      </c>
    </row>
    <row r="15" ht="12.75" customHeight="1">
      <c r="B15" s="164" t="s">
        <v>49</v>
      </c>
      <c r="E15" s="52" t="str">
        <f>TEXT(NOW()-16, "DD/MM/YYYY")</f>
        <v>26/02/2025</v>
      </c>
    </row>
    <row r="16" ht="12.75" customHeight="1">
      <c r="B16" s="165" t="s">
        <v>91</v>
      </c>
      <c r="E16" s="52" t="str">
        <f>TEXT(NOW()-15, "DD/MM/YYYY")</f>
        <v>27/02/2025</v>
      </c>
    </row>
    <row r="17" ht="12.75" customHeight="1">
      <c r="B17" s="164" t="s">
        <v>55</v>
      </c>
      <c r="E17" s="52" t="str">
        <f>TEXT(NOW()-14, "DD/MM/YYYY")</f>
        <v>28/02/2025</v>
      </c>
    </row>
    <row r="18" ht="12.75" customHeight="1">
      <c r="B18" s="164" t="s">
        <v>56</v>
      </c>
      <c r="E18" s="52" t="str">
        <f>TEXT(NOW()-13, "DD/MM/YYYY")</f>
        <v>01/03/2025</v>
      </c>
    </row>
    <row r="19" ht="12.75" customHeight="1">
      <c r="B19" s="164" t="s">
        <v>57</v>
      </c>
      <c r="E19" s="52" t="str">
        <f>TEXT(NOW()-12, "DD/MM/YYYY")</f>
        <v>02/03/2025</v>
      </c>
    </row>
    <row r="20" ht="12.75" customHeight="1">
      <c r="B20" s="166" t="s">
        <v>92</v>
      </c>
      <c r="E20" s="52" t="str">
        <f>TEXT(NOW()-11, "DD/MM/YYYY")</f>
        <v>03/03/2025</v>
      </c>
    </row>
    <row r="21" ht="12.75" customHeight="1">
      <c r="E21" s="52" t="str">
        <f>TEXT(NOW()-10, "DD/MM/YYYY")</f>
        <v>04/03/2025</v>
      </c>
    </row>
    <row r="22" ht="12.75" customHeight="1">
      <c r="E22" s="52" t="str">
        <f>TEXT(NOW()-9, "DD/MM/YYYY")</f>
        <v>05/03/2025</v>
      </c>
    </row>
    <row r="23" ht="12.75" customHeight="1">
      <c r="E23" s="52" t="str">
        <f>TEXT(NOW()-8, "DD/MM/YYYY")</f>
        <v>06/03/2025</v>
      </c>
    </row>
    <row r="24" ht="12.75" customHeight="1">
      <c r="E24" s="52" t="str">
        <f>TEXT(NOW()-7, "DD/MM/YYYY")</f>
        <v>07/03/2025</v>
      </c>
    </row>
    <row r="25" ht="12.75" customHeight="1">
      <c r="E25" s="52" t="str">
        <f>TEXT(NOW()-6, "DD/MM/YYYY")</f>
        <v>08/03/2025</v>
      </c>
    </row>
    <row r="26" ht="12.75" customHeight="1">
      <c r="E26" s="52" t="str">
        <f>TEXT(NOW()-5, "DD/MM/YYYY")</f>
        <v>09/03/2025</v>
      </c>
    </row>
    <row r="27" ht="12.75" customHeight="1">
      <c r="E27" s="52" t="str">
        <f>TEXT(NOW()-4, "DD/MM/YYYY")</f>
        <v>10/03/2025</v>
      </c>
    </row>
    <row r="28" ht="12.75" customHeight="1">
      <c r="E28" s="52" t="str">
        <f>TEXT(NOW()-3, "DD/MM/YYYY")</f>
        <v>11/03/2025</v>
      </c>
    </row>
    <row r="29" ht="12.75" customHeight="1">
      <c r="E29" s="52" t="str">
        <f>TEXT(NOW()-2, "DD/MM/YYYY")</f>
        <v>12/03/2025</v>
      </c>
    </row>
    <row r="30" ht="12.75" customHeight="1">
      <c r="E30" s="52" t="str">
        <f>TEXT(NOW()-1, "DD/MM/YYYY")</f>
        <v>13/03/2025</v>
      </c>
    </row>
    <row r="31" ht="12.75" customHeight="1">
      <c r="E31" s="52" t="str">
        <f>TEXT(NOW(), "DD/MM/YYYY")</f>
        <v>14/03/2025</v>
      </c>
    </row>
    <row r="32" ht="12.75" customHeight="1">
      <c r="E32" s="52" t="str">
        <f>TEXT(NOW()+1, "DD/MM/YYYY")</f>
        <v>15/03/2025</v>
      </c>
    </row>
    <row r="33" ht="12.75" customHeight="1">
      <c r="E33" s="52" t="str">
        <f>TEXT(NOW()+2, "DD/MM/YYYY")</f>
        <v>16/03/2025</v>
      </c>
    </row>
    <row r="34" ht="12.75" customHeight="1">
      <c r="E34" s="52" t="str">
        <f>TEXT(NOW()+3, "DD/MM/YYYY")</f>
        <v>17/03/2025</v>
      </c>
    </row>
    <row r="35" ht="12.75" customHeight="1">
      <c r="E35" s="52" t="str">
        <f>TEXT(NOW()+4, "DD/MM/YYYY")</f>
        <v>18/03/2025</v>
      </c>
    </row>
    <row r="36" ht="12.75" customHeight="1">
      <c r="E36" s="52" t="str">
        <f>TEXT(NOW()+5, "DD/MM/YYYY")</f>
        <v>19/03/2025</v>
      </c>
    </row>
    <row r="37" ht="12.75" customHeight="1">
      <c r="E37" s="52" t="str">
        <f>TEXT(NOW()+6, "DD/MM/YYYY")</f>
        <v>20/03/2025</v>
      </c>
    </row>
    <row r="38" ht="12.75" customHeight="1">
      <c r="E38" s="52" t="str">
        <f>TEXT(NOW()+7, "DD/MM/YYYY")</f>
        <v>21/03/2025</v>
      </c>
    </row>
    <row r="39" ht="12.75" customHeight="1">
      <c r="E39" s="52" t="str">
        <f>TEXT(NOW()+8, "DD/MM/YYYY")</f>
        <v>22/03/2025</v>
      </c>
    </row>
    <row r="40" ht="12.75" customHeight="1">
      <c r="E40" s="52" t="str">
        <f>TEXT(NOW()+9, "DD/MM/YYYY")</f>
        <v>23/03/2025</v>
      </c>
    </row>
    <row r="41" ht="12.75" customHeight="1">
      <c r="E41" s="52" t="str">
        <f>TEXT(NOW()+10, "DD/MM/YYYY")</f>
        <v>24/03/2025</v>
      </c>
    </row>
    <row r="42" ht="12.75" customHeight="1">
      <c r="E42" s="52" t="str">
        <f>TEXT(NOW()+11, "DD/MM/YYYY")</f>
        <v>25/03/2025</v>
      </c>
    </row>
    <row r="43" ht="12.75" customHeight="1">
      <c r="E43" s="52" t="str">
        <f>TEXT(NOW()+12, "DD/MM/YYYY")</f>
        <v>26/03/2025</v>
      </c>
    </row>
    <row r="44" ht="12.75" customHeight="1">
      <c r="E44" s="52" t="str">
        <f>TEXT(NOW()+13, "DD/MM/YYYY")</f>
        <v>27/03/2025</v>
      </c>
    </row>
    <row r="45" ht="12.75" customHeight="1">
      <c r="E45" s="52" t="str">
        <f>TEXT(NOW()+14, "DD/MM/YYYY")</f>
        <v>28/03/2025</v>
      </c>
    </row>
    <row r="46" ht="12.75" customHeight="1">
      <c r="E46" s="52" t="str">
        <f>TEXT(NOW()+15, "DD/MM/YYYY")</f>
        <v>29/03/2025</v>
      </c>
    </row>
    <row r="47" ht="12.75" customHeight="1">
      <c r="E47" s="52" t="str">
        <f>TEXT(NOW()+16, "DD/MM/YYYY")</f>
        <v>30/03/2025</v>
      </c>
    </row>
    <row r="48" ht="12.75" customHeight="1">
      <c r="E48" s="52" t="str">
        <f>TEXT(NOW()+17, "DD/MM/YYYY")</f>
        <v>31/03/2025</v>
      </c>
    </row>
    <row r="49" ht="12.75" customHeight="1">
      <c r="E49" s="52" t="str">
        <f>TEXT(NOW()+18, "DD/MM/YYYY")</f>
        <v>01/04/2025</v>
      </c>
    </row>
    <row r="50" ht="12.75" customHeight="1">
      <c r="E50" s="52" t="str">
        <f>TEXT(NOW()+19, "DD/MM/YYYY")</f>
        <v>02/04/2025</v>
      </c>
    </row>
    <row r="51" ht="12.75" customHeight="1">
      <c r="E51" s="52" t="str">
        <f>TEXT(NOW()+20, "DD/MM/YYYY")</f>
        <v>03/04/2025</v>
      </c>
    </row>
    <row r="52" ht="12.75" customHeight="1">
      <c r="E52" s="52" t="str">
        <f>TEXT(NOW()+21, "DD/MM/YYYY")</f>
        <v>04/04/2025</v>
      </c>
    </row>
    <row r="53" ht="12.75" customHeight="1">
      <c r="E53" s="52" t="str">
        <f>TEXT(NOW()+22, "DD/MM/YYYY")</f>
        <v>05/04/2025</v>
      </c>
    </row>
    <row r="54" ht="12.75" customHeight="1">
      <c r="E54" s="52" t="str">
        <f>TEXT(NOW()+23, "DD/MM/YYYY")</f>
        <v>06/04/2025</v>
      </c>
    </row>
    <row r="55" ht="12.75" customHeight="1">
      <c r="E55" s="52" t="str">
        <f>TEXT(NOW()+24, "DD/MM/YYYY")</f>
        <v>07/04/2025</v>
      </c>
    </row>
    <row r="56" ht="12.75" customHeight="1">
      <c r="E56" s="52" t="str">
        <f>TEXT(NOW()+25, "DD/MM/YYYY")</f>
        <v>08/04/2025</v>
      </c>
    </row>
    <row r="57" ht="12.75" customHeight="1">
      <c r="E57" s="52" t="str">
        <f>TEXT(NOW()+26, "DD/MM/YYYY")</f>
        <v>09/04/2025</v>
      </c>
    </row>
    <row r="58" ht="12.75" customHeight="1">
      <c r="E58" s="52" t="str">
        <f>TEXT(NOW()+27, "DD/MM/YYYY")</f>
        <v>10/04/2025</v>
      </c>
    </row>
    <row r="59" ht="12.75" customHeight="1">
      <c r="E59" s="52" t="str">
        <f>TEXT(NOW()+28, "DD/MM/YYYY")</f>
        <v>11/04/2025</v>
      </c>
    </row>
    <row r="60" ht="12.75" customHeight="1">
      <c r="E60" s="52" t="str">
        <f>TEXT(NOW()+29, "DD/MM/YYYY")</f>
        <v>12/04/2025</v>
      </c>
    </row>
    <row r="61" ht="12.75" customHeight="1">
      <c r="E61" s="52"/>
    </row>
    <row r="62" ht="12.75" customHeight="1">
      <c r="E62" s="52"/>
    </row>
    <row r="63" ht="12.75" customHeight="1">
      <c r="E63" s="52"/>
    </row>
    <row r="64" ht="12.75" customHeight="1">
      <c r="E64" s="52"/>
    </row>
    <row r="65" ht="12.75" customHeight="1">
      <c r="E65" s="52"/>
    </row>
    <row r="66" ht="12.75" customHeight="1">
      <c r="E66" s="52"/>
    </row>
    <row r="67" ht="12.75" customHeight="1">
      <c r="E67" s="52"/>
    </row>
    <row r="68" ht="12.75" customHeight="1">
      <c r="E68" s="52"/>
    </row>
    <row r="69" ht="12.75" customHeight="1">
      <c r="E69" s="52"/>
    </row>
    <row r="70" ht="12.75" customHeight="1">
      <c r="E70" s="52"/>
    </row>
    <row r="71" ht="12.75" customHeight="1">
      <c r="E71" s="52"/>
    </row>
    <row r="72" ht="12.75" customHeight="1">
      <c r="E72" s="52"/>
    </row>
    <row r="73" ht="12.75" customHeight="1">
      <c r="E73" s="52"/>
    </row>
    <row r="74" ht="12.75" customHeight="1">
      <c r="E74" s="52"/>
    </row>
    <row r="75" ht="12.75" customHeight="1">
      <c r="E75" s="52"/>
    </row>
    <row r="76" ht="12.75" customHeight="1">
      <c r="E76" s="52"/>
    </row>
    <row r="77" ht="12.75" customHeight="1">
      <c r="E77" s="52"/>
    </row>
    <row r="78" ht="12.75" customHeight="1">
      <c r="E78" s="52"/>
    </row>
    <row r="79" ht="12.75" customHeight="1">
      <c r="E79" s="52"/>
    </row>
    <row r="80" ht="12.75" customHeight="1">
      <c r="E80" s="52"/>
    </row>
    <row r="81" ht="12.75" customHeight="1">
      <c r="E81" s="52"/>
    </row>
    <row r="82" ht="12.75" customHeight="1">
      <c r="E82" s="52"/>
    </row>
    <row r="83" ht="12.75" customHeight="1">
      <c r="E83" s="52"/>
    </row>
    <row r="84" ht="12.75" customHeight="1">
      <c r="E84" s="52"/>
    </row>
    <row r="85" ht="12.75" customHeight="1">
      <c r="E85" s="52"/>
    </row>
    <row r="86" ht="12.75" customHeight="1">
      <c r="E86" s="52"/>
    </row>
    <row r="87" ht="12.75" customHeight="1">
      <c r="E87" s="52"/>
    </row>
    <row r="88" ht="12.75" customHeight="1">
      <c r="E88" s="52"/>
    </row>
    <row r="89" ht="12.75" customHeight="1">
      <c r="E89" s="52"/>
    </row>
    <row r="90" ht="12.75" customHeight="1">
      <c r="E90" s="52"/>
    </row>
    <row r="91" ht="12.75" customHeight="1">
      <c r="E91" s="52"/>
    </row>
    <row r="92" ht="12.75" customHeight="1">
      <c r="E92" s="52"/>
    </row>
    <row r="93" ht="12.75" customHeight="1">
      <c r="E93" s="52"/>
    </row>
    <row r="94" ht="12.75" customHeight="1">
      <c r="E94" s="52"/>
    </row>
    <row r="95" ht="12.75" customHeight="1">
      <c r="E95" s="52"/>
    </row>
    <row r="96" ht="12.75" customHeight="1">
      <c r="E96" s="52"/>
    </row>
    <row r="97" ht="12.75" customHeight="1">
      <c r="E97" s="52"/>
    </row>
    <row r="98" ht="12.75" customHeight="1">
      <c r="E98" s="52"/>
    </row>
    <row r="99" ht="12.75" customHeight="1">
      <c r="E99" s="52"/>
    </row>
    <row r="100" ht="12.75" customHeight="1">
      <c r="E100" s="52"/>
    </row>
    <row r="101" ht="12.75" customHeight="1">
      <c r="E101" s="52"/>
    </row>
    <row r="102" ht="12.75" customHeight="1">
      <c r="E102" s="52"/>
    </row>
    <row r="103" ht="12.75" customHeight="1">
      <c r="E103" s="52"/>
    </row>
    <row r="104" ht="12.75" customHeight="1">
      <c r="E104" s="52"/>
    </row>
    <row r="105" ht="12.75" customHeight="1">
      <c r="E105" s="52"/>
    </row>
    <row r="106" ht="12.75" customHeight="1">
      <c r="E106" s="52"/>
    </row>
    <row r="107" ht="12.75" customHeight="1">
      <c r="E107" s="52"/>
    </row>
    <row r="108" ht="12.75" customHeight="1">
      <c r="E108" s="52"/>
    </row>
    <row r="109" ht="12.75" customHeight="1">
      <c r="E109" s="52"/>
    </row>
    <row r="110" ht="12.75" customHeight="1">
      <c r="E110" s="52"/>
    </row>
    <row r="111" ht="12.75" customHeight="1">
      <c r="E111" s="52"/>
    </row>
    <row r="112" ht="12.75" customHeight="1">
      <c r="E112" s="52"/>
    </row>
    <row r="113" ht="12.75" customHeight="1">
      <c r="E113" s="52"/>
    </row>
    <row r="114" ht="12.75" customHeight="1">
      <c r="E114" s="52"/>
    </row>
    <row r="115" ht="12.75" customHeight="1">
      <c r="E115" s="52"/>
    </row>
    <row r="116" ht="12.75" customHeight="1">
      <c r="E116" s="52"/>
    </row>
    <row r="117" ht="12.75" customHeight="1">
      <c r="E117" s="52"/>
    </row>
    <row r="118" ht="12.75" customHeight="1">
      <c r="E118" s="52"/>
    </row>
    <row r="119" ht="12.75" customHeight="1">
      <c r="E119" s="52"/>
    </row>
    <row r="120" ht="12.75" customHeight="1">
      <c r="E120" s="52"/>
    </row>
    <row r="121" ht="12.75" customHeight="1">
      <c r="E121" s="52"/>
    </row>
    <row r="122" ht="12.75" customHeight="1">
      <c r="E122" s="52"/>
    </row>
    <row r="123" ht="12.75" customHeight="1">
      <c r="E123" s="52"/>
    </row>
    <row r="124" ht="12.75" customHeight="1">
      <c r="E124" s="52"/>
    </row>
    <row r="125" ht="12.75" customHeight="1">
      <c r="E125" s="52"/>
    </row>
    <row r="126" ht="12.75" customHeight="1">
      <c r="E126" s="52"/>
    </row>
    <row r="127" ht="12.75" customHeight="1">
      <c r="E127" s="52"/>
    </row>
    <row r="128" ht="12.75" customHeight="1">
      <c r="E128" s="52"/>
    </row>
    <row r="129" ht="12.75" customHeight="1">
      <c r="E129" s="52"/>
    </row>
    <row r="130" ht="12.75" customHeight="1">
      <c r="E130" s="52"/>
    </row>
    <row r="131" ht="12.75" customHeight="1">
      <c r="E131" s="52"/>
    </row>
    <row r="132" ht="12.75" customHeight="1">
      <c r="E132" s="52"/>
    </row>
    <row r="133" ht="12.75" customHeight="1">
      <c r="E133" s="52"/>
    </row>
    <row r="134" ht="12.75" customHeight="1">
      <c r="E134" s="52"/>
    </row>
    <row r="135" ht="12.75" customHeight="1">
      <c r="E135" s="52"/>
    </row>
    <row r="136" ht="12.75" customHeight="1">
      <c r="E136" s="52"/>
    </row>
    <row r="137" ht="12.75" customHeight="1">
      <c r="E137" s="52"/>
    </row>
    <row r="138" ht="12.75" customHeight="1">
      <c r="E138" s="52"/>
    </row>
    <row r="139" ht="12.75" customHeight="1">
      <c r="E139" s="52"/>
    </row>
    <row r="140" ht="12.75" customHeight="1">
      <c r="E140" s="52"/>
    </row>
    <row r="141" ht="12.75" customHeight="1">
      <c r="E141" s="52"/>
    </row>
    <row r="142" ht="12.75" customHeight="1">
      <c r="E142" s="52"/>
    </row>
    <row r="143" ht="12.75" customHeight="1">
      <c r="E143" s="52"/>
    </row>
    <row r="144" ht="12.75" customHeight="1">
      <c r="E144" s="52"/>
    </row>
    <row r="145" ht="12.75" customHeight="1">
      <c r="E145" s="52"/>
    </row>
    <row r="146" ht="12.75" customHeight="1">
      <c r="E146" s="52"/>
    </row>
    <row r="147" ht="12.75" customHeight="1">
      <c r="E147" s="52"/>
    </row>
    <row r="148" ht="12.75" customHeight="1">
      <c r="E148" s="52"/>
    </row>
    <row r="149" ht="12.75" customHeight="1">
      <c r="E149" s="52"/>
    </row>
    <row r="150" ht="12.75" customHeight="1">
      <c r="E150" s="52"/>
    </row>
    <row r="151" ht="12.75" customHeight="1">
      <c r="E151" s="52"/>
    </row>
    <row r="152" ht="12.75" customHeight="1">
      <c r="E152" s="52"/>
    </row>
    <row r="153" ht="12.75" customHeight="1">
      <c r="E153" s="52"/>
    </row>
    <row r="154" ht="12.75" customHeight="1">
      <c r="E154" s="52"/>
    </row>
    <row r="155" ht="12.75" customHeight="1">
      <c r="E155" s="52"/>
    </row>
    <row r="156" ht="12.75" customHeight="1">
      <c r="E156" s="52"/>
    </row>
    <row r="157" ht="12.75" customHeight="1">
      <c r="E157" s="52"/>
    </row>
    <row r="158" ht="12.75" customHeight="1">
      <c r="E158" s="52"/>
    </row>
    <row r="159" ht="12.75" customHeight="1">
      <c r="E159" s="52"/>
    </row>
    <row r="160" ht="12.75" customHeight="1">
      <c r="E160" s="52"/>
    </row>
    <row r="161" ht="12.75" customHeight="1">
      <c r="E161" s="52"/>
    </row>
    <row r="162" ht="12.75" customHeight="1">
      <c r="E162" s="52"/>
    </row>
    <row r="163" ht="12.75" customHeight="1">
      <c r="E163" s="52"/>
    </row>
    <row r="164" ht="12.75" customHeight="1">
      <c r="E164" s="52"/>
    </row>
    <row r="165" ht="12.75" customHeight="1">
      <c r="E165" s="52"/>
    </row>
    <row r="166" ht="12.75" customHeight="1">
      <c r="E166" s="52"/>
    </row>
    <row r="167" ht="12.75" customHeight="1">
      <c r="E167" s="52"/>
    </row>
    <row r="168" ht="12.75" customHeight="1">
      <c r="E168" s="52"/>
    </row>
    <row r="169" ht="12.75" customHeight="1">
      <c r="E169" s="52"/>
    </row>
    <row r="170" ht="12.75" customHeight="1">
      <c r="E170" s="52"/>
    </row>
    <row r="171" ht="12.75" customHeight="1">
      <c r="E171" s="52"/>
    </row>
    <row r="172" ht="12.75" customHeight="1">
      <c r="E172" s="52"/>
    </row>
    <row r="173" ht="12.75" customHeight="1">
      <c r="E173" s="52"/>
    </row>
    <row r="174" ht="12.75" customHeight="1">
      <c r="E174" s="52"/>
    </row>
    <row r="175" ht="12.75" customHeight="1">
      <c r="E175" s="52"/>
    </row>
    <row r="176" ht="12.75" customHeight="1">
      <c r="E176" s="52"/>
    </row>
    <row r="177" ht="12.75" customHeight="1">
      <c r="E177" s="52"/>
    </row>
    <row r="178" ht="12.75" customHeight="1">
      <c r="E178" s="52"/>
    </row>
    <row r="179" ht="12.75" customHeight="1">
      <c r="E179" s="52"/>
    </row>
    <row r="180" ht="12.75" customHeight="1">
      <c r="E180" s="52"/>
    </row>
    <row r="181" ht="12.75" customHeight="1">
      <c r="E181" s="52"/>
    </row>
    <row r="182" ht="12.75" customHeight="1">
      <c r="E182" s="52"/>
    </row>
    <row r="183" ht="12.75" customHeight="1">
      <c r="E183" s="52"/>
    </row>
    <row r="184" ht="12.75" customHeight="1">
      <c r="E184" s="52"/>
    </row>
    <row r="185" ht="12.75" customHeight="1">
      <c r="E185" s="52"/>
    </row>
    <row r="186" ht="12.75" customHeight="1">
      <c r="E186" s="52"/>
    </row>
    <row r="187" ht="12.75" customHeight="1">
      <c r="E187" s="52"/>
    </row>
    <row r="188" ht="12.75" customHeight="1">
      <c r="E188" s="52"/>
    </row>
    <row r="189" ht="12.75" customHeight="1">
      <c r="E189" s="52"/>
    </row>
    <row r="190" ht="12.75" customHeight="1">
      <c r="E190" s="52"/>
    </row>
    <row r="191" ht="12.75" customHeight="1">
      <c r="E191" s="52"/>
    </row>
    <row r="192" ht="12.75" customHeight="1">
      <c r="E192" s="52"/>
    </row>
    <row r="193" ht="12.75" customHeight="1">
      <c r="E193" s="52"/>
    </row>
    <row r="194" ht="12.75" customHeight="1">
      <c r="E194" s="52"/>
    </row>
    <row r="195" ht="12.75" customHeight="1">
      <c r="E195" s="52"/>
    </row>
    <row r="196" ht="12.75" customHeight="1">
      <c r="E196" s="52"/>
    </row>
    <row r="197" ht="12.75" customHeight="1">
      <c r="E197" s="52"/>
    </row>
    <row r="198" ht="12.75" customHeight="1">
      <c r="E198" s="52"/>
    </row>
    <row r="199" ht="12.75" customHeight="1">
      <c r="E199" s="52"/>
    </row>
    <row r="200" ht="12.75" customHeight="1">
      <c r="E200" s="52"/>
    </row>
    <row r="201" ht="12.75" customHeight="1">
      <c r="E201" s="52"/>
    </row>
    <row r="202" ht="12.75" customHeight="1">
      <c r="E202" s="52"/>
    </row>
    <row r="203" ht="12.75" customHeight="1">
      <c r="E203" s="52"/>
    </row>
    <row r="204" ht="12.75" customHeight="1">
      <c r="E204" s="52"/>
    </row>
    <row r="205" ht="12.75" customHeight="1">
      <c r="E205" s="52"/>
    </row>
    <row r="206" ht="12.75" customHeight="1">
      <c r="E206" s="52"/>
    </row>
    <row r="207" ht="12.75" customHeight="1">
      <c r="E207" s="52"/>
    </row>
    <row r="208" ht="12.75" customHeight="1">
      <c r="E208" s="52"/>
    </row>
    <row r="209" ht="12.75" customHeight="1">
      <c r="E209" s="52"/>
    </row>
    <row r="210" ht="12.75" customHeight="1">
      <c r="E210" s="52"/>
    </row>
    <row r="211" ht="12.75" customHeight="1">
      <c r="E211" s="52"/>
    </row>
    <row r="212" ht="12.75" customHeight="1">
      <c r="E212" s="52"/>
    </row>
    <row r="213" ht="12.75" customHeight="1">
      <c r="E213" s="52"/>
    </row>
    <row r="214" ht="12.75" customHeight="1">
      <c r="E214" s="52"/>
    </row>
    <row r="215" ht="12.75" customHeight="1">
      <c r="E215" s="52"/>
    </row>
    <row r="216" ht="12.75" customHeight="1">
      <c r="E216" s="52"/>
    </row>
    <row r="217" ht="12.75" customHeight="1">
      <c r="E217" s="52"/>
    </row>
    <row r="218" ht="12.75" customHeight="1">
      <c r="E218" s="52"/>
    </row>
    <row r="219" ht="12.75" customHeight="1">
      <c r="E219" s="52"/>
    </row>
    <row r="220" ht="12.75" customHeight="1">
      <c r="E220" s="52"/>
    </row>
    <row r="221" ht="12.75" customHeight="1">
      <c r="E221" s="52"/>
    </row>
    <row r="222" ht="12.75" customHeight="1">
      <c r="E222" s="52"/>
    </row>
    <row r="223" ht="12.75" customHeight="1">
      <c r="E223" s="52"/>
    </row>
    <row r="224" ht="12.75" customHeight="1">
      <c r="E224" s="52"/>
    </row>
    <row r="225" ht="12.75" customHeight="1">
      <c r="E225" s="52"/>
    </row>
    <row r="226" ht="12.75" customHeight="1">
      <c r="E226" s="52"/>
    </row>
    <row r="227" ht="12.75" customHeight="1">
      <c r="E227" s="52"/>
    </row>
    <row r="228" ht="12.75" customHeight="1">
      <c r="E228" s="52"/>
    </row>
    <row r="229" ht="12.75" customHeight="1">
      <c r="E229" s="52"/>
    </row>
    <row r="230" ht="12.75" customHeight="1">
      <c r="E230" s="52"/>
    </row>
    <row r="231" ht="12.75" customHeight="1">
      <c r="E231" s="52"/>
    </row>
    <row r="232" ht="12.75" customHeight="1">
      <c r="E232" s="52"/>
    </row>
    <row r="233" ht="12.75" customHeight="1">
      <c r="E233" s="52"/>
    </row>
    <row r="234" ht="12.75" customHeight="1">
      <c r="E234" s="52"/>
    </row>
    <row r="235" ht="12.75" customHeight="1">
      <c r="E235" s="52"/>
    </row>
    <row r="236" ht="12.75" customHeight="1">
      <c r="E236" s="52"/>
    </row>
    <row r="237" ht="12.75" customHeight="1">
      <c r="E237" s="52"/>
    </row>
    <row r="238" ht="12.75" customHeight="1">
      <c r="E238" s="52"/>
    </row>
    <row r="239" ht="12.75" customHeight="1">
      <c r="E239" s="52"/>
    </row>
    <row r="240" ht="12.75" customHeight="1">
      <c r="E240" s="52"/>
    </row>
    <row r="241" ht="12.75" customHeight="1">
      <c r="E241" s="52"/>
    </row>
    <row r="242" ht="12.75" customHeight="1">
      <c r="E242" s="52"/>
    </row>
    <row r="243" ht="12.75" customHeight="1">
      <c r="E243" s="52"/>
    </row>
    <row r="244" ht="12.75" customHeight="1">
      <c r="E244" s="52"/>
    </row>
    <row r="245" ht="12.75" customHeight="1">
      <c r="E245" s="52"/>
    </row>
    <row r="246" ht="12.75" customHeight="1">
      <c r="E246" s="52"/>
    </row>
    <row r="247" ht="12.75" customHeight="1">
      <c r="E247" s="52"/>
    </row>
    <row r="248" ht="12.75" customHeight="1">
      <c r="E248" s="52"/>
    </row>
    <row r="249" ht="12.75" customHeight="1">
      <c r="E249" s="52"/>
    </row>
    <row r="250" ht="12.75" customHeight="1">
      <c r="E250" s="52"/>
    </row>
    <row r="251" ht="12.75" customHeight="1">
      <c r="E251" s="52"/>
    </row>
    <row r="252" ht="12.75" customHeight="1">
      <c r="E252" s="52"/>
    </row>
    <row r="253" ht="12.75" customHeight="1">
      <c r="E253" s="52"/>
    </row>
    <row r="254" ht="12.75" customHeight="1">
      <c r="E254" s="52"/>
    </row>
    <row r="255" ht="12.75" customHeight="1">
      <c r="E255" s="52"/>
    </row>
    <row r="256" ht="12.75" customHeight="1">
      <c r="E256" s="52"/>
    </row>
    <row r="257" ht="12.75" customHeight="1">
      <c r="E257" s="52"/>
    </row>
    <row r="258" ht="12.75" customHeight="1">
      <c r="E258" s="52"/>
    </row>
    <row r="259" ht="12.75" customHeight="1">
      <c r="E259" s="52"/>
    </row>
    <row r="260" ht="12.75" customHeight="1">
      <c r="E260" s="52"/>
    </row>
    <row r="261" ht="12.75" customHeight="1">
      <c r="E261" s="52"/>
    </row>
    <row r="262" ht="12.75" customHeight="1">
      <c r="E262" s="52"/>
    </row>
    <row r="263" ht="12.75" customHeight="1">
      <c r="E263" s="52"/>
    </row>
    <row r="264" ht="12.75" customHeight="1">
      <c r="E264" s="52"/>
    </row>
    <row r="265" ht="12.75" customHeight="1">
      <c r="E265" s="52"/>
    </row>
    <row r="266" ht="12.75" customHeight="1">
      <c r="E266" s="52"/>
    </row>
    <row r="267" ht="12.75" customHeight="1">
      <c r="E267" s="52"/>
    </row>
    <row r="268" ht="12.75" customHeight="1">
      <c r="E268" s="52"/>
    </row>
    <row r="269" ht="12.75" customHeight="1">
      <c r="E269" s="52"/>
    </row>
    <row r="270" ht="12.75" customHeight="1">
      <c r="E270" s="52"/>
    </row>
    <row r="271" ht="12.75" customHeight="1">
      <c r="E271" s="52"/>
    </row>
    <row r="272" ht="12.75" customHeight="1">
      <c r="E272" s="52"/>
    </row>
    <row r="273" ht="12.75" customHeight="1">
      <c r="E273" s="52"/>
    </row>
    <row r="274" ht="12.75" customHeight="1">
      <c r="E274" s="52"/>
    </row>
    <row r="275" ht="12.75" customHeight="1">
      <c r="E275" s="52"/>
    </row>
    <row r="276" ht="12.75" customHeight="1">
      <c r="E276" s="52"/>
    </row>
    <row r="277" ht="12.75" customHeight="1">
      <c r="E277" s="52"/>
    </row>
    <row r="278" ht="12.75" customHeight="1">
      <c r="E278" s="52"/>
    </row>
    <row r="279" ht="12.75" customHeight="1">
      <c r="E279" s="52"/>
    </row>
    <row r="280" ht="12.75" customHeight="1">
      <c r="E280" s="52"/>
    </row>
    <row r="281" ht="12.75" customHeight="1">
      <c r="E281" s="52"/>
    </row>
    <row r="282" ht="12.75" customHeight="1">
      <c r="E282" s="52"/>
    </row>
    <row r="283" ht="12.75" customHeight="1">
      <c r="E283" s="52"/>
    </row>
    <row r="284" ht="12.75" customHeight="1">
      <c r="E284" s="52"/>
    </row>
    <row r="285" ht="12.75" customHeight="1">
      <c r="E285" s="52"/>
    </row>
    <row r="286" ht="12.75" customHeight="1">
      <c r="E286" s="52"/>
    </row>
    <row r="287" ht="12.75" customHeight="1">
      <c r="E287" s="52"/>
    </row>
    <row r="288" ht="12.75" customHeight="1">
      <c r="E288" s="52"/>
    </row>
    <row r="289" ht="12.75" customHeight="1">
      <c r="E289" s="52"/>
    </row>
    <row r="290" ht="12.75" customHeight="1">
      <c r="E290" s="52"/>
    </row>
    <row r="291" ht="12.75" customHeight="1">
      <c r="E291" s="52"/>
    </row>
    <row r="292" ht="12.75" customHeight="1">
      <c r="E292" s="52"/>
    </row>
    <row r="293" ht="12.75" customHeight="1">
      <c r="E293" s="52"/>
    </row>
    <row r="294" ht="12.75" customHeight="1">
      <c r="E294" s="52"/>
    </row>
    <row r="295" ht="12.75" customHeight="1">
      <c r="E295" s="52"/>
    </row>
    <row r="296" ht="12.75" customHeight="1">
      <c r="E296" s="52"/>
    </row>
    <row r="297" ht="12.75" customHeight="1">
      <c r="E297" s="52"/>
    </row>
    <row r="298" ht="12.75" customHeight="1">
      <c r="E298" s="52"/>
    </row>
    <row r="299" ht="12.75" customHeight="1">
      <c r="E299" s="52"/>
    </row>
    <row r="300" ht="12.75" customHeight="1">
      <c r="E300" s="52"/>
    </row>
    <row r="301" ht="12.75" customHeight="1">
      <c r="E301" s="52"/>
    </row>
    <row r="302" ht="12.75" customHeight="1">
      <c r="E302" s="52"/>
    </row>
    <row r="303" ht="12.75" customHeight="1">
      <c r="E303" s="52"/>
    </row>
    <row r="304" ht="12.75" customHeight="1">
      <c r="E304" s="52"/>
    </row>
    <row r="305" ht="12.75" customHeight="1">
      <c r="E305" s="52"/>
    </row>
    <row r="306" ht="12.75" customHeight="1">
      <c r="E306" s="52"/>
    </row>
    <row r="307" ht="12.75" customHeight="1">
      <c r="E307" s="52"/>
    </row>
    <row r="308" ht="12.75" customHeight="1">
      <c r="E308" s="52"/>
    </row>
    <row r="309" ht="12.75" customHeight="1">
      <c r="E309" s="52"/>
    </row>
    <row r="310" ht="12.75" customHeight="1">
      <c r="E310" s="52"/>
    </row>
    <row r="311" ht="12.75" customHeight="1">
      <c r="E311" s="52"/>
    </row>
    <row r="312" ht="12.75" customHeight="1">
      <c r="E312" s="52"/>
    </row>
    <row r="313" ht="12.75" customHeight="1">
      <c r="E313" s="52"/>
    </row>
    <row r="314" ht="12.75" customHeight="1">
      <c r="E314" s="52"/>
    </row>
    <row r="315" ht="12.75" customHeight="1">
      <c r="E315" s="52"/>
    </row>
    <row r="316" ht="12.75" customHeight="1">
      <c r="E316" s="52"/>
    </row>
    <row r="317" ht="12.75" customHeight="1">
      <c r="E317" s="52"/>
    </row>
    <row r="318" ht="12.75" customHeight="1">
      <c r="E318" s="52"/>
    </row>
    <row r="319" ht="12.75" customHeight="1">
      <c r="E319" s="52"/>
    </row>
    <row r="320" ht="12.75" customHeight="1">
      <c r="E320" s="52"/>
    </row>
    <row r="321" ht="12.75" customHeight="1">
      <c r="E321" s="52"/>
    </row>
    <row r="322" ht="12.75" customHeight="1">
      <c r="E322" s="52"/>
    </row>
    <row r="323" ht="12.75" customHeight="1">
      <c r="E323" s="52"/>
    </row>
    <row r="324" ht="12.75" customHeight="1">
      <c r="E324" s="52"/>
    </row>
    <row r="325" ht="12.75" customHeight="1">
      <c r="E325" s="52"/>
    </row>
    <row r="326" ht="12.75" customHeight="1">
      <c r="E326" s="52"/>
    </row>
    <row r="327" ht="12.75" customHeight="1">
      <c r="E327" s="52"/>
    </row>
    <row r="328" ht="12.75" customHeight="1">
      <c r="E328" s="52"/>
    </row>
    <row r="329" ht="12.75" customHeight="1">
      <c r="E329" s="52"/>
    </row>
    <row r="330" ht="12.75" customHeight="1">
      <c r="E330" s="52"/>
    </row>
    <row r="331" ht="12.75" customHeight="1">
      <c r="E331" s="52"/>
    </row>
    <row r="332" ht="12.75" customHeight="1">
      <c r="E332" s="52"/>
    </row>
    <row r="333" ht="12.75" customHeight="1">
      <c r="E333" s="52"/>
    </row>
    <row r="334" ht="12.75" customHeight="1">
      <c r="E334" s="52"/>
    </row>
    <row r="335" ht="12.75" customHeight="1">
      <c r="E335" s="52"/>
    </row>
    <row r="336" ht="12.75" customHeight="1">
      <c r="E336" s="52"/>
    </row>
    <row r="337" ht="12.75" customHeight="1">
      <c r="E337" s="52"/>
    </row>
    <row r="338" ht="12.75" customHeight="1">
      <c r="E338" s="52"/>
    </row>
    <row r="339" ht="12.75" customHeight="1">
      <c r="E339" s="52"/>
    </row>
    <row r="340" ht="12.75" customHeight="1">
      <c r="E340" s="52"/>
    </row>
    <row r="341" ht="12.75" customHeight="1">
      <c r="E341" s="52"/>
    </row>
    <row r="342" ht="12.75" customHeight="1">
      <c r="E342" s="52"/>
    </row>
    <row r="343" ht="12.75" customHeight="1">
      <c r="E343" s="52"/>
    </row>
    <row r="344" ht="12.75" customHeight="1">
      <c r="E344" s="52"/>
    </row>
    <row r="345" ht="12.75" customHeight="1">
      <c r="E345" s="52"/>
    </row>
    <row r="346" ht="12.75" customHeight="1">
      <c r="E346" s="52"/>
    </row>
    <row r="347" ht="12.75" customHeight="1">
      <c r="E347" s="52"/>
    </row>
    <row r="348" ht="12.75" customHeight="1">
      <c r="E348" s="52"/>
    </row>
    <row r="349" ht="12.75" customHeight="1">
      <c r="E349" s="52"/>
    </row>
    <row r="350" ht="12.75" customHeight="1">
      <c r="E350" s="52"/>
    </row>
    <row r="351" ht="12.75" customHeight="1">
      <c r="E351" s="52"/>
    </row>
    <row r="352" ht="12.75" customHeight="1">
      <c r="E352" s="52"/>
    </row>
    <row r="353" ht="12.75" customHeight="1">
      <c r="E353" s="52"/>
    </row>
    <row r="354" ht="12.75" customHeight="1">
      <c r="E354" s="52"/>
    </row>
    <row r="355" ht="12.75" customHeight="1">
      <c r="E355" s="52"/>
    </row>
    <row r="356" ht="12.75" customHeight="1">
      <c r="E356" s="52"/>
    </row>
    <row r="357" ht="12.75" customHeight="1">
      <c r="E357" s="52"/>
    </row>
    <row r="358" ht="12.75" customHeight="1">
      <c r="E358" s="52"/>
    </row>
    <row r="359" ht="12.75" customHeight="1">
      <c r="E359" s="52"/>
    </row>
    <row r="360" ht="12.75" customHeight="1">
      <c r="E360" s="52"/>
    </row>
    <row r="361" ht="12.75" customHeight="1">
      <c r="E361" s="52"/>
    </row>
    <row r="362" ht="12.75" customHeight="1">
      <c r="E362" s="52"/>
    </row>
    <row r="363" ht="12.75" customHeight="1">
      <c r="E363" s="52"/>
    </row>
    <row r="364" ht="12.75" customHeight="1">
      <c r="E364" s="52"/>
    </row>
    <row r="365" ht="12.75" customHeight="1">
      <c r="E365" s="52"/>
    </row>
    <row r="366" ht="12.75" customHeight="1">
      <c r="E366" s="52"/>
    </row>
    <row r="367" ht="12.75" customHeight="1">
      <c r="E367" s="52"/>
    </row>
    <row r="368" ht="12.75" customHeight="1">
      <c r="E368" s="52"/>
    </row>
    <row r="369" ht="12.75" customHeight="1">
      <c r="E369" s="52"/>
    </row>
    <row r="370" ht="12.75" customHeight="1">
      <c r="E370" s="52"/>
    </row>
    <row r="371" ht="12.75" customHeight="1">
      <c r="E371" s="52"/>
    </row>
    <row r="372" ht="12.75" customHeight="1">
      <c r="E372" s="52"/>
    </row>
    <row r="373" ht="12.75" customHeight="1">
      <c r="E373" s="52"/>
    </row>
    <row r="374" ht="12.75" customHeight="1">
      <c r="E374" s="52"/>
    </row>
    <row r="375" ht="12.75" customHeight="1">
      <c r="E375" s="52"/>
    </row>
    <row r="376" ht="12.75" customHeight="1">
      <c r="E376" s="52"/>
    </row>
    <row r="377" ht="12.75" customHeight="1">
      <c r="E377" s="52"/>
    </row>
    <row r="378" ht="12.75" customHeight="1">
      <c r="E378" s="52"/>
    </row>
    <row r="379" ht="12.75" customHeight="1">
      <c r="E379" s="52"/>
    </row>
    <row r="380" ht="12.75" customHeight="1">
      <c r="E380" s="52"/>
    </row>
    <row r="381" ht="12.75" customHeight="1">
      <c r="E381" s="52"/>
    </row>
    <row r="382" ht="12.75" customHeight="1">
      <c r="E382" s="52"/>
    </row>
    <row r="383" ht="12.75" customHeight="1">
      <c r="E383" s="52"/>
    </row>
    <row r="384" ht="12.75" customHeight="1">
      <c r="E384" s="52"/>
    </row>
    <row r="385" ht="12.75" customHeight="1">
      <c r="E385" s="52"/>
    </row>
    <row r="386" ht="12.75" customHeight="1">
      <c r="E386" s="52"/>
    </row>
    <row r="387" ht="12.75" customHeight="1">
      <c r="E387" s="52"/>
    </row>
    <row r="388" ht="12.75" customHeight="1">
      <c r="E388" s="52"/>
    </row>
    <row r="389" ht="12.75" customHeight="1">
      <c r="E389" s="52"/>
    </row>
    <row r="390" ht="12.75" customHeight="1">
      <c r="E390" s="52"/>
    </row>
    <row r="391" ht="12.75" customHeight="1">
      <c r="E391" s="52"/>
    </row>
    <row r="392" ht="12.75" customHeight="1">
      <c r="E392" s="52"/>
    </row>
    <row r="393" ht="12.75" customHeight="1">
      <c r="E393" s="52"/>
    </row>
    <row r="394" ht="12.75" customHeight="1">
      <c r="E394" s="52"/>
    </row>
    <row r="395" ht="12.75" customHeight="1">
      <c r="E395" s="52"/>
    </row>
    <row r="396" ht="12.75" customHeight="1">
      <c r="E396" s="52"/>
    </row>
    <row r="397" ht="12.75" customHeight="1">
      <c r="E397" s="52"/>
    </row>
    <row r="398" ht="12.75" customHeight="1">
      <c r="E398" s="52"/>
    </row>
    <row r="399" ht="12.75" customHeight="1">
      <c r="E399" s="52"/>
    </row>
    <row r="400" ht="12.75" customHeight="1">
      <c r="E400" s="52"/>
    </row>
    <row r="401" ht="12.75" customHeight="1">
      <c r="E401" s="52"/>
    </row>
    <row r="402" ht="12.75" customHeight="1">
      <c r="E402" s="52"/>
    </row>
    <row r="403" ht="12.75" customHeight="1">
      <c r="E403" s="52"/>
    </row>
    <row r="404" ht="12.75" customHeight="1">
      <c r="E404" s="52"/>
    </row>
    <row r="405" ht="12.75" customHeight="1">
      <c r="E405" s="52"/>
    </row>
    <row r="406" ht="12.75" customHeight="1">
      <c r="E406" s="52"/>
    </row>
    <row r="407" ht="12.75" customHeight="1">
      <c r="E407" s="52"/>
    </row>
    <row r="408" ht="12.75" customHeight="1">
      <c r="E408" s="52"/>
    </row>
    <row r="409" ht="12.75" customHeight="1">
      <c r="E409" s="52"/>
    </row>
    <row r="410" ht="12.75" customHeight="1">
      <c r="E410" s="52"/>
    </row>
    <row r="411" ht="12.75" customHeight="1">
      <c r="E411" s="52"/>
    </row>
    <row r="412" ht="12.75" customHeight="1">
      <c r="E412" s="52"/>
    </row>
    <row r="413" ht="12.75" customHeight="1">
      <c r="E413" s="52"/>
    </row>
    <row r="414" ht="12.75" customHeight="1">
      <c r="E414" s="52"/>
    </row>
    <row r="415" ht="12.75" customHeight="1">
      <c r="E415" s="52"/>
    </row>
    <row r="416" ht="12.75" customHeight="1">
      <c r="E416" s="52"/>
    </row>
    <row r="417" ht="12.75" customHeight="1">
      <c r="E417" s="52"/>
    </row>
    <row r="418" ht="12.75" customHeight="1">
      <c r="E418" s="52"/>
    </row>
    <row r="419" ht="12.75" customHeight="1">
      <c r="E419" s="52"/>
    </row>
    <row r="420" ht="12.75" customHeight="1">
      <c r="E420" s="52"/>
    </row>
    <row r="421" ht="12.75" customHeight="1">
      <c r="E421" s="52"/>
    </row>
    <row r="422" ht="12.75" customHeight="1">
      <c r="E422" s="52"/>
    </row>
    <row r="423" ht="12.75" customHeight="1">
      <c r="E423" s="52"/>
    </row>
    <row r="424" ht="12.75" customHeight="1">
      <c r="E424" s="52"/>
    </row>
    <row r="425" ht="12.75" customHeight="1">
      <c r="E425" s="52"/>
    </row>
    <row r="426" ht="12.75" customHeight="1">
      <c r="E426" s="52"/>
    </row>
    <row r="427" ht="12.75" customHeight="1">
      <c r="E427" s="52"/>
    </row>
    <row r="428" ht="12.75" customHeight="1">
      <c r="E428" s="52"/>
    </row>
    <row r="429" ht="12.75" customHeight="1">
      <c r="E429" s="52"/>
    </row>
    <row r="430" ht="12.75" customHeight="1">
      <c r="E430" s="52"/>
    </row>
    <row r="431" ht="12.75" customHeight="1">
      <c r="E431" s="52"/>
    </row>
    <row r="432" ht="12.75" customHeight="1">
      <c r="E432" s="52"/>
    </row>
    <row r="433" ht="12.75" customHeight="1">
      <c r="E433" s="52"/>
    </row>
    <row r="434" ht="12.75" customHeight="1">
      <c r="E434" s="52"/>
    </row>
    <row r="435" ht="12.75" customHeight="1">
      <c r="E435" s="52"/>
    </row>
    <row r="436" ht="12.75" customHeight="1">
      <c r="E436" s="52"/>
    </row>
    <row r="437" ht="12.75" customHeight="1">
      <c r="E437" s="52"/>
    </row>
    <row r="438" ht="12.75" customHeight="1">
      <c r="E438" s="52"/>
    </row>
    <row r="439" ht="12.75" customHeight="1">
      <c r="E439" s="52"/>
    </row>
    <row r="440" ht="12.75" customHeight="1">
      <c r="E440" s="52"/>
    </row>
    <row r="441" ht="12.75" customHeight="1">
      <c r="E441" s="52"/>
    </row>
    <row r="442" ht="12.75" customHeight="1">
      <c r="E442" s="52"/>
    </row>
    <row r="443" ht="12.75" customHeight="1">
      <c r="E443" s="52"/>
    </row>
    <row r="444" ht="12.75" customHeight="1">
      <c r="E444" s="52"/>
    </row>
    <row r="445" ht="12.75" customHeight="1">
      <c r="E445" s="52"/>
    </row>
    <row r="446" ht="12.75" customHeight="1">
      <c r="E446" s="52"/>
    </row>
    <row r="447" ht="12.75" customHeight="1">
      <c r="E447" s="52"/>
    </row>
    <row r="448" ht="12.75" customHeight="1">
      <c r="E448" s="52"/>
    </row>
    <row r="449" ht="12.75" customHeight="1">
      <c r="E449" s="52"/>
    </row>
    <row r="450" ht="12.75" customHeight="1">
      <c r="E450" s="52"/>
    </row>
    <row r="451" ht="12.75" customHeight="1">
      <c r="E451" s="52"/>
    </row>
    <row r="452" ht="12.75" customHeight="1">
      <c r="E452" s="52"/>
    </row>
    <row r="453" ht="12.75" customHeight="1">
      <c r="E453" s="52"/>
    </row>
    <row r="454" ht="12.75" customHeight="1">
      <c r="E454" s="52"/>
    </row>
    <row r="455" ht="12.75" customHeight="1">
      <c r="E455" s="52"/>
    </row>
    <row r="456" ht="12.75" customHeight="1">
      <c r="E456" s="52"/>
    </row>
    <row r="457" ht="12.75" customHeight="1">
      <c r="E457" s="52"/>
    </row>
    <row r="458" ht="12.75" customHeight="1">
      <c r="E458" s="52"/>
    </row>
    <row r="459" ht="12.75" customHeight="1">
      <c r="E459" s="52"/>
    </row>
    <row r="460" ht="12.75" customHeight="1">
      <c r="E460" s="52"/>
    </row>
    <row r="461" ht="12.75" customHeight="1">
      <c r="E461" s="52"/>
    </row>
    <row r="462" ht="12.75" customHeight="1">
      <c r="E462" s="52"/>
    </row>
    <row r="463" ht="12.75" customHeight="1">
      <c r="E463" s="52"/>
    </row>
    <row r="464" ht="12.75" customHeight="1">
      <c r="E464" s="52"/>
    </row>
    <row r="465" ht="12.75" customHeight="1">
      <c r="E465" s="52"/>
    </row>
    <row r="466" ht="12.75" customHeight="1">
      <c r="E466" s="52"/>
    </row>
    <row r="467" ht="12.75" customHeight="1">
      <c r="E467" s="52"/>
    </row>
    <row r="468" ht="12.75" customHeight="1">
      <c r="E468" s="52"/>
    </row>
    <row r="469" ht="12.75" customHeight="1">
      <c r="E469" s="52"/>
    </row>
    <row r="470" ht="12.75" customHeight="1">
      <c r="E470" s="52"/>
    </row>
    <row r="471" ht="12.75" customHeight="1">
      <c r="E471" s="52"/>
    </row>
    <row r="472" ht="12.75" customHeight="1">
      <c r="E472" s="52"/>
    </row>
    <row r="473" ht="12.75" customHeight="1">
      <c r="E473" s="52"/>
    </row>
    <row r="474" ht="12.75" customHeight="1">
      <c r="E474" s="52"/>
    </row>
    <row r="475" ht="12.75" customHeight="1">
      <c r="E475" s="52"/>
    </row>
    <row r="476" ht="12.75" customHeight="1">
      <c r="E476" s="52"/>
    </row>
    <row r="477" ht="12.75" customHeight="1">
      <c r="E477" s="52"/>
    </row>
    <row r="478" ht="12.75" customHeight="1">
      <c r="E478" s="52"/>
    </row>
    <row r="479" ht="12.75" customHeight="1">
      <c r="E479" s="52"/>
    </row>
    <row r="480" ht="12.75" customHeight="1">
      <c r="E480" s="52"/>
    </row>
    <row r="481" ht="12.75" customHeight="1">
      <c r="E481" s="52"/>
    </row>
    <row r="482" ht="12.75" customHeight="1">
      <c r="E482" s="52"/>
    </row>
    <row r="483" ht="12.75" customHeight="1">
      <c r="E483" s="52"/>
    </row>
    <row r="484" ht="12.75" customHeight="1">
      <c r="E484" s="52"/>
    </row>
    <row r="485" ht="12.75" customHeight="1">
      <c r="E485" s="52"/>
    </row>
    <row r="486" ht="12.75" customHeight="1">
      <c r="E486" s="52"/>
    </row>
    <row r="487" ht="12.75" customHeight="1">
      <c r="E487" s="52"/>
    </row>
    <row r="488" ht="12.75" customHeight="1">
      <c r="E488" s="52"/>
    </row>
    <row r="489" ht="12.75" customHeight="1">
      <c r="E489" s="52"/>
    </row>
    <row r="490" ht="12.75" customHeight="1">
      <c r="E490" s="52"/>
    </row>
    <row r="491" ht="12.75" customHeight="1">
      <c r="E491" s="52"/>
    </row>
    <row r="492" ht="12.75" customHeight="1">
      <c r="E492" s="52"/>
    </row>
    <row r="493" ht="12.75" customHeight="1">
      <c r="E493" s="52"/>
    </row>
    <row r="494" ht="12.75" customHeight="1">
      <c r="E494" s="52"/>
    </row>
    <row r="495" ht="12.75" customHeight="1">
      <c r="E495" s="52"/>
    </row>
    <row r="496" ht="12.75" customHeight="1">
      <c r="E496" s="52"/>
    </row>
    <row r="497" ht="12.75" customHeight="1">
      <c r="E497" s="52"/>
    </row>
    <row r="498" ht="12.75" customHeight="1">
      <c r="E498" s="52"/>
    </row>
    <row r="499" ht="12.75" customHeight="1">
      <c r="E499" s="52"/>
    </row>
    <row r="500" ht="12.75" customHeight="1">
      <c r="E500" s="52"/>
    </row>
    <row r="501" ht="12.75" customHeight="1">
      <c r="E501" s="52"/>
    </row>
    <row r="502" ht="12.75" customHeight="1">
      <c r="E502" s="52"/>
    </row>
    <row r="503" ht="12.75" customHeight="1">
      <c r="E503" s="52"/>
    </row>
    <row r="504" ht="12.75" customHeight="1">
      <c r="E504" s="52"/>
    </row>
    <row r="505" ht="12.75" customHeight="1">
      <c r="E505" s="52"/>
    </row>
    <row r="506" ht="12.75" customHeight="1">
      <c r="E506" s="52"/>
    </row>
    <row r="507" ht="12.75" customHeight="1">
      <c r="E507" s="52"/>
    </row>
    <row r="508" ht="12.75" customHeight="1">
      <c r="E508" s="52"/>
    </row>
    <row r="509" ht="12.75" customHeight="1">
      <c r="E509" s="52"/>
    </row>
    <row r="510" ht="12.75" customHeight="1">
      <c r="E510" s="52"/>
    </row>
    <row r="511" ht="12.75" customHeight="1">
      <c r="E511" s="52"/>
    </row>
    <row r="512" ht="12.75" customHeight="1">
      <c r="E512" s="52"/>
    </row>
    <row r="513" ht="12.75" customHeight="1">
      <c r="E513" s="52"/>
    </row>
    <row r="514" ht="12.75" customHeight="1">
      <c r="E514" s="52"/>
    </row>
    <row r="515" ht="12.75" customHeight="1">
      <c r="E515" s="52"/>
    </row>
    <row r="516" ht="12.75" customHeight="1">
      <c r="E516" s="52"/>
    </row>
    <row r="517" ht="12.75" customHeight="1">
      <c r="E517" s="52"/>
    </row>
    <row r="518" ht="12.75" customHeight="1">
      <c r="E518" s="52"/>
    </row>
    <row r="519" ht="12.75" customHeight="1">
      <c r="E519" s="52"/>
    </row>
    <row r="520" ht="12.75" customHeight="1">
      <c r="E520" s="52"/>
    </row>
    <row r="521" ht="12.75" customHeight="1">
      <c r="E521" s="52"/>
    </row>
    <row r="522" ht="12.75" customHeight="1">
      <c r="E522" s="52"/>
    </row>
    <row r="523" ht="12.75" customHeight="1">
      <c r="E523" s="52"/>
    </row>
    <row r="524" ht="12.75" customHeight="1">
      <c r="E524" s="52"/>
    </row>
    <row r="525" ht="12.75" customHeight="1">
      <c r="E525" s="52"/>
    </row>
    <row r="526" ht="12.75" customHeight="1">
      <c r="E526" s="52"/>
    </row>
    <row r="527" ht="12.75" customHeight="1">
      <c r="E527" s="52"/>
    </row>
    <row r="528" ht="12.75" customHeight="1">
      <c r="E528" s="52"/>
    </row>
    <row r="529" ht="12.75" customHeight="1">
      <c r="E529" s="52"/>
    </row>
    <row r="530" ht="12.75" customHeight="1">
      <c r="E530" s="52"/>
    </row>
    <row r="531" ht="12.75" customHeight="1">
      <c r="E531" s="52"/>
    </row>
    <row r="532" ht="12.75" customHeight="1">
      <c r="E532" s="52"/>
    </row>
    <row r="533" ht="12.75" customHeight="1">
      <c r="E533" s="52"/>
    </row>
    <row r="534" ht="12.75" customHeight="1">
      <c r="E534" s="52"/>
    </row>
    <row r="535" ht="12.75" customHeight="1">
      <c r="E535" s="52"/>
    </row>
    <row r="536" ht="12.75" customHeight="1">
      <c r="E536" s="52"/>
    </row>
    <row r="537" ht="12.75" customHeight="1">
      <c r="E537" s="52"/>
    </row>
    <row r="538" ht="12.75" customHeight="1">
      <c r="E538" s="52"/>
    </row>
    <row r="539" ht="12.75" customHeight="1">
      <c r="E539" s="52"/>
    </row>
    <row r="540" ht="12.75" customHeight="1">
      <c r="E540" s="52"/>
    </row>
    <row r="541" ht="12.75" customHeight="1">
      <c r="E541" s="52"/>
    </row>
    <row r="542" ht="12.75" customHeight="1">
      <c r="E542" s="52"/>
    </row>
    <row r="543" ht="12.75" customHeight="1">
      <c r="E543" s="52"/>
    </row>
    <row r="544" ht="12.75" customHeight="1">
      <c r="E544" s="52"/>
    </row>
    <row r="545" ht="12.75" customHeight="1">
      <c r="E545" s="52"/>
    </row>
    <row r="546" ht="12.75" customHeight="1">
      <c r="E546" s="52"/>
    </row>
    <row r="547" ht="12.75" customHeight="1">
      <c r="E547" s="52"/>
    </row>
    <row r="548" ht="12.75" customHeight="1">
      <c r="E548" s="52"/>
    </row>
    <row r="549" ht="12.75" customHeight="1">
      <c r="E549" s="52"/>
    </row>
    <row r="550" ht="12.75" customHeight="1">
      <c r="E550" s="52"/>
    </row>
    <row r="551" ht="12.75" customHeight="1">
      <c r="E551" s="52"/>
    </row>
    <row r="552" ht="12.75" customHeight="1">
      <c r="E552" s="52"/>
    </row>
    <row r="553" ht="12.75" customHeight="1">
      <c r="E553" s="52"/>
    </row>
    <row r="554" ht="12.75" customHeight="1">
      <c r="E554" s="52"/>
    </row>
    <row r="555" ht="12.75" customHeight="1">
      <c r="E555" s="52"/>
    </row>
    <row r="556" ht="12.75" customHeight="1">
      <c r="E556" s="52"/>
    </row>
    <row r="557" ht="12.75" customHeight="1">
      <c r="E557" s="52"/>
    </row>
    <row r="558" ht="12.75" customHeight="1">
      <c r="E558" s="52"/>
    </row>
    <row r="559" ht="12.75" customHeight="1">
      <c r="E559" s="52"/>
    </row>
    <row r="560" ht="12.75" customHeight="1">
      <c r="E560" s="52"/>
    </row>
    <row r="561" ht="12.75" customHeight="1">
      <c r="E561" s="52"/>
    </row>
    <row r="562" ht="12.75" customHeight="1">
      <c r="E562" s="52"/>
    </row>
    <row r="563" ht="12.75" customHeight="1">
      <c r="E563" s="52"/>
    </row>
    <row r="564" ht="12.75" customHeight="1">
      <c r="E564" s="52"/>
    </row>
    <row r="565" ht="12.75" customHeight="1">
      <c r="E565" s="52"/>
    </row>
    <row r="566" ht="12.75" customHeight="1">
      <c r="E566" s="52"/>
    </row>
    <row r="567" ht="12.75" customHeight="1">
      <c r="E567" s="52"/>
    </row>
    <row r="568" ht="12.75" customHeight="1">
      <c r="E568" s="52"/>
    </row>
    <row r="569" ht="12.75" customHeight="1">
      <c r="E569" s="52"/>
    </row>
    <row r="570" ht="12.75" customHeight="1">
      <c r="E570" s="52"/>
    </row>
    <row r="571" ht="12.75" customHeight="1">
      <c r="E571" s="52"/>
    </row>
    <row r="572" ht="12.75" customHeight="1">
      <c r="E572" s="52"/>
    </row>
    <row r="573" ht="12.75" customHeight="1">
      <c r="E573" s="52"/>
    </row>
    <row r="574" ht="12.75" customHeight="1">
      <c r="E574" s="52"/>
    </row>
    <row r="575" ht="12.75" customHeight="1">
      <c r="E575" s="52"/>
    </row>
    <row r="576" ht="12.75" customHeight="1">
      <c r="E576" s="52"/>
    </row>
    <row r="577" ht="12.75" customHeight="1">
      <c r="E577" s="52"/>
    </row>
    <row r="578" ht="12.75" customHeight="1">
      <c r="E578" s="52"/>
    </row>
    <row r="579" ht="12.75" customHeight="1">
      <c r="E579" s="52"/>
    </row>
    <row r="580" ht="12.75" customHeight="1">
      <c r="E580" s="52"/>
    </row>
    <row r="581" ht="12.75" customHeight="1">
      <c r="E581" s="52"/>
    </row>
    <row r="582" ht="12.75" customHeight="1">
      <c r="E582" s="52"/>
    </row>
    <row r="583" ht="12.75" customHeight="1">
      <c r="E583" s="52"/>
    </row>
    <row r="584" ht="12.75" customHeight="1">
      <c r="E584" s="52"/>
    </row>
    <row r="585" ht="12.75" customHeight="1">
      <c r="E585" s="52"/>
    </row>
    <row r="586" ht="12.75" customHeight="1">
      <c r="E586" s="52"/>
    </row>
    <row r="587" ht="12.75" customHeight="1">
      <c r="E587" s="52"/>
    </row>
    <row r="588" ht="12.75" customHeight="1">
      <c r="E588" s="52"/>
    </row>
    <row r="589" ht="12.75" customHeight="1">
      <c r="E589" s="52"/>
    </row>
    <row r="590" ht="12.75" customHeight="1">
      <c r="E590" s="52"/>
    </row>
    <row r="591" ht="12.75" customHeight="1">
      <c r="E591" s="52"/>
    </row>
    <row r="592" ht="12.75" customHeight="1">
      <c r="E592" s="52"/>
    </row>
    <row r="593" ht="12.75" customHeight="1">
      <c r="E593" s="52"/>
    </row>
    <row r="594" ht="12.75" customHeight="1">
      <c r="E594" s="52"/>
    </row>
    <row r="595" ht="12.75" customHeight="1">
      <c r="E595" s="52"/>
    </row>
    <row r="596" ht="12.75" customHeight="1">
      <c r="E596" s="52"/>
    </row>
    <row r="597" ht="12.75" customHeight="1">
      <c r="E597" s="52"/>
    </row>
    <row r="598" ht="12.75" customHeight="1">
      <c r="E598" s="52"/>
    </row>
    <row r="599" ht="12.75" customHeight="1">
      <c r="E599" s="52"/>
    </row>
    <row r="600" ht="12.75" customHeight="1">
      <c r="E600" s="52"/>
    </row>
    <row r="601" ht="12.75" customHeight="1">
      <c r="E601" s="52"/>
    </row>
    <row r="602" ht="12.75" customHeight="1">
      <c r="E602" s="52"/>
    </row>
    <row r="603" ht="12.75" customHeight="1">
      <c r="E603" s="52"/>
    </row>
    <row r="604" ht="12.75" customHeight="1">
      <c r="E604" s="52"/>
    </row>
    <row r="605" ht="12.75" customHeight="1">
      <c r="E605" s="52"/>
    </row>
    <row r="606" ht="12.75" customHeight="1">
      <c r="E606" s="52"/>
    </row>
    <row r="607" ht="12.75" customHeight="1">
      <c r="E607" s="52"/>
    </row>
    <row r="608" ht="12.75" customHeight="1">
      <c r="E608" s="52"/>
    </row>
    <row r="609" ht="12.75" customHeight="1">
      <c r="E609" s="52"/>
    </row>
    <row r="610" ht="12.75" customHeight="1">
      <c r="E610" s="52"/>
    </row>
    <row r="611" ht="12.75" customHeight="1">
      <c r="E611" s="52"/>
    </row>
    <row r="612" ht="12.75" customHeight="1">
      <c r="E612" s="52"/>
    </row>
    <row r="613" ht="12.75" customHeight="1">
      <c r="E613" s="52"/>
    </row>
    <row r="614" ht="12.75" customHeight="1">
      <c r="E614" s="52"/>
    </row>
    <row r="615" ht="12.75" customHeight="1">
      <c r="E615" s="52"/>
    </row>
    <row r="616" ht="12.75" customHeight="1">
      <c r="E616" s="52"/>
    </row>
    <row r="617" ht="12.75" customHeight="1">
      <c r="E617" s="52"/>
    </row>
    <row r="618" ht="12.75" customHeight="1">
      <c r="E618" s="52"/>
    </row>
    <row r="619" ht="12.75" customHeight="1">
      <c r="E619" s="52"/>
    </row>
    <row r="620" ht="12.75" customHeight="1">
      <c r="E620" s="52"/>
    </row>
    <row r="621" ht="12.75" customHeight="1">
      <c r="E621" s="52"/>
    </row>
    <row r="622" ht="12.75" customHeight="1">
      <c r="E622" s="52"/>
    </row>
    <row r="623" ht="12.75" customHeight="1">
      <c r="E623" s="52"/>
    </row>
    <row r="624" ht="12.75" customHeight="1">
      <c r="E624" s="52"/>
    </row>
    <row r="625" ht="12.75" customHeight="1">
      <c r="E625" s="52"/>
    </row>
    <row r="626" ht="12.75" customHeight="1">
      <c r="E626" s="52"/>
    </row>
    <row r="627" ht="12.75" customHeight="1">
      <c r="E627" s="52"/>
    </row>
    <row r="628" ht="12.75" customHeight="1">
      <c r="E628" s="52"/>
    </row>
    <row r="629" ht="12.75" customHeight="1">
      <c r="E629" s="52"/>
    </row>
    <row r="630" ht="12.75" customHeight="1">
      <c r="E630" s="52"/>
    </row>
    <row r="631" ht="12.75" customHeight="1">
      <c r="E631" s="52"/>
    </row>
    <row r="632" ht="12.75" customHeight="1">
      <c r="E632" s="52"/>
    </row>
    <row r="633" ht="12.75" customHeight="1">
      <c r="E633" s="52"/>
    </row>
    <row r="634" ht="12.75" customHeight="1">
      <c r="E634" s="52"/>
    </row>
    <row r="635" ht="12.75" customHeight="1">
      <c r="E635" s="52"/>
    </row>
    <row r="636" ht="12.75" customHeight="1">
      <c r="E636" s="52"/>
    </row>
    <row r="637" ht="12.75" customHeight="1">
      <c r="E637" s="52"/>
    </row>
    <row r="638" ht="12.75" customHeight="1">
      <c r="E638" s="52"/>
    </row>
    <row r="639" ht="12.75" customHeight="1">
      <c r="E639" s="52"/>
    </row>
    <row r="640" ht="12.75" customHeight="1">
      <c r="E640" s="52"/>
    </row>
    <row r="641" ht="12.75" customHeight="1">
      <c r="E641" s="52"/>
    </row>
    <row r="642" ht="12.75" customHeight="1">
      <c r="E642" s="52"/>
    </row>
    <row r="643" ht="12.75" customHeight="1">
      <c r="E643" s="52"/>
    </row>
    <row r="644" ht="12.75" customHeight="1">
      <c r="E644" s="52"/>
    </row>
    <row r="645" ht="12.75" customHeight="1">
      <c r="E645" s="52"/>
    </row>
    <row r="646" ht="12.75" customHeight="1">
      <c r="E646" s="52"/>
    </row>
    <row r="647" ht="12.75" customHeight="1">
      <c r="E647" s="52"/>
    </row>
    <row r="648" ht="12.75" customHeight="1">
      <c r="E648" s="52"/>
    </row>
    <row r="649" ht="12.75" customHeight="1">
      <c r="E649" s="52"/>
    </row>
    <row r="650" ht="12.75" customHeight="1">
      <c r="E650" s="52"/>
    </row>
    <row r="651" ht="12.75" customHeight="1">
      <c r="E651" s="52"/>
    </row>
    <row r="652" ht="12.75" customHeight="1">
      <c r="E652" s="52"/>
    </row>
    <row r="653" ht="12.75" customHeight="1">
      <c r="E653" s="52"/>
    </row>
    <row r="654" ht="12.75" customHeight="1">
      <c r="E654" s="52"/>
    </row>
    <row r="655" ht="12.75" customHeight="1">
      <c r="E655" s="52"/>
    </row>
    <row r="656" ht="12.75" customHeight="1">
      <c r="E656" s="52"/>
    </row>
    <row r="657" ht="12.75" customHeight="1">
      <c r="E657" s="52"/>
    </row>
    <row r="658" ht="12.75" customHeight="1">
      <c r="E658" s="52"/>
    </row>
    <row r="659" ht="12.75" customHeight="1">
      <c r="E659" s="52"/>
    </row>
    <row r="660" ht="12.75" customHeight="1">
      <c r="E660" s="52"/>
    </row>
    <row r="661" ht="12.75" customHeight="1">
      <c r="E661" s="52"/>
    </row>
    <row r="662" ht="12.75" customHeight="1">
      <c r="E662" s="52"/>
    </row>
    <row r="663" ht="12.75" customHeight="1">
      <c r="E663" s="52"/>
    </row>
    <row r="664" ht="12.75" customHeight="1">
      <c r="E664" s="52"/>
    </row>
    <row r="665" ht="12.75" customHeight="1">
      <c r="E665" s="52"/>
    </row>
    <row r="666" ht="12.75" customHeight="1">
      <c r="E666" s="52"/>
    </row>
    <row r="667" ht="12.75" customHeight="1">
      <c r="E667" s="52"/>
    </row>
    <row r="668" ht="12.75" customHeight="1">
      <c r="E668" s="52"/>
    </row>
    <row r="669" ht="12.75" customHeight="1">
      <c r="E669" s="52"/>
    </row>
    <row r="670" ht="12.75" customHeight="1">
      <c r="E670" s="52"/>
    </row>
    <row r="671" ht="12.75" customHeight="1">
      <c r="E671" s="52"/>
    </row>
    <row r="672" ht="12.75" customHeight="1">
      <c r="E672" s="52"/>
    </row>
    <row r="673" ht="12.75" customHeight="1">
      <c r="E673" s="52"/>
    </row>
    <row r="674" ht="12.75" customHeight="1">
      <c r="E674" s="52"/>
    </row>
    <row r="675" ht="12.75" customHeight="1">
      <c r="E675" s="52"/>
    </row>
    <row r="676" ht="12.75" customHeight="1">
      <c r="E676" s="52"/>
    </row>
    <row r="677" ht="12.75" customHeight="1">
      <c r="E677" s="52"/>
    </row>
    <row r="678" ht="12.75" customHeight="1">
      <c r="E678" s="52"/>
    </row>
    <row r="679" ht="12.75" customHeight="1">
      <c r="E679" s="52"/>
    </row>
    <row r="680" ht="12.75" customHeight="1">
      <c r="E680" s="52"/>
    </row>
    <row r="681" ht="12.75" customHeight="1">
      <c r="E681" s="52"/>
    </row>
    <row r="682" ht="12.75" customHeight="1">
      <c r="E682" s="52"/>
    </row>
    <row r="683" ht="12.75" customHeight="1">
      <c r="E683" s="52"/>
    </row>
    <row r="684" ht="12.75" customHeight="1">
      <c r="E684" s="52"/>
    </row>
    <row r="685" ht="12.75" customHeight="1">
      <c r="E685" s="52"/>
    </row>
    <row r="686" ht="12.75" customHeight="1">
      <c r="E686" s="52"/>
    </row>
    <row r="687" ht="12.75" customHeight="1">
      <c r="E687" s="52"/>
    </row>
    <row r="688" ht="12.75" customHeight="1">
      <c r="E688" s="52"/>
    </row>
    <row r="689" ht="12.75" customHeight="1">
      <c r="E689" s="52"/>
    </row>
    <row r="690" ht="12.75" customHeight="1">
      <c r="E690" s="52"/>
    </row>
    <row r="691" ht="12.75" customHeight="1">
      <c r="E691" s="52"/>
    </row>
    <row r="692" ht="12.75" customHeight="1">
      <c r="E692" s="52"/>
    </row>
    <row r="693" ht="12.75" customHeight="1">
      <c r="E693" s="52"/>
    </row>
    <row r="694" ht="12.75" customHeight="1">
      <c r="E694" s="52"/>
    </row>
    <row r="695" ht="12.75" customHeight="1">
      <c r="E695" s="52"/>
    </row>
    <row r="696" ht="12.75" customHeight="1">
      <c r="E696" s="52"/>
    </row>
    <row r="697" ht="12.75" customHeight="1">
      <c r="E697" s="52"/>
    </row>
    <row r="698" ht="12.75" customHeight="1">
      <c r="E698" s="52"/>
    </row>
    <row r="699" ht="12.75" customHeight="1">
      <c r="E699" s="52"/>
    </row>
    <row r="700" ht="12.75" customHeight="1">
      <c r="E700" s="52"/>
    </row>
    <row r="701" ht="12.75" customHeight="1">
      <c r="E701" s="52"/>
    </row>
    <row r="702" ht="12.75" customHeight="1">
      <c r="E702" s="52"/>
    </row>
    <row r="703" ht="12.75" customHeight="1">
      <c r="E703" s="52"/>
    </row>
    <row r="704" ht="12.75" customHeight="1">
      <c r="E704" s="52"/>
    </row>
    <row r="705" ht="12.75" customHeight="1">
      <c r="E705" s="52"/>
    </row>
    <row r="706" ht="12.75" customHeight="1">
      <c r="E706" s="52"/>
    </row>
    <row r="707" ht="12.75" customHeight="1">
      <c r="E707" s="52"/>
    </row>
    <row r="708" ht="12.75" customHeight="1">
      <c r="E708" s="52"/>
    </row>
    <row r="709" ht="12.75" customHeight="1">
      <c r="E709" s="52"/>
    </row>
    <row r="710" ht="12.75" customHeight="1">
      <c r="E710" s="52"/>
    </row>
    <row r="711" ht="12.75" customHeight="1">
      <c r="E711" s="52"/>
    </row>
    <row r="712" ht="12.75" customHeight="1">
      <c r="E712" s="52"/>
    </row>
    <row r="713" ht="12.75" customHeight="1">
      <c r="E713" s="52"/>
    </row>
    <row r="714" ht="12.75" customHeight="1">
      <c r="E714" s="52"/>
    </row>
    <row r="715" ht="12.75" customHeight="1">
      <c r="E715" s="52"/>
    </row>
    <row r="716" ht="12.75" customHeight="1">
      <c r="E716" s="52"/>
    </row>
    <row r="717" ht="12.75" customHeight="1">
      <c r="E717" s="52"/>
    </row>
    <row r="718" ht="12.75" customHeight="1">
      <c r="E718" s="52"/>
    </row>
    <row r="719" ht="12.75" customHeight="1">
      <c r="E719" s="52"/>
    </row>
    <row r="720" ht="12.75" customHeight="1">
      <c r="E720" s="52"/>
    </row>
    <row r="721" ht="12.75" customHeight="1">
      <c r="E721" s="52"/>
    </row>
    <row r="722" ht="12.75" customHeight="1">
      <c r="E722" s="52"/>
    </row>
    <row r="723" ht="12.75" customHeight="1">
      <c r="E723" s="52"/>
    </row>
    <row r="724" ht="12.75" customHeight="1">
      <c r="E724" s="52"/>
    </row>
    <row r="725" ht="12.75" customHeight="1">
      <c r="E725" s="52"/>
    </row>
    <row r="726" ht="12.75" customHeight="1">
      <c r="E726" s="52"/>
    </row>
    <row r="727" ht="12.75" customHeight="1">
      <c r="E727" s="52"/>
    </row>
    <row r="728" ht="12.75" customHeight="1">
      <c r="E728" s="52"/>
    </row>
    <row r="729" ht="12.75" customHeight="1">
      <c r="E729" s="52"/>
    </row>
    <row r="730" ht="12.75" customHeight="1">
      <c r="E730" s="52"/>
    </row>
    <row r="731" ht="12.75" customHeight="1">
      <c r="E731" s="52"/>
    </row>
    <row r="732" ht="12.75" customHeight="1">
      <c r="E732" s="52"/>
    </row>
    <row r="733" ht="12.75" customHeight="1">
      <c r="E733" s="52"/>
    </row>
    <row r="734" ht="12.75" customHeight="1">
      <c r="E734" s="52"/>
    </row>
    <row r="735" ht="12.75" customHeight="1">
      <c r="E735" s="52"/>
    </row>
    <row r="736" ht="12.75" customHeight="1">
      <c r="E736" s="52"/>
    </row>
    <row r="737" ht="12.75" customHeight="1">
      <c r="E737" s="52"/>
    </row>
    <row r="738" ht="12.75" customHeight="1">
      <c r="E738" s="52"/>
    </row>
    <row r="739" ht="12.75" customHeight="1">
      <c r="E739" s="52"/>
    </row>
    <row r="740" ht="12.75" customHeight="1">
      <c r="E740" s="52"/>
    </row>
    <row r="741" ht="12.75" customHeight="1">
      <c r="E741" s="52"/>
    </row>
    <row r="742" ht="12.75" customHeight="1">
      <c r="E742" s="52"/>
    </row>
    <row r="743" ht="12.75" customHeight="1">
      <c r="E743" s="52"/>
    </row>
    <row r="744" ht="12.75" customHeight="1">
      <c r="E744" s="52"/>
    </row>
    <row r="745" ht="12.75" customHeight="1">
      <c r="E745" s="52"/>
    </row>
    <row r="746" ht="12.75" customHeight="1">
      <c r="E746" s="52"/>
    </row>
    <row r="747" ht="12.75" customHeight="1">
      <c r="E747" s="52"/>
    </row>
    <row r="748" ht="12.75" customHeight="1">
      <c r="E748" s="52"/>
    </row>
    <row r="749" ht="12.75" customHeight="1">
      <c r="E749" s="52"/>
    </row>
    <row r="750" ht="12.75" customHeight="1">
      <c r="E750" s="52"/>
    </row>
    <row r="751" ht="12.75" customHeight="1">
      <c r="E751" s="52"/>
    </row>
    <row r="752" ht="12.75" customHeight="1">
      <c r="E752" s="52"/>
    </row>
    <row r="753" ht="12.75" customHeight="1">
      <c r="E753" s="52"/>
    </row>
    <row r="754" ht="12.75" customHeight="1">
      <c r="E754" s="52"/>
    </row>
    <row r="755" ht="12.75" customHeight="1">
      <c r="E755" s="52"/>
    </row>
    <row r="756" ht="12.75" customHeight="1">
      <c r="E756" s="52"/>
    </row>
    <row r="757" ht="12.75" customHeight="1">
      <c r="E757" s="52"/>
    </row>
    <row r="758" ht="12.75" customHeight="1">
      <c r="E758" s="52"/>
    </row>
    <row r="759" ht="12.75" customHeight="1">
      <c r="E759" s="52"/>
    </row>
    <row r="760" ht="12.75" customHeight="1">
      <c r="E760" s="52"/>
    </row>
    <row r="761" ht="12.75" customHeight="1">
      <c r="E761" s="52"/>
    </row>
    <row r="762" ht="12.75" customHeight="1">
      <c r="E762" s="52"/>
    </row>
    <row r="763" ht="12.75" customHeight="1">
      <c r="E763" s="52"/>
    </row>
    <row r="764" ht="12.75" customHeight="1">
      <c r="E764" s="52"/>
    </row>
    <row r="765" ht="12.75" customHeight="1">
      <c r="E765" s="52"/>
    </row>
    <row r="766" ht="12.75" customHeight="1">
      <c r="E766" s="52"/>
    </row>
    <row r="767" ht="12.75" customHeight="1">
      <c r="E767" s="52"/>
    </row>
    <row r="768" ht="12.75" customHeight="1">
      <c r="E768" s="52"/>
    </row>
    <row r="769" ht="12.75" customHeight="1">
      <c r="E769" s="52"/>
    </row>
    <row r="770" ht="12.75" customHeight="1">
      <c r="E770" s="52"/>
    </row>
    <row r="771" ht="12.75" customHeight="1">
      <c r="E771" s="52"/>
    </row>
    <row r="772" ht="12.75" customHeight="1">
      <c r="E772" s="52"/>
    </row>
    <row r="773" ht="12.75" customHeight="1">
      <c r="E773" s="52"/>
    </row>
    <row r="774" ht="12.75" customHeight="1">
      <c r="E774" s="52"/>
    </row>
    <row r="775" ht="12.75" customHeight="1">
      <c r="E775" s="52"/>
    </row>
    <row r="776" ht="12.75" customHeight="1">
      <c r="E776" s="52"/>
    </row>
    <row r="777" ht="12.75" customHeight="1">
      <c r="E777" s="52"/>
    </row>
    <row r="778" ht="12.75" customHeight="1">
      <c r="E778" s="52"/>
    </row>
    <row r="779" ht="12.75" customHeight="1">
      <c r="E779" s="52"/>
    </row>
    <row r="780" ht="12.75" customHeight="1">
      <c r="E780" s="52"/>
    </row>
    <row r="781" ht="12.75" customHeight="1">
      <c r="E781" s="52"/>
    </row>
    <row r="782" ht="12.75" customHeight="1">
      <c r="E782" s="52"/>
    </row>
    <row r="783" ht="12.75" customHeight="1">
      <c r="E783" s="52"/>
    </row>
    <row r="784" ht="12.75" customHeight="1">
      <c r="E784" s="52"/>
    </row>
    <row r="785" ht="12.75" customHeight="1">
      <c r="E785" s="52"/>
    </row>
    <row r="786" ht="12.75" customHeight="1">
      <c r="E786" s="52"/>
    </row>
    <row r="787" ht="12.75" customHeight="1">
      <c r="E787" s="52"/>
    </row>
    <row r="788" ht="12.75" customHeight="1">
      <c r="E788" s="52"/>
    </row>
    <row r="789" ht="12.75" customHeight="1">
      <c r="E789" s="52"/>
    </row>
    <row r="790" ht="12.75" customHeight="1">
      <c r="E790" s="52"/>
    </row>
    <row r="791" ht="12.75" customHeight="1">
      <c r="E791" s="52"/>
    </row>
    <row r="792" ht="12.75" customHeight="1">
      <c r="E792" s="52"/>
    </row>
    <row r="793" ht="12.75" customHeight="1">
      <c r="E793" s="52"/>
    </row>
    <row r="794" ht="12.75" customHeight="1">
      <c r="E794" s="52"/>
    </row>
    <row r="795" ht="12.75" customHeight="1">
      <c r="E795" s="52"/>
    </row>
    <row r="796" ht="12.75" customHeight="1">
      <c r="E796" s="52"/>
    </row>
    <row r="797" ht="12.75" customHeight="1">
      <c r="E797" s="52"/>
    </row>
    <row r="798" ht="12.75" customHeight="1">
      <c r="E798" s="52"/>
    </row>
    <row r="799" ht="12.75" customHeight="1">
      <c r="E799" s="52"/>
    </row>
    <row r="800" ht="12.75" customHeight="1">
      <c r="E800" s="52"/>
    </row>
    <row r="801" ht="12.75" customHeight="1">
      <c r="E801" s="52"/>
    </row>
    <row r="802" ht="12.75" customHeight="1">
      <c r="E802" s="52"/>
    </row>
    <row r="803" ht="12.75" customHeight="1">
      <c r="E803" s="52"/>
    </row>
    <row r="804" ht="12.75" customHeight="1">
      <c r="E804" s="52"/>
    </row>
    <row r="805" ht="12.75" customHeight="1">
      <c r="E805" s="52"/>
    </row>
    <row r="806" ht="12.75" customHeight="1">
      <c r="E806" s="52"/>
    </row>
    <row r="807" ht="12.75" customHeight="1">
      <c r="E807" s="52"/>
    </row>
    <row r="808" ht="12.75" customHeight="1">
      <c r="E808" s="52"/>
    </row>
    <row r="809" ht="12.75" customHeight="1">
      <c r="E809" s="52"/>
    </row>
    <row r="810" ht="12.75" customHeight="1">
      <c r="E810" s="52"/>
    </row>
    <row r="811" ht="12.75" customHeight="1">
      <c r="E811" s="52"/>
    </row>
    <row r="812" ht="12.75" customHeight="1">
      <c r="E812" s="52"/>
    </row>
    <row r="813" ht="12.75" customHeight="1">
      <c r="E813" s="52"/>
    </row>
    <row r="814" ht="12.75" customHeight="1">
      <c r="E814" s="52"/>
    </row>
    <row r="815" ht="12.75" customHeight="1">
      <c r="E815" s="52"/>
    </row>
    <row r="816" ht="12.75" customHeight="1">
      <c r="E816" s="52"/>
    </row>
    <row r="817" ht="12.75" customHeight="1">
      <c r="E817" s="52"/>
    </row>
    <row r="818" ht="12.75" customHeight="1">
      <c r="E818" s="52"/>
    </row>
    <row r="819" ht="12.75" customHeight="1">
      <c r="E819" s="52"/>
    </row>
    <row r="820" ht="12.75" customHeight="1">
      <c r="E820" s="52"/>
    </row>
    <row r="821" ht="12.75" customHeight="1">
      <c r="E821" s="52"/>
    </row>
    <row r="822" ht="12.75" customHeight="1">
      <c r="E822" s="52"/>
    </row>
    <row r="823" ht="12.75" customHeight="1">
      <c r="E823" s="52"/>
    </row>
    <row r="824" ht="12.75" customHeight="1">
      <c r="E824" s="52"/>
    </row>
    <row r="825" ht="12.75" customHeight="1">
      <c r="E825" s="52"/>
    </row>
    <row r="826" ht="12.75" customHeight="1">
      <c r="E826" s="52"/>
    </row>
    <row r="827" ht="12.75" customHeight="1">
      <c r="E827" s="52"/>
    </row>
    <row r="828" ht="12.75" customHeight="1">
      <c r="E828" s="52"/>
    </row>
    <row r="829" ht="12.75" customHeight="1">
      <c r="E829" s="52"/>
    </row>
    <row r="830" ht="12.75" customHeight="1">
      <c r="E830" s="52"/>
    </row>
    <row r="831" ht="12.75" customHeight="1">
      <c r="E831" s="52"/>
    </row>
    <row r="832" ht="12.75" customHeight="1">
      <c r="E832" s="52"/>
    </row>
    <row r="833" ht="12.75" customHeight="1">
      <c r="E833" s="52"/>
    </row>
    <row r="834" ht="12.75" customHeight="1">
      <c r="E834" s="52"/>
    </row>
    <row r="835" ht="12.75" customHeight="1">
      <c r="E835" s="52"/>
    </row>
    <row r="836" ht="12.75" customHeight="1">
      <c r="E836" s="52"/>
    </row>
    <row r="837" ht="12.75" customHeight="1">
      <c r="E837" s="52"/>
    </row>
    <row r="838" ht="12.75" customHeight="1">
      <c r="E838" s="52"/>
    </row>
    <row r="839" ht="12.75" customHeight="1">
      <c r="E839" s="52"/>
    </row>
    <row r="840" ht="12.75" customHeight="1">
      <c r="E840" s="52"/>
    </row>
    <row r="841" ht="12.75" customHeight="1">
      <c r="E841" s="52"/>
    </row>
    <row r="842" ht="12.75" customHeight="1">
      <c r="E842" s="52"/>
    </row>
    <row r="843" ht="12.75" customHeight="1">
      <c r="E843" s="52"/>
    </row>
    <row r="844" ht="12.75" customHeight="1">
      <c r="E844" s="52"/>
    </row>
    <row r="845" ht="12.75" customHeight="1">
      <c r="E845" s="52"/>
    </row>
    <row r="846" ht="12.75" customHeight="1">
      <c r="E846" s="52"/>
    </row>
    <row r="847" ht="12.75" customHeight="1">
      <c r="E847" s="52"/>
    </row>
    <row r="848" ht="12.75" customHeight="1">
      <c r="E848" s="52"/>
    </row>
    <row r="849" ht="12.75" customHeight="1">
      <c r="E849" s="52"/>
    </row>
    <row r="850" ht="12.75" customHeight="1">
      <c r="E850" s="52"/>
    </row>
    <row r="851" ht="12.75" customHeight="1">
      <c r="E851" s="52"/>
    </row>
    <row r="852" ht="12.75" customHeight="1">
      <c r="E852" s="52"/>
    </row>
    <row r="853" ht="12.75" customHeight="1">
      <c r="E853" s="52"/>
    </row>
    <row r="854" ht="12.75" customHeight="1">
      <c r="E854" s="52"/>
    </row>
    <row r="855" ht="12.75" customHeight="1">
      <c r="E855" s="52"/>
    </row>
    <row r="856" ht="12.75" customHeight="1">
      <c r="E856" s="52"/>
    </row>
    <row r="857" ht="12.75" customHeight="1">
      <c r="E857" s="52"/>
    </row>
    <row r="858" ht="12.75" customHeight="1">
      <c r="E858" s="52"/>
    </row>
    <row r="859" ht="12.75" customHeight="1">
      <c r="E859" s="52"/>
    </row>
    <row r="860" ht="12.75" customHeight="1">
      <c r="E860" s="52"/>
    </row>
    <row r="861" ht="12.75" customHeight="1">
      <c r="E861" s="52"/>
    </row>
    <row r="862" ht="12.75" customHeight="1">
      <c r="E862" s="52"/>
    </row>
    <row r="863" ht="12.75" customHeight="1">
      <c r="E863" s="52"/>
    </row>
    <row r="864" ht="12.75" customHeight="1">
      <c r="E864" s="52"/>
    </row>
    <row r="865" ht="12.75" customHeight="1">
      <c r="E865" s="52"/>
    </row>
    <row r="866" ht="12.75" customHeight="1">
      <c r="E866" s="52"/>
    </row>
    <row r="867" ht="12.75" customHeight="1">
      <c r="E867" s="52"/>
    </row>
    <row r="868" ht="12.75" customHeight="1">
      <c r="E868" s="52"/>
    </row>
    <row r="869" ht="12.75" customHeight="1">
      <c r="E869" s="52"/>
    </row>
    <row r="870" ht="12.75" customHeight="1">
      <c r="E870" s="52"/>
    </row>
    <row r="871" ht="12.75" customHeight="1">
      <c r="E871" s="52"/>
    </row>
    <row r="872" ht="12.75" customHeight="1">
      <c r="E872" s="52"/>
    </row>
    <row r="873" ht="12.75" customHeight="1">
      <c r="E873" s="52"/>
    </row>
    <row r="874" ht="12.75" customHeight="1">
      <c r="E874" s="52"/>
    </row>
    <row r="875" ht="12.75" customHeight="1">
      <c r="E875" s="52"/>
    </row>
    <row r="876" ht="12.75" customHeight="1">
      <c r="E876" s="52"/>
    </row>
    <row r="877" ht="12.75" customHeight="1">
      <c r="E877" s="52"/>
    </row>
    <row r="878" ht="12.75" customHeight="1">
      <c r="E878" s="52"/>
    </row>
    <row r="879" ht="12.75" customHeight="1">
      <c r="E879" s="52"/>
    </row>
    <row r="880" ht="12.75" customHeight="1">
      <c r="E880" s="52"/>
    </row>
    <row r="881" ht="12.75" customHeight="1">
      <c r="E881" s="52"/>
    </row>
    <row r="882" ht="12.75" customHeight="1">
      <c r="E882" s="52"/>
    </row>
    <row r="883" ht="12.75" customHeight="1">
      <c r="E883" s="52"/>
    </row>
    <row r="884" ht="12.75" customHeight="1">
      <c r="E884" s="52"/>
    </row>
    <row r="885" ht="12.75" customHeight="1">
      <c r="E885" s="52"/>
    </row>
    <row r="886" ht="12.75" customHeight="1">
      <c r="E886" s="52"/>
    </row>
    <row r="887" ht="12.75" customHeight="1">
      <c r="E887" s="52"/>
    </row>
    <row r="888" ht="12.75" customHeight="1">
      <c r="E888" s="52"/>
    </row>
    <row r="889" ht="12.75" customHeight="1">
      <c r="E889" s="52"/>
    </row>
    <row r="890" ht="12.75" customHeight="1">
      <c r="E890" s="52"/>
    </row>
    <row r="891" ht="12.75" customHeight="1">
      <c r="E891" s="52"/>
    </row>
    <row r="892" ht="12.75" customHeight="1">
      <c r="E892" s="52"/>
    </row>
    <row r="893" ht="12.75" customHeight="1">
      <c r="E893" s="52"/>
    </row>
    <row r="894" ht="12.75" customHeight="1">
      <c r="E894" s="52"/>
    </row>
    <row r="895" ht="12.75" customHeight="1">
      <c r="E895" s="52"/>
    </row>
    <row r="896" ht="12.75" customHeight="1">
      <c r="E896" s="52"/>
    </row>
    <row r="897" ht="12.75" customHeight="1">
      <c r="E897" s="52"/>
    </row>
    <row r="898" ht="12.75" customHeight="1">
      <c r="E898" s="52"/>
    </row>
    <row r="899" ht="12.75" customHeight="1">
      <c r="E899" s="52"/>
    </row>
    <row r="900" ht="12.75" customHeight="1">
      <c r="E900" s="52"/>
    </row>
    <row r="901" ht="12.75" customHeight="1">
      <c r="E901" s="52"/>
    </row>
    <row r="902" ht="12.75" customHeight="1">
      <c r="E902" s="52"/>
    </row>
    <row r="903" ht="12.75" customHeight="1">
      <c r="E903" s="52"/>
    </row>
    <row r="904" ht="12.75" customHeight="1">
      <c r="E904" s="52"/>
    </row>
    <row r="905" ht="12.75" customHeight="1">
      <c r="E905" s="52"/>
    </row>
    <row r="906" ht="12.75" customHeight="1">
      <c r="E906" s="52"/>
    </row>
    <row r="907" ht="12.75" customHeight="1">
      <c r="E907" s="52"/>
    </row>
    <row r="908" ht="12.75" customHeight="1">
      <c r="E908" s="52"/>
    </row>
    <row r="909" ht="12.75" customHeight="1">
      <c r="E909" s="52"/>
    </row>
    <row r="910" ht="12.75" customHeight="1">
      <c r="E910" s="52"/>
    </row>
    <row r="911" ht="12.75" customHeight="1">
      <c r="E911" s="52"/>
    </row>
    <row r="912" ht="12.75" customHeight="1">
      <c r="E912" s="52"/>
    </row>
    <row r="913" ht="12.75" customHeight="1">
      <c r="E913" s="52"/>
    </row>
    <row r="914" ht="12.75" customHeight="1">
      <c r="E914" s="52"/>
    </row>
    <row r="915" ht="12.75" customHeight="1">
      <c r="E915" s="52"/>
    </row>
    <row r="916" ht="12.75" customHeight="1">
      <c r="E916" s="52"/>
    </row>
    <row r="917" ht="12.75" customHeight="1">
      <c r="E917" s="52"/>
    </row>
    <row r="918" ht="12.75" customHeight="1">
      <c r="E918" s="52"/>
    </row>
    <row r="919" ht="12.75" customHeight="1">
      <c r="E919" s="52"/>
    </row>
    <row r="920" ht="12.75" customHeight="1">
      <c r="E920" s="52"/>
    </row>
    <row r="921" ht="12.75" customHeight="1">
      <c r="E921" s="52"/>
    </row>
    <row r="922" ht="12.75" customHeight="1">
      <c r="E922" s="52"/>
    </row>
    <row r="923" ht="12.75" customHeight="1">
      <c r="E923" s="52"/>
    </row>
    <row r="924" ht="12.75" customHeight="1">
      <c r="E924" s="52"/>
    </row>
    <row r="925" ht="12.75" customHeight="1">
      <c r="E925" s="52"/>
    </row>
    <row r="926" ht="12.75" customHeight="1">
      <c r="E926" s="52"/>
    </row>
    <row r="927" ht="12.75" customHeight="1">
      <c r="E927" s="52"/>
    </row>
    <row r="928" ht="12.75" customHeight="1">
      <c r="E928" s="52"/>
    </row>
    <row r="929" ht="12.75" customHeight="1">
      <c r="E929" s="52"/>
    </row>
    <row r="930" ht="12.75" customHeight="1">
      <c r="E930" s="52"/>
    </row>
    <row r="931" ht="12.75" customHeight="1">
      <c r="E931" s="52"/>
    </row>
    <row r="932" ht="12.75" customHeight="1">
      <c r="E932" s="52"/>
    </row>
    <row r="933" ht="12.75" customHeight="1">
      <c r="E933" s="52"/>
    </row>
    <row r="934" ht="12.75" customHeight="1">
      <c r="E934" s="52"/>
    </row>
    <row r="935" ht="12.75" customHeight="1">
      <c r="E935" s="52"/>
    </row>
    <row r="936" ht="12.75" customHeight="1">
      <c r="E936" s="52"/>
    </row>
    <row r="937" ht="12.75" customHeight="1">
      <c r="E937" s="52"/>
    </row>
    <row r="938" ht="12.75" customHeight="1">
      <c r="E938" s="52"/>
    </row>
    <row r="939" ht="12.75" customHeight="1">
      <c r="E939" s="52"/>
    </row>
    <row r="940" ht="12.75" customHeight="1">
      <c r="E940" s="52"/>
    </row>
    <row r="941" ht="12.75" customHeight="1">
      <c r="E941" s="52"/>
    </row>
    <row r="942" ht="12.75" customHeight="1">
      <c r="E942" s="52"/>
    </row>
    <row r="943" ht="12.75" customHeight="1">
      <c r="E943" s="52"/>
    </row>
    <row r="944" ht="12.75" customHeight="1">
      <c r="E944" s="52"/>
    </row>
    <row r="945" ht="12.75" customHeight="1">
      <c r="E945" s="52"/>
    </row>
    <row r="946" ht="12.75" customHeight="1">
      <c r="E946" s="52"/>
    </row>
    <row r="947" ht="12.75" customHeight="1">
      <c r="E947" s="52"/>
    </row>
    <row r="948" ht="12.75" customHeight="1">
      <c r="E948" s="52"/>
    </row>
    <row r="949" ht="12.75" customHeight="1">
      <c r="E949" s="52"/>
    </row>
    <row r="950" ht="12.75" customHeight="1">
      <c r="E950" s="52"/>
    </row>
    <row r="951" ht="12.75" customHeight="1">
      <c r="E951" s="52"/>
    </row>
    <row r="952" ht="12.75" customHeight="1">
      <c r="E952" s="52"/>
    </row>
    <row r="953" ht="12.75" customHeight="1">
      <c r="E953" s="52"/>
    </row>
    <row r="954" ht="12.75" customHeight="1">
      <c r="E954" s="52"/>
    </row>
    <row r="955" ht="12.75" customHeight="1">
      <c r="E955" s="52"/>
    </row>
    <row r="956" ht="12.75" customHeight="1">
      <c r="E956" s="52"/>
    </row>
    <row r="957" ht="12.75" customHeight="1">
      <c r="E957" s="52"/>
    </row>
    <row r="958" ht="12.75" customHeight="1">
      <c r="E958" s="52"/>
    </row>
    <row r="959" ht="12.75" customHeight="1">
      <c r="E959" s="52"/>
    </row>
    <row r="960" ht="12.75" customHeight="1">
      <c r="E960" s="52"/>
    </row>
    <row r="961" ht="12.75" customHeight="1">
      <c r="E961" s="52"/>
    </row>
    <row r="962" ht="12.75" customHeight="1">
      <c r="E962" s="52"/>
    </row>
    <row r="963" ht="12.75" customHeight="1">
      <c r="E963" s="52"/>
    </row>
    <row r="964" ht="12.75" customHeight="1">
      <c r="E964" s="52"/>
    </row>
    <row r="965" ht="12.75" customHeight="1">
      <c r="E965" s="52"/>
    </row>
    <row r="966" ht="12.75" customHeight="1">
      <c r="E966" s="52"/>
    </row>
    <row r="967" ht="12.75" customHeight="1">
      <c r="E967" s="52"/>
    </row>
    <row r="968" ht="12.75" customHeight="1">
      <c r="E968" s="52"/>
    </row>
    <row r="969" ht="12.75" customHeight="1">
      <c r="E969" s="52"/>
    </row>
    <row r="970" ht="12.75" customHeight="1">
      <c r="E970" s="52"/>
    </row>
    <row r="971" ht="12.75" customHeight="1">
      <c r="E971" s="52"/>
    </row>
    <row r="972" ht="12.75" customHeight="1">
      <c r="E972" s="52"/>
    </row>
    <row r="973" ht="12.75" customHeight="1">
      <c r="E973" s="52"/>
    </row>
    <row r="974" ht="12.75" customHeight="1">
      <c r="E974" s="52"/>
    </row>
    <row r="975" ht="12.75" customHeight="1">
      <c r="E975" s="52"/>
    </row>
    <row r="976" ht="12.75" customHeight="1">
      <c r="E976" s="52"/>
    </row>
    <row r="977" ht="12.75" customHeight="1">
      <c r="E977" s="52"/>
    </row>
    <row r="978" ht="12.75" customHeight="1">
      <c r="E978" s="52"/>
    </row>
    <row r="979" ht="12.75" customHeight="1">
      <c r="E979" s="52"/>
    </row>
    <row r="980" ht="12.75" customHeight="1">
      <c r="E980" s="52"/>
    </row>
    <row r="981" ht="12.75" customHeight="1">
      <c r="E981" s="52"/>
    </row>
    <row r="982" ht="12.75" customHeight="1">
      <c r="E982" s="52"/>
    </row>
    <row r="983" ht="12.75" customHeight="1">
      <c r="E983" s="52"/>
    </row>
    <row r="984" ht="12.75" customHeight="1">
      <c r="E984" s="52"/>
    </row>
    <row r="985" ht="12.75" customHeight="1">
      <c r="E985" s="52"/>
    </row>
    <row r="986" ht="12.75" customHeight="1">
      <c r="E986" s="52"/>
    </row>
    <row r="987" ht="12.75" customHeight="1">
      <c r="E987" s="52"/>
    </row>
    <row r="988" ht="12.75" customHeight="1">
      <c r="E988" s="52"/>
    </row>
    <row r="989" ht="12.75" customHeight="1">
      <c r="E989" s="52"/>
    </row>
    <row r="990" ht="12.75" customHeight="1">
      <c r="E990" s="52"/>
    </row>
    <row r="991" ht="12.75" customHeight="1">
      <c r="E991" s="52"/>
    </row>
    <row r="992" ht="12.75" customHeight="1">
      <c r="E992" s="52"/>
    </row>
    <row r="993" ht="12.75" customHeight="1">
      <c r="E993" s="52"/>
    </row>
    <row r="994" ht="12.75" customHeight="1">
      <c r="E994" s="52"/>
    </row>
    <row r="995" ht="12.75" customHeight="1">
      <c r="E995" s="52"/>
    </row>
    <row r="996" ht="12.75" customHeight="1">
      <c r="E996" s="52"/>
    </row>
    <row r="997" ht="12.75" customHeight="1">
      <c r="E997" s="52"/>
    </row>
    <row r="998" ht="12.75" customHeight="1">
      <c r="E998" s="52"/>
    </row>
    <row r="999" ht="12.75" customHeight="1">
      <c r="E999" s="52"/>
    </row>
    <row r="1000" ht="12.75" customHeight="1">
      <c r="E1000" s="52"/>
    </row>
  </sheetData>
  <autoFilter ref="$B$1:$D$20"/>
  <printOptions/>
  <pageMargins bottom="1.025" footer="0.0" header="0.0" left="0.7875" right="0.7875" top="1.025"/>
  <pageSetup orientation="landscape"/>
  <headerFooter>
    <oddHeader>&amp;C&amp;A</oddHeader>
    <oddFooter>&amp;CPage &amp;P</oddFooter>
  </headerFooter>
  <drawing r:id="rId1"/>
</worksheet>
</file>