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 Garcia\Desktop\"/>
    </mc:Choice>
  </mc:AlternateContent>
  <xr:revisionPtr revIDLastSave="0" documentId="13_ncr:1_{AFADB3BB-E0AF-4164-B8A2-EB491397CDB6}" xr6:coauthVersionLast="45" xr6:coauthVersionMax="45" xr10:uidLastSave="{00000000-0000-0000-0000-000000000000}"/>
  <bookViews>
    <workbookView xWindow="-120" yWindow="-120" windowWidth="20730" windowHeight="11760" xr2:uid="{6441661E-0F8B-4CC7-BFE9-AF8708CAE9E8}"/>
  </bookViews>
  <sheets>
    <sheet name="Budget" sheetId="2" r:id="rId1"/>
    <sheet name="Daily gastos" sheetId="3" r:id="rId2"/>
    <sheet name="Monthly expens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5" i="3" l="1"/>
  <c r="E69" i="4"/>
  <c r="B74" i="4"/>
  <c r="B70" i="4" l="1"/>
  <c r="E46" i="4" l="1"/>
  <c r="B65" i="4"/>
  <c r="B62" i="4" l="1"/>
  <c r="H14" i="2" l="1"/>
  <c r="H20" i="2" s="1"/>
  <c r="H13" i="2"/>
  <c r="H19" i="2" s="1"/>
  <c r="H11" i="2"/>
  <c r="G14" i="2"/>
  <c r="G13" i="2"/>
  <c r="G11" i="2"/>
  <c r="H18" i="2"/>
  <c r="H8" i="2"/>
  <c r="H6" i="2"/>
  <c r="H5" i="2"/>
  <c r="H4" i="2"/>
  <c r="I3" i="2"/>
  <c r="H17" i="2" l="1"/>
  <c r="G18" i="2"/>
  <c r="B24" i="2" s="1"/>
  <c r="G19" i="2" l="1"/>
  <c r="G17" i="2"/>
  <c r="F14" i="2"/>
  <c r="F11" i="2"/>
  <c r="F13" i="2"/>
  <c r="G6" i="2"/>
  <c r="G5" i="2"/>
  <c r="G4" i="2"/>
  <c r="G8" i="2" s="1"/>
  <c r="G20" i="2" l="1"/>
  <c r="B131" i="3"/>
  <c r="B130" i="3"/>
  <c r="B127" i="3"/>
  <c r="D126" i="3" s="1"/>
  <c r="E20" i="4" l="1"/>
  <c r="E27" i="2" l="1"/>
  <c r="B115" i="3" l="1"/>
  <c r="B93" i="3" l="1"/>
  <c r="E14" i="2" l="1"/>
  <c r="E13" i="2"/>
  <c r="E11" i="2"/>
  <c r="E5" i="4"/>
  <c r="E3" i="4"/>
  <c r="C14" i="2"/>
  <c r="C13" i="2"/>
  <c r="C11" i="2"/>
  <c r="B13" i="2"/>
  <c r="D13" i="2"/>
  <c r="I4" i="2" l="1"/>
  <c r="I5" i="2" s="1"/>
  <c r="F8" i="2"/>
  <c r="F19" i="2"/>
  <c r="F17" i="2"/>
  <c r="F18" i="2"/>
  <c r="F6" i="2"/>
  <c r="F5" i="2"/>
  <c r="F4" i="2"/>
  <c r="F20" i="2" l="1"/>
  <c r="B56" i="3"/>
  <c r="B70" i="3" l="1"/>
  <c r="B69" i="3"/>
  <c r="B66" i="3"/>
  <c r="B65" i="3"/>
  <c r="D50" i="3" s="1"/>
  <c r="C19" i="2" l="1"/>
  <c r="D16" i="3" l="1"/>
  <c r="D7" i="3"/>
  <c r="D3" i="3"/>
  <c r="E18" i="2" l="1"/>
  <c r="E17" i="2"/>
  <c r="E19" i="2"/>
  <c r="E8" i="2"/>
  <c r="E20" i="2" s="1"/>
  <c r="E6" i="2"/>
  <c r="E5" i="2"/>
  <c r="E4" i="2"/>
  <c r="D19" i="2" l="1"/>
  <c r="D18" i="2"/>
  <c r="D17" i="2"/>
  <c r="B19" i="2" l="1"/>
  <c r="B25" i="2" s="1"/>
  <c r="B4" i="2"/>
  <c r="B8" i="2" s="1"/>
  <c r="B20" i="2" s="1"/>
  <c r="C4" i="2"/>
  <c r="D4" i="2"/>
  <c r="D8" i="2" s="1"/>
  <c r="D20" i="2" s="1"/>
  <c r="B5" i="2"/>
  <c r="B17" i="2" s="1"/>
  <c r="C5" i="2"/>
  <c r="C17" i="2" s="1"/>
  <c r="B23" i="2" s="1"/>
  <c r="D5" i="2"/>
  <c r="B6" i="2"/>
  <c r="B18" i="2" s="1"/>
  <c r="C6" i="2"/>
  <c r="C18" i="2" s="1"/>
  <c r="D6" i="2"/>
  <c r="C8" i="2"/>
  <c r="C20" i="2" s="1"/>
  <c r="B26" i="2" l="1"/>
  <c r="A27" i="2" s="1"/>
</calcChain>
</file>

<file path=xl/sharedStrings.xml><?xml version="1.0" encoding="utf-8"?>
<sst xmlns="http://schemas.openxmlformats.org/spreadsheetml/2006/main" count="290" uniqueCount="152">
  <si>
    <t>Needs</t>
  </si>
  <si>
    <t>Wants</t>
  </si>
  <si>
    <t>Savings</t>
  </si>
  <si>
    <t>Concert</t>
  </si>
  <si>
    <t>Load</t>
  </si>
  <si>
    <t>May</t>
  </si>
  <si>
    <t>Bank money</t>
  </si>
  <si>
    <t>BUDGET</t>
  </si>
  <si>
    <t>MONEY SPENT</t>
  </si>
  <si>
    <t>REMAINING MONEY</t>
  </si>
  <si>
    <t>SAVINGS</t>
  </si>
  <si>
    <t>MONTH</t>
  </si>
  <si>
    <t>AMOUNT</t>
  </si>
  <si>
    <t>FOR:</t>
  </si>
  <si>
    <t>NOTES</t>
  </si>
  <si>
    <t>April</t>
  </si>
  <si>
    <t>MONTHLY SPENT</t>
  </si>
  <si>
    <t>June</t>
  </si>
  <si>
    <t>Handling Fee</t>
  </si>
  <si>
    <t>Earrings</t>
  </si>
  <si>
    <t>MAY</t>
  </si>
  <si>
    <t>APRIL</t>
  </si>
  <si>
    <t>MARCH</t>
  </si>
  <si>
    <t>Lotion</t>
  </si>
  <si>
    <t>Body Wash</t>
  </si>
  <si>
    <t>Facial Wash</t>
  </si>
  <si>
    <t>Facial Scrub</t>
  </si>
  <si>
    <t>Toner</t>
  </si>
  <si>
    <t>Body Scrub</t>
  </si>
  <si>
    <t>Hair Treatment</t>
  </si>
  <si>
    <t>Baby oil</t>
  </si>
  <si>
    <t>Lip Therapy</t>
  </si>
  <si>
    <t>Chocolate (2)</t>
  </si>
  <si>
    <t>Clover</t>
  </si>
  <si>
    <t>Nova (2)</t>
  </si>
  <si>
    <t>Loaded (2)</t>
  </si>
  <si>
    <t>Tomi (2)</t>
  </si>
  <si>
    <t>Piattos</t>
  </si>
  <si>
    <t>Moby</t>
  </si>
  <si>
    <t>Kojic</t>
  </si>
  <si>
    <t>Kitkat</t>
  </si>
  <si>
    <t>Flour</t>
  </si>
  <si>
    <t>Tissue</t>
  </si>
  <si>
    <t>Sleeping pack</t>
  </si>
  <si>
    <t>Water Gel cream</t>
  </si>
  <si>
    <t>Banana Cue (5)</t>
  </si>
  <si>
    <t>Top</t>
  </si>
  <si>
    <t>Screen Protector</t>
  </si>
  <si>
    <t>Phone Case</t>
  </si>
  <si>
    <t>JUNE</t>
  </si>
  <si>
    <t>TOTAL SPENT PER MONTH</t>
  </si>
  <si>
    <t>Milktea (4)</t>
  </si>
  <si>
    <t>Pimple eraser</t>
  </si>
  <si>
    <t>Body scrub</t>
  </si>
  <si>
    <t>Cake</t>
  </si>
  <si>
    <t>Chicken w/ spag</t>
  </si>
  <si>
    <t>Yumburger (3)</t>
  </si>
  <si>
    <t>Condensed Milk (2)</t>
  </si>
  <si>
    <t>Corned beef (2)</t>
  </si>
  <si>
    <t>Corned tuna(2)</t>
  </si>
  <si>
    <t>Skimmed milk</t>
  </si>
  <si>
    <t>Pineapple chunks</t>
  </si>
  <si>
    <t>Pancit Canton (8)</t>
  </si>
  <si>
    <t>All Purpose Cream (2)</t>
  </si>
  <si>
    <t>Potato Fries</t>
  </si>
  <si>
    <t>Tomi</t>
  </si>
  <si>
    <t>Bread Pan</t>
  </si>
  <si>
    <t>Sweet corn</t>
  </si>
  <si>
    <t>RECEIVABLES</t>
  </si>
  <si>
    <t>Hairpin</t>
  </si>
  <si>
    <t>DP (glasses)</t>
  </si>
  <si>
    <t>Soap</t>
  </si>
  <si>
    <t>Garnier</t>
  </si>
  <si>
    <t>Gilette</t>
  </si>
  <si>
    <t>Cotton balls</t>
  </si>
  <si>
    <t>Banana Bread</t>
  </si>
  <si>
    <t>Feminine Wash</t>
  </si>
  <si>
    <t>Fare</t>
  </si>
  <si>
    <t>Buko juice (2)</t>
  </si>
  <si>
    <t>Pineapple juice</t>
  </si>
  <si>
    <t>Pork cubes (2)</t>
  </si>
  <si>
    <t>Glasses</t>
  </si>
  <si>
    <t>cookies</t>
  </si>
  <si>
    <t>Revel bar (2)</t>
  </si>
  <si>
    <t>Castor oil</t>
  </si>
  <si>
    <t>Snacku</t>
  </si>
  <si>
    <t>Cheese Ring (2)</t>
  </si>
  <si>
    <t>Century tuna (2)</t>
  </si>
  <si>
    <t>Mushroom</t>
  </si>
  <si>
    <t>Eden</t>
  </si>
  <si>
    <t>Kitkat (3)</t>
  </si>
  <si>
    <t>Cadbury</t>
  </si>
  <si>
    <t>Kitkat Chunky</t>
  </si>
  <si>
    <t>Pale (3)</t>
  </si>
  <si>
    <t>San Mig Apple</t>
  </si>
  <si>
    <t>Bingo</t>
  </si>
  <si>
    <t>Hotdog</t>
  </si>
  <si>
    <t>Proven</t>
  </si>
  <si>
    <t>Medical</t>
  </si>
  <si>
    <t>Student permit</t>
  </si>
  <si>
    <t>Kwek Kwek</t>
  </si>
  <si>
    <t>Hair Aloe Vera</t>
  </si>
  <si>
    <t>Toothbrush</t>
  </si>
  <si>
    <t>Rosehip Serum</t>
  </si>
  <si>
    <t>Rosehip oil</t>
  </si>
  <si>
    <t>Shipping fee</t>
  </si>
  <si>
    <t>Sablay pic</t>
  </si>
  <si>
    <t>Save for:</t>
  </si>
  <si>
    <t>Manicure and pedicure</t>
  </si>
  <si>
    <t>Wax</t>
  </si>
  <si>
    <t>Thread</t>
  </si>
  <si>
    <t>Vegetables</t>
  </si>
  <si>
    <t>JULY</t>
  </si>
  <si>
    <t>Evaporated milk (2)</t>
  </si>
  <si>
    <t>Oil</t>
  </si>
  <si>
    <t>Candy (4)</t>
  </si>
  <si>
    <t>Bentonite Clay</t>
  </si>
  <si>
    <t>Water</t>
  </si>
  <si>
    <t>Samgyup</t>
  </si>
  <si>
    <t>In between</t>
  </si>
  <si>
    <t>Pantyliner</t>
  </si>
  <si>
    <t>Eskinol</t>
  </si>
  <si>
    <t>Cologne</t>
  </si>
  <si>
    <t>Face mist</t>
  </si>
  <si>
    <t>Driving school</t>
  </si>
  <si>
    <t>Certificate</t>
  </si>
  <si>
    <t>Pizza</t>
  </si>
  <si>
    <t>Milktea (2)</t>
  </si>
  <si>
    <t>Mango</t>
  </si>
  <si>
    <t>Evaporated milk</t>
  </si>
  <si>
    <t>Cheese Powder (2)</t>
  </si>
  <si>
    <t>Tea</t>
  </si>
  <si>
    <t>Jumping rope</t>
  </si>
  <si>
    <t>Snack</t>
  </si>
  <si>
    <t>Burger (2)</t>
  </si>
  <si>
    <t>Android TV box</t>
  </si>
  <si>
    <t>AUGUST</t>
  </si>
  <si>
    <t>Ballpen</t>
  </si>
  <si>
    <t>Notebook</t>
  </si>
  <si>
    <t>Milk Tea</t>
  </si>
  <si>
    <t>raffle</t>
  </si>
  <si>
    <t>Clothes</t>
  </si>
  <si>
    <t>Dewberry</t>
  </si>
  <si>
    <t>Oatmeal</t>
  </si>
  <si>
    <t>Fresh Milk</t>
  </si>
  <si>
    <t>Panchos</t>
  </si>
  <si>
    <t>Ramen</t>
  </si>
  <si>
    <t>Skittles (2)</t>
  </si>
  <si>
    <t>Tortillos (2)</t>
  </si>
  <si>
    <t>Palitaw</t>
  </si>
  <si>
    <t>Cookies</t>
  </si>
  <si>
    <t>Lecheflan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</si>
</sst>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9A7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A1D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7E5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3F1A3"/>
        <bgColor indexed="64"/>
      </patternFill>
    </fill>
    <fill>
      <patternFill patternType="solid">
        <fgColor rgb="FFCEFA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1" xfId="0" applyFill="1" applyBorder="1"/>
    <xf numFmtId="17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1" fillId="6" borderId="1" xfId="0" applyFont="1" applyFill="1" applyBorder="1" applyAlignment="1">
      <alignment horizontal="center"/>
    </xf>
    <xf numFmtId="0" fontId="0" fillId="9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10" borderId="1" xfId="0" applyFill="1" applyBorder="1"/>
    <xf numFmtId="0" fontId="0" fillId="11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1" fillId="1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3" fontId="0" fillId="0" borderId="1" xfId="1" applyFont="1" applyBorder="1" applyAlignment="1"/>
    <xf numFmtId="164" fontId="0" fillId="0" borderId="1" xfId="1" applyNumberFormat="1" applyFont="1" applyBorder="1" applyAlignment="1">
      <alignment horizontal="center" vertical="center"/>
    </xf>
    <xf numFmtId="0" fontId="0" fillId="15" borderId="1" xfId="0" applyFill="1" applyBorder="1"/>
    <xf numFmtId="0" fontId="2" fillId="0" borderId="4" xfId="0" applyFont="1" applyBorder="1"/>
    <xf numFmtId="0" fontId="0" fillId="8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43" fontId="0" fillId="0" borderId="1" xfId="1" applyFont="1" applyBorder="1" applyAlignment="1">
      <alignment horizontal="right"/>
    </xf>
    <xf numFmtId="0" fontId="0" fillId="8" borderId="1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7E5FB"/>
      <color rgb="FFCEFAD8"/>
      <color rgb="FFC3F9D0"/>
      <color rgb="FFA0F6B4"/>
      <color rgb="FF93F1A3"/>
      <color rgb="FFF55161"/>
      <color rgb="FFFB9FAC"/>
      <color rgb="FFFA8293"/>
      <color rgb="FFF5A1DD"/>
      <color rgb="FFF9A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E35B-4EB9-4015-934D-F5CBB038AD04}">
  <dimension ref="A1:Q42"/>
  <sheetViews>
    <sheetView tabSelected="1" zoomScale="85" zoomScaleNormal="85" workbookViewId="0">
      <selection activeCell="L20" sqref="L20"/>
    </sheetView>
  </sheetViews>
  <sheetFormatPr defaultRowHeight="15" x14ac:dyDescent="0.25"/>
  <cols>
    <col min="1" max="1" width="15" bestFit="1" customWidth="1"/>
    <col min="2" max="2" width="10.5703125" customWidth="1"/>
    <col min="4" max="4" width="12.42578125" bestFit="1" customWidth="1"/>
    <col min="5" max="5" width="13.42578125" customWidth="1"/>
    <col min="9" max="9" width="9.28515625" bestFit="1" customWidth="1"/>
    <col min="10" max="10" width="10.140625" customWidth="1"/>
    <col min="12" max="12" width="15.85546875" bestFit="1" customWidth="1"/>
  </cols>
  <sheetData>
    <row r="1" spans="1:9" x14ac:dyDescent="0.25">
      <c r="A1" s="38" t="s">
        <v>7</v>
      </c>
      <c r="B1" s="38"/>
      <c r="C1" s="38"/>
      <c r="D1" s="38"/>
      <c r="E1" s="38"/>
      <c r="F1" s="38"/>
      <c r="G1" s="38"/>
      <c r="H1" s="38"/>
    </row>
    <row r="2" spans="1:9" x14ac:dyDescent="0.25">
      <c r="A2" s="1"/>
      <c r="B2" s="1"/>
      <c r="C2" s="3">
        <v>46844</v>
      </c>
      <c r="D2" s="3">
        <v>44682</v>
      </c>
      <c r="E2" s="3">
        <v>37408</v>
      </c>
      <c r="F2" s="3">
        <v>42887</v>
      </c>
      <c r="G2" s="3">
        <v>38169</v>
      </c>
      <c r="H2" s="3">
        <v>42186</v>
      </c>
    </row>
    <row r="3" spans="1:9" x14ac:dyDescent="0.25">
      <c r="A3" s="1" t="s">
        <v>6</v>
      </c>
      <c r="B3" s="1">
        <v>17984</v>
      </c>
      <c r="C3" s="1">
        <v>23400</v>
      </c>
      <c r="D3" s="1">
        <v>6600</v>
      </c>
      <c r="E3" s="1">
        <v>6600</v>
      </c>
      <c r="F3" s="1">
        <v>6600</v>
      </c>
      <c r="G3" s="1">
        <v>6600</v>
      </c>
      <c r="H3" s="2">
        <v>4800</v>
      </c>
      <c r="I3">
        <f>SUM(B3:H3)</f>
        <v>72584</v>
      </c>
    </row>
    <row r="4" spans="1:9" x14ac:dyDescent="0.25">
      <c r="A4" s="1"/>
      <c r="B4" s="1">
        <f t="shared" ref="B4:H4" si="0">B3*0.5</f>
        <v>8992</v>
      </c>
      <c r="C4" s="1">
        <f t="shared" si="0"/>
        <v>11700</v>
      </c>
      <c r="D4" s="1">
        <f t="shared" si="0"/>
        <v>3300</v>
      </c>
      <c r="E4" s="1">
        <f t="shared" si="0"/>
        <v>3300</v>
      </c>
      <c r="F4" s="1">
        <f t="shared" si="0"/>
        <v>3300</v>
      </c>
      <c r="G4" s="1">
        <f t="shared" si="0"/>
        <v>3300</v>
      </c>
      <c r="H4" s="1">
        <f t="shared" si="0"/>
        <v>2400</v>
      </c>
      <c r="I4">
        <f ca="1">C11+C13+C14+B13+D13+E13+E11+E14+F11+F13+F14+G11+G13+G14+H11+H13+H14</f>
        <v>29803.75</v>
      </c>
    </row>
    <row r="5" spans="1:9" x14ac:dyDescent="0.25">
      <c r="A5" s="1" t="s">
        <v>1</v>
      </c>
      <c r="B5" s="1">
        <f t="shared" ref="B5:H5" si="1">B3*0.3</f>
        <v>5395.2</v>
      </c>
      <c r="C5" s="1">
        <f t="shared" si="1"/>
        <v>7020</v>
      </c>
      <c r="D5" s="1">
        <f t="shared" si="1"/>
        <v>1980</v>
      </c>
      <c r="E5" s="1">
        <f t="shared" si="1"/>
        <v>1980</v>
      </c>
      <c r="F5" s="1">
        <f t="shared" si="1"/>
        <v>1980</v>
      </c>
      <c r="G5" s="1">
        <f t="shared" si="1"/>
        <v>1980</v>
      </c>
      <c r="H5" s="1">
        <f t="shared" si="1"/>
        <v>1440</v>
      </c>
      <c r="I5">
        <f ca="1">I3-I4</f>
        <v>42780.25</v>
      </c>
    </row>
    <row r="6" spans="1:9" x14ac:dyDescent="0.25">
      <c r="A6" s="1" t="s">
        <v>2</v>
      </c>
      <c r="B6" s="1">
        <f t="shared" ref="B6:H6" si="2">B3*0.2</f>
        <v>3596.8</v>
      </c>
      <c r="C6" s="1">
        <f t="shared" si="2"/>
        <v>4680</v>
      </c>
      <c r="D6" s="1">
        <f t="shared" si="2"/>
        <v>1320</v>
      </c>
      <c r="E6" s="1">
        <f t="shared" si="2"/>
        <v>1320</v>
      </c>
      <c r="F6" s="1">
        <f t="shared" si="2"/>
        <v>1320</v>
      </c>
      <c r="G6" s="1">
        <f t="shared" si="2"/>
        <v>1320</v>
      </c>
      <c r="H6" s="1">
        <f t="shared" si="2"/>
        <v>960</v>
      </c>
    </row>
    <row r="7" spans="1:9" x14ac:dyDescent="0.25">
      <c r="A7" s="1" t="s">
        <v>4</v>
      </c>
      <c r="B7" s="1">
        <v>360</v>
      </c>
      <c r="C7" s="1">
        <v>360</v>
      </c>
      <c r="D7" s="1">
        <v>200</v>
      </c>
      <c r="E7" s="1">
        <v>200</v>
      </c>
      <c r="F7" s="1">
        <v>180</v>
      </c>
      <c r="G7" s="1">
        <v>180</v>
      </c>
      <c r="H7" s="1">
        <v>180</v>
      </c>
    </row>
    <row r="8" spans="1:9" x14ac:dyDescent="0.25">
      <c r="A8" s="1" t="s">
        <v>0</v>
      </c>
      <c r="B8" s="1">
        <f t="shared" ref="B8:H8" si="3">B4-B7</f>
        <v>8632</v>
      </c>
      <c r="C8" s="1">
        <f t="shared" si="3"/>
        <v>11340</v>
      </c>
      <c r="D8" s="1">
        <f t="shared" si="3"/>
        <v>3100</v>
      </c>
      <c r="E8" s="1">
        <f t="shared" si="3"/>
        <v>3100</v>
      </c>
      <c r="F8" s="1">
        <f t="shared" si="3"/>
        <v>3120</v>
      </c>
      <c r="G8" s="1">
        <f t="shared" si="3"/>
        <v>3120</v>
      </c>
      <c r="H8" s="1">
        <f t="shared" si="3"/>
        <v>2220</v>
      </c>
      <c r="I8" s="5"/>
    </row>
    <row r="10" spans="1:9" x14ac:dyDescent="0.25">
      <c r="A10" s="37" t="s">
        <v>8</v>
      </c>
      <c r="B10" s="37"/>
      <c r="C10" s="37"/>
      <c r="D10" s="37"/>
      <c r="E10" s="37"/>
      <c r="F10" s="37"/>
      <c r="G10" s="37"/>
      <c r="H10" s="37"/>
    </row>
    <row r="11" spans="1:9" x14ac:dyDescent="0.25">
      <c r="A11" s="1" t="s">
        <v>1</v>
      </c>
      <c r="B11" s="15"/>
      <c r="C11" s="15">
        <f>SUMIF('Monthly expenses'!$C$5:$C$16,"Wants",'Monthly expenses'!$B$5:$B$16)</f>
        <v>1995</v>
      </c>
      <c r="D11" s="15"/>
      <c r="E11" s="15">
        <f>SUMIF('Monthly expenses'!$C$20:$C$33,"Wants",'Monthly expenses'!$B$20:$B$33)</f>
        <v>1790.75</v>
      </c>
      <c r="F11" s="15">
        <f>SUMIF('Monthly expenses'!$C$34:$C$44,"Wants",'Monthly expenses'!$B$34:$B$44)</f>
        <v>2101</v>
      </c>
      <c r="G11" s="15">
        <f>SUMIF('Monthly expenses'!$C$46:$C$59,"Wants",'Monthly expenses'!$B$46:$B$59)</f>
        <v>2047</v>
      </c>
      <c r="H11" s="15">
        <f ca="1">SUMIF('Monthly expenses'!$C$60:$C$576,"Wants",'Monthly expenses'!$B$60:$B$76)</f>
        <v>3216</v>
      </c>
    </row>
    <row r="12" spans="1:9" x14ac:dyDescent="0.25">
      <c r="A12" s="1" t="s">
        <v>2</v>
      </c>
      <c r="B12" s="15"/>
      <c r="C12" s="15"/>
      <c r="D12" s="15"/>
      <c r="E12" s="15"/>
      <c r="F12" s="15"/>
      <c r="G12" s="15"/>
      <c r="H12" s="15"/>
    </row>
    <row r="13" spans="1:9" x14ac:dyDescent="0.25">
      <c r="A13" s="1" t="s">
        <v>4</v>
      </c>
      <c r="B13" s="15">
        <f>'Monthly expenses'!B3+'Monthly expenses'!B7+'Monthly expenses'!B8</f>
        <v>210</v>
      </c>
      <c r="C13" s="15">
        <f>SUMIF('Monthly expenses'!$C$9:C16,"Load",'Monthly expenses'!$B$9:B16)</f>
        <v>330</v>
      </c>
      <c r="D13" s="15">
        <f>SUMIF('Monthly expenses'!C17:$C$18,"Load",'Monthly expenses'!B17:$B$18)</f>
        <v>140</v>
      </c>
      <c r="E13" s="15">
        <f>SUMIF('Monthly expenses'!$C$20:$C$33,"Load",'Monthly expenses'!$B$20:$B$33)</f>
        <v>290</v>
      </c>
      <c r="F13" s="15">
        <f>SUMIF('Monthly expenses'!$C$34:$C$44,"Load",'Monthly expenses'!$B$34:$B$44)</f>
        <v>240</v>
      </c>
      <c r="G13" s="15">
        <f>SUMIF('Monthly expenses'!$C$46:$C$59,"Load",'Monthly expenses'!$B$46:$B$59)</f>
        <v>223</v>
      </c>
      <c r="H13" s="15">
        <f ca="1">SUMIF('Monthly expenses'!$C$60:$C$576,"Load",'Monthly expenses'!$B$60:$B$76)</f>
        <v>90</v>
      </c>
    </row>
    <row r="14" spans="1:9" x14ac:dyDescent="0.25">
      <c r="A14" s="1" t="s">
        <v>0</v>
      </c>
      <c r="B14" s="15"/>
      <c r="C14" s="15">
        <f>SUMIF('Monthly expenses'!$C$5:$C$16,"Needs",'Monthly expenses'!$B$5:$B$16)</f>
        <v>1350</v>
      </c>
      <c r="D14" s="15"/>
      <c r="E14" s="15">
        <f>SUMIF('Monthly expenses'!$C$20:$C$33,"Needs",'Monthly expenses'!$B$20:$B$33)</f>
        <v>3134</v>
      </c>
      <c r="F14" s="15">
        <f>SUMIF('Monthly expenses'!$C$34:$C$44,"Needs",'Monthly expenses'!$B$34:$B$44)</f>
        <v>3118</v>
      </c>
      <c r="G14" s="15">
        <f>SUMIF('Monthly expenses'!$C$46:$C$59,"Needs",'Monthly expenses'!$B$46:$B$59)</f>
        <v>9296</v>
      </c>
      <c r="H14" s="15">
        <f ca="1">SUMIF('Monthly expenses'!$C$60:$C$576,"Needs",'Monthly expenses'!$B$60:$B$76)</f>
        <v>233</v>
      </c>
    </row>
    <row r="15" spans="1:9" x14ac:dyDescent="0.25">
      <c r="G15" s="28"/>
    </row>
    <row r="16" spans="1:9" x14ac:dyDescent="0.25">
      <c r="A16" s="44" t="s">
        <v>9</v>
      </c>
      <c r="B16" s="44"/>
      <c r="C16" s="44"/>
      <c r="D16" s="44"/>
      <c r="E16" s="44"/>
      <c r="F16" s="44"/>
      <c r="G16" s="44"/>
      <c r="H16" s="44"/>
    </row>
    <row r="17" spans="1:8" x14ac:dyDescent="0.25">
      <c r="A17" s="1" t="s">
        <v>1</v>
      </c>
      <c r="B17" s="1">
        <f t="shared" ref="B17:H17" si="4">B5-B11</f>
        <v>5395.2</v>
      </c>
      <c r="C17" s="1">
        <f t="shared" si="4"/>
        <v>5025</v>
      </c>
      <c r="D17" s="1">
        <f t="shared" si="4"/>
        <v>1980</v>
      </c>
      <c r="E17" s="1">
        <f t="shared" si="4"/>
        <v>189.25</v>
      </c>
      <c r="F17" s="1">
        <f t="shared" si="4"/>
        <v>-121</v>
      </c>
      <c r="G17" s="1">
        <f t="shared" si="4"/>
        <v>-67</v>
      </c>
      <c r="H17" s="1">
        <f t="shared" ca="1" si="4"/>
        <v>-1776</v>
      </c>
    </row>
    <row r="18" spans="1:8" x14ac:dyDescent="0.25">
      <c r="A18" s="1" t="s">
        <v>2</v>
      </c>
      <c r="B18" s="1">
        <f t="shared" ref="B18:F20" si="5">B6-B12</f>
        <v>3596.8</v>
      </c>
      <c r="C18" s="1">
        <f t="shared" si="5"/>
        <v>4680</v>
      </c>
      <c r="D18" s="1">
        <f t="shared" si="5"/>
        <v>1320</v>
      </c>
      <c r="E18" s="1">
        <f t="shared" si="5"/>
        <v>1320</v>
      </c>
      <c r="F18" s="1">
        <f t="shared" si="5"/>
        <v>1320</v>
      </c>
      <c r="G18" s="1">
        <f t="shared" ref="G18:H20" si="6">G6-G12</f>
        <v>1320</v>
      </c>
      <c r="H18" s="1">
        <f t="shared" si="6"/>
        <v>960</v>
      </c>
    </row>
    <row r="19" spans="1:8" x14ac:dyDescent="0.25">
      <c r="A19" s="1" t="s">
        <v>4</v>
      </c>
      <c r="B19" s="1">
        <f t="shared" si="5"/>
        <v>150</v>
      </c>
      <c r="C19" s="1">
        <f>C7-C13</f>
        <v>30</v>
      </c>
      <c r="D19" s="1">
        <f t="shared" si="5"/>
        <v>60</v>
      </c>
      <c r="E19" s="1">
        <f t="shared" si="5"/>
        <v>-90</v>
      </c>
      <c r="F19" s="1">
        <f t="shared" si="5"/>
        <v>-60</v>
      </c>
      <c r="G19" s="1">
        <f t="shared" si="6"/>
        <v>-43</v>
      </c>
      <c r="H19" s="1">
        <f t="shared" ca="1" si="6"/>
        <v>90</v>
      </c>
    </row>
    <row r="20" spans="1:8" x14ac:dyDescent="0.25">
      <c r="A20" s="1" t="s">
        <v>0</v>
      </c>
      <c r="B20" s="1">
        <f t="shared" si="5"/>
        <v>8632</v>
      </c>
      <c r="C20" s="1">
        <f t="shared" si="5"/>
        <v>9990</v>
      </c>
      <c r="D20" s="1">
        <f t="shared" si="5"/>
        <v>3100</v>
      </c>
      <c r="E20" s="1">
        <f t="shared" si="5"/>
        <v>-34</v>
      </c>
      <c r="F20" s="1">
        <f t="shared" si="5"/>
        <v>2</v>
      </c>
      <c r="G20" s="1">
        <f t="shared" si="6"/>
        <v>-6176</v>
      </c>
      <c r="H20" s="1">
        <f t="shared" ca="1" si="6"/>
        <v>1987</v>
      </c>
    </row>
    <row r="22" spans="1:8" x14ac:dyDescent="0.25">
      <c r="A22" s="40" t="s">
        <v>10</v>
      </c>
      <c r="B22" s="40"/>
      <c r="D22" s="43" t="s">
        <v>107</v>
      </c>
      <c r="E22" s="43"/>
    </row>
    <row r="23" spans="1:8" x14ac:dyDescent="0.25">
      <c r="A23" s="1" t="s">
        <v>1</v>
      </c>
      <c r="B23" s="1">
        <f>B17+C17+D17+E17+F17</f>
        <v>12468.45</v>
      </c>
      <c r="D23" s="27" t="s">
        <v>29</v>
      </c>
      <c r="E23" s="1">
        <v>2000</v>
      </c>
    </row>
    <row r="24" spans="1:8" x14ac:dyDescent="0.25">
      <c r="A24" s="7" t="s">
        <v>2</v>
      </c>
      <c r="B24" s="7">
        <f>B18+C18+D18+E18+F18+G18</f>
        <v>13556.8</v>
      </c>
      <c r="D24" s="27" t="s">
        <v>108</v>
      </c>
      <c r="E24" s="1">
        <v>500</v>
      </c>
    </row>
    <row r="25" spans="1:8" x14ac:dyDescent="0.25">
      <c r="A25" s="1" t="s">
        <v>4</v>
      </c>
      <c r="B25" s="1">
        <f>B19+C19+D19+E19+F19</f>
        <v>90</v>
      </c>
      <c r="D25" s="27" t="s">
        <v>109</v>
      </c>
      <c r="E25" s="1">
        <v>250</v>
      </c>
    </row>
    <row r="26" spans="1:8" x14ac:dyDescent="0.25">
      <c r="A26" s="1" t="s">
        <v>0</v>
      </c>
      <c r="B26" s="1">
        <f>B20+C20+D20+E20+F20</f>
        <v>21690</v>
      </c>
      <c r="D26" s="27" t="s">
        <v>110</v>
      </c>
      <c r="E26" s="1">
        <v>80</v>
      </c>
    </row>
    <row r="27" spans="1:8" x14ac:dyDescent="0.25">
      <c r="A27" s="41">
        <f>SUM(B23:B26)</f>
        <v>47805.25</v>
      </c>
      <c r="B27" s="42"/>
      <c r="D27" s="1"/>
      <c r="E27" s="1">
        <f>SUM(E23:E26)</f>
        <v>2830</v>
      </c>
    </row>
    <row r="28" spans="1:8" x14ac:dyDescent="0.25">
      <c r="B28" s="5"/>
    </row>
    <row r="29" spans="1:8" x14ac:dyDescent="0.25">
      <c r="A29" s="10" t="s">
        <v>68</v>
      </c>
      <c r="B29" s="11">
        <v>6500</v>
      </c>
    </row>
    <row r="30" spans="1:8" x14ac:dyDescent="0.25">
      <c r="B30">
        <v>250</v>
      </c>
      <c r="C30" t="s">
        <v>140</v>
      </c>
    </row>
    <row r="33" spans="15:17" x14ac:dyDescent="0.25">
      <c r="O33" s="39"/>
      <c r="P33" s="12"/>
      <c r="Q33" s="13"/>
    </row>
    <row r="34" spans="15:17" x14ac:dyDescent="0.25">
      <c r="O34" s="39"/>
      <c r="P34" s="12"/>
      <c r="Q34" s="13"/>
    </row>
    <row r="35" spans="15:17" x14ac:dyDescent="0.25">
      <c r="O35" s="14"/>
      <c r="P35" s="12"/>
      <c r="Q35" s="13"/>
    </row>
    <row r="36" spans="15:17" x14ac:dyDescent="0.25">
      <c r="O36" s="14"/>
      <c r="P36" s="12"/>
      <c r="Q36" s="13"/>
    </row>
    <row r="37" spans="15:17" x14ac:dyDescent="0.25">
      <c r="O37" s="14"/>
      <c r="P37" s="12"/>
      <c r="Q37" s="13"/>
    </row>
    <row r="38" spans="15:17" x14ac:dyDescent="0.25">
      <c r="O38" s="14"/>
      <c r="P38" s="12"/>
      <c r="Q38" s="13"/>
    </row>
    <row r="39" spans="15:17" x14ac:dyDescent="0.25">
      <c r="O39" s="14"/>
      <c r="P39" s="12"/>
      <c r="Q39" s="13"/>
    </row>
    <row r="40" spans="15:17" x14ac:dyDescent="0.25">
      <c r="O40" s="14"/>
      <c r="P40" s="12"/>
      <c r="Q40" s="13"/>
    </row>
    <row r="41" spans="15:17" x14ac:dyDescent="0.25">
      <c r="O41" s="14"/>
      <c r="P41" s="12"/>
      <c r="Q41" s="13"/>
    </row>
    <row r="42" spans="15:17" x14ac:dyDescent="0.25">
      <c r="O42" s="14"/>
      <c r="P42" s="12"/>
      <c r="Q42" s="13"/>
    </row>
  </sheetData>
  <mergeCells count="7">
    <mergeCell ref="A10:H10"/>
    <mergeCell ref="A1:H1"/>
    <mergeCell ref="O33:O34"/>
    <mergeCell ref="A22:B22"/>
    <mergeCell ref="A27:B27"/>
    <mergeCell ref="D22:E22"/>
    <mergeCell ref="A16:H16"/>
  </mergeCells>
  <pageMargins left="0.7" right="0.7" top="0.75" bottom="0.75" header="0.3" footer="0.3"/>
  <ignoredErrors>
    <ignoredError sqref="B2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6976-6AD6-445E-BF46-A1F2A3975C00}">
  <dimension ref="A1:F181"/>
  <sheetViews>
    <sheetView topLeftCell="A165" workbookViewId="0">
      <selection activeCell="C179" sqref="C179"/>
    </sheetView>
  </sheetViews>
  <sheetFormatPr defaultRowHeight="15" x14ac:dyDescent="0.25"/>
  <cols>
    <col min="3" max="3" width="20.42578125" bestFit="1" customWidth="1"/>
    <col min="4" max="4" width="24" bestFit="1" customWidth="1"/>
    <col min="8" max="8" width="11" bestFit="1" customWidth="1"/>
  </cols>
  <sheetData>
    <row r="1" spans="1:6" x14ac:dyDescent="0.25">
      <c r="A1" s="51" t="s">
        <v>11</v>
      </c>
      <c r="B1" s="51"/>
      <c r="C1" s="51"/>
      <c r="D1" s="22" t="s">
        <v>50</v>
      </c>
    </row>
    <row r="2" spans="1:6" x14ac:dyDescent="0.25">
      <c r="A2" s="50" t="s">
        <v>22</v>
      </c>
      <c r="B2" s="50"/>
      <c r="C2" s="50"/>
      <c r="D2" s="50"/>
    </row>
    <row r="3" spans="1:6" x14ac:dyDescent="0.25">
      <c r="A3" s="31">
        <v>23</v>
      </c>
      <c r="B3" s="31">
        <v>90</v>
      </c>
      <c r="C3" s="31" t="s">
        <v>4</v>
      </c>
      <c r="D3" s="45">
        <f>SUM(B3:B5)</f>
        <v>200</v>
      </c>
    </row>
    <row r="4" spans="1:6" x14ac:dyDescent="0.25">
      <c r="A4" s="31">
        <v>30</v>
      </c>
      <c r="B4" s="31">
        <v>50</v>
      </c>
      <c r="C4" s="31" t="s">
        <v>4</v>
      </c>
      <c r="D4" s="45"/>
    </row>
    <row r="5" spans="1:6" x14ac:dyDescent="0.25">
      <c r="A5" s="31">
        <v>31</v>
      </c>
      <c r="B5" s="31">
        <v>60</v>
      </c>
      <c r="C5" s="31" t="s">
        <v>4</v>
      </c>
      <c r="D5" s="45"/>
    </row>
    <row r="6" spans="1:6" x14ac:dyDescent="0.25">
      <c r="A6" s="50" t="s">
        <v>21</v>
      </c>
      <c r="B6" s="50"/>
      <c r="C6" s="50"/>
      <c r="D6" s="50"/>
    </row>
    <row r="7" spans="1:6" x14ac:dyDescent="0.25">
      <c r="A7" s="31">
        <v>2</v>
      </c>
      <c r="B7" s="31">
        <v>85</v>
      </c>
      <c r="C7" s="31" t="s">
        <v>4</v>
      </c>
      <c r="D7" s="45">
        <f>SUM(B7:B14)</f>
        <v>550</v>
      </c>
    </row>
    <row r="8" spans="1:6" x14ac:dyDescent="0.25">
      <c r="A8" s="31">
        <v>6</v>
      </c>
      <c r="B8" s="31">
        <v>75</v>
      </c>
      <c r="C8" s="31" t="s">
        <v>4</v>
      </c>
      <c r="D8" s="45"/>
    </row>
    <row r="9" spans="1:6" x14ac:dyDescent="0.25">
      <c r="A9" s="31">
        <v>13</v>
      </c>
      <c r="B9" s="31">
        <v>50</v>
      </c>
      <c r="C9" s="31" t="s">
        <v>4</v>
      </c>
      <c r="D9" s="45"/>
    </row>
    <row r="10" spans="1:6" x14ac:dyDescent="0.25">
      <c r="A10" s="31">
        <v>15</v>
      </c>
      <c r="B10" s="31">
        <v>80</v>
      </c>
      <c r="C10" s="31" t="s">
        <v>4</v>
      </c>
      <c r="D10" s="45"/>
    </row>
    <row r="11" spans="1:6" x14ac:dyDescent="0.25">
      <c r="A11" s="31">
        <v>20</v>
      </c>
      <c r="B11" s="31">
        <v>90</v>
      </c>
      <c r="C11" s="31" t="s">
        <v>4</v>
      </c>
      <c r="D11" s="45"/>
    </row>
    <row r="12" spans="1:6" x14ac:dyDescent="0.25">
      <c r="A12" s="31">
        <v>23</v>
      </c>
      <c r="B12" s="31">
        <v>40</v>
      </c>
      <c r="C12" s="31" t="s">
        <v>4</v>
      </c>
      <c r="D12" s="45"/>
    </row>
    <row r="13" spans="1:6" x14ac:dyDescent="0.25">
      <c r="A13" s="31">
        <v>27</v>
      </c>
      <c r="B13" s="31">
        <v>90</v>
      </c>
      <c r="C13" s="31" t="s">
        <v>4</v>
      </c>
      <c r="D13" s="45"/>
    </row>
    <row r="14" spans="1:6" x14ac:dyDescent="0.25">
      <c r="A14" s="31">
        <v>29</v>
      </c>
      <c r="B14" s="31">
        <v>40</v>
      </c>
      <c r="C14" s="31" t="s">
        <v>4</v>
      </c>
      <c r="D14" s="45"/>
    </row>
    <row r="15" spans="1:6" x14ac:dyDescent="0.25">
      <c r="A15" s="50" t="s">
        <v>20</v>
      </c>
      <c r="B15" s="50"/>
      <c r="C15" s="50"/>
      <c r="D15" s="50"/>
      <c r="E15" s="17"/>
      <c r="F15" s="16"/>
    </row>
    <row r="16" spans="1:6" x14ac:dyDescent="0.25">
      <c r="A16" s="45">
        <v>4</v>
      </c>
      <c r="B16" s="31">
        <v>90</v>
      </c>
      <c r="C16" s="31" t="s">
        <v>4</v>
      </c>
      <c r="D16" s="45">
        <f>SUM(B16:B48)</f>
        <v>4527</v>
      </c>
      <c r="E16" s="17"/>
      <c r="F16" s="16"/>
    </row>
    <row r="17" spans="1:6" x14ac:dyDescent="0.25">
      <c r="A17" s="45"/>
      <c r="B17" s="31">
        <v>1540</v>
      </c>
      <c r="C17" s="31" t="s">
        <v>3</v>
      </c>
      <c r="D17" s="45"/>
      <c r="E17" s="17"/>
      <c r="F17" s="16"/>
    </row>
    <row r="18" spans="1:6" x14ac:dyDescent="0.25">
      <c r="A18" s="31">
        <v>8</v>
      </c>
      <c r="B18" s="31">
        <v>80</v>
      </c>
      <c r="C18" s="31" t="s">
        <v>4</v>
      </c>
      <c r="D18" s="45"/>
      <c r="E18" s="16"/>
      <c r="F18" s="16"/>
    </row>
    <row r="19" spans="1:6" x14ac:dyDescent="0.25">
      <c r="A19" s="45">
        <v>11</v>
      </c>
      <c r="B19" s="31">
        <v>149</v>
      </c>
      <c r="C19" s="31" t="s">
        <v>23</v>
      </c>
      <c r="D19" s="45"/>
      <c r="E19" s="18"/>
      <c r="F19" s="16"/>
    </row>
    <row r="20" spans="1:6" x14ac:dyDescent="0.25">
      <c r="A20" s="45"/>
      <c r="B20" s="31">
        <v>129</v>
      </c>
      <c r="C20" s="31" t="s">
        <v>24</v>
      </c>
      <c r="D20" s="45"/>
      <c r="E20" s="18"/>
      <c r="F20" s="16"/>
    </row>
    <row r="21" spans="1:6" x14ac:dyDescent="0.25">
      <c r="A21" s="45"/>
      <c r="B21" s="31">
        <v>129</v>
      </c>
      <c r="C21" s="31" t="s">
        <v>25</v>
      </c>
      <c r="D21" s="45"/>
      <c r="E21" s="18"/>
      <c r="F21" s="16"/>
    </row>
    <row r="22" spans="1:6" x14ac:dyDescent="0.25">
      <c r="A22" s="45"/>
      <c r="B22" s="31">
        <v>257</v>
      </c>
      <c r="C22" s="31" t="s">
        <v>26</v>
      </c>
      <c r="D22" s="45"/>
      <c r="E22" s="16"/>
      <c r="F22" s="16"/>
    </row>
    <row r="23" spans="1:6" x14ac:dyDescent="0.25">
      <c r="A23" s="45"/>
      <c r="B23" s="31">
        <v>295</v>
      </c>
      <c r="C23" s="31" t="s">
        <v>27</v>
      </c>
      <c r="D23" s="45"/>
      <c r="E23" s="16"/>
      <c r="F23" s="16"/>
    </row>
    <row r="24" spans="1:6" x14ac:dyDescent="0.25">
      <c r="A24" s="45"/>
      <c r="B24" s="31">
        <v>70</v>
      </c>
      <c r="C24" s="31" t="s">
        <v>28</v>
      </c>
      <c r="D24" s="45"/>
      <c r="E24" s="18"/>
      <c r="F24" s="16"/>
    </row>
    <row r="25" spans="1:6" x14ac:dyDescent="0.25">
      <c r="A25" s="45"/>
      <c r="B25" s="31">
        <v>89</v>
      </c>
      <c r="C25" s="31" t="s">
        <v>29</v>
      </c>
      <c r="D25" s="45"/>
      <c r="E25" s="18"/>
      <c r="F25" s="16"/>
    </row>
    <row r="26" spans="1:6" x14ac:dyDescent="0.25">
      <c r="A26" s="45"/>
      <c r="B26" s="31">
        <v>53</v>
      </c>
      <c r="C26" s="31" t="s">
        <v>30</v>
      </c>
      <c r="D26" s="45"/>
      <c r="E26" s="16"/>
      <c r="F26" s="16"/>
    </row>
    <row r="27" spans="1:6" x14ac:dyDescent="0.25">
      <c r="A27" s="45"/>
      <c r="B27" s="31">
        <v>125</v>
      </c>
      <c r="C27" s="31" t="s">
        <v>31</v>
      </c>
      <c r="D27" s="45"/>
      <c r="E27" s="16"/>
      <c r="F27" s="16"/>
    </row>
    <row r="28" spans="1:6" x14ac:dyDescent="0.25">
      <c r="A28" s="45"/>
      <c r="B28" s="31">
        <v>89</v>
      </c>
      <c r="C28" s="31" t="s">
        <v>32</v>
      </c>
      <c r="D28" s="45"/>
      <c r="E28" s="16"/>
      <c r="F28" s="16"/>
    </row>
    <row r="29" spans="1:6" x14ac:dyDescent="0.25">
      <c r="A29" s="45"/>
      <c r="B29" s="31">
        <v>70</v>
      </c>
      <c r="C29" s="31" t="s">
        <v>4</v>
      </c>
      <c r="D29" s="45"/>
    </row>
    <row r="30" spans="1:6" x14ac:dyDescent="0.25">
      <c r="A30" s="45">
        <v>15</v>
      </c>
      <c r="B30" s="31">
        <v>52</v>
      </c>
      <c r="C30" s="31" t="s">
        <v>33</v>
      </c>
      <c r="D30" s="45"/>
    </row>
    <row r="31" spans="1:6" x14ac:dyDescent="0.25">
      <c r="A31" s="45"/>
      <c r="B31" s="31">
        <v>53</v>
      </c>
      <c r="C31" s="31" t="s">
        <v>34</v>
      </c>
      <c r="D31" s="45"/>
    </row>
    <row r="32" spans="1:6" x14ac:dyDescent="0.25">
      <c r="A32" s="45"/>
      <c r="B32" s="31">
        <v>22</v>
      </c>
      <c r="C32" s="31" t="s">
        <v>35</v>
      </c>
      <c r="D32" s="45"/>
    </row>
    <row r="33" spans="1:4" x14ac:dyDescent="0.25">
      <c r="A33" s="45"/>
      <c r="B33" s="31">
        <v>40</v>
      </c>
      <c r="C33" s="31" t="s">
        <v>36</v>
      </c>
      <c r="D33" s="45"/>
    </row>
    <row r="34" spans="1:4" x14ac:dyDescent="0.25">
      <c r="A34" s="45"/>
      <c r="B34" s="31">
        <v>26.5</v>
      </c>
      <c r="C34" s="31" t="s">
        <v>37</v>
      </c>
      <c r="D34" s="45"/>
    </row>
    <row r="35" spans="1:4" x14ac:dyDescent="0.25">
      <c r="A35" s="45"/>
      <c r="B35" s="31">
        <v>10.5</v>
      </c>
      <c r="C35" s="31" t="s">
        <v>38</v>
      </c>
      <c r="D35" s="45"/>
    </row>
    <row r="36" spans="1:4" x14ac:dyDescent="0.25">
      <c r="A36" s="45"/>
      <c r="B36" s="31">
        <v>120</v>
      </c>
      <c r="C36" s="31" t="s">
        <v>39</v>
      </c>
      <c r="D36" s="45"/>
    </row>
    <row r="37" spans="1:4" x14ac:dyDescent="0.25">
      <c r="A37" s="45"/>
      <c r="B37" s="31">
        <v>27</v>
      </c>
      <c r="C37" s="31" t="s">
        <v>40</v>
      </c>
      <c r="D37" s="45"/>
    </row>
    <row r="38" spans="1:4" x14ac:dyDescent="0.25">
      <c r="A38" s="45">
        <v>19</v>
      </c>
      <c r="B38" s="31">
        <v>40</v>
      </c>
      <c r="C38" s="31" t="s">
        <v>4</v>
      </c>
      <c r="D38" s="45"/>
    </row>
    <row r="39" spans="1:4" x14ac:dyDescent="0.25">
      <c r="A39" s="45"/>
      <c r="B39" s="31">
        <v>70</v>
      </c>
      <c r="C39" s="31" t="s">
        <v>19</v>
      </c>
      <c r="D39" s="45"/>
    </row>
    <row r="40" spans="1:4" x14ac:dyDescent="0.25">
      <c r="A40" s="45">
        <v>21</v>
      </c>
      <c r="B40" s="31">
        <v>90</v>
      </c>
      <c r="C40" s="31" t="s">
        <v>4</v>
      </c>
      <c r="D40" s="45"/>
    </row>
    <row r="41" spans="1:4" x14ac:dyDescent="0.25">
      <c r="A41" s="45"/>
      <c r="B41" s="31">
        <v>5</v>
      </c>
      <c r="C41" s="31" t="s">
        <v>41</v>
      </c>
      <c r="D41" s="45"/>
    </row>
    <row r="42" spans="1:4" x14ac:dyDescent="0.25">
      <c r="A42" s="45">
        <v>22</v>
      </c>
      <c r="B42" s="31">
        <v>59</v>
      </c>
      <c r="C42" s="31" t="s">
        <v>42</v>
      </c>
      <c r="D42" s="45"/>
    </row>
    <row r="43" spans="1:4" x14ac:dyDescent="0.25">
      <c r="A43" s="45"/>
      <c r="B43" s="31">
        <v>109</v>
      </c>
      <c r="C43" s="31" t="s">
        <v>29</v>
      </c>
      <c r="D43" s="45"/>
    </row>
    <row r="44" spans="1:4" x14ac:dyDescent="0.25">
      <c r="A44" s="45"/>
      <c r="B44" s="31">
        <v>199</v>
      </c>
      <c r="C44" s="31" t="s">
        <v>43</v>
      </c>
      <c r="D44" s="45"/>
    </row>
    <row r="45" spans="1:4" x14ac:dyDescent="0.25">
      <c r="A45" s="45"/>
      <c r="B45" s="31">
        <v>199</v>
      </c>
      <c r="C45" s="31" t="s">
        <v>44</v>
      </c>
      <c r="D45" s="45"/>
    </row>
    <row r="46" spans="1:4" x14ac:dyDescent="0.25">
      <c r="A46" s="45"/>
      <c r="B46" s="31">
        <v>100</v>
      </c>
      <c r="C46" s="31" t="s">
        <v>45</v>
      </c>
      <c r="D46" s="45"/>
    </row>
    <row r="47" spans="1:4" x14ac:dyDescent="0.25">
      <c r="A47" s="31">
        <v>25</v>
      </c>
      <c r="B47" s="31">
        <v>50</v>
      </c>
      <c r="C47" s="31" t="s">
        <v>4</v>
      </c>
      <c r="D47" s="45"/>
    </row>
    <row r="48" spans="1:4" x14ac:dyDescent="0.25">
      <c r="A48" s="31">
        <v>27</v>
      </c>
      <c r="B48" s="31">
        <v>90</v>
      </c>
      <c r="C48" s="31" t="s">
        <v>4</v>
      </c>
      <c r="D48" s="45"/>
    </row>
    <row r="49" spans="1:4" x14ac:dyDescent="0.25">
      <c r="A49" s="50" t="s">
        <v>49</v>
      </c>
      <c r="B49" s="50"/>
      <c r="C49" s="50"/>
      <c r="D49" s="50"/>
    </row>
    <row r="50" spans="1:4" x14ac:dyDescent="0.25">
      <c r="A50" s="31">
        <v>2</v>
      </c>
      <c r="B50" s="31">
        <v>80</v>
      </c>
      <c r="C50" s="31" t="s">
        <v>4</v>
      </c>
      <c r="D50" s="46">
        <f>SUM(B50:B124)</f>
        <v>10923.8</v>
      </c>
    </row>
    <row r="51" spans="1:4" x14ac:dyDescent="0.25">
      <c r="A51" s="31">
        <v>3</v>
      </c>
      <c r="B51" s="31">
        <v>250</v>
      </c>
      <c r="C51" s="31" t="s">
        <v>46</v>
      </c>
      <c r="D51" s="46"/>
    </row>
    <row r="52" spans="1:4" x14ac:dyDescent="0.25">
      <c r="A52" s="45">
        <v>5</v>
      </c>
      <c r="B52" s="31">
        <v>10</v>
      </c>
      <c r="C52" s="31" t="s">
        <v>18</v>
      </c>
      <c r="D52" s="46"/>
    </row>
    <row r="53" spans="1:4" x14ac:dyDescent="0.25">
      <c r="A53" s="45"/>
      <c r="B53" s="31">
        <v>75</v>
      </c>
      <c r="C53" s="31" t="s">
        <v>47</v>
      </c>
      <c r="D53" s="46"/>
    </row>
    <row r="54" spans="1:4" x14ac:dyDescent="0.25">
      <c r="A54" s="45"/>
      <c r="B54" s="31">
        <v>100</v>
      </c>
      <c r="C54" s="31" t="s">
        <v>48</v>
      </c>
      <c r="D54" s="46"/>
    </row>
    <row r="55" spans="1:4" x14ac:dyDescent="0.25">
      <c r="A55" s="45"/>
      <c r="B55" s="31">
        <v>70</v>
      </c>
      <c r="C55" s="31" t="s">
        <v>19</v>
      </c>
      <c r="D55" s="46"/>
    </row>
    <row r="56" spans="1:4" x14ac:dyDescent="0.25">
      <c r="A56" s="45"/>
      <c r="B56" s="32">
        <f>90+40</f>
        <v>130</v>
      </c>
      <c r="C56" s="30" t="s">
        <v>4</v>
      </c>
      <c r="D56" s="46"/>
    </row>
    <row r="57" spans="1:4" x14ac:dyDescent="0.25">
      <c r="A57" s="47">
        <v>6</v>
      </c>
      <c r="B57" s="30">
        <v>460</v>
      </c>
      <c r="C57" s="30" t="s">
        <v>51</v>
      </c>
      <c r="D57" s="46"/>
    </row>
    <row r="58" spans="1:4" x14ac:dyDescent="0.25">
      <c r="A58" s="47"/>
      <c r="B58" s="30">
        <v>85</v>
      </c>
      <c r="C58" s="30" t="s">
        <v>53</v>
      </c>
      <c r="D58" s="46"/>
    </row>
    <row r="59" spans="1:4" x14ac:dyDescent="0.25">
      <c r="A59" s="47"/>
      <c r="B59" s="31">
        <v>159.75</v>
      </c>
      <c r="C59" s="31" t="s">
        <v>24</v>
      </c>
      <c r="D59" s="46"/>
    </row>
    <row r="60" spans="1:4" x14ac:dyDescent="0.25">
      <c r="A60" s="47"/>
      <c r="B60" s="30">
        <v>59</v>
      </c>
      <c r="C60" s="30" t="s">
        <v>52</v>
      </c>
      <c r="D60" s="46"/>
    </row>
    <row r="61" spans="1:4" x14ac:dyDescent="0.25">
      <c r="A61" s="31">
        <v>8</v>
      </c>
      <c r="B61" s="30">
        <v>450</v>
      </c>
      <c r="C61" s="30" t="s">
        <v>54</v>
      </c>
      <c r="D61" s="46"/>
    </row>
    <row r="62" spans="1:4" x14ac:dyDescent="0.25">
      <c r="A62" s="47">
        <v>10</v>
      </c>
      <c r="B62" s="30">
        <v>99</v>
      </c>
      <c r="C62" s="30" t="s">
        <v>55</v>
      </c>
      <c r="D62" s="46"/>
    </row>
    <row r="63" spans="1:4" x14ac:dyDescent="0.25">
      <c r="A63" s="47"/>
      <c r="B63" s="30">
        <v>105</v>
      </c>
      <c r="C63" s="30" t="s">
        <v>56</v>
      </c>
      <c r="D63" s="46"/>
    </row>
    <row r="64" spans="1:4" x14ac:dyDescent="0.25">
      <c r="A64" s="47"/>
      <c r="B64" s="30">
        <v>44</v>
      </c>
      <c r="C64" s="30" t="s">
        <v>59</v>
      </c>
      <c r="D64" s="46"/>
    </row>
    <row r="65" spans="1:4" x14ac:dyDescent="0.25">
      <c r="A65" s="47"/>
      <c r="B65" s="31">
        <f>38.25*2</f>
        <v>76.5</v>
      </c>
      <c r="C65" s="30" t="s">
        <v>57</v>
      </c>
      <c r="D65" s="46"/>
    </row>
    <row r="66" spans="1:4" x14ac:dyDescent="0.25">
      <c r="A66" s="47"/>
      <c r="B66" s="31">
        <f>32.25*2</f>
        <v>64.5</v>
      </c>
      <c r="C66" s="30" t="s">
        <v>58</v>
      </c>
      <c r="D66" s="46"/>
    </row>
    <row r="67" spans="1:4" x14ac:dyDescent="0.25">
      <c r="A67" s="47"/>
      <c r="B67" s="30">
        <v>30</v>
      </c>
      <c r="C67" s="30" t="s">
        <v>60</v>
      </c>
      <c r="D67" s="46"/>
    </row>
    <row r="68" spans="1:4" x14ac:dyDescent="0.25">
      <c r="A68" s="47"/>
      <c r="B68" s="30">
        <v>26</v>
      </c>
      <c r="C68" s="30" t="s">
        <v>61</v>
      </c>
      <c r="D68" s="46"/>
    </row>
    <row r="69" spans="1:4" x14ac:dyDescent="0.25">
      <c r="A69" s="47"/>
      <c r="B69" s="31">
        <f>12.15*8</f>
        <v>97.2</v>
      </c>
      <c r="C69" s="30" t="s">
        <v>62</v>
      </c>
      <c r="D69" s="46"/>
    </row>
    <row r="70" spans="1:4" x14ac:dyDescent="0.25">
      <c r="A70" s="47"/>
      <c r="B70" s="31">
        <f>58*2</f>
        <v>116</v>
      </c>
      <c r="C70" s="30" t="s">
        <v>63</v>
      </c>
      <c r="D70" s="46"/>
    </row>
    <row r="71" spans="1:4" x14ac:dyDescent="0.25">
      <c r="A71" s="47"/>
      <c r="B71" s="31">
        <v>11.65</v>
      </c>
      <c r="C71" s="30" t="s">
        <v>34</v>
      </c>
      <c r="D71" s="46"/>
    </row>
    <row r="72" spans="1:4" x14ac:dyDescent="0.25">
      <c r="A72" s="47"/>
      <c r="B72" s="31">
        <v>4.95</v>
      </c>
      <c r="C72" s="30" t="s">
        <v>64</v>
      </c>
      <c r="D72" s="46"/>
    </row>
    <row r="73" spans="1:4" x14ac:dyDescent="0.25">
      <c r="A73" s="47"/>
      <c r="B73" s="31">
        <v>4.75</v>
      </c>
      <c r="C73" s="30" t="s">
        <v>65</v>
      </c>
      <c r="D73" s="46"/>
    </row>
    <row r="74" spans="1:4" x14ac:dyDescent="0.25">
      <c r="A74" s="47"/>
      <c r="B74" s="31">
        <v>4.95</v>
      </c>
      <c r="C74" s="30" t="s">
        <v>66</v>
      </c>
      <c r="D74" s="46"/>
    </row>
    <row r="75" spans="1:4" x14ac:dyDescent="0.25">
      <c r="A75" s="47"/>
      <c r="B75" s="31">
        <v>13.55</v>
      </c>
      <c r="C75" s="30" t="s">
        <v>67</v>
      </c>
      <c r="D75" s="46"/>
    </row>
    <row r="76" spans="1:4" x14ac:dyDescent="0.25">
      <c r="A76" s="47"/>
      <c r="B76" s="30">
        <v>5</v>
      </c>
      <c r="C76" s="30" t="s">
        <v>69</v>
      </c>
      <c r="D76" s="46"/>
    </row>
    <row r="77" spans="1:4" x14ac:dyDescent="0.25">
      <c r="A77" s="45">
        <v>12</v>
      </c>
      <c r="B77" s="30">
        <v>2000</v>
      </c>
      <c r="C77" s="30" t="s">
        <v>70</v>
      </c>
      <c r="D77" s="46"/>
    </row>
    <row r="78" spans="1:4" x14ac:dyDescent="0.25">
      <c r="A78" s="45"/>
      <c r="B78" s="30">
        <v>80</v>
      </c>
      <c r="C78" s="30" t="s">
        <v>4</v>
      </c>
      <c r="D78" s="46"/>
    </row>
    <row r="79" spans="1:4" x14ac:dyDescent="0.25">
      <c r="A79" s="45">
        <v>13</v>
      </c>
      <c r="B79" s="30">
        <v>129</v>
      </c>
      <c r="C79" s="30" t="s">
        <v>52</v>
      </c>
      <c r="D79" s="46"/>
    </row>
    <row r="80" spans="1:4" x14ac:dyDescent="0.25">
      <c r="A80" s="45"/>
      <c r="B80" s="30">
        <v>44</v>
      </c>
      <c r="C80" s="30" t="s">
        <v>71</v>
      </c>
      <c r="D80" s="46"/>
    </row>
    <row r="81" spans="1:4" x14ac:dyDescent="0.25">
      <c r="A81" s="45"/>
      <c r="B81" s="30">
        <v>89</v>
      </c>
      <c r="C81" s="30" t="s">
        <v>72</v>
      </c>
      <c r="D81" s="46"/>
    </row>
    <row r="82" spans="1:4" x14ac:dyDescent="0.25">
      <c r="A82" s="45"/>
      <c r="B82" s="30">
        <v>47</v>
      </c>
      <c r="C82" s="30" t="s">
        <v>73</v>
      </c>
      <c r="D82" s="46"/>
    </row>
    <row r="83" spans="1:4" x14ac:dyDescent="0.25">
      <c r="A83" s="45"/>
      <c r="B83" s="30">
        <v>79</v>
      </c>
      <c r="C83" s="30" t="s">
        <v>74</v>
      </c>
      <c r="D83" s="46"/>
    </row>
    <row r="84" spans="1:4" x14ac:dyDescent="0.25">
      <c r="A84" s="45"/>
      <c r="B84" s="30">
        <v>20</v>
      </c>
      <c r="C84" s="30" t="s">
        <v>77</v>
      </c>
      <c r="D84" s="46"/>
    </row>
    <row r="85" spans="1:4" x14ac:dyDescent="0.25">
      <c r="A85" s="45"/>
      <c r="B85" s="30">
        <v>80</v>
      </c>
      <c r="C85" s="30" t="s">
        <v>78</v>
      </c>
      <c r="D85" s="46"/>
    </row>
    <row r="86" spans="1:4" x14ac:dyDescent="0.25">
      <c r="A86" s="45">
        <v>14</v>
      </c>
      <c r="B86" s="30">
        <v>190</v>
      </c>
      <c r="C86" s="30" t="s">
        <v>75</v>
      </c>
      <c r="D86" s="46"/>
    </row>
    <row r="87" spans="1:4" x14ac:dyDescent="0.25">
      <c r="A87" s="45"/>
      <c r="B87" s="30">
        <v>75</v>
      </c>
      <c r="C87" s="30" t="s">
        <v>76</v>
      </c>
      <c r="D87" s="46"/>
    </row>
    <row r="88" spans="1:4" x14ac:dyDescent="0.25">
      <c r="A88" s="45">
        <v>18</v>
      </c>
      <c r="B88" s="4">
        <v>20</v>
      </c>
      <c r="C88" s="4" t="s">
        <v>79</v>
      </c>
      <c r="D88" s="46"/>
    </row>
    <row r="89" spans="1:4" x14ac:dyDescent="0.25">
      <c r="A89" s="45"/>
      <c r="B89" s="4">
        <v>12</v>
      </c>
      <c r="C89" s="4" t="s">
        <v>80</v>
      </c>
      <c r="D89" s="46"/>
    </row>
    <row r="90" spans="1:4" x14ac:dyDescent="0.25">
      <c r="A90" s="32">
        <v>19</v>
      </c>
      <c r="B90" s="30">
        <v>80</v>
      </c>
      <c r="C90" s="30" t="s">
        <v>4</v>
      </c>
      <c r="D90" s="46"/>
    </row>
    <row r="91" spans="1:4" x14ac:dyDescent="0.25">
      <c r="A91" s="45">
        <v>20</v>
      </c>
      <c r="B91" s="30">
        <v>2200</v>
      </c>
      <c r="C91" s="30" t="s">
        <v>81</v>
      </c>
      <c r="D91" s="46"/>
    </row>
    <row r="92" spans="1:4" x14ac:dyDescent="0.25">
      <c r="A92" s="45"/>
      <c r="B92" s="30">
        <v>40</v>
      </c>
      <c r="C92" s="30" t="s">
        <v>82</v>
      </c>
      <c r="D92" s="46"/>
    </row>
    <row r="93" spans="1:4" x14ac:dyDescent="0.25">
      <c r="A93" s="45"/>
      <c r="B93" s="32">
        <f>72-40</f>
        <v>32</v>
      </c>
      <c r="C93" s="30" t="s">
        <v>83</v>
      </c>
      <c r="D93" s="46"/>
    </row>
    <row r="94" spans="1:4" x14ac:dyDescent="0.25">
      <c r="A94" s="45"/>
      <c r="B94" s="30">
        <v>35</v>
      </c>
      <c r="C94" s="30" t="s">
        <v>95</v>
      </c>
      <c r="D94" s="46"/>
    </row>
    <row r="95" spans="1:4" x14ac:dyDescent="0.25">
      <c r="A95" s="45"/>
      <c r="B95" s="30">
        <v>89</v>
      </c>
      <c r="C95" s="30" t="s">
        <v>29</v>
      </c>
      <c r="D95" s="46"/>
    </row>
    <row r="96" spans="1:4" x14ac:dyDescent="0.25">
      <c r="A96" s="45"/>
      <c r="B96" s="30">
        <v>129</v>
      </c>
      <c r="C96" s="30" t="s">
        <v>25</v>
      </c>
      <c r="D96" s="46"/>
    </row>
    <row r="97" spans="1:4" x14ac:dyDescent="0.25">
      <c r="A97" s="45"/>
      <c r="B97" s="30">
        <v>109</v>
      </c>
      <c r="C97" s="30" t="s">
        <v>84</v>
      </c>
      <c r="D97" s="46"/>
    </row>
    <row r="98" spans="1:4" x14ac:dyDescent="0.25">
      <c r="A98" s="45"/>
      <c r="B98" s="30">
        <v>12.5</v>
      </c>
      <c r="C98" s="30" t="s">
        <v>64</v>
      </c>
      <c r="D98" s="46"/>
    </row>
    <row r="99" spans="1:4" x14ac:dyDescent="0.25">
      <c r="A99" s="45"/>
      <c r="B99" s="30">
        <v>7</v>
      </c>
      <c r="C99" s="30" t="s">
        <v>85</v>
      </c>
      <c r="D99" s="46"/>
    </row>
    <row r="100" spans="1:4" x14ac:dyDescent="0.25">
      <c r="A100" s="45"/>
      <c r="B100" s="30">
        <v>14</v>
      </c>
      <c r="C100" s="30" t="s">
        <v>86</v>
      </c>
      <c r="D100" s="46"/>
    </row>
    <row r="101" spans="1:4" x14ac:dyDescent="0.25">
      <c r="A101" s="45"/>
      <c r="B101" s="30">
        <v>22</v>
      </c>
      <c r="C101" s="30" t="s">
        <v>35</v>
      </c>
      <c r="D101" s="46"/>
    </row>
    <row r="102" spans="1:4" x14ac:dyDescent="0.25">
      <c r="A102" s="45"/>
      <c r="B102" s="30">
        <v>10</v>
      </c>
      <c r="C102" s="30" t="s">
        <v>36</v>
      </c>
      <c r="D102" s="46"/>
    </row>
    <row r="103" spans="1:4" x14ac:dyDescent="0.25">
      <c r="A103" s="45"/>
      <c r="B103" s="30">
        <v>61</v>
      </c>
      <c r="C103" s="30" t="s">
        <v>87</v>
      </c>
      <c r="D103" s="46"/>
    </row>
    <row r="104" spans="1:4" x14ac:dyDescent="0.25">
      <c r="A104" s="45"/>
      <c r="B104" s="30">
        <v>39</v>
      </c>
      <c r="C104" s="30" t="s">
        <v>88</v>
      </c>
      <c r="D104" s="46"/>
    </row>
    <row r="105" spans="1:4" x14ac:dyDescent="0.25">
      <c r="A105" s="45"/>
      <c r="B105" s="30">
        <v>13.5</v>
      </c>
      <c r="C105" s="30" t="s">
        <v>89</v>
      </c>
      <c r="D105" s="46"/>
    </row>
    <row r="106" spans="1:4" x14ac:dyDescent="0.25">
      <c r="A106" s="45"/>
      <c r="B106" s="30">
        <v>81</v>
      </c>
      <c r="C106" s="30" t="s">
        <v>90</v>
      </c>
      <c r="D106" s="46"/>
    </row>
    <row r="107" spans="1:4" x14ac:dyDescent="0.25">
      <c r="A107" s="45"/>
      <c r="B107" s="30">
        <v>26</v>
      </c>
      <c r="C107" s="30" t="s">
        <v>91</v>
      </c>
      <c r="D107" s="46"/>
    </row>
    <row r="108" spans="1:4" x14ac:dyDescent="0.25">
      <c r="A108" s="45"/>
      <c r="B108" s="30">
        <v>40</v>
      </c>
      <c r="C108" s="30" t="s">
        <v>92</v>
      </c>
      <c r="D108" s="46"/>
    </row>
    <row r="109" spans="1:4" x14ac:dyDescent="0.25">
      <c r="A109" s="45"/>
      <c r="B109" s="30">
        <v>144</v>
      </c>
      <c r="C109" s="30" t="s">
        <v>93</v>
      </c>
      <c r="D109" s="46"/>
    </row>
    <row r="110" spans="1:4" x14ac:dyDescent="0.25">
      <c r="A110" s="45"/>
      <c r="B110" s="30">
        <v>43</v>
      </c>
      <c r="C110" s="30" t="s">
        <v>94</v>
      </c>
      <c r="D110" s="46"/>
    </row>
    <row r="111" spans="1:4" x14ac:dyDescent="0.25">
      <c r="A111" s="45">
        <v>22</v>
      </c>
      <c r="B111" s="30">
        <v>15</v>
      </c>
      <c r="C111" s="30" t="s">
        <v>96</v>
      </c>
      <c r="D111" s="46"/>
    </row>
    <row r="112" spans="1:4" x14ac:dyDescent="0.25">
      <c r="A112" s="45"/>
      <c r="B112" s="30">
        <v>30</v>
      </c>
      <c r="C112" s="30" t="s">
        <v>97</v>
      </c>
      <c r="D112" s="46"/>
    </row>
    <row r="113" spans="1:4" x14ac:dyDescent="0.25">
      <c r="A113" s="45"/>
      <c r="B113" s="30">
        <v>40</v>
      </c>
      <c r="C113" s="30" t="s">
        <v>95</v>
      </c>
      <c r="D113" s="46"/>
    </row>
    <row r="114" spans="1:4" x14ac:dyDescent="0.25">
      <c r="A114" s="45">
        <v>23</v>
      </c>
      <c r="B114" s="30">
        <v>450</v>
      </c>
      <c r="C114" s="30" t="s">
        <v>98</v>
      </c>
      <c r="D114" s="46"/>
    </row>
    <row r="115" spans="1:4" x14ac:dyDescent="0.25">
      <c r="A115" s="45"/>
      <c r="B115" s="30">
        <f>150+318</f>
        <v>468</v>
      </c>
      <c r="C115" s="30" t="s">
        <v>99</v>
      </c>
      <c r="D115" s="46"/>
    </row>
    <row r="116" spans="1:4" x14ac:dyDescent="0.25">
      <c r="A116" s="45"/>
      <c r="B116" s="30">
        <v>50</v>
      </c>
      <c r="C116" s="30" t="s">
        <v>100</v>
      </c>
      <c r="D116" s="46"/>
    </row>
    <row r="117" spans="1:4" x14ac:dyDescent="0.25">
      <c r="A117" s="45"/>
      <c r="B117" s="30">
        <v>229</v>
      </c>
      <c r="C117" s="30" t="s">
        <v>101</v>
      </c>
      <c r="D117" s="46"/>
    </row>
    <row r="118" spans="1:4" x14ac:dyDescent="0.25">
      <c r="A118" s="45"/>
      <c r="B118" s="30">
        <v>74</v>
      </c>
      <c r="C118" s="30" t="s">
        <v>102</v>
      </c>
      <c r="D118" s="46"/>
    </row>
    <row r="119" spans="1:4" x14ac:dyDescent="0.25">
      <c r="A119" s="45">
        <v>25</v>
      </c>
      <c r="B119" s="30">
        <v>300</v>
      </c>
      <c r="C119" s="30" t="s">
        <v>103</v>
      </c>
      <c r="D119" s="46"/>
    </row>
    <row r="120" spans="1:4" x14ac:dyDescent="0.25">
      <c r="A120" s="45"/>
      <c r="B120" s="30">
        <v>205</v>
      </c>
      <c r="C120" s="30" t="s">
        <v>104</v>
      </c>
      <c r="D120" s="46"/>
    </row>
    <row r="121" spans="1:4" x14ac:dyDescent="0.25">
      <c r="A121" s="45"/>
      <c r="B121" s="30">
        <v>145</v>
      </c>
      <c r="C121" s="30" t="s">
        <v>105</v>
      </c>
      <c r="D121" s="46"/>
    </row>
    <row r="122" spans="1:4" x14ac:dyDescent="0.25">
      <c r="A122" s="32">
        <v>27</v>
      </c>
      <c r="B122" s="30">
        <v>80</v>
      </c>
      <c r="C122" s="30" t="s">
        <v>4</v>
      </c>
      <c r="D122" s="46"/>
    </row>
    <row r="123" spans="1:4" x14ac:dyDescent="0.25">
      <c r="A123" s="32">
        <v>29</v>
      </c>
      <c r="B123" s="30">
        <v>34</v>
      </c>
      <c r="C123" s="30" t="s">
        <v>111</v>
      </c>
      <c r="D123" s="46"/>
    </row>
    <row r="124" spans="1:4" x14ac:dyDescent="0.25">
      <c r="A124" s="32">
        <v>30</v>
      </c>
      <c r="B124" s="30">
        <v>80</v>
      </c>
      <c r="C124" s="30" t="s">
        <v>4</v>
      </c>
      <c r="D124" s="46"/>
    </row>
    <row r="125" spans="1:4" x14ac:dyDescent="0.25">
      <c r="A125" s="49" t="s">
        <v>112</v>
      </c>
      <c r="B125" s="49"/>
      <c r="C125" s="49"/>
      <c r="D125" s="49"/>
    </row>
    <row r="126" spans="1:4" x14ac:dyDescent="0.25">
      <c r="A126" s="4">
        <v>4</v>
      </c>
      <c r="B126" s="30">
        <v>80</v>
      </c>
      <c r="C126" s="30" t="s">
        <v>4</v>
      </c>
      <c r="D126" s="46">
        <f>SUM(B126:B163)</f>
        <v>14127</v>
      </c>
    </row>
    <row r="127" spans="1:4" x14ac:dyDescent="0.25">
      <c r="A127" s="47">
        <v>5</v>
      </c>
      <c r="B127" s="32">
        <f>29*2</f>
        <v>58</v>
      </c>
      <c r="C127" s="30" t="s">
        <v>113</v>
      </c>
      <c r="D127" s="46"/>
    </row>
    <row r="128" spans="1:4" x14ac:dyDescent="0.25">
      <c r="A128" s="47"/>
      <c r="B128" s="30">
        <v>26</v>
      </c>
      <c r="C128" s="30" t="s">
        <v>114</v>
      </c>
      <c r="D128" s="46"/>
    </row>
    <row r="129" spans="1:4" x14ac:dyDescent="0.25">
      <c r="A129" s="47"/>
      <c r="B129" s="30">
        <v>4</v>
      </c>
      <c r="C129" s="30" t="s">
        <v>115</v>
      </c>
      <c r="D129" s="46"/>
    </row>
    <row r="130" spans="1:4" x14ac:dyDescent="0.25">
      <c r="A130" s="47"/>
      <c r="B130" s="32">
        <f>300-40</f>
        <v>260</v>
      </c>
      <c r="C130" s="30" t="s">
        <v>116</v>
      </c>
      <c r="D130" s="46"/>
    </row>
    <row r="131" spans="1:4" x14ac:dyDescent="0.25">
      <c r="A131" s="47"/>
      <c r="B131" s="32">
        <f>255-40</f>
        <v>215</v>
      </c>
      <c r="C131" s="30" t="s">
        <v>104</v>
      </c>
      <c r="D131" s="46"/>
    </row>
    <row r="132" spans="1:4" x14ac:dyDescent="0.25">
      <c r="A132" s="4">
        <v>7</v>
      </c>
      <c r="B132" s="32">
        <v>13</v>
      </c>
      <c r="C132" s="30" t="s">
        <v>4</v>
      </c>
      <c r="D132" s="46"/>
    </row>
    <row r="133" spans="1:4" x14ac:dyDescent="0.25">
      <c r="A133" s="4">
        <v>9</v>
      </c>
      <c r="B133" s="32">
        <v>33</v>
      </c>
      <c r="C133" s="30" t="s">
        <v>117</v>
      </c>
      <c r="D133" s="46"/>
    </row>
    <row r="134" spans="1:4" x14ac:dyDescent="0.25">
      <c r="A134" s="47">
        <v>10</v>
      </c>
      <c r="B134" s="4">
        <v>90</v>
      </c>
      <c r="C134" s="30" t="s">
        <v>4</v>
      </c>
      <c r="D134" s="46"/>
    </row>
    <row r="135" spans="1:4" x14ac:dyDescent="0.25">
      <c r="A135" s="47"/>
      <c r="B135" s="4">
        <v>625</v>
      </c>
      <c r="C135" s="30" t="s">
        <v>118</v>
      </c>
      <c r="D135" s="46"/>
    </row>
    <row r="136" spans="1:4" x14ac:dyDescent="0.25">
      <c r="A136" s="47">
        <v>12</v>
      </c>
      <c r="B136" s="4">
        <v>33</v>
      </c>
      <c r="C136" s="30" t="s">
        <v>119</v>
      </c>
      <c r="D136" s="46"/>
    </row>
    <row r="137" spans="1:4" x14ac:dyDescent="0.25">
      <c r="A137" s="47"/>
      <c r="B137" s="4">
        <v>43.5</v>
      </c>
      <c r="C137" s="30" t="s">
        <v>42</v>
      </c>
      <c r="D137" s="46"/>
    </row>
    <row r="138" spans="1:4" x14ac:dyDescent="0.25">
      <c r="A138" s="47"/>
      <c r="B138" s="4">
        <v>25.5</v>
      </c>
      <c r="C138" s="30" t="s">
        <v>120</v>
      </c>
      <c r="D138" s="46"/>
    </row>
    <row r="139" spans="1:4" x14ac:dyDescent="0.25">
      <c r="A139" s="47"/>
      <c r="B139" s="4">
        <v>50</v>
      </c>
      <c r="C139" s="30" t="s">
        <v>39</v>
      </c>
      <c r="D139" s="46"/>
    </row>
    <row r="140" spans="1:4" x14ac:dyDescent="0.25">
      <c r="A140" s="47"/>
      <c r="B140" s="4">
        <v>59</v>
      </c>
      <c r="C140" s="30" t="s">
        <v>121</v>
      </c>
      <c r="D140" s="46"/>
    </row>
    <row r="141" spans="1:4" x14ac:dyDescent="0.25">
      <c r="A141" s="47"/>
      <c r="B141" s="4">
        <v>45</v>
      </c>
      <c r="C141" s="30" t="s">
        <v>30</v>
      </c>
      <c r="D141" s="46"/>
    </row>
    <row r="142" spans="1:4" x14ac:dyDescent="0.25">
      <c r="A142" s="47"/>
      <c r="B142" s="4">
        <v>33</v>
      </c>
      <c r="C142" s="30" t="s">
        <v>122</v>
      </c>
      <c r="D142" s="46"/>
    </row>
    <row r="143" spans="1:4" x14ac:dyDescent="0.25">
      <c r="A143" s="47"/>
      <c r="B143" s="4">
        <v>295</v>
      </c>
      <c r="C143" s="30" t="s">
        <v>27</v>
      </c>
      <c r="D143" s="46"/>
    </row>
    <row r="144" spans="1:4" x14ac:dyDescent="0.25">
      <c r="A144" s="47"/>
      <c r="B144" s="4">
        <v>169</v>
      </c>
      <c r="C144" s="30" t="s">
        <v>24</v>
      </c>
      <c r="D144" s="46"/>
    </row>
    <row r="145" spans="1:4" x14ac:dyDescent="0.25">
      <c r="A145" s="47"/>
      <c r="B145" s="4">
        <v>219</v>
      </c>
      <c r="C145" s="30" t="s">
        <v>123</v>
      </c>
      <c r="D145" s="46"/>
    </row>
    <row r="146" spans="1:4" x14ac:dyDescent="0.25">
      <c r="A146" s="45">
        <v>13</v>
      </c>
      <c r="B146" s="4">
        <v>5950</v>
      </c>
      <c r="C146" s="30" t="s">
        <v>124</v>
      </c>
      <c r="D146" s="46"/>
    </row>
    <row r="147" spans="1:4" x14ac:dyDescent="0.25">
      <c r="A147" s="45"/>
      <c r="B147" s="4">
        <v>80</v>
      </c>
      <c r="C147" s="30" t="s">
        <v>125</v>
      </c>
      <c r="D147" s="46"/>
    </row>
    <row r="148" spans="1:4" x14ac:dyDescent="0.25">
      <c r="A148" s="45"/>
      <c r="B148" s="4">
        <v>40</v>
      </c>
      <c r="C148" s="30" t="s">
        <v>4</v>
      </c>
      <c r="D148" s="46"/>
    </row>
    <row r="149" spans="1:4" x14ac:dyDescent="0.25">
      <c r="A149" s="45">
        <v>14</v>
      </c>
      <c r="B149" s="4">
        <v>2800</v>
      </c>
      <c r="C149" s="30" t="s">
        <v>106</v>
      </c>
      <c r="D149" s="46"/>
    </row>
    <row r="150" spans="1:4" x14ac:dyDescent="0.25">
      <c r="A150" s="45"/>
      <c r="B150" s="4">
        <v>100</v>
      </c>
      <c r="C150" s="30" t="s">
        <v>126</v>
      </c>
      <c r="D150" s="46"/>
    </row>
    <row r="151" spans="1:4" x14ac:dyDescent="0.25">
      <c r="A151" s="45"/>
      <c r="B151" s="4">
        <v>200</v>
      </c>
      <c r="C151" s="30" t="s">
        <v>127</v>
      </c>
      <c r="D151" s="46"/>
    </row>
    <row r="152" spans="1:4" x14ac:dyDescent="0.25">
      <c r="A152" s="45">
        <v>15</v>
      </c>
      <c r="B152" s="4">
        <v>20</v>
      </c>
      <c r="C152" s="30" t="s">
        <v>77</v>
      </c>
      <c r="D152" s="46"/>
    </row>
    <row r="153" spans="1:4" x14ac:dyDescent="0.25">
      <c r="A153" s="45"/>
      <c r="B153" s="4">
        <v>20</v>
      </c>
      <c r="C153" s="30" t="s">
        <v>77</v>
      </c>
      <c r="D153" s="46"/>
    </row>
    <row r="154" spans="1:4" x14ac:dyDescent="0.25">
      <c r="A154" s="45">
        <v>16</v>
      </c>
      <c r="B154" s="4">
        <v>106</v>
      </c>
      <c r="C154" s="30" t="s">
        <v>128</v>
      </c>
      <c r="D154" s="46"/>
    </row>
    <row r="155" spans="1:4" x14ac:dyDescent="0.25">
      <c r="A155" s="45"/>
      <c r="B155" s="4">
        <v>36</v>
      </c>
      <c r="C155" s="30" t="s">
        <v>129</v>
      </c>
      <c r="D155" s="46"/>
    </row>
    <row r="156" spans="1:4" x14ac:dyDescent="0.25">
      <c r="A156" s="45"/>
      <c r="B156" s="4">
        <v>39</v>
      </c>
      <c r="C156" s="30" t="s">
        <v>130</v>
      </c>
      <c r="D156" s="46"/>
    </row>
    <row r="157" spans="1:4" x14ac:dyDescent="0.25">
      <c r="A157" s="45"/>
      <c r="B157" s="4">
        <v>20</v>
      </c>
      <c r="C157" s="30" t="s">
        <v>77</v>
      </c>
      <c r="D157" s="46"/>
    </row>
    <row r="158" spans="1:4" x14ac:dyDescent="0.25">
      <c r="A158" s="45"/>
      <c r="B158" s="4">
        <v>292</v>
      </c>
      <c r="C158" s="30" t="s">
        <v>131</v>
      </c>
      <c r="D158" s="46"/>
    </row>
    <row r="159" spans="1:4" x14ac:dyDescent="0.25">
      <c r="A159" s="48">
        <v>20</v>
      </c>
      <c r="B159" s="4">
        <v>159</v>
      </c>
      <c r="C159" s="30" t="s">
        <v>132</v>
      </c>
      <c r="D159" s="46"/>
    </row>
    <row r="160" spans="1:4" x14ac:dyDescent="0.25">
      <c r="A160" s="48"/>
      <c r="B160" s="4">
        <v>90</v>
      </c>
      <c r="C160" s="30" t="s">
        <v>4</v>
      </c>
      <c r="D160" s="46"/>
    </row>
    <row r="161" spans="1:4" x14ac:dyDescent="0.25">
      <c r="A161" s="32">
        <v>24</v>
      </c>
      <c r="B161" s="4">
        <v>425</v>
      </c>
      <c r="C161" s="30" t="s">
        <v>133</v>
      </c>
      <c r="D161" s="46"/>
    </row>
    <row r="162" spans="1:4" x14ac:dyDescent="0.25">
      <c r="A162" s="32">
        <v>25</v>
      </c>
      <c r="B162" s="4">
        <v>74</v>
      </c>
      <c r="C162" s="30" t="s">
        <v>134</v>
      </c>
      <c r="D162" s="46"/>
    </row>
    <row r="163" spans="1:4" x14ac:dyDescent="0.25">
      <c r="A163" s="32">
        <v>26</v>
      </c>
      <c r="B163" s="4">
        <v>1300</v>
      </c>
      <c r="C163" s="30" t="s">
        <v>135</v>
      </c>
      <c r="D163" s="46"/>
    </row>
    <row r="164" spans="1:4" x14ac:dyDescent="0.25">
      <c r="A164" s="49" t="s">
        <v>136</v>
      </c>
      <c r="B164" s="49"/>
      <c r="C164" s="49"/>
      <c r="D164" s="49"/>
    </row>
    <row r="165" spans="1:4" x14ac:dyDescent="0.25">
      <c r="A165" s="47">
        <v>2</v>
      </c>
      <c r="B165" s="4">
        <v>7</v>
      </c>
      <c r="C165" s="30" t="s">
        <v>137</v>
      </c>
      <c r="D165" s="46">
        <f>SUM(B165:B181)</f>
        <v>1190.5</v>
      </c>
    </row>
    <row r="166" spans="1:4" x14ac:dyDescent="0.25">
      <c r="A166" s="47"/>
      <c r="B166" s="4">
        <v>72</v>
      </c>
      <c r="C166" s="30" t="s">
        <v>138</v>
      </c>
      <c r="D166" s="46"/>
    </row>
    <row r="167" spans="1:4" x14ac:dyDescent="0.25">
      <c r="A167" s="47"/>
      <c r="B167" s="4">
        <v>115</v>
      </c>
      <c r="C167" s="30" t="s">
        <v>139</v>
      </c>
      <c r="D167" s="46"/>
    </row>
    <row r="168" spans="1:4" x14ac:dyDescent="0.25">
      <c r="A168" s="47"/>
      <c r="B168" s="4">
        <v>260</v>
      </c>
      <c r="C168" s="30" t="s">
        <v>141</v>
      </c>
      <c r="D168" s="46"/>
    </row>
    <row r="169" spans="1:4" x14ac:dyDescent="0.25">
      <c r="A169" s="47">
        <v>3</v>
      </c>
      <c r="B169" s="4">
        <v>68.5</v>
      </c>
      <c r="C169" s="32" t="s">
        <v>142</v>
      </c>
      <c r="D169" s="46"/>
    </row>
    <row r="170" spans="1:4" x14ac:dyDescent="0.25">
      <c r="A170" s="47"/>
      <c r="B170" s="4">
        <v>52.5</v>
      </c>
      <c r="C170" s="30" t="s">
        <v>143</v>
      </c>
      <c r="D170" s="46"/>
    </row>
    <row r="171" spans="1:4" x14ac:dyDescent="0.25">
      <c r="A171" s="47"/>
      <c r="B171" s="4">
        <v>91.5</v>
      </c>
      <c r="C171" s="30" t="s">
        <v>144</v>
      </c>
      <c r="D171" s="46"/>
    </row>
    <row r="172" spans="1:4" x14ac:dyDescent="0.25">
      <c r="A172" s="47"/>
      <c r="B172" s="4">
        <v>8.5</v>
      </c>
      <c r="C172" s="30" t="s">
        <v>145</v>
      </c>
      <c r="D172" s="46"/>
    </row>
    <row r="173" spans="1:4" x14ac:dyDescent="0.25">
      <c r="A173" s="47"/>
      <c r="B173" s="4">
        <v>72.5</v>
      </c>
      <c r="C173" s="30" t="s">
        <v>39</v>
      </c>
      <c r="D173" s="46"/>
    </row>
    <row r="174" spans="1:4" x14ac:dyDescent="0.25">
      <c r="A174" s="47"/>
      <c r="B174" s="4">
        <v>42.5</v>
      </c>
      <c r="C174" s="30" t="s">
        <v>146</v>
      </c>
      <c r="D174" s="46"/>
    </row>
    <row r="175" spans="1:4" x14ac:dyDescent="0.25">
      <c r="A175" s="47"/>
      <c r="B175" s="4">
        <v>69</v>
      </c>
      <c r="C175" s="30" t="s">
        <v>147</v>
      </c>
      <c r="D175" s="46"/>
    </row>
    <row r="176" spans="1:4" x14ac:dyDescent="0.25">
      <c r="A176" s="47"/>
      <c r="B176" s="4">
        <v>14</v>
      </c>
      <c r="C176" s="30" t="s">
        <v>148</v>
      </c>
      <c r="D176" s="46"/>
    </row>
    <row r="177" spans="1:4" x14ac:dyDescent="0.25">
      <c r="A177" s="47"/>
      <c r="B177" s="4">
        <v>7.5</v>
      </c>
      <c r="C177" s="30" t="s">
        <v>67</v>
      </c>
      <c r="D177" s="46"/>
    </row>
    <row r="178" spans="1:4" x14ac:dyDescent="0.25">
      <c r="A178" s="32">
        <v>7</v>
      </c>
      <c r="B178" s="4">
        <v>40</v>
      </c>
      <c r="C178" s="30" t="s">
        <v>149</v>
      </c>
      <c r="D178" s="46"/>
    </row>
    <row r="179" spans="1:4" x14ac:dyDescent="0.25">
      <c r="A179" s="36">
        <v>9</v>
      </c>
      <c r="B179" s="4">
        <v>15</v>
      </c>
      <c r="C179" s="35" t="s">
        <v>151</v>
      </c>
      <c r="D179" s="46"/>
    </row>
    <row r="180" spans="1:4" x14ac:dyDescent="0.25">
      <c r="A180" s="45">
        <v>10</v>
      </c>
      <c r="B180" s="4">
        <v>225</v>
      </c>
      <c r="C180" s="30" t="s">
        <v>150</v>
      </c>
      <c r="D180" s="46"/>
    </row>
    <row r="181" spans="1:4" x14ac:dyDescent="0.25">
      <c r="A181" s="45"/>
      <c r="B181" s="4">
        <v>30</v>
      </c>
      <c r="C181" s="30" t="s">
        <v>77</v>
      </c>
      <c r="D181" s="46"/>
    </row>
  </sheetData>
  <mergeCells count="41">
    <mergeCell ref="A77:A78"/>
    <mergeCell ref="A62:A76"/>
    <mergeCell ref="A49:D49"/>
    <mergeCell ref="A164:D164"/>
    <mergeCell ref="A38:A39"/>
    <mergeCell ref="A1:C1"/>
    <mergeCell ref="A2:D2"/>
    <mergeCell ref="A6:D6"/>
    <mergeCell ref="D7:D14"/>
    <mergeCell ref="A15:D15"/>
    <mergeCell ref="D3:D5"/>
    <mergeCell ref="A16:A17"/>
    <mergeCell ref="A30:A37"/>
    <mergeCell ref="A19:A29"/>
    <mergeCell ref="D16:D48"/>
    <mergeCell ref="A40:A41"/>
    <mergeCell ref="A42:A46"/>
    <mergeCell ref="A125:D125"/>
    <mergeCell ref="A79:A85"/>
    <mergeCell ref="A114:A118"/>
    <mergeCell ref="A152:A153"/>
    <mergeCell ref="A136:A145"/>
    <mergeCell ref="A86:A87"/>
    <mergeCell ref="A111:A113"/>
    <mergeCell ref="A134:A135"/>
    <mergeCell ref="A127:A131"/>
    <mergeCell ref="A149:A151"/>
    <mergeCell ref="A88:A89"/>
    <mergeCell ref="D50:D124"/>
    <mergeCell ref="A52:A56"/>
    <mergeCell ref="A57:A60"/>
    <mergeCell ref="A91:A110"/>
    <mergeCell ref="A119:A121"/>
    <mergeCell ref="A180:A181"/>
    <mergeCell ref="D165:D181"/>
    <mergeCell ref="A165:A168"/>
    <mergeCell ref="A154:A158"/>
    <mergeCell ref="D126:D163"/>
    <mergeCell ref="A146:A148"/>
    <mergeCell ref="A159:A160"/>
    <mergeCell ref="A169:A1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CF1D-EEF2-4506-B7DA-C511F8EDC002}">
  <dimension ref="A1:I81"/>
  <sheetViews>
    <sheetView topLeftCell="A61" workbookViewId="0">
      <selection activeCell="A74" sqref="A74"/>
    </sheetView>
  </sheetViews>
  <sheetFormatPr defaultRowHeight="15" x14ac:dyDescent="0.25"/>
  <cols>
    <col min="2" max="2" width="10.5703125" bestFit="1" customWidth="1"/>
    <col min="5" max="5" width="10.5703125" bestFit="1" customWidth="1"/>
  </cols>
  <sheetData>
    <row r="1" spans="1:5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16</v>
      </c>
    </row>
    <row r="2" spans="1:5" x14ac:dyDescent="0.25">
      <c r="A2" s="52" t="s">
        <v>15</v>
      </c>
      <c r="B2" s="52"/>
      <c r="C2" s="52"/>
      <c r="D2" s="52"/>
      <c r="E2" s="52"/>
    </row>
    <row r="3" spans="1:5" x14ac:dyDescent="0.25">
      <c r="A3" s="33">
        <v>29</v>
      </c>
      <c r="B3" s="32">
        <v>40</v>
      </c>
      <c r="C3" s="8" t="s">
        <v>4</v>
      </c>
      <c r="D3" s="8"/>
      <c r="E3" s="25">
        <f>B3</f>
        <v>40</v>
      </c>
    </row>
    <row r="4" spans="1:5" x14ac:dyDescent="0.25">
      <c r="A4" s="52" t="s">
        <v>5</v>
      </c>
      <c r="B4" s="52"/>
      <c r="C4" s="52"/>
      <c r="D4" s="52"/>
      <c r="E4" s="52"/>
    </row>
    <row r="5" spans="1:5" x14ac:dyDescent="0.25">
      <c r="A5" s="53">
        <v>4</v>
      </c>
      <c r="B5" s="26">
        <v>1000</v>
      </c>
      <c r="C5" s="8" t="s">
        <v>0</v>
      </c>
      <c r="D5" s="8" t="s">
        <v>3</v>
      </c>
      <c r="E5" s="55">
        <f>SUM(B5:B18)</f>
        <v>3985</v>
      </c>
    </row>
    <row r="6" spans="1:5" x14ac:dyDescent="0.25">
      <c r="A6" s="53"/>
      <c r="B6" s="32">
        <v>540</v>
      </c>
      <c r="C6" s="8" t="s">
        <v>1</v>
      </c>
      <c r="D6" s="8" t="s">
        <v>3</v>
      </c>
      <c r="E6" s="55"/>
    </row>
    <row r="7" spans="1:5" x14ac:dyDescent="0.25">
      <c r="A7" s="53"/>
      <c r="B7" s="32">
        <v>90</v>
      </c>
      <c r="C7" s="8" t="s">
        <v>4</v>
      </c>
      <c r="D7" s="8"/>
      <c r="E7" s="55"/>
    </row>
    <row r="8" spans="1:5" x14ac:dyDescent="0.25">
      <c r="A8" s="33">
        <v>8</v>
      </c>
      <c r="B8" s="32">
        <v>80</v>
      </c>
      <c r="C8" s="8" t="s">
        <v>4</v>
      </c>
      <c r="D8" s="8"/>
      <c r="E8" s="55"/>
    </row>
    <row r="9" spans="1:5" x14ac:dyDescent="0.25">
      <c r="A9" s="54">
        <v>11</v>
      </c>
      <c r="B9" s="32">
        <v>160</v>
      </c>
      <c r="C9" s="8" t="s">
        <v>4</v>
      </c>
      <c r="D9" s="8"/>
      <c r="E9" s="55"/>
    </row>
    <row r="10" spans="1:5" x14ac:dyDescent="0.25">
      <c r="A10" s="54"/>
      <c r="B10" s="32">
        <v>526</v>
      </c>
      <c r="C10" s="8" t="s">
        <v>1</v>
      </c>
      <c r="D10" s="8"/>
      <c r="E10" s="55"/>
    </row>
    <row r="11" spans="1:5" x14ac:dyDescent="0.25">
      <c r="A11" s="54"/>
      <c r="B11" s="32">
        <v>859</v>
      </c>
      <c r="C11" s="8" t="s">
        <v>1</v>
      </c>
      <c r="D11" s="8"/>
      <c r="E11" s="55"/>
    </row>
    <row r="12" spans="1:5" x14ac:dyDescent="0.25">
      <c r="A12" s="33">
        <v>15</v>
      </c>
      <c r="B12" s="4">
        <v>350</v>
      </c>
      <c r="C12" s="9" t="s">
        <v>0</v>
      </c>
      <c r="D12" s="8"/>
      <c r="E12" s="55"/>
    </row>
    <row r="13" spans="1:5" x14ac:dyDescent="0.25">
      <c r="A13" s="33">
        <v>17</v>
      </c>
      <c r="B13" s="4">
        <v>40</v>
      </c>
      <c r="C13" s="9" t="s">
        <v>4</v>
      </c>
      <c r="D13" s="8"/>
      <c r="E13" s="55"/>
    </row>
    <row r="14" spans="1:5" x14ac:dyDescent="0.25">
      <c r="A14" s="54">
        <v>19</v>
      </c>
      <c r="B14" s="4">
        <v>70</v>
      </c>
      <c r="C14" s="9" t="s">
        <v>1</v>
      </c>
      <c r="D14" s="8"/>
      <c r="E14" s="55"/>
    </row>
    <row r="15" spans="1:5" x14ac:dyDescent="0.25">
      <c r="A15" s="54"/>
      <c r="B15" s="4">
        <v>40</v>
      </c>
      <c r="C15" s="9" t="s">
        <v>4</v>
      </c>
      <c r="D15" s="8"/>
      <c r="E15" s="55"/>
    </row>
    <row r="16" spans="1:5" x14ac:dyDescent="0.25">
      <c r="A16" s="33">
        <v>21</v>
      </c>
      <c r="B16" s="4">
        <v>90</v>
      </c>
      <c r="C16" s="9" t="s">
        <v>4</v>
      </c>
      <c r="D16" s="8"/>
      <c r="E16" s="55"/>
    </row>
    <row r="17" spans="1:9" x14ac:dyDescent="0.25">
      <c r="A17" s="33">
        <v>25</v>
      </c>
      <c r="B17" s="4">
        <v>50</v>
      </c>
      <c r="C17" s="9" t="s">
        <v>4</v>
      </c>
      <c r="D17" s="8"/>
      <c r="E17" s="55"/>
    </row>
    <row r="18" spans="1:9" x14ac:dyDescent="0.25">
      <c r="A18" s="33">
        <v>27</v>
      </c>
      <c r="B18" s="4">
        <v>90</v>
      </c>
      <c r="C18" s="9" t="s">
        <v>4</v>
      </c>
      <c r="D18" s="8"/>
      <c r="E18" s="55"/>
    </row>
    <row r="19" spans="1:9" x14ac:dyDescent="0.25">
      <c r="A19" s="52" t="s">
        <v>17</v>
      </c>
      <c r="B19" s="52"/>
      <c r="C19" s="52"/>
      <c r="D19" s="52"/>
      <c r="E19" s="52"/>
      <c r="G19" s="23"/>
      <c r="H19" s="23"/>
      <c r="I19" s="23"/>
    </row>
    <row r="20" spans="1:9" x14ac:dyDescent="0.25">
      <c r="A20" s="33">
        <v>2</v>
      </c>
      <c r="B20" s="4">
        <v>80</v>
      </c>
      <c r="C20" s="9" t="s">
        <v>4</v>
      </c>
      <c r="D20" s="9"/>
      <c r="E20" s="46">
        <f>SUM(B20:B44)</f>
        <v>10923.75</v>
      </c>
      <c r="G20" s="23"/>
      <c r="H20" s="23"/>
      <c r="I20" s="23"/>
    </row>
    <row r="21" spans="1:9" x14ac:dyDescent="0.25">
      <c r="A21" s="33">
        <v>3</v>
      </c>
      <c r="B21" s="4">
        <v>250</v>
      </c>
      <c r="C21" s="9" t="s">
        <v>46</v>
      </c>
      <c r="D21" s="9"/>
      <c r="E21" s="46"/>
      <c r="G21" s="23"/>
      <c r="H21" s="23"/>
      <c r="I21" s="23"/>
    </row>
    <row r="22" spans="1:9" x14ac:dyDescent="0.25">
      <c r="A22" s="53">
        <v>5</v>
      </c>
      <c r="B22" s="4">
        <v>70</v>
      </c>
      <c r="C22" s="9" t="s">
        <v>1</v>
      </c>
      <c r="D22" s="9"/>
      <c r="E22" s="46"/>
      <c r="G22" s="24"/>
      <c r="H22" s="23"/>
      <c r="I22" s="23"/>
    </row>
    <row r="23" spans="1:9" x14ac:dyDescent="0.25">
      <c r="A23" s="53"/>
      <c r="B23" s="4">
        <v>185</v>
      </c>
      <c r="C23" s="9" t="s">
        <v>0</v>
      </c>
      <c r="D23" s="9"/>
      <c r="E23" s="46"/>
      <c r="G23" s="24"/>
      <c r="H23" s="23"/>
      <c r="I23" s="23"/>
    </row>
    <row r="24" spans="1:9" x14ac:dyDescent="0.25">
      <c r="A24" s="53"/>
      <c r="B24" s="4">
        <v>90</v>
      </c>
      <c r="C24" s="9" t="s">
        <v>4</v>
      </c>
      <c r="D24" s="9"/>
      <c r="E24" s="46"/>
      <c r="G24" s="24"/>
      <c r="H24" s="23"/>
      <c r="I24" s="23"/>
    </row>
    <row r="25" spans="1:9" x14ac:dyDescent="0.25">
      <c r="A25" s="53"/>
      <c r="B25" s="4">
        <v>40</v>
      </c>
      <c r="C25" s="9" t="s">
        <v>4</v>
      </c>
      <c r="D25" s="9"/>
      <c r="E25" s="46"/>
      <c r="G25" s="24"/>
      <c r="H25" s="23"/>
      <c r="I25" s="23"/>
    </row>
    <row r="26" spans="1:9" x14ac:dyDescent="0.25">
      <c r="A26" s="33">
        <v>6</v>
      </c>
      <c r="B26" s="32">
        <v>763.75</v>
      </c>
      <c r="C26" s="9" t="s">
        <v>1</v>
      </c>
      <c r="D26" s="8"/>
      <c r="E26" s="46"/>
      <c r="G26" s="24"/>
      <c r="H26" s="19"/>
      <c r="I26" s="12"/>
    </row>
    <row r="27" spans="1:9" x14ac:dyDescent="0.25">
      <c r="A27" s="33">
        <v>8</v>
      </c>
      <c r="B27" s="4">
        <v>450</v>
      </c>
      <c r="C27" s="9" t="s">
        <v>0</v>
      </c>
      <c r="D27" s="8"/>
      <c r="E27" s="46"/>
      <c r="G27" s="17"/>
      <c r="H27" s="12"/>
      <c r="I27" s="12"/>
    </row>
    <row r="28" spans="1:9" x14ac:dyDescent="0.25">
      <c r="A28" s="53">
        <v>10</v>
      </c>
      <c r="B28" s="4">
        <v>204</v>
      </c>
      <c r="C28" s="1" t="s">
        <v>1</v>
      </c>
      <c r="D28" s="1"/>
      <c r="E28" s="46"/>
      <c r="G28" s="17"/>
      <c r="H28" s="12"/>
      <c r="I28" s="12"/>
    </row>
    <row r="29" spans="1:9" x14ac:dyDescent="0.25">
      <c r="A29" s="53"/>
      <c r="B29" s="4">
        <v>499</v>
      </c>
      <c r="C29" s="1" t="s">
        <v>0</v>
      </c>
      <c r="D29" s="1"/>
      <c r="E29" s="46"/>
      <c r="G29" s="17"/>
      <c r="H29" s="23"/>
      <c r="I29" s="23"/>
    </row>
    <row r="30" spans="1:9" x14ac:dyDescent="0.25">
      <c r="A30" s="53">
        <v>12</v>
      </c>
      <c r="B30" s="4">
        <v>80</v>
      </c>
      <c r="C30" s="2" t="s">
        <v>4</v>
      </c>
      <c r="D30" s="1"/>
      <c r="E30" s="46"/>
      <c r="G30" s="17"/>
      <c r="H30" s="12"/>
      <c r="I30" s="12"/>
    </row>
    <row r="31" spans="1:9" x14ac:dyDescent="0.25">
      <c r="A31" s="53"/>
      <c r="B31" s="4">
        <v>2000</v>
      </c>
      <c r="C31" s="2" t="s">
        <v>0</v>
      </c>
      <c r="D31" s="1"/>
      <c r="E31" s="46"/>
      <c r="G31" s="23"/>
      <c r="H31" s="12"/>
      <c r="I31" s="12"/>
    </row>
    <row r="32" spans="1:9" x14ac:dyDescent="0.25">
      <c r="A32" s="33">
        <v>13</v>
      </c>
      <c r="B32" s="4">
        <v>488</v>
      </c>
      <c r="C32" s="2" t="s">
        <v>1</v>
      </c>
      <c r="D32" s="1"/>
      <c r="E32" s="46"/>
      <c r="G32" s="17"/>
      <c r="H32" s="12"/>
      <c r="I32" s="12"/>
    </row>
    <row r="33" spans="1:9" x14ac:dyDescent="0.25">
      <c r="A33" s="33">
        <v>14</v>
      </c>
      <c r="B33" s="4">
        <v>265</v>
      </c>
      <c r="C33" s="2" t="s">
        <v>1</v>
      </c>
      <c r="D33" s="1"/>
      <c r="E33" s="46"/>
      <c r="G33" s="17"/>
      <c r="H33" s="12"/>
      <c r="I33" s="12"/>
    </row>
    <row r="34" spans="1:9" x14ac:dyDescent="0.25">
      <c r="A34" s="33">
        <v>18</v>
      </c>
      <c r="B34" s="4">
        <v>32</v>
      </c>
      <c r="C34" s="2" t="s">
        <v>1</v>
      </c>
      <c r="D34" s="1"/>
      <c r="E34" s="46"/>
      <c r="G34" s="17"/>
      <c r="H34" s="12"/>
      <c r="I34" s="12"/>
    </row>
    <row r="35" spans="1:9" x14ac:dyDescent="0.25">
      <c r="A35" s="20">
        <v>19</v>
      </c>
      <c r="B35" s="30">
        <v>80</v>
      </c>
      <c r="C35" s="21" t="s">
        <v>4</v>
      </c>
      <c r="D35" s="1"/>
      <c r="E35" s="46"/>
      <c r="G35" s="17"/>
      <c r="H35" s="23"/>
      <c r="I35" s="12"/>
    </row>
    <row r="36" spans="1:9" x14ac:dyDescent="0.25">
      <c r="A36" s="53">
        <v>20</v>
      </c>
      <c r="B36" s="4">
        <v>2200</v>
      </c>
      <c r="C36" s="2" t="s">
        <v>0</v>
      </c>
      <c r="D36" s="1"/>
      <c r="E36" s="46"/>
      <c r="G36" s="17"/>
      <c r="H36" s="23"/>
      <c r="I36" s="12"/>
    </row>
    <row r="37" spans="1:9" x14ac:dyDescent="0.25">
      <c r="A37" s="53"/>
      <c r="B37" s="4">
        <v>947</v>
      </c>
      <c r="C37" s="2" t="s">
        <v>1</v>
      </c>
      <c r="D37" s="1"/>
      <c r="E37" s="46"/>
      <c r="G37" s="17"/>
      <c r="H37" s="12"/>
      <c r="I37" s="12"/>
    </row>
    <row r="38" spans="1:9" x14ac:dyDescent="0.25">
      <c r="A38" s="33">
        <v>22</v>
      </c>
      <c r="B38" s="4">
        <v>85</v>
      </c>
      <c r="C38" s="2" t="s">
        <v>1</v>
      </c>
      <c r="D38" s="1"/>
      <c r="E38" s="46"/>
      <c r="G38" s="17"/>
      <c r="H38" s="12"/>
      <c r="I38" s="12"/>
    </row>
    <row r="39" spans="1:9" x14ac:dyDescent="0.25">
      <c r="A39" s="53">
        <v>23</v>
      </c>
      <c r="B39" s="4">
        <v>918</v>
      </c>
      <c r="C39" s="2" t="s">
        <v>0</v>
      </c>
      <c r="D39" s="1"/>
      <c r="E39" s="46"/>
      <c r="G39" s="17"/>
      <c r="H39" s="23"/>
      <c r="I39" s="12"/>
    </row>
    <row r="40" spans="1:9" x14ac:dyDescent="0.25">
      <c r="A40" s="53"/>
      <c r="B40" s="4">
        <v>353</v>
      </c>
      <c r="C40" s="2" t="s">
        <v>1</v>
      </c>
      <c r="D40" s="1"/>
      <c r="E40" s="46"/>
      <c r="G40" s="17"/>
      <c r="H40" s="23"/>
      <c r="I40" s="12"/>
    </row>
    <row r="41" spans="1:9" x14ac:dyDescent="0.25">
      <c r="A41" s="33">
        <v>25</v>
      </c>
      <c r="B41" s="4">
        <v>650</v>
      </c>
      <c r="C41" s="2" t="s">
        <v>1</v>
      </c>
      <c r="D41" s="1"/>
      <c r="E41" s="46"/>
      <c r="G41" s="17"/>
      <c r="H41" s="23"/>
      <c r="I41" s="12"/>
    </row>
    <row r="42" spans="1:9" x14ac:dyDescent="0.25">
      <c r="A42" s="33">
        <v>27</v>
      </c>
      <c r="B42" s="4">
        <v>80</v>
      </c>
      <c r="C42" s="2" t="s">
        <v>4</v>
      </c>
      <c r="D42" s="1"/>
      <c r="E42" s="46"/>
      <c r="G42" s="17"/>
      <c r="H42" s="23"/>
      <c r="I42" s="12"/>
    </row>
    <row r="43" spans="1:9" x14ac:dyDescent="0.25">
      <c r="A43" s="33">
        <v>29</v>
      </c>
      <c r="B43" s="4">
        <v>34</v>
      </c>
      <c r="C43" s="2" t="s">
        <v>1</v>
      </c>
      <c r="D43" s="1"/>
      <c r="E43" s="46"/>
      <c r="G43" s="17"/>
      <c r="H43" s="23"/>
      <c r="I43" s="12"/>
    </row>
    <row r="44" spans="1:9" x14ac:dyDescent="0.25">
      <c r="A44" s="33">
        <v>30</v>
      </c>
      <c r="B44" s="4">
        <v>80</v>
      </c>
      <c r="C44" s="2" t="s">
        <v>4</v>
      </c>
      <c r="D44" s="1"/>
      <c r="E44" s="46"/>
      <c r="G44" s="17"/>
      <c r="H44" s="23"/>
      <c r="I44" s="12"/>
    </row>
    <row r="45" spans="1:9" x14ac:dyDescent="0.25">
      <c r="A45" s="49" t="s">
        <v>112</v>
      </c>
      <c r="B45" s="49"/>
      <c r="C45" s="49"/>
      <c r="D45" s="49"/>
      <c r="E45" s="49"/>
      <c r="G45" s="17"/>
      <c r="H45" s="23"/>
      <c r="I45" s="12"/>
    </row>
    <row r="46" spans="1:9" x14ac:dyDescent="0.25">
      <c r="A46" s="33">
        <v>1</v>
      </c>
      <c r="B46" s="4">
        <v>80</v>
      </c>
      <c r="C46" s="2" t="s">
        <v>4</v>
      </c>
      <c r="D46" s="1"/>
      <c r="E46" s="46">
        <f>SUM(B46:B67)</f>
        <v>13914.5</v>
      </c>
      <c r="G46" s="17"/>
      <c r="H46" s="12"/>
      <c r="I46" s="12"/>
    </row>
    <row r="47" spans="1:9" x14ac:dyDescent="0.25">
      <c r="A47" s="53">
        <v>5</v>
      </c>
      <c r="B47" s="4">
        <v>475</v>
      </c>
      <c r="C47" s="2" t="s">
        <v>1</v>
      </c>
      <c r="D47" s="1"/>
      <c r="E47" s="46"/>
      <c r="G47" s="24"/>
      <c r="H47" s="12"/>
      <c r="I47" s="12"/>
    </row>
    <row r="48" spans="1:9" x14ac:dyDescent="0.25">
      <c r="A48" s="53"/>
      <c r="B48" s="4">
        <v>88</v>
      </c>
      <c r="C48" s="2" t="s">
        <v>0</v>
      </c>
      <c r="D48" s="1"/>
      <c r="E48" s="46"/>
      <c r="G48" s="24"/>
      <c r="H48" s="12"/>
      <c r="I48" s="12"/>
    </row>
    <row r="49" spans="1:9" x14ac:dyDescent="0.25">
      <c r="A49" s="33">
        <v>7</v>
      </c>
      <c r="B49" s="4">
        <v>13</v>
      </c>
      <c r="C49" s="2" t="s">
        <v>4</v>
      </c>
      <c r="D49" s="1"/>
      <c r="E49" s="46"/>
      <c r="G49" s="24"/>
      <c r="H49" s="12"/>
      <c r="I49" s="12"/>
    </row>
    <row r="50" spans="1:9" x14ac:dyDescent="0.25">
      <c r="A50" s="33">
        <v>9</v>
      </c>
      <c r="B50" s="4">
        <v>33</v>
      </c>
      <c r="C50" s="2" t="s">
        <v>0</v>
      </c>
      <c r="D50" s="1"/>
      <c r="E50" s="46"/>
      <c r="G50" s="24"/>
      <c r="H50" s="12"/>
      <c r="I50" s="12"/>
    </row>
    <row r="51" spans="1:9" x14ac:dyDescent="0.25">
      <c r="A51" s="53">
        <v>10</v>
      </c>
      <c r="B51" s="4">
        <v>90</v>
      </c>
      <c r="C51" s="2" t="s">
        <v>4</v>
      </c>
      <c r="D51" s="1"/>
      <c r="E51" s="46"/>
      <c r="G51" s="24"/>
      <c r="H51" s="12"/>
      <c r="I51" s="12"/>
    </row>
    <row r="52" spans="1:9" x14ac:dyDescent="0.25">
      <c r="A52" s="53"/>
      <c r="B52" s="4">
        <v>625</v>
      </c>
      <c r="C52" s="2" t="s">
        <v>1</v>
      </c>
      <c r="D52" s="1"/>
      <c r="E52" s="46"/>
      <c r="G52" s="24"/>
      <c r="H52" s="12"/>
      <c r="I52" s="12"/>
    </row>
    <row r="53" spans="1:9" x14ac:dyDescent="0.25">
      <c r="A53" s="53">
        <v>12</v>
      </c>
      <c r="B53" s="4">
        <v>425</v>
      </c>
      <c r="C53" s="2" t="s">
        <v>0</v>
      </c>
      <c r="D53" s="1"/>
      <c r="E53" s="46"/>
      <c r="G53" s="24"/>
      <c r="H53" s="12"/>
      <c r="I53" s="12"/>
    </row>
    <row r="54" spans="1:9" x14ac:dyDescent="0.25">
      <c r="A54" s="53"/>
      <c r="B54" s="4">
        <v>547</v>
      </c>
      <c r="C54" s="2" t="s">
        <v>1</v>
      </c>
      <c r="D54" s="1"/>
      <c r="E54" s="46"/>
      <c r="G54" s="24"/>
      <c r="H54" s="12"/>
      <c r="I54" s="12"/>
    </row>
    <row r="55" spans="1:9" x14ac:dyDescent="0.25">
      <c r="A55" s="56">
        <v>13</v>
      </c>
      <c r="B55" s="4">
        <v>40</v>
      </c>
      <c r="C55" s="2" t="s">
        <v>4</v>
      </c>
      <c r="D55" s="1"/>
      <c r="E55" s="46"/>
      <c r="G55" s="24"/>
      <c r="H55" s="12"/>
      <c r="I55" s="12"/>
    </row>
    <row r="56" spans="1:9" x14ac:dyDescent="0.25">
      <c r="A56" s="56"/>
      <c r="B56" s="4">
        <v>5950</v>
      </c>
      <c r="C56" s="2" t="s">
        <v>0</v>
      </c>
      <c r="D56" s="1"/>
      <c r="E56" s="46"/>
      <c r="G56" s="24"/>
      <c r="H56" s="12"/>
      <c r="I56" s="12"/>
    </row>
    <row r="57" spans="1:9" x14ac:dyDescent="0.25">
      <c r="A57" s="56"/>
      <c r="B57" s="4">
        <v>80</v>
      </c>
      <c r="C57" s="2" t="s">
        <v>1</v>
      </c>
      <c r="D57" s="1"/>
      <c r="E57" s="46"/>
      <c r="G57" s="24"/>
      <c r="H57" s="12"/>
      <c r="I57" s="12"/>
    </row>
    <row r="58" spans="1:9" x14ac:dyDescent="0.25">
      <c r="A58" s="56">
        <v>14</v>
      </c>
      <c r="B58" s="4">
        <v>2800</v>
      </c>
      <c r="C58" s="2" t="s">
        <v>0</v>
      </c>
      <c r="D58" s="1"/>
      <c r="E58" s="46"/>
      <c r="G58" s="24"/>
      <c r="H58" s="16"/>
      <c r="I58" s="16"/>
    </row>
    <row r="59" spans="1:9" x14ac:dyDescent="0.25">
      <c r="A59" s="56"/>
      <c r="B59" s="4">
        <v>320</v>
      </c>
      <c r="C59" s="2" t="s">
        <v>1</v>
      </c>
      <c r="D59" s="1"/>
      <c r="E59" s="46"/>
      <c r="G59" s="24"/>
      <c r="H59" s="16"/>
      <c r="I59" s="16"/>
    </row>
    <row r="60" spans="1:9" x14ac:dyDescent="0.25">
      <c r="A60" s="34">
        <v>15</v>
      </c>
      <c r="B60" s="4">
        <v>20</v>
      </c>
      <c r="C60" s="2" t="s">
        <v>0</v>
      </c>
      <c r="D60" s="1"/>
      <c r="E60" s="46"/>
      <c r="G60" s="19"/>
      <c r="H60" s="12"/>
      <c r="I60" s="12"/>
    </row>
    <row r="61" spans="1:9" x14ac:dyDescent="0.25">
      <c r="A61" s="56">
        <v>16</v>
      </c>
      <c r="B61" s="4">
        <v>20</v>
      </c>
      <c r="C61" s="2" t="s">
        <v>0</v>
      </c>
      <c r="D61" s="1"/>
      <c r="E61" s="46"/>
      <c r="G61" s="24"/>
      <c r="H61" s="12"/>
      <c r="I61" s="12"/>
    </row>
    <row r="62" spans="1:9" x14ac:dyDescent="0.25">
      <c r="A62" s="56"/>
      <c r="B62" s="32">
        <f>75+106+292</f>
        <v>473</v>
      </c>
      <c r="C62" s="2" t="s">
        <v>1</v>
      </c>
      <c r="D62" s="1"/>
      <c r="E62" s="46"/>
      <c r="G62" s="24"/>
      <c r="H62" s="12"/>
      <c r="I62" s="12"/>
    </row>
    <row r="63" spans="1:9" x14ac:dyDescent="0.25">
      <c r="A63" s="56">
        <v>20</v>
      </c>
      <c r="B63" s="4">
        <v>159</v>
      </c>
      <c r="C63" s="2" t="s">
        <v>1</v>
      </c>
      <c r="D63" s="1"/>
      <c r="E63" s="46"/>
      <c r="G63" s="24"/>
      <c r="H63" s="19"/>
      <c r="I63" s="12"/>
    </row>
    <row r="64" spans="1:9" x14ac:dyDescent="0.25">
      <c r="A64" s="56"/>
      <c r="B64" s="4">
        <v>90</v>
      </c>
      <c r="C64" s="2" t="s">
        <v>4</v>
      </c>
      <c r="D64" s="1"/>
      <c r="E64" s="46"/>
      <c r="G64" s="24"/>
      <c r="H64" s="12"/>
      <c r="I64" s="12"/>
    </row>
    <row r="65" spans="1:9" x14ac:dyDescent="0.25">
      <c r="A65" s="29">
        <v>24</v>
      </c>
      <c r="B65" s="4">
        <f>425/2</f>
        <v>212.5</v>
      </c>
      <c r="C65" s="2" t="s">
        <v>1</v>
      </c>
      <c r="D65" s="1"/>
      <c r="E65" s="46"/>
      <c r="G65" s="24"/>
      <c r="H65" s="12"/>
      <c r="I65" s="12"/>
    </row>
    <row r="66" spans="1:9" x14ac:dyDescent="0.25">
      <c r="A66" s="29">
        <v>25</v>
      </c>
      <c r="B66" s="4">
        <v>74</v>
      </c>
      <c r="C66" s="2" t="s">
        <v>0</v>
      </c>
      <c r="D66" s="1"/>
      <c r="E66" s="46"/>
      <c r="G66" s="24"/>
      <c r="H66" s="12"/>
      <c r="I66" s="12"/>
    </row>
    <row r="67" spans="1:9" x14ac:dyDescent="0.25">
      <c r="A67" s="29">
        <v>26</v>
      </c>
      <c r="B67" s="4">
        <v>1300</v>
      </c>
      <c r="C67" s="2" t="s">
        <v>1</v>
      </c>
      <c r="D67" s="1"/>
      <c r="E67" s="46"/>
      <c r="G67" s="24"/>
      <c r="H67" s="12"/>
      <c r="I67" s="12"/>
    </row>
    <row r="68" spans="1:9" x14ac:dyDescent="0.25">
      <c r="A68" s="49" t="s">
        <v>136</v>
      </c>
      <c r="B68" s="49"/>
      <c r="C68" s="49"/>
      <c r="D68" s="49"/>
      <c r="E68" s="49"/>
      <c r="G68" s="24"/>
      <c r="H68" s="12"/>
      <c r="I68" s="12"/>
    </row>
    <row r="69" spans="1:9" x14ac:dyDescent="0.25">
      <c r="A69" s="56">
        <v>2</v>
      </c>
      <c r="B69" s="4">
        <v>79</v>
      </c>
      <c r="C69" s="2" t="s">
        <v>0</v>
      </c>
      <c r="D69" s="1"/>
      <c r="E69" s="46">
        <f>SUM(B69:B74)</f>
        <v>1190.5</v>
      </c>
      <c r="G69" s="24"/>
      <c r="H69" s="12"/>
      <c r="I69" s="12"/>
    </row>
    <row r="70" spans="1:9" x14ac:dyDescent="0.25">
      <c r="A70" s="56"/>
      <c r="B70" s="4">
        <f>115+260</f>
        <v>375</v>
      </c>
      <c r="C70" s="2" t="s">
        <v>1</v>
      </c>
      <c r="D70" s="1"/>
      <c r="E70" s="46"/>
      <c r="G70" s="24"/>
      <c r="H70" s="12"/>
      <c r="I70" s="12"/>
    </row>
    <row r="71" spans="1:9" x14ac:dyDescent="0.25">
      <c r="A71" s="29">
        <v>3</v>
      </c>
      <c r="B71" s="4">
        <v>426.5</v>
      </c>
      <c r="C71" s="2" t="s">
        <v>1</v>
      </c>
      <c r="D71" s="1"/>
      <c r="E71" s="46"/>
      <c r="G71" s="24"/>
      <c r="H71" s="12"/>
      <c r="I71" s="12"/>
    </row>
    <row r="72" spans="1:9" x14ac:dyDescent="0.25">
      <c r="A72" s="29">
        <v>7</v>
      </c>
      <c r="B72" s="4">
        <v>40</v>
      </c>
      <c r="C72" s="2" t="s">
        <v>0</v>
      </c>
      <c r="D72" s="1"/>
      <c r="E72" s="46"/>
      <c r="G72" s="24"/>
      <c r="H72" s="12"/>
      <c r="I72" s="12"/>
    </row>
    <row r="73" spans="1:9" x14ac:dyDescent="0.25">
      <c r="A73" s="29">
        <v>9</v>
      </c>
      <c r="B73" s="4">
        <v>15</v>
      </c>
      <c r="C73" s="2" t="s">
        <v>1</v>
      </c>
      <c r="D73" s="1"/>
      <c r="E73" s="46"/>
      <c r="G73" s="24"/>
      <c r="H73" s="12"/>
      <c r="I73" s="12"/>
    </row>
    <row r="74" spans="1:9" x14ac:dyDescent="0.25">
      <c r="A74" s="29">
        <v>10</v>
      </c>
      <c r="B74" s="31">
        <f>225+30</f>
        <v>255</v>
      </c>
      <c r="C74" s="2" t="s">
        <v>1</v>
      </c>
      <c r="D74" s="1"/>
      <c r="E74" s="46"/>
      <c r="G74" s="24"/>
      <c r="H74" s="12"/>
      <c r="I74" s="12"/>
    </row>
    <row r="75" spans="1:9" x14ac:dyDescent="0.25">
      <c r="G75" s="24"/>
      <c r="H75" s="12"/>
      <c r="I75" s="12"/>
    </row>
    <row r="76" spans="1:9" x14ac:dyDescent="0.25">
      <c r="G76" s="24"/>
      <c r="H76" s="12"/>
      <c r="I76" s="12"/>
    </row>
    <row r="77" spans="1:9" x14ac:dyDescent="0.25">
      <c r="G77" s="24"/>
      <c r="H77" s="12"/>
      <c r="I77" s="12"/>
    </row>
    <row r="78" spans="1:9" x14ac:dyDescent="0.25">
      <c r="G78" s="24"/>
      <c r="H78" s="12"/>
      <c r="I78" s="12"/>
    </row>
    <row r="79" spans="1:9" x14ac:dyDescent="0.25">
      <c r="G79" s="24"/>
      <c r="H79" s="12"/>
      <c r="I79" s="12"/>
    </row>
    <row r="80" spans="1:9" x14ac:dyDescent="0.25">
      <c r="G80" s="24"/>
      <c r="H80" s="12"/>
      <c r="I80" s="12"/>
    </row>
    <row r="81" spans="7:9" x14ac:dyDescent="0.25">
      <c r="G81" s="24"/>
      <c r="H81" s="12"/>
      <c r="I81" s="12"/>
    </row>
  </sheetData>
  <mergeCells count="25">
    <mergeCell ref="A68:E68"/>
    <mergeCell ref="A69:A70"/>
    <mergeCell ref="A19:E19"/>
    <mergeCell ref="A53:A54"/>
    <mergeCell ref="A55:A57"/>
    <mergeCell ref="A51:A52"/>
    <mergeCell ref="A47:A48"/>
    <mergeCell ref="A45:E45"/>
    <mergeCell ref="A58:A59"/>
    <mergeCell ref="E46:E67"/>
    <mergeCell ref="A63:A64"/>
    <mergeCell ref="A61:A62"/>
    <mergeCell ref="E69:E74"/>
    <mergeCell ref="A2:E2"/>
    <mergeCell ref="A4:E4"/>
    <mergeCell ref="A5:A7"/>
    <mergeCell ref="A9:A11"/>
    <mergeCell ref="A30:A31"/>
    <mergeCell ref="A14:A15"/>
    <mergeCell ref="A28:A29"/>
    <mergeCell ref="A22:A25"/>
    <mergeCell ref="E5:E18"/>
    <mergeCell ref="E20:E44"/>
    <mergeCell ref="A39:A40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Daily gastos</vt:lpstr>
      <vt:lpstr>Monthly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 Garcia</dc:creator>
  <cp:lastModifiedBy>KC Garcia</cp:lastModifiedBy>
  <dcterms:created xsi:type="dcterms:W3CDTF">2020-05-11T11:47:29Z</dcterms:created>
  <dcterms:modified xsi:type="dcterms:W3CDTF">2020-08-10T11:42:01Z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fc170ccf-6c2b-4176-8602-ee495d1cd3bd</vt:lpwstr>
  </property>
</Properties>
</file>