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4240" windowHeight="13740" firstSheet="3" activeTab="8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amenvatting_6" sheetId="6" r:id="rId8"/>
    <sheet name="Samenvatting_7" sheetId="12" r:id="rId9"/>
    <sheet name="Grafiek6" sheetId="8" r:id="rId10"/>
    <sheet name="Grafiek7" sheetId="13" r:id="rId11"/>
    <sheet name="Sheet1" sheetId="15" r:id="rId1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4" l="1"/>
  <c r="I4" i="15"/>
  <c r="D4" i="15"/>
  <c r="E4" i="15"/>
  <c r="F4" i="15"/>
  <c r="G3" i="15"/>
  <c r="G4" i="15"/>
  <c r="P13" i="14"/>
  <c r="H3" i="15"/>
  <c r="H4" i="15"/>
  <c r="C4" i="15"/>
  <c r="B13" i="14"/>
  <c r="H5" i="15"/>
  <c r="G5" i="15"/>
  <c r="H6" i="15"/>
  <c r="F5" i="15"/>
  <c r="G6" i="15"/>
  <c r="H7" i="15"/>
  <c r="E5" i="15"/>
  <c r="F6" i="15"/>
  <c r="G7" i="15"/>
  <c r="H8" i="15"/>
  <c r="D5" i="15"/>
  <c r="E6" i="15"/>
  <c r="F7" i="15"/>
  <c r="G8" i="15"/>
  <c r="H9" i="15"/>
  <c r="P13" i="9"/>
  <c r="O3" i="9"/>
  <c r="P14" i="9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O3" i="14"/>
  <c r="P14" i="14"/>
  <c r="B10" i="12"/>
  <c r="P13" i="11"/>
  <c r="O3" i="11"/>
  <c r="P14" i="11"/>
  <c r="B9" i="12"/>
  <c r="C10" i="12"/>
  <c r="A3" i="14"/>
  <c r="B14" i="14"/>
  <c r="B11" i="6"/>
  <c r="B13" i="11"/>
  <c r="A3" i="11"/>
  <c r="B14" i="11"/>
  <c r="B10" i="6"/>
  <c r="C11" i="6"/>
  <c r="Q12" i="11"/>
  <c r="R12" i="11"/>
  <c r="Q6" i="11"/>
  <c r="R6" i="11"/>
  <c r="Q7" i="11"/>
  <c r="R7" i="11"/>
  <c r="Q8" i="11"/>
  <c r="R8" i="11"/>
  <c r="Q9" i="11"/>
  <c r="R9" i="11"/>
  <c r="Q10" i="11"/>
  <c r="R10" i="11"/>
  <c r="Q11" i="11"/>
  <c r="R11" i="11"/>
  <c r="C14" i="14"/>
  <c r="A17" i="14"/>
  <c r="C17" i="14"/>
  <c r="D17" i="14"/>
  <c r="E17" i="14"/>
  <c r="F17" i="14"/>
  <c r="B17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R3" i="14"/>
  <c r="C3" i="14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B13" i="1"/>
  <c r="A3" i="1"/>
  <c r="B14" i="1"/>
  <c r="B2" i="6"/>
  <c r="D10" i="6"/>
  <c r="B13" i="10"/>
  <c r="A3" i="10"/>
  <c r="B14" i="10"/>
  <c r="I13" i="10"/>
  <c r="H3" i="10"/>
  <c r="I14" i="10"/>
  <c r="P13" i="10"/>
  <c r="O3" i="10"/>
  <c r="P14" i="10"/>
  <c r="B9" i="6"/>
  <c r="C10" i="6"/>
  <c r="C14" i="11"/>
  <c r="A17" i="11"/>
  <c r="C17" i="11"/>
  <c r="D17" i="11"/>
  <c r="E17" i="11"/>
  <c r="F17" i="11"/>
  <c r="B17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C7" i="11"/>
  <c r="C6" i="11"/>
  <c r="Q5" i="11"/>
  <c r="R5" i="11"/>
  <c r="C5" i="11"/>
  <c r="Q4" i="11"/>
  <c r="R4" i="11"/>
  <c r="C4" i="11"/>
  <c r="Q3" i="11"/>
  <c r="R3" i="11"/>
  <c r="C3" i="11"/>
  <c r="B13" i="5"/>
  <c r="A3" i="5"/>
  <c r="B14" i="5"/>
  <c r="B3" i="6"/>
  <c r="C3" i="6"/>
  <c r="C13" i="10"/>
  <c r="I20" i="10"/>
  <c r="P21" i="10"/>
  <c r="P20" i="10"/>
  <c r="H5" i="6"/>
  <c r="H7" i="6"/>
  <c r="H8" i="6"/>
  <c r="I5" i="6"/>
  <c r="I7" i="6"/>
  <c r="I8" i="6"/>
  <c r="J5" i="6"/>
  <c r="J7" i="6"/>
  <c r="J8" i="6"/>
  <c r="K5" i="6"/>
  <c r="K7" i="6"/>
  <c r="K8" i="6"/>
  <c r="L5" i="6"/>
  <c r="L7" i="6"/>
  <c r="L8" i="6"/>
  <c r="M5" i="6"/>
  <c r="M7" i="6"/>
  <c r="M8" i="6"/>
  <c r="N5" i="6"/>
  <c r="N7" i="6"/>
  <c r="N8" i="6"/>
  <c r="O5" i="6"/>
  <c r="O7" i="6"/>
  <c r="O8" i="6"/>
  <c r="P5" i="6"/>
  <c r="P7" i="6"/>
  <c r="P8" i="6"/>
  <c r="Q5" i="6"/>
  <c r="Q7" i="6"/>
  <c r="Q8" i="6"/>
  <c r="R5" i="6"/>
  <c r="R7" i="6"/>
  <c r="R8" i="6"/>
  <c r="G5" i="6"/>
  <c r="G7" i="6"/>
  <c r="G8" i="6"/>
  <c r="D9" i="6"/>
  <c r="B13" i="9"/>
  <c r="A3" i="9"/>
  <c r="B14" i="9"/>
  <c r="B7" i="6"/>
  <c r="C9" i="6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Q5" i="9"/>
  <c r="R5" i="9"/>
  <c r="Q4" i="9"/>
  <c r="R4" i="9"/>
  <c r="Q3" i="9"/>
  <c r="R3" i="9"/>
  <c r="Q14" i="9"/>
  <c r="R14" i="9"/>
  <c r="S14" i="9"/>
  <c r="Q13" i="9"/>
  <c r="R13" i="9"/>
  <c r="S13" i="9"/>
  <c r="Q12" i="9"/>
  <c r="Q11" i="9"/>
  <c r="Q10" i="9"/>
  <c r="Q9" i="9"/>
  <c r="Q8" i="9"/>
  <c r="Q7" i="9"/>
  <c r="Q6" i="9"/>
  <c r="D7" i="6"/>
  <c r="B13" i="7"/>
  <c r="A3" i="7"/>
  <c r="B14" i="7"/>
  <c r="B5" i="6"/>
  <c r="C7" i="6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D5" i="6"/>
  <c r="H3" i="6"/>
  <c r="H6" i="6"/>
  <c r="I3" i="6"/>
  <c r="I6" i="6"/>
  <c r="J3" i="6"/>
  <c r="J6" i="6"/>
  <c r="K3" i="6"/>
  <c r="K6" i="6"/>
  <c r="L3" i="6"/>
  <c r="L6" i="6"/>
  <c r="M3" i="6"/>
  <c r="M6" i="6"/>
  <c r="N3" i="6"/>
  <c r="N6" i="6"/>
  <c r="O3" i="6"/>
  <c r="O6" i="6"/>
  <c r="P3" i="6"/>
  <c r="P6" i="6"/>
  <c r="Q3" i="6"/>
  <c r="Q6" i="6"/>
  <c r="R3" i="6"/>
  <c r="R6" i="6"/>
  <c r="G3" i="6"/>
  <c r="G6" i="6"/>
  <c r="C5" i="6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A17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<sst xmlns="http://schemas.openxmlformats.org/spreadsheetml/2006/main" count="166" uniqueCount="33">
  <si>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</si>
  <si>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</si>
  <si>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</si>
  <si>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</si>
  <si>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</si>
  <si>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</si>
  <si>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</si>
  <si>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</si>
  <si>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</si>
  <si>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</si>
  <si>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</si>
  <si>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</si>
  <si>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</si>
  <si>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</si>
  <si>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</si>
  <si>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</si>
  <si>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</si>
  <si>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</si>
  <si>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</si>
  <si>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</si>
  <si>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</si>
  <si>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</si>
  <si>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</si>
  <si>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</si>
  <si>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</si>
  <si>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</si>
  <si>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</si>
  <si>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</si>
  <si>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</si>
  <si>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</si>
  <si>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</si>
  <si>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Subsumes7</t>
  </si>
  <si>
    <t>kanalen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</si>
</sst>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00"/>
    <numFmt numFmtId="166" formatCode="0.000000000"/>
    <numFmt numFmtId="167" formatCode="_(* #,##0.00000000_);_(* \(#,##0.00000000\);_(* &quot;-&quot;??_);_(@_)"/>
    <numFmt numFmtId="168" formatCode="0.00000E+00"/>
    <numFmt numFmtId="169" formatCode="0.0000%"/>
    <numFmt numFmtId="170" formatCode="0.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7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9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Border="1" applyAlignment="1">
      <alignment horizontal="right"/>
    </xf>
    <xf numFmtId="166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8" fontId="0" fillId="2" borderId="0" xfId="0" applyNumberFormat="1" applyFont="1" applyFill="1" applyAlignment="1">
      <alignment horizontal="right"/>
    </xf>
    <xf numFmtId="168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70" fontId="5" fillId="2" borderId="0" xfId="2" applyNumberFormat="1" applyFont="1" applyFill="1"/>
    <xf numFmtId="0" fontId="0" fillId="0" borderId="0" xfId="0" applyAlignment="1">
      <alignment horizontal="right"/>
    </xf>
    <xf numFmtId="1" fontId="0" fillId="0" borderId="0" xfId="0" applyNumberForma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2" builtinId="3"/>
    <cellStyle name="Followed Hyperlink" xfId="4" builtinId="9" hidden="1"/>
    <cellStyle name="Hyperlink" xfId="3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(Samenvatting_6!$A$2:$A$3,Samenvatting_6!$A$5,Samenvatting_6!$A$7,Samenvatting_6!$A$9,Samenvatting_6!$A$10:$A$12)</c:f>
              <c:strCache>
                <c:ptCount val="8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</c:strCache>
            </c:strRef>
          </c:cat>
          <c:val>
            <c:numRef>
              <c:f>(Samenvatting_6!$B$2:$B$3,Samenvatting_6!$B$5,Samenvatting_6!$B$7,Samenvatting_6!$B$9,Samenvatting_6!$B$10:$B$12)</c:f>
              <c:numCache>
                <c:formatCode>_(* #,##0.00000000_);_(* \(#,##0.00000000\);_(* "-"??_);_(@_)</c:formatCode>
                <c:ptCount val="8"/>
                <c:pt idx="0">
                  <c:v>1.5123353774301645E-4</c:v>
                </c:pt>
                <c:pt idx="1">
                  <c:v>1.1208736842005942E-4</c:v>
                </c:pt>
                <c:pt idx="2">
                  <c:v>1.0581533388767822E-4</c:v>
                </c:pt>
                <c:pt idx="3">
                  <c:v>1.5749834390105394E-5</c:v>
                </c:pt>
                <c:pt idx="4">
                  <c:v>1.5487632479415025E-5</c:v>
                </c:pt>
                <c:pt idx="5">
                  <c:v>1.1599135462834068E-6</c:v>
                </c:pt>
                <c:pt idx="6">
                  <c:v>1.3247841965674459E-6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784064"/>
        <c:axId val="61786752"/>
      </c:barChart>
      <c:catAx>
        <c:axId val="617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1786752"/>
        <c:crosses val="autoZero"/>
        <c:auto val="1"/>
        <c:lblAlgn val="ctr"/>
        <c:lblOffset val="100"/>
        <c:noMultiLvlLbl val="0"/>
      </c:catAx>
      <c:valAx>
        <c:axId val="61786752"/>
        <c:scaling>
          <c:orientation val="minMax"/>
          <c:max val="1.55E-4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1784064"/>
        <c:crosses val="autoZero"/>
        <c:crossBetween val="between"/>
        <c:majorUnit val="1.0000000000000001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Samenvatting_7!$B$1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(Samenvatting_7!$A$7,Samenvatting_7!$A$9:$A$11)</c:f>
              <c:strCache>
                <c:ptCount val="4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</c:strCache>
            </c:strRef>
          </c:cat>
          <c:val>
            <c:numRef>
              <c:f>(Samenvatting_7!$B$7,Samenvatting_7!$B$9:$B$11)</c:f>
              <c:numCache>
                <c:formatCode>0.0000000E+00</c:formatCode>
                <c:ptCount val="4"/>
                <c:pt idx="0" formatCode="General">
                  <c:v>9.5419548041935121E-10</c:v>
                </c:pt>
                <c:pt idx="1">
                  <c:v>1.7567906277502009E-11</c:v>
                </c:pt>
                <c:pt idx="2" formatCode="General">
                  <c:v>1.9377505144133226E-11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8945792"/>
        <c:axId val="68948736"/>
      </c:barChart>
      <c:catAx>
        <c:axId val="689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8948736"/>
        <c:crosses val="autoZero"/>
        <c:auto val="1"/>
        <c:lblAlgn val="ctr"/>
        <c:lblOffset val="100"/>
        <c:noMultiLvlLbl val="0"/>
      </c:catAx>
      <c:valAx>
        <c:axId val="68948736"/>
        <c:scaling>
          <c:orientation val="minMax"/>
          <c:max val="1.0000000000000001E-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8945792"/>
        <c:crosses val="autoZero"/>
        <c:crossBetween val="between"/>
        <c:majorUnit val="1E-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[ns]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Sheet1!$B$3:$I$3</c:f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cat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1.6093076000000001E-2</c:v>
                </c:pt>
                <c:pt idx="2">
                  <c:v>2.0097184000000001E-2</c:v>
                </c:pt>
                <c:pt idx="3">
                  <c:v>1.9914673000000001E-2</c:v>
                </c:pt>
                <c:pt idx="4">
                  <c:v>3.0480618000000001E-2</c:v>
                </c:pt>
                <c:pt idx="5">
                  <c:v>0.17188589800000001</c:v>
                </c:pt>
                <c:pt idx="6">
                  <c:v>27.720852154199999</c:v>
                </c:pt>
                <c:pt idx="7">
                  <c:v>201.76059999999799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3520"/>
        <c:axId val="69087232"/>
      </c:lineChart>
      <c:catAx>
        <c:axId val="690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087232"/>
        <c:crosses val="autoZero"/>
        <c:auto val="1"/>
        <c:lblAlgn val="ctr"/>
        <c:lblOffset val="100"/>
        <c:noMultiLvlLbl val="0"/>
      </c:catAx>
      <c:valAx>
        <c:axId val="69087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0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2791</xdr:colOff>
      <xdr:row>4</xdr:row>
      <xdr:rowOff>6978</xdr:rowOff>
    </xdr:from>
    <xdr:to>
      <xdr:col>8</xdr:col>
      <xdr:colOff>635000</xdr:colOff>
      <xdr:row>18</xdr:row>
      <xdr:rowOff>122535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2" width="4.140625" style="11" bestFit="1" customWidth="1"/>
    <col min="13" max="13" width="3.140625" style="11" bestFit="1" customWidth="1"/>
    <col min="14" max="16384" width="8.85546875" style="11"/>
  </cols>
  <sheetData>
    <row r="1" spans="1:6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">
      <c r="A2" s="34" t="s">
        <v>9</v>
      </c>
      <c r="B2" s="34"/>
      <c r="C2" s="34"/>
      <c r="D2" s="34"/>
      <c r="E2" s="34"/>
      <c r="F2" s="34"/>
    </row>
    <row r="3" spans="1:6" x14ac:dyDescent="0.2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">
      <c r="A15" s="15"/>
      <c r="B15" s="13"/>
      <c r="C15" s="13"/>
      <c r="D15" s="15"/>
      <c r="E15" s="15"/>
      <c r="F15" s="15"/>
    </row>
    <row r="16" spans="1:6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">
      <c r="A19" s="35" t="s">
        <v>11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82" workbookViewId="0">
      <selection activeCell="A7" sqref="A7"/>
    </sheetView>
  </sheetViews>
  <sheetFormatPr defaultColWidth="8.85546875" defaultRowHeight="15" x14ac:dyDescent="0.25"/>
  <cols>
    <col min="3" max="6" width="9.42578125" bestFit="1" customWidth="1"/>
    <col min="7" max="7" width="10" bestFit="1" customWidth="1"/>
    <col min="8" max="8" width="12" bestFit="1" customWidth="1"/>
    <col min="9" max="9" width="9.28515625" bestFit="1" customWidth="1"/>
  </cols>
  <sheetData>
    <row r="1" spans="1:9" x14ac:dyDescent="0.2">
      <c r="A1" s="37" t="s">
        <v>31</v>
      </c>
      <c r="B1" s="37"/>
      <c r="C1" s="37"/>
      <c r="D1" s="37"/>
      <c r="E1" s="37"/>
      <c r="F1" s="37"/>
      <c r="G1" s="37"/>
      <c r="H1" s="37"/>
    </row>
    <row r="2" spans="1:9" x14ac:dyDescent="0.2">
      <c r="A2" t="s">
        <v>32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hidden="1" x14ac:dyDescent="0.2">
      <c r="A3" s="32" t="s">
        <v>1</v>
      </c>
      <c r="B3" s="32"/>
      <c r="C3">
        <v>16093076</v>
      </c>
      <c r="D3">
        <v>20097184</v>
      </c>
      <c r="E3">
        <v>19914673</v>
      </c>
      <c r="F3">
        <v>30480618</v>
      </c>
      <c r="G3" s="33">
        <f>Subsumes7!B13</f>
        <v>171885898</v>
      </c>
      <c r="H3" s="33">
        <f>Subsumes7!P13</f>
        <v>27720852154.200001</v>
      </c>
    </row>
    <row r="4" spans="1:9" x14ac:dyDescent="0.2">
      <c r="A4" s="32" t="s">
        <v>2</v>
      </c>
      <c r="B4" s="32">
        <v>0</v>
      </c>
      <c r="C4">
        <f>C3/(10^9)</f>
        <v>1.6093076000000001E-2</v>
      </c>
      <c r="D4">
        <f t="shared" ref="D4:H4" si="0">D3/(10^9)</f>
        <v>2.0097184000000001E-2</v>
      </c>
      <c r="E4">
        <f t="shared" si="0"/>
        <v>1.9914673000000001E-2</v>
      </c>
      <c r="F4">
        <f t="shared" si="0"/>
        <v>3.0480618000000001E-2</v>
      </c>
      <c r="G4">
        <f t="shared" si="0"/>
        <v>0.17188589800000001</v>
      </c>
      <c r="H4">
        <f t="shared" si="0"/>
        <v>27.720852154199999</v>
      </c>
      <c r="I4">
        <f>0.0392*I2^6 -0.8223*I2^5+6.8477*I2^4 - 28.743*I2^3 + 63.47*I2^2 - 68.887*I2 + 28.095</f>
        <v>201.76059999999799</v>
      </c>
    </row>
    <row r="5" spans="1:9" x14ac:dyDescent="0.2">
      <c r="D5">
        <f>D3/C3</f>
        <v>1.2488093637288484</v>
      </c>
      <c r="E5">
        <f>E3/D3</f>
        <v>0.99091857844362674</v>
      </c>
      <c r="F5">
        <f>F3/E3</f>
        <v>1.530560808103653</v>
      </c>
      <c r="G5">
        <f>G3/F3</f>
        <v>5.6391867776434195</v>
      </c>
      <c r="H5">
        <f>H3/G3</f>
        <v>161.27473211444024</v>
      </c>
    </row>
    <row r="6" spans="1:9" x14ac:dyDescent="0.2">
      <c r="E6">
        <f t="shared" ref="E6" si="1">E5/D5</f>
        <v>0.79349066977270277</v>
      </c>
      <c r="F6">
        <f t="shared" ref="F6:F7" si="2">F5/E5</f>
        <v>1.544587861605752</v>
      </c>
      <c r="G6">
        <f t="shared" ref="G6:H9" si="3">G5/F5</f>
        <v>3.6843925101089621</v>
      </c>
      <c r="H6">
        <f t="shared" ref="H6:H7" si="4">H5/G5</f>
        <v>28.598934292053354</v>
      </c>
    </row>
    <row r="7" spans="1:9" x14ac:dyDescent="0.2">
      <c r="F7">
        <f t="shared" si="2"/>
        <v>1.9465734386621114</v>
      </c>
      <c r="G7">
        <f t="shared" si="3"/>
        <v>2.3853563799722415</v>
      </c>
      <c r="H7">
        <f t="shared" si="4"/>
        <v>7.7621844615050444</v>
      </c>
    </row>
    <row r="8" spans="1:9" x14ac:dyDescent="0.2">
      <c r="G8">
        <f t="shared" si="3"/>
        <v>1.2254129911541933</v>
      </c>
      <c r="H8">
        <f t="shared" si="3"/>
        <v>3.2540984343795931</v>
      </c>
    </row>
    <row r="9" spans="1:9" x14ac:dyDescent="0.2">
      <c r="H9">
        <f t="shared" si="3"/>
        <v>2.6555116176095206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5" width="11.85546875" style="11" bestFit="1" customWidth="1"/>
    <col min="6" max="6" width="10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4" t="s">
        <v>9</v>
      </c>
      <c r="B2" s="34"/>
      <c r="C2" s="34"/>
      <c r="D2" s="34"/>
      <c r="E2" s="34"/>
      <c r="F2" s="34"/>
    </row>
    <row r="3" spans="1:8" x14ac:dyDescent="0.2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">
      <c r="A19" s="35" t="s">
        <v>10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4" t="s">
        <v>9</v>
      </c>
      <c r="B2" s="34"/>
      <c r="C2" s="34"/>
      <c r="D2" s="34"/>
      <c r="E2" s="34"/>
      <c r="F2" s="34"/>
    </row>
    <row r="3" spans="1:8" x14ac:dyDescent="0.2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">
      <c r="A19" s="35" t="s">
        <v>26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4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">
      <c r="A19" s="35" t="s">
        <v>27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7" width="2.85546875" style="28" customWidth="1"/>
    <col min="8" max="8" width="12.42578125" style="11" bestFit="1" customWidth="1"/>
    <col min="9" max="13" width="11.85546875" style="11" bestFit="1" customWidth="1"/>
    <col min="14" max="14" width="2.85546875" style="28" customWidth="1"/>
    <col min="15" max="15" width="12.42578125" style="11" bestFit="1" customWidth="1"/>
    <col min="16" max="20" width="11.85546875" style="11" bestFit="1" customWidth="1"/>
    <col min="21" max="16384" width="8.85546875" style="11"/>
  </cols>
  <sheetData>
    <row r="1" spans="1:20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">
      <c r="A2" s="34" t="s">
        <v>9</v>
      </c>
      <c r="B2" s="34"/>
      <c r="C2" s="34"/>
      <c r="D2" s="34"/>
      <c r="E2" s="34"/>
      <c r="F2" s="34"/>
      <c r="H2" s="34" t="s">
        <v>9</v>
      </c>
      <c r="I2" s="34"/>
      <c r="J2" s="34"/>
      <c r="K2" s="34"/>
      <c r="L2" s="34"/>
      <c r="M2" s="34"/>
      <c r="O2" s="34" t="s">
        <v>9</v>
      </c>
      <c r="P2" s="34"/>
      <c r="Q2" s="34"/>
      <c r="R2" s="34"/>
      <c r="S2" s="34"/>
      <c r="T2" s="34"/>
    </row>
    <row r="3" spans="1:20" x14ac:dyDescent="0.2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">
      <c r="A16" s="34" t="s">
        <v>8</v>
      </c>
      <c r="B16" s="34"/>
      <c r="C16" s="34"/>
      <c r="D16" s="34"/>
      <c r="E16" s="34"/>
      <c r="F16" s="34"/>
      <c r="H16" s="34" t="s">
        <v>8</v>
      </c>
      <c r="I16" s="34"/>
      <c r="J16" s="34"/>
      <c r="K16" s="34"/>
      <c r="L16" s="34"/>
      <c r="M16" s="34"/>
      <c r="O16" s="34" t="s">
        <v>8</v>
      </c>
      <c r="P16" s="34"/>
      <c r="Q16" s="34"/>
      <c r="R16" s="34"/>
      <c r="S16" s="34"/>
      <c r="T16" s="34"/>
    </row>
    <row r="17" spans="1:20" x14ac:dyDescent="0.2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">
      <c r="I20" s="8">
        <f>(B14-I14)/B14</f>
        <v>5.0811291874094475E-3</v>
      </c>
      <c r="P20" s="8">
        <f>(B14-P14)/B14</f>
        <v>1.1491366080792502E-2</v>
      </c>
    </row>
    <row r="21" spans="1:20" x14ac:dyDescent="0.2">
      <c r="P21" s="8">
        <f>(I14-P14)/I14</f>
        <v>6.4429744790623529E-3</v>
      </c>
    </row>
    <row r="22" spans="1:20" x14ac:dyDescent="0.25">
      <c r="A22" s="35" t="s">
        <v>28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B14 I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 x14ac:dyDescent="0.2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 x14ac:dyDescent="0.2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 x14ac:dyDescent="0.2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 x14ac:dyDescent="0.2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 x14ac:dyDescent="0.2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 x14ac:dyDescent="0.2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 x14ac:dyDescent="0.2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 x14ac:dyDescent="0.2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 x14ac:dyDescent="0.2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 x14ac:dyDescent="0.2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 x14ac:dyDescent="0.25">
      <c r="A19" s="35" t="s">
        <v>29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Q14" sqref="Q14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24823921974</v>
      </c>
      <c r="Q3" s="14">
        <f>P3/1000000000</f>
        <v>24.823921974000001</v>
      </c>
      <c r="R3" s="14">
        <f>Q3/60</f>
        <v>0.41373203289999999</v>
      </c>
      <c r="S3" s="15"/>
      <c r="T3" s="15"/>
      <c r="U3" s="15"/>
    </row>
    <row r="4" spans="1:21" x14ac:dyDescent="0.2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29165320450</v>
      </c>
      <c r="Q4" s="14">
        <f t="shared" ref="Q4:Q7" si="1">P4/1000000000</f>
        <v>29.165320449999999</v>
      </c>
      <c r="R4" s="14">
        <f>Q4/60</f>
        <v>0.48608867416666668</v>
      </c>
      <c r="S4" s="15"/>
      <c r="T4" s="15"/>
      <c r="U4" s="15"/>
    </row>
    <row r="5" spans="1:21" x14ac:dyDescent="0.2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24624222015</v>
      </c>
      <c r="Q5" s="14">
        <f t="shared" si="1"/>
        <v>24.624222015000001</v>
      </c>
      <c r="R5" s="14">
        <f>Q5/60</f>
        <v>0.41040370025</v>
      </c>
      <c r="S5" s="15"/>
      <c r="T5" s="15"/>
      <c r="U5" s="15"/>
    </row>
    <row r="6" spans="1:21" x14ac:dyDescent="0.2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28927545003</v>
      </c>
      <c r="Q6" s="14">
        <f t="shared" si="1"/>
        <v>28.927545002999999</v>
      </c>
      <c r="R6" s="14">
        <f t="shared" ref="R6:R11" si="2">Q6/60</f>
        <v>0.48212575004999997</v>
      </c>
      <c r="S6" s="15"/>
      <c r="T6" s="15"/>
      <c r="U6" s="15"/>
    </row>
    <row r="7" spans="1:21" x14ac:dyDescent="0.2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24258287724</v>
      </c>
      <c r="Q7" s="14">
        <f t="shared" si="1"/>
        <v>24.258287723999999</v>
      </c>
      <c r="R7" s="14">
        <f t="shared" si="2"/>
        <v>0.40430479539999997</v>
      </c>
      <c r="S7" s="15"/>
      <c r="T7" s="15"/>
      <c r="U7" s="15"/>
    </row>
    <row r="8" spans="1:21" x14ac:dyDescent="0.2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29171312688</v>
      </c>
      <c r="Q8" s="14">
        <f>P8/1000000000</f>
        <v>29.171312688</v>
      </c>
      <c r="R8" s="14">
        <f t="shared" si="2"/>
        <v>0.48618854480000001</v>
      </c>
      <c r="S8" s="15"/>
      <c r="T8" s="15"/>
      <c r="U8" s="15"/>
    </row>
    <row r="9" spans="1:21" x14ac:dyDescent="0.2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29036512816</v>
      </c>
      <c r="Q9" s="14">
        <f>P9/1000000000</f>
        <v>29.036512815999998</v>
      </c>
      <c r="R9" s="14">
        <f t="shared" si="2"/>
        <v>0.48394188026666662</v>
      </c>
      <c r="S9" s="15"/>
      <c r="T9" s="15"/>
      <c r="U9" s="15"/>
    </row>
    <row r="10" spans="1:21" x14ac:dyDescent="0.2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29133569029</v>
      </c>
      <c r="Q10" s="14">
        <f t="shared" ref="Q10:Q14" si="4">P10/1000000000</f>
        <v>29.133569029</v>
      </c>
      <c r="R10" s="14">
        <f t="shared" si="2"/>
        <v>0.48555948381666669</v>
      </c>
      <c r="S10" s="15"/>
      <c r="T10" s="15"/>
      <c r="U10" s="15"/>
    </row>
    <row r="11" spans="1:21" x14ac:dyDescent="0.2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29088751267</v>
      </c>
      <c r="Q11" s="14">
        <f t="shared" si="4"/>
        <v>29.088751266999999</v>
      </c>
      <c r="R11" s="14">
        <f t="shared" si="2"/>
        <v>0.48481252111666667</v>
      </c>
      <c r="S11" s="15"/>
      <c r="T11" s="15"/>
      <c r="U11" s="15"/>
    </row>
    <row r="12" spans="1:21" x14ac:dyDescent="0.2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28979078576</v>
      </c>
      <c r="Q12" s="19">
        <f t="shared" si="4"/>
        <v>28.979078575999999</v>
      </c>
      <c r="R12" s="19">
        <f>Q12/60</f>
        <v>0.48298464293333332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27720852154.200001</v>
      </c>
      <c r="Q13" s="21">
        <f t="shared" si="4"/>
        <v>27.720852154199999</v>
      </c>
      <c r="R13" s="21">
        <f>Q13/60</f>
        <v>0.46201420256999998</v>
      </c>
      <c r="S13" s="21">
        <f>R13/60</f>
        <v>7.7002367094999996E-3</v>
      </c>
      <c r="T13" s="21"/>
      <c r="U13" s="21"/>
    </row>
    <row r="14" spans="1:21" x14ac:dyDescent="0.2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1.9377505144133226E-11</v>
      </c>
      <c r="Q14" s="23">
        <f t="shared" si="4"/>
        <v>1.9377505144133225E-20</v>
      </c>
      <c r="R14" s="23">
        <f>Q14/60</f>
        <v>3.229584190688871E-22</v>
      </c>
      <c r="S14" s="15">
        <f>R14/60</f>
        <v>5.382640317814785E-24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6" x14ac:dyDescent="0.2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 x14ac:dyDescent="0.25">
      <c r="A19" s="36" t="s">
        <v>30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9" sqref="B9"/>
    </sheetView>
  </sheetViews>
  <sheetFormatPr defaultColWidth="10.85546875" defaultRowHeight="26.25" x14ac:dyDescent="0.4"/>
  <cols>
    <col min="1" max="1" width="20.42578125" style="2" bestFit="1" customWidth="1"/>
    <col min="2" max="2" width="24.28515625" style="2" bestFit="1" customWidth="1"/>
    <col min="3" max="3" width="23.85546875" style="2" bestFit="1" customWidth="1"/>
    <col min="4" max="4" width="13.8554687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ht="26.1" x14ac:dyDescent="0.3">
      <c r="B1" s="2" t="s">
        <v>14</v>
      </c>
    </row>
    <row r="2" spans="1:18" ht="30.95" x14ac:dyDescent="0.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0.95" x14ac:dyDescent="0.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.1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0.95" x14ac:dyDescent="0.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.1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0.95" x14ac:dyDescent="0.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.1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ht="26.1" x14ac:dyDescent="0.3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ht="26.1" x14ac:dyDescent="0.3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 ht="26.1" x14ac:dyDescent="0.3">
      <c r="A11" s="2" t="s">
        <v>24</v>
      </c>
      <c r="B11" s="3">
        <f>Subsumes7!B14</f>
        <v>1.3247841965674459E-6</v>
      </c>
      <c r="C11" s="4">
        <f>(B10-B11)/B10</f>
        <v>-0.14214046453058282</v>
      </c>
    </row>
    <row r="12" spans="1:18" ht="26.1" x14ac:dyDescent="0.3">
      <c r="A12" s="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C9" sqref="C9"/>
    </sheetView>
  </sheetViews>
  <sheetFormatPr defaultColWidth="10.85546875" defaultRowHeight="26.25" x14ac:dyDescent="0.4"/>
  <cols>
    <col min="1" max="1" width="20.42578125" style="2" bestFit="1" customWidth="1"/>
    <col min="2" max="2" width="26.140625" style="2" bestFit="1" customWidth="1"/>
    <col min="3" max="3" width="14.42578125" style="2" bestFit="1" customWidth="1"/>
    <col min="4" max="4" width="13.8554687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ht="26.1" x14ac:dyDescent="0.3">
      <c r="B1" s="2" t="s">
        <v>14</v>
      </c>
    </row>
    <row r="2" spans="1:18" ht="26.1" x14ac:dyDescent="0.3">
      <c r="A2" s="2" t="s">
        <v>15</v>
      </c>
      <c r="B2" s="3"/>
      <c r="F2" s="5"/>
    </row>
    <row r="3" spans="1:18" ht="26.1" x14ac:dyDescent="0.3">
      <c r="A3" s="2" t="s">
        <v>16</v>
      </c>
      <c r="B3" s="3"/>
      <c r="C3" s="4"/>
      <c r="D3" s="4"/>
      <c r="F3" s="5"/>
    </row>
    <row r="4" spans="1:18" s="6" customFormat="1" ht="14.1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26.1" x14ac:dyDescent="0.3">
      <c r="A5" s="2" t="s">
        <v>18</v>
      </c>
      <c r="B5" s="3"/>
      <c r="C5" s="4"/>
      <c r="D5" s="4"/>
      <c r="F5" s="5"/>
    </row>
    <row r="6" spans="1:18" s="6" customFormat="1" ht="14.1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0.95" x14ac:dyDescent="0.4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ht="26.1" x14ac:dyDescent="0.3">
      <c r="A8" s="2" t="s">
        <v>22</v>
      </c>
      <c r="B8" s="3"/>
      <c r="C8" s="4"/>
      <c r="D8" s="4"/>
      <c r="F8" s="5"/>
    </row>
    <row r="9" spans="1:18" ht="26.1" x14ac:dyDescent="0.3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 ht="26.1" x14ac:dyDescent="0.3">
      <c r="A10" s="2" t="s">
        <v>24</v>
      </c>
      <c r="B10" s="2">
        <f>Subsumes7!P14</f>
        <v>1.9377505144133226E-11</v>
      </c>
      <c r="C10" s="4">
        <f>(B9-B10)/B9</f>
        <v>-0.10300594948805275</v>
      </c>
    </row>
    <row r="11" spans="1:18" ht="26.1" x14ac:dyDescent="0.3">
      <c r="A11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Samenvatting_6</vt:lpstr>
      <vt:lpstr>Samenvatting_7</vt:lpstr>
      <vt:lpstr>Sheet1</vt:lpstr>
      <vt:lpstr>Grafiek6</vt:lpstr>
      <vt:lpstr>Grafiek7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2015-12-14T15:03:09Z</dcterms:modified>
</cp:coreProperties>
</file>