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4420" yWindow="460" windowWidth="21180" windowHeight="14560" firstSheet="2" activeTab="3"/>
  </bookViews>
  <sheets>
    <sheet name="Subsumes1" sheetId="1" r:id="rId1"/>
    <sheet name="Subsumes2" sheetId="5" r:id="rId2"/>
    <sheet name="Subsumes3" sheetId="7" r:id="rId3"/>
    <sheet name="Subsumes4" sheetId="9" r:id="rId4"/>
    <sheet name="Samenvatting" sheetId="6" r:id="rId5"/>
    <sheet name="Grafiek1" sheetId="8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9" l="1"/>
  <c r="B14" i="9"/>
  <c r="B7" i="6"/>
  <c r="D7" i="6"/>
  <c r="C7" i="6"/>
  <c r="H7" i="6"/>
  <c r="I7" i="6"/>
  <c r="J7" i="6"/>
  <c r="K7" i="6"/>
  <c r="L7" i="6"/>
  <c r="M7" i="6"/>
  <c r="N7" i="6"/>
  <c r="O7" i="6"/>
  <c r="P7" i="6"/>
  <c r="Q7" i="6"/>
  <c r="R7" i="6"/>
  <c r="G7" i="6"/>
  <c r="A3" i="9"/>
  <c r="C14" i="9"/>
  <c r="A17" i="9"/>
  <c r="C17" i="9"/>
  <c r="D17" i="9"/>
  <c r="E17" i="9"/>
  <c r="F17" i="9"/>
  <c r="B17" i="9"/>
  <c r="C13" i="9"/>
  <c r="C12" i="9"/>
  <c r="C11" i="9"/>
  <c r="C10" i="9"/>
  <c r="C9" i="9"/>
  <c r="C8" i="9"/>
  <c r="C7" i="9"/>
  <c r="C6" i="9"/>
  <c r="C5" i="9"/>
  <c r="C4" i="9"/>
  <c r="C3" i="9"/>
  <c r="B13" i="7"/>
  <c r="B14" i="7"/>
  <c r="B5" i="6"/>
  <c r="D5" i="6"/>
  <c r="H3" i="6"/>
  <c r="H5" i="6"/>
  <c r="H6" i="6"/>
  <c r="I3" i="6"/>
  <c r="I5" i="6"/>
  <c r="I6" i="6"/>
  <c r="J3" i="6"/>
  <c r="J5" i="6"/>
  <c r="J6" i="6"/>
  <c r="K3" i="6"/>
  <c r="K5" i="6"/>
  <c r="K6" i="6"/>
  <c r="L3" i="6"/>
  <c r="L5" i="6"/>
  <c r="L6" i="6"/>
  <c r="M3" i="6"/>
  <c r="M5" i="6"/>
  <c r="M6" i="6"/>
  <c r="N3" i="6"/>
  <c r="N5" i="6"/>
  <c r="N6" i="6"/>
  <c r="O3" i="6"/>
  <c r="O5" i="6"/>
  <c r="O6" i="6"/>
  <c r="P3" i="6"/>
  <c r="P5" i="6"/>
  <c r="P6" i="6"/>
  <c r="Q3" i="6"/>
  <c r="Q5" i="6"/>
  <c r="Q6" i="6"/>
  <c r="R3" i="6"/>
  <c r="R5" i="6"/>
  <c r="R6" i="6"/>
  <c r="G3" i="6"/>
  <c r="G5" i="6"/>
  <c r="G6" i="6"/>
  <c r="B3" i="6"/>
  <c r="C5" i="6"/>
  <c r="A3" i="7"/>
  <c r="C14" i="7"/>
  <c r="A17" i="7"/>
  <c r="C17" i="7"/>
  <c r="D17" i="7"/>
  <c r="E17" i="7"/>
  <c r="F17" i="7"/>
  <c r="B17" i="7"/>
  <c r="C13" i="7"/>
  <c r="C12" i="7"/>
  <c r="C11" i="7"/>
  <c r="C10" i="7"/>
  <c r="C9" i="7"/>
  <c r="C8" i="7"/>
  <c r="C7" i="7"/>
  <c r="C6" i="7"/>
  <c r="C5" i="7"/>
  <c r="C4" i="7"/>
  <c r="C3" i="7"/>
  <c r="H2" i="6"/>
  <c r="H4" i="6"/>
  <c r="I2" i="6"/>
  <c r="I4" i="6"/>
  <c r="J2" i="6"/>
  <c r="J4" i="6"/>
  <c r="K2" i="6"/>
  <c r="K4" i="6"/>
  <c r="L2" i="6"/>
  <c r="L4" i="6"/>
  <c r="M2" i="6"/>
  <c r="M4" i="6"/>
  <c r="N2" i="6"/>
  <c r="N4" i="6"/>
  <c r="O2" i="6"/>
  <c r="O4" i="6"/>
  <c r="P2" i="6"/>
  <c r="P4" i="6"/>
  <c r="Q2" i="6"/>
  <c r="Q4" i="6"/>
  <c r="R2" i="6"/>
  <c r="R4" i="6"/>
  <c r="G2" i="6"/>
  <c r="G4" i="6"/>
  <c r="B2" i="6"/>
  <c r="C3" i="6"/>
  <c r="B13" i="1"/>
  <c r="A17" i="5"/>
  <c r="B13" i="5"/>
  <c r="A3" i="5"/>
  <c r="B14" i="5"/>
  <c r="C14" i="5"/>
  <c r="C17" i="5"/>
  <c r="D17" i="5"/>
  <c r="E17" i="5"/>
  <c r="F17" i="5"/>
  <c r="C12" i="5"/>
  <c r="C11" i="5"/>
  <c r="C10" i="5"/>
  <c r="C9" i="5"/>
  <c r="C8" i="5"/>
  <c r="C7" i="5"/>
  <c r="C6" i="5"/>
  <c r="C5" i="5"/>
  <c r="C4" i="5"/>
  <c r="C3" i="5"/>
  <c r="A3" i="1"/>
  <c r="A17" i="1"/>
  <c r="C13" i="1"/>
  <c r="C12" i="1"/>
  <c r="C11" i="1"/>
  <c r="C10" i="1"/>
  <c r="C9" i="1"/>
  <c r="C8" i="1"/>
  <c r="C7" i="1"/>
  <c r="C6" i="1"/>
  <c r="C5" i="1"/>
  <c r="C4" i="1"/>
  <c r="C3" i="1"/>
  <c r="C13" i="5"/>
  <c r="B17" i="5"/>
  <c r="B14" i="1"/>
  <c r="C14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<sst xmlns="http://schemas.openxmlformats.org/spreadsheetml/2006/main" count="62" uniqueCount="21">
  <si>
    <t>Tester</t>
  </si>
  <si>
    <t>[ns]</t>
  </si>
  <si>
    <t>[s]</t>
  </si>
  <si>
    <t>[u]</t>
  </si>
  <si>
    <t>[day]</t>
  </si>
  <si>
    <t>[year]</t>
  </si>
  <si>
    <t>gemiddelde:</t>
  </si>
  <si>
    <t>1 network:</t>
  </si>
  <si>
    <t>11 channels, 33 comparators:</t>
  </si>
  <si>
    <t>6 channels, 12 comparators: 1,29E14 networks</t>
  </si>
  <si>
    <t>Subsumes + Redundant Comparators</t>
  </si>
  <si>
    <t>Subsumes</t>
  </si>
  <si>
    <r>
      <t>N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</si>
  <si>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r>
      <t>R</t>
    </r>
    <r>
      <rPr>
        <vertAlign val="super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k+1</t>
    </r>
  </si>
  <si>
    <t>1 netwerk [ns]</t>
  </si>
  <si>
    <t>Subsumes 1</t>
  </si>
  <si>
    <t>Subsumes 2</t>
  </si>
  <si>
    <r>
      <t>R</t>
    </r>
    <r>
      <rPr>
        <vertAlign val="superscript"/>
        <sz val="20"/>
        <color theme="1"/>
        <rFont val="Calibri"/>
        <family val="2"/>
        <scheme val="minor"/>
      </rPr>
      <t>n</t>
    </r>
    <r>
      <rPr>
        <vertAlign val="subscript"/>
        <sz val="20"/>
        <color theme="1"/>
        <rFont val="Calibri"/>
        <family val="2"/>
        <scheme val="minor"/>
      </rPr>
      <t>k+1</t>
    </r>
  </si>
  <si>
    <t>Subsumes 3</t>
  </si>
  <si>
    <t>Subsumes 4</t>
  </si>
  <si>
    <t>=&gt; toevoegen van lemma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</si>
</sst>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0.000000000"/>
    <numFmt numFmtId="166" formatCode="_(* #,##0.00000000_);_(* \(#,##0.0000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3" borderId="0" xfId="0" applyFont="1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4" fillId="2" borderId="0" xfId="0" applyFont="1" applyFill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64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" fontId="0" fillId="0" borderId="0" xfId="0" applyNumberFormat="1"/>
    <xf numFmtId="10" fontId="0" fillId="0" borderId="0" xfId="1" applyNumberFormat="1" applyFont="1"/>
    <xf numFmtId="0" fontId="4" fillId="2" borderId="0" xfId="0" applyFont="1" applyFill="1" applyAlignment="1">
      <alignment horizontal="left"/>
    </xf>
    <xf numFmtId="0" fontId="7" fillId="2" borderId="0" xfId="0" applyFont="1" applyFill="1"/>
    <xf numFmtId="166" fontId="7" fillId="2" borderId="0" xfId="2" applyNumberFormat="1" applyFont="1" applyFill="1"/>
    <xf numFmtId="10" fontId="7" fillId="2" borderId="0" xfId="1" applyNumberFormat="1" applyFont="1" applyFill="1"/>
    <xf numFmtId="0" fontId="7" fillId="2" borderId="0" xfId="0" applyFont="1" applyFill="1" applyAlignment="1">
      <alignment horizontal="center"/>
    </xf>
    <xf numFmtId="0" fontId="10" fillId="2" borderId="0" xfId="0" applyFont="1" applyFill="1"/>
    <xf numFmtId="9" fontId="10" fillId="2" borderId="0" xfId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quotePrefix="1" applyFont="1"/>
  </cellXfs>
  <cellStyles count="3">
    <cellStyle name="Komma" xfId="2" builtinId="3"/>
    <cellStyle name="Procent" xfId="1" builtinId="5"/>
    <cellStyle name="Stand.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Samenvatting!$B$1</c:f>
              <c:strCache>
                <c:ptCount val="1"/>
                <c:pt idx="0">
                  <c:v>1 netwerk [ns]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(Samenvatting!$A$2:$A$3,Samenvatting!$A$5,Samenvatting!$A$7)</c:f>
              <c:strCache>
                <c:ptCount val="4"/>
                <c:pt idx="0">
                  <c:v>Subsumes 1</c:v>
                </c:pt>
                <c:pt idx="1">
                  <c:v>Subsumes 2</c:v>
                </c:pt>
                <c:pt idx="2">
                  <c:v>Subsumes 3</c:v>
                </c:pt>
                <c:pt idx="3">
                  <c:v>Subsumes 4</c:v>
                </c:pt>
              </c:strCache>
            </c:strRef>
          </c:cat>
          <c:val>
            <c:numRef>
              <c:f>(Samenvatting!$B$2:$B$3,Samenvatting!$B$5,Samenvatting!$B$7)</c:f>
              <c:numCache>
                <c:formatCode>_(* #,##0.00000000_);_(* \(#,##0.00000000\);_(* "-"??_);_(@_)</c:formatCode>
                <c:ptCount val="4"/>
                <c:pt idx="0">
                  <c:v>0.000151233537743016</c:v>
                </c:pt>
                <c:pt idx="1">
                  <c:v>0.000112087368420059</c:v>
                </c:pt>
                <c:pt idx="2">
                  <c:v>0.000105815333887678</c:v>
                </c:pt>
                <c:pt idx="3">
                  <c:v>1.57498343901054E-5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76787552"/>
        <c:axId val="-2076784400"/>
      </c:barChart>
      <c:catAx>
        <c:axId val="-20767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2076784400"/>
        <c:crosses val="autoZero"/>
        <c:auto val="1"/>
        <c:lblAlgn val="ctr"/>
        <c:lblOffset val="100"/>
        <c:noMultiLvlLbl val="0"/>
      </c:catAx>
      <c:valAx>
        <c:axId val="-2076784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000000_);_(* \(#,##0.00000000\);_(* &quot;-&quot;??_);_(@_)" sourceLinked="1"/>
        <c:majorTickMark val="none"/>
        <c:minorTickMark val="none"/>
        <c:tickLblPos val="nextTo"/>
        <c:crossAx val="-20767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14.5" bestFit="1" customWidth="1"/>
    <col min="2" max="3" width="12" bestFit="1" customWidth="1"/>
    <col min="4" max="4" width="10" bestFit="1" customWidth="1"/>
    <col min="5" max="6" width="12" bestFit="1" customWidth="1"/>
  </cols>
  <sheetData>
    <row r="1" spans="1:6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 x14ac:dyDescent="0.2">
      <c r="A2" s="25" t="s">
        <v>9</v>
      </c>
      <c r="B2" s="25"/>
      <c r="C2" s="25"/>
      <c r="D2" s="25"/>
      <c r="E2" s="25"/>
      <c r="F2" s="25"/>
    </row>
    <row r="3" spans="1:6" ht="16" x14ac:dyDescent="0.2">
      <c r="A3" s="4">
        <f>15^12</f>
        <v>129746337890625</v>
      </c>
      <c r="B3" s="5">
        <v>19593210626</v>
      </c>
      <c r="C3" s="6">
        <f>B3/1000000000</f>
        <v>19.593210626000001</v>
      </c>
      <c r="D3" s="3"/>
      <c r="E3" s="3"/>
      <c r="F3" s="3"/>
    </row>
    <row r="4" spans="1:6" ht="16" x14ac:dyDescent="0.2">
      <c r="A4" s="7"/>
      <c r="B4" s="5">
        <v>19522727046</v>
      </c>
      <c r="C4" s="6">
        <f t="shared" ref="C4:C7" si="0">B4/1000000000</f>
        <v>19.522727046</v>
      </c>
      <c r="D4" s="3"/>
      <c r="E4" s="3"/>
      <c r="F4" s="3"/>
    </row>
    <row r="5" spans="1:6" ht="16" x14ac:dyDescent="0.2">
      <c r="A5" s="7"/>
      <c r="B5" s="5">
        <v>19718671932</v>
      </c>
      <c r="C5" s="6">
        <f t="shared" si="0"/>
        <v>19.718671931999999</v>
      </c>
      <c r="D5" s="3"/>
      <c r="E5" s="3"/>
      <c r="F5" s="3"/>
    </row>
    <row r="6" spans="1:6" ht="16" x14ac:dyDescent="0.2">
      <c r="A6" s="7"/>
      <c r="B6" s="5">
        <v>19626334392</v>
      </c>
      <c r="C6" s="6">
        <f t="shared" si="0"/>
        <v>19.626334392</v>
      </c>
      <c r="D6" s="3"/>
      <c r="E6" s="3"/>
      <c r="F6" s="3"/>
    </row>
    <row r="7" spans="1:6" ht="16" x14ac:dyDescent="0.2">
      <c r="A7" s="7"/>
      <c r="B7" s="5">
        <v>19472517319</v>
      </c>
      <c r="C7" s="6">
        <f t="shared" si="0"/>
        <v>19.472517319000001</v>
      </c>
      <c r="D7" s="3"/>
      <c r="E7" s="3"/>
      <c r="F7" s="3"/>
    </row>
    <row r="8" spans="1:6" x14ac:dyDescent="0.2">
      <c r="A8" s="3"/>
      <c r="B8" s="5">
        <v>19633837384</v>
      </c>
      <c r="C8" s="6">
        <f>B8/1000000000</f>
        <v>19.633837384</v>
      </c>
      <c r="D8" s="3"/>
      <c r="E8" s="3"/>
      <c r="F8" s="3"/>
    </row>
    <row r="9" spans="1:6" x14ac:dyDescent="0.2">
      <c r="A9" s="3"/>
      <c r="B9" s="5">
        <v>19473271505</v>
      </c>
      <c r="C9" s="6">
        <f>B9/1000000000</f>
        <v>19.473271505</v>
      </c>
      <c r="D9" s="3"/>
      <c r="E9" s="3"/>
      <c r="F9" s="3"/>
    </row>
    <row r="10" spans="1:6" x14ac:dyDescent="0.2">
      <c r="A10" s="3"/>
      <c r="B10" s="5">
        <v>20111010358</v>
      </c>
      <c r="C10" s="6">
        <f t="shared" ref="C10:C14" si="1">B10/1000000000</f>
        <v>20.111010358000001</v>
      </c>
      <c r="D10" s="3"/>
      <c r="E10" s="3"/>
      <c r="F10" s="3"/>
    </row>
    <row r="11" spans="1:6" x14ac:dyDescent="0.2">
      <c r="A11" s="3"/>
      <c r="B11" s="5">
        <v>19514648451</v>
      </c>
      <c r="C11" s="6">
        <f t="shared" si="1"/>
        <v>19.514648450999999</v>
      </c>
      <c r="D11" s="3"/>
      <c r="E11" s="3"/>
      <c r="F11" s="3"/>
    </row>
    <row r="12" spans="1:6" x14ac:dyDescent="0.2">
      <c r="A12" s="8"/>
      <c r="B12" s="9">
        <v>19553747871</v>
      </c>
      <c r="C12" s="10">
        <f t="shared" si="1"/>
        <v>19.553747870999999</v>
      </c>
      <c r="D12" s="3"/>
      <c r="E12" s="3"/>
      <c r="F12" s="3"/>
    </row>
    <row r="13" spans="1:6" x14ac:dyDescent="0.2">
      <c r="A13" s="3" t="s">
        <v>6</v>
      </c>
      <c r="B13" s="11">
        <f>AVERAGE(B3:B12)</f>
        <v>19621997688.400002</v>
      </c>
      <c r="C13" s="12">
        <f t="shared" si="1"/>
        <v>19.6219976884</v>
      </c>
      <c r="D13" s="3"/>
      <c r="E13" s="3"/>
      <c r="F13" s="3"/>
    </row>
    <row r="14" spans="1:6" x14ac:dyDescent="0.2">
      <c r="A14" s="3" t="s">
        <v>7</v>
      </c>
      <c r="B14" s="14">
        <f>B13/A3</f>
        <v>1.5123353774301645E-4</v>
      </c>
      <c r="C14" s="13">
        <f t="shared" si="1"/>
        <v>1.5123353774301644E-13</v>
      </c>
      <c r="D14" s="3"/>
      <c r="E14" s="3"/>
      <c r="F14" s="3"/>
    </row>
    <row r="15" spans="1:6" x14ac:dyDescent="0.2">
      <c r="A15" s="3"/>
      <c r="B15" s="5"/>
      <c r="C15" s="5"/>
      <c r="D15" s="3"/>
      <c r="E15" s="3"/>
      <c r="F15" s="3"/>
    </row>
    <row r="16" spans="1:6" ht="16" x14ac:dyDescent="0.2">
      <c r="A16" s="25" t="s">
        <v>8</v>
      </c>
      <c r="B16" s="25"/>
      <c r="C16" s="25"/>
      <c r="D16" s="25"/>
      <c r="E16" s="25"/>
      <c r="F16" s="25"/>
    </row>
    <row r="17" spans="1:13" ht="16" x14ac:dyDescent="0.2">
      <c r="A17" s="4">
        <f>(55^33)</f>
        <v>2.703763826271497E+57</v>
      </c>
      <c r="B17" s="5">
        <f>A17*$B$14</f>
        <v>4.0889976866863301E+53</v>
      </c>
      <c r="C17" s="5">
        <f>C14*A17</f>
        <v>4.0889976866863297E+44</v>
      </c>
      <c r="D17" s="3">
        <f>C17/(60*60)</f>
        <v>1.1358326907462027E+41</v>
      </c>
      <c r="E17" s="3">
        <f>D17/24</f>
        <v>4.7326362114425111E+39</v>
      </c>
      <c r="F17" s="3">
        <f>E17/365</f>
        <v>1.2966126606691812E+37</v>
      </c>
    </row>
    <row r="19" spans="1:13" x14ac:dyDescent="0.2">
      <c r="A19" s="26" t="s">
        <v>11</v>
      </c>
      <c r="B19" s="26"/>
      <c r="C19" s="26"/>
      <c r="D19" s="26"/>
      <c r="E19" s="26"/>
      <c r="F19" s="26"/>
    </row>
    <row r="22" spans="1:13" ht="18" x14ac:dyDescent="0.25">
      <c r="A22" t="s">
        <v>13</v>
      </c>
      <c r="B22">
        <v>15</v>
      </c>
      <c r="C22">
        <v>15</v>
      </c>
      <c r="D22">
        <v>45</v>
      </c>
      <c r="E22">
        <v>105</v>
      </c>
      <c r="F22">
        <v>255</v>
      </c>
      <c r="G22">
        <v>540</v>
      </c>
      <c r="H22">
        <v>795</v>
      </c>
      <c r="I22">
        <v>795</v>
      </c>
      <c r="J22">
        <v>660</v>
      </c>
      <c r="K22">
        <v>345</v>
      </c>
      <c r="L22">
        <v>120</v>
      </c>
      <c r="M22">
        <v>60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E1" workbookViewId="0">
      <selection activeCell="K23" sqref="K23"/>
    </sheetView>
  </sheetViews>
  <sheetFormatPr baseColWidth="10" defaultColWidth="8.83203125" defaultRowHeight="15" x14ac:dyDescent="0.2"/>
  <cols>
    <col min="1" max="1" width="14.5" bestFit="1" customWidth="1"/>
    <col min="2" max="3" width="12" bestFit="1" customWidth="1"/>
    <col min="4" max="4" width="10" bestFit="1" customWidth="1"/>
    <col min="5" max="7" width="12" bestFit="1" customWidth="1"/>
  </cols>
  <sheetData>
    <row r="1" spans="1:8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16" x14ac:dyDescent="0.2">
      <c r="A2" s="25" t="s">
        <v>9</v>
      </c>
      <c r="B2" s="25"/>
      <c r="C2" s="25"/>
      <c r="D2" s="25"/>
      <c r="E2" s="25"/>
      <c r="F2" s="25"/>
    </row>
    <row r="3" spans="1:8" ht="16" x14ac:dyDescent="0.2">
      <c r="A3" s="4">
        <f>15^12</f>
        <v>129746337890625</v>
      </c>
      <c r="B3" s="5">
        <v>14436440266</v>
      </c>
      <c r="C3" s="6">
        <f>B3/1000000000</f>
        <v>14.436440266</v>
      </c>
      <c r="D3" s="3"/>
      <c r="E3" s="3"/>
      <c r="F3" s="3"/>
    </row>
    <row r="4" spans="1:8" ht="16" x14ac:dyDescent="0.2">
      <c r="A4" s="7"/>
      <c r="B4" s="5">
        <v>14423809895</v>
      </c>
      <c r="C4" s="6">
        <f t="shared" ref="C4:C7" si="0">B4/1000000000</f>
        <v>14.423809895</v>
      </c>
      <c r="D4" s="3"/>
      <c r="E4" s="3"/>
      <c r="F4" s="3"/>
    </row>
    <row r="5" spans="1:8" ht="16" x14ac:dyDescent="0.2">
      <c r="A5" s="7"/>
      <c r="B5" s="5">
        <v>14881150749</v>
      </c>
      <c r="C5" s="6">
        <f t="shared" si="0"/>
        <v>14.881150749</v>
      </c>
      <c r="D5" s="3"/>
      <c r="E5" s="3"/>
      <c r="F5" s="3"/>
    </row>
    <row r="6" spans="1:8" ht="16" x14ac:dyDescent="0.2">
      <c r="A6" s="7"/>
      <c r="B6" s="5">
        <v>14375324196</v>
      </c>
      <c r="C6" s="6">
        <f t="shared" si="0"/>
        <v>14.375324195999999</v>
      </c>
      <c r="D6" s="3"/>
      <c r="E6" s="3"/>
      <c r="F6" s="3"/>
    </row>
    <row r="7" spans="1:8" ht="16" x14ac:dyDescent="0.2">
      <c r="A7" s="7"/>
      <c r="B7" s="5">
        <v>14544453742</v>
      </c>
      <c r="C7" s="6">
        <f t="shared" si="0"/>
        <v>14.544453742</v>
      </c>
      <c r="D7" s="3"/>
      <c r="E7" s="3"/>
      <c r="F7" s="3"/>
    </row>
    <row r="8" spans="1:8" x14ac:dyDescent="0.2">
      <c r="A8" s="3"/>
      <c r="B8" s="5">
        <v>14714846363</v>
      </c>
      <c r="C8" s="6">
        <f>B8/1000000000</f>
        <v>14.714846362999999</v>
      </c>
      <c r="D8" s="3"/>
      <c r="E8" s="3"/>
      <c r="F8" s="3"/>
    </row>
    <row r="9" spans="1:8" x14ac:dyDescent="0.2">
      <c r="A9" s="3"/>
      <c r="B9" s="5">
        <v>14688048051</v>
      </c>
      <c r="C9" s="6">
        <f>B9/1000000000</f>
        <v>14.688048051000001</v>
      </c>
      <c r="D9" s="3"/>
      <c r="E9" s="3"/>
      <c r="F9" s="3"/>
    </row>
    <row r="10" spans="1:8" x14ac:dyDescent="0.2">
      <c r="A10" s="3"/>
      <c r="B10" s="5">
        <v>14346266032</v>
      </c>
      <c r="C10" s="6">
        <f t="shared" ref="C10:C14" si="1">B10/1000000000</f>
        <v>14.346266032000001</v>
      </c>
      <c r="D10" s="3"/>
      <c r="E10" s="3"/>
      <c r="F10" s="3"/>
    </row>
    <row r="11" spans="1:8" x14ac:dyDescent="0.2">
      <c r="A11" s="3"/>
      <c r="B11" s="5">
        <v>14582072964</v>
      </c>
      <c r="C11" s="6">
        <f t="shared" si="1"/>
        <v>14.582072964</v>
      </c>
      <c r="D11" s="3"/>
      <c r="E11" s="3"/>
      <c r="F11" s="3"/>
    </row>
    <row r="12" spans="1:8" x14ac:dyDescent="0.2">
      <c r="A12" s="8"/>
      <c r="B12" s="9">
        <v>14436843505</v>
      </c>
      <c r="C12" s="10">
        <f t="shared" si="1"/>
        <v>14.436843505000001</v>
      </c>
      <c r="D12" s="3"/>
      <c r="E12" s="3"/>
      <c r="F12" s="3"/>
    </row>
    <row r="13" spans="1:8" x14ac:dyDescent="0.2">
      <c r="A13" s="3" t="s">
        <v>6</v>
      </c>
      <c r="B13" s="11">
        <f>AVERAGE(B3:B12)</f>
        <v>14542925576.299999</v>
      </c>
      <c r="C13" s="12">
        <f t="shared" si="1"/>
        <v>14.5429255763</v>
      </c>
      <c r="D13" s="3"/>
      <c r="E13" s="3"/>
      <c r="F13" s="3"/>
      <c r="G13" s="15"/>
      <c r="H13" s="16"/>
    </row>
    <row r="14" spans="1:8" x14ac:dyDescent="0.2">
      <c r="A14" s="3" t="s">
        <v>7</v>
      </c>
      <c r="B14" s="14">
        <f>B13/A3</f>
        <v>1.1208736842005942E-4</v>
      </c>
      <c r="C14" s="13">
        <f t="shared" si="1"/>
        <v>1.1208736842005942E-13</v>
      </c>
      <c r="D14" s="3"/>
      <c r="E14" s="3"/>
      <c r="F14" s="3"/>
    </row>
    <row r="15" spans="1:8" x14ac:dyDescent="0.2">
      <c r="A15" s="3"/>
      <c r="B15" s="5"/>
      <c r="C15" s="5"/>
      <c r="D15" s="3"/>
      <c r="E15" s="3"/>
      <c r="F15" s="3"/>
    </row>
    <row r="16" spans="1:8" ht="16" x14ac:dyDescent="0.2">
      <c r="A16" s="25" t="s">
        <v>8</v>
      </c>
      <c r="B16" s="25"/>
      <c r="C16" s="25"/>
      <c r="D16" s="25"/>
      <c r="E16" s="25"/>
      <c r="F16" s="25"/>
    </row>
    <row r="17" spans="1:13" ht="16" x14ac:dyDescent="0.2">
      <c r="A17" s="4">
        <f>(55^33)</f>
        <v>2.703763826271497E+57</v>
      </c>
      <c r="B17" s="5">
        <f>A17*$B$14</f>
        <v>3.0305777211612283E+53</v>
      </c>
      <c r="C17" s="5">
        <f>C14*A17</f>
        <v>3.0305777211612281E+44</v>
      </c>
      <c r="D17" s="3">
        <f>C17/(60*60)</f>
        <v>8.4182714476700783E+40</v>
      </c>
      <c r="E17" s="3">
        <f>D17/24</f>
        <v>3.5076131031958657E+39</v>
      </c>
      <c r="F17" s="3">
        <f>E17/365</f>
        <v>9.6098989128653852E+36</v>
      </c>
    </row>
    <row r="19" spans="1:13" x14ac:dyDescent="0.2">
      <c r="A19" s="26" t="s">
        <v>10</v>
      </c>
      <c r="B19" s="26"/>
      <c r="C19" s="26"/>
      <c r="D19" s="26"/>
      <c r="E19" s="26"/>
      <c r="F19" s="26"/>
    </row>
    <row r="22" spans="1:13" ht="18" x14ac:dyDescent="0.25">
      <c r="A22" t="s">
        <v>13</v>
      </c>
      <c r="B22">
        <v>15</v>
      </c>
      <c r="C22">
        <v>14</v>
      </c>
      <c r="D22">
        <v>39</v>
      </c>
      <c r="E22">
        <v>84</v>
      </c>
      <c r="F22">
        <v>186</v>
      </c>
      <c r="G22">
        <v>355</v>
      </c>
      <c r="H22">
        <v>457</v>
      </c>
      <c r="I22">
        <v>382</v>
      </c>
      <c r="J22">
        <v>257</v>
      </c>
      <c r="K22">
        <v>100</v>
      </c>
      <c r="L22">
        <v>21</v>
      </c>
      <c r="M22">
        <v>5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14.5" bestFit="1" customWidth="1"/>
    <col min="2" max="3" width="12" bestFit="1" customWidth="1"/>
    <col min="4" max="4" width="10" bestFit="1" customWidth="1"/>
    <col min="5" max="7" width="12" bestFit="1" customWidth="1"/>
  </cols>
  <sheetData>
    <row r="1" spans="1:8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16" x14ac:dyDescent="0.2">
      <c r="A2" s="25" t="s">
        <v>9</v>
      </c>
      <c r="B2" s="25"/>
      <c r="C2" s="25"/>
      <c r="D2" s="25"/>
      <c r="E2" s="25"/>
      <c r="F2" s="25"/>
    </row>
    <row r="3" spans="1:8" ht="16" x14ac:dyDescent="0.2">
      <c r="A3" s="4">
        <f>15^12</f>
        <v>129746337890625</v>
      </c>
      <c r="B3" s="5">
        <v>13609086846</v>
      </c>
      <c r="C3" s="6">
        <f>B3/1000000000</f>
        <v>13.609086846</v>
      </c>
      <c r="D3" s="3"/>
      <c r="E3" s="3"/>
      <c r="F3" s="3"/>
    </row>
    <row r="4" spans="1:8" ht="16" x14ac:dyDescent="0.2">
      <c r="A4" s="17"/>
      <c r="B4" s="5">
        <v>14137608017</v>
      </c>
      <c r="C4" s="6">
        <f t="shared" ref="C4:C7" si="0">B4/1000000000</f>
        <v>14.137608017</v>
      </c>
      <c r="D4" s="3"/>
      <c r="E4" s="3"/>
      <c r="F4" s="3"/>
    </row>
    <row r="5" spans="1:8" ht="16" x14ac:dyDescent="0.2">
      <c r="A5" s="17"/>
      <c r="B5" s="5">
        <v>14130587666</v>
      </c>
      <c r="C5" s="6">
        <f t="shared" si="0"/>
        <v>14.130587666</v>
      </c>
      <c r="D5" s="3"/>
      <c r="E5" s="3"/>
      <c r="F5" s="3"/>
    </row>
    <row r="6" spans="1:8" ht="16" x14ac:dyDescent="0.2">
      <c r="A6" s="17"/>
      <c r="B6" s="5">
        <v>13830458357</v>
      </c>
      <c r="C6" s="6">
        <f t="shared" si="0"/>
        <v>13.830458356999999</v>
      </c>
      <c r="D6" s="3"/>
      <c r="E6" s="3"/>
      <c r="F6" s="3"/>
    </row>
    <row r="7" spans="1:8" ht="16" x14ac:dyDescent="0.2">
      <c r="A7" s="17"/>
      <c r="B7" s="5">
        <v>13311338571</v>
      </c>
      <c r="C7" s="6">
        <f t="shared" si="0"/>
        <v>13.311338571</v>
      </c>
      <c r="D7" s="3"/>
      <c r="E7" s="3"/>
      <c r="F7" s="3"/>
    </row>
    <row r="8" spans="1:8" x14ac:dyDescent="0.2">
      <c r="A8" s="3"/>
      <c r="B8" s="5">
        <v>14849284345</v>
      </c>
      <c r="C8" s="6">
        <f>B8/1000000000</f>
        <v>14.849284344999999</v>
      </c>
      <c r="D8" s="3"/>
      <c r="E8" s="3"/>
      <c r="F8" s="3"/>
    </row>
    <row r="9" spans="1:8" x14ac:dyDescent="0.2">
      <c r="A9" s="3"/>
      <c r="B9" s="5">
        <v>13711245318</v>
      </c>
      <c r="C9" s="6">
        <f>B9/1000000000</f>
        <v>13.711245318</v>
      </c>
      <c r="D9" s="3"/>
      <c r="E9" s="3"/>
      <c r="F9" s="3"/>
    </row>
    <row r="10" spans="1:8" x14ac:dyDescent="0.2">
      <c r="A10" s="3"/>
      <c r="B10" s="5">
        <v>13083626478</v>
      </c>
      <c r="C10" s="6">
        <f t="shared" ref="C10:C14" si="1">B10/1000000000</f>
        <v>13.083626477999999</v>
      </c>
      <c r="D10" s="3"/>
      <c r="E10" s="3"/>
      <c r="F10" s="3"/>
    </row>
    <row r="11" spans="1:8" x14ac:dyDescent="0.2">
      <c r="A11" s="3"/>
      <c r="B11" s="5">
        <v>13381515211</v>
      </c>
      <c r="C11" s="6">
        <f t="shared" si="1"/>
        <v>13.381515211</v>
      </c>
      <c r="D11" s="3"/>
      <c r="E11" s="3"/>
      <c r="F11" s="3"/>
    </row>
    <row r="12" spans="1:8" x14ac:dyDescent="0.2">
      <c r="A12" s="8"/>
      <c r="B12" s="9">
        <v>13246769837</v>
      </c>
      <c r="C12" s="10">
        <f t="shared" si="1"/>
        <v>13.246769837</v>
      </c>
      <c r="D12" s="3"/>
      <c r="E12" s="3"/>
      <c r="F12" s="3"/>
    </row>
    <row r="13" spans="1:8" x14ac:dyDescent="0.2">
      <c r="A13" s="3" t="s">
        <v>6</v>
      </c>
      <c r="B13" s="11">
        <f>AVERAGE(B3:B12)</f>
        <v>13729152064.6</v>
      </c>
      <c r="C13" s="12">
        <f t="shared" si="1"/>
        <v>13.729152064600001</v>
      </c>
      <c r="D13" s="3"/>
      <c r="E13" s="3"/>
      <c r="F13" s="3"/>
      <c r="G13" s="15"/>
      <c r="H13" s="16"/>
    </row>
    <row r="14" spans="1:8" x14ac:dyDescent="0.2">
      <c r="A14" s="3" t="s">
        <v>7</v>
      </c>
      <c r="B14" s="14">
        <f>B13/A3</f>
        <v>1.0581533388767822E-4</v>
      </c>
      <c r="C14" s="13">
        <f t="shared" si="1"/>
        <v>1.0581533388767823E-13</v>
      </c>
      <c r="D14" s="3"/>
      <c r="E14" s="3"/>
      <c r="F14" s="3"/>
    </row>
    <row r="15" spans="1:8" x14ac:dyDescent="0.2">
      <c r="A15" s="3"/>
      <c r="B15" s="5"/>
      <c r="C15" s="5"/>
      <c r="D15" s="3"/>
      <c r="E15" s="3"/>
      <c r="F15" s="3"/>
    </row>
    <row r="16" spans="1:8" ht="16" x14ac:dyDescent="0.2">
      <c r="A16" s="25" t="s">
        <v>8</v>
      </c>
      <c r="B16" s="25"/>
      <c r="C16" s="25"/>
      <c r="D16" s="25"/>
      <c r="E16" s="25"/>
      <c r="F16" s="25"/>
    </row>
    <row r="17" spans="1:13" ht="16" x14ac:dyDescent="0.2">
      <c r="A17" s="4">
        <f>(55^33)</f>
        <v>2.703763826271497E+57</v>
      </c>
      <c r="B17" s="5">
        <f>A17*$B$14</f>
        <v>2.8609967203034486E+53</v>
      </c>
      <c r="C17" s="5">
        <f>C14*A17</f>
        <v>2.860996720303449E+44</v>
      </c>
      <c r="D17" s="3">
        <f>C17/(60*60)</f>
        <v>7.9472131119540254E+40</v>
      </c>
      <c r="E17" s="3">
        <f>D17/24</f>
        <v>3.3113387966475108E+39</v>
      </c>
      <c r="F17" s="3">
        <f>E17/365</f>
        <v>9.0721610867055085E+36</v>
      </c>
    </row>
    <row r="19" spans="1:13" x14ac:dyDescent="0.2">
      <c r="A19" s="26" t="s">
        <v>10</v>
      </c>
      <c r="B19" s="26"/>
      <c r="C19" s="26"/>
      <c r="D19" s="26"/>
      <c r="E19" s="26"/>
      <c r="F19" s="26"/>
    </row>
    <row r="22" spans="1:13" ht="18" x14ac:dyDescent="0.25">
      <c r="A22" t="s">
        <v>13</v>
      </c>
      <c r="B22">
        <v>15</v>
      </c>
      <c r="C22">
        <v>14</v>
      </c>
      <c r="D22">
        <v>39</v>
      </c>
      <c r="E22">
        <v>84</v>
      </c>
      <c r="F22">
        <v>186</v>
      </c>
      <c r="G22">
        <v>355</v>
      </c>
      <c r="H22">
        <v>457</v>
      </c>
      <c r="I22">
        <v>382</v>
      </c>
      <c r="J22">
        <v>257</v>
      </c>
      <c r="K22">
        <v>100</v>
      </c>
      <c r="L22">
        <v>21</v>
      </c>
      <c r="M22">
        <v>5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K9" sqref="K9"/>
    </sheetView>
  </sheetViews>
  <sheetFormatPr baseColWidth="10" defaultColWidth="8.83203125" defaultRowHeight="15" x14ac:dyDescent="0.2"/>
  <cols>
    <col min="1" max="1" width="14.5" bestFit="1" customWidth="1"/>
    <col min="2" max="3" width="12" bestFit="1" customWidth="1"/>
    <col min="4" max="4" width="10" bestFit="1" customWidth="1"/>
    <col min="5" max="7" width="12" bestFit="1" customWidth="1"/>
  </cols>
  <sheetData>
    <row r="1" spans="1:8" ht="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ht="16" x14ac:dyDescent="0.2">
      <c r="A2" s="25" t="s">
        <v>9</v>
      </c>
      <c r="B2" s="25"/>
      <c r="C2" s="25"/>
      <c r="D2" s="25"/>
      <c r="E2" s="25"/>
      <c r="F2" s="25"/>
      <c r="H2" s="27" t="s">
        <v>20</v>
      </c>
    </row>
    <row r="3" spans="1:8" ht="16" x14ac:dyDescent="0.2">
      <c r="A3" s="4">
        <f>15^12</f>
        <v>129746337890625</v>
      </c>
      <c r="B3" s="5">
        <v>2067793954</v>
      </c>
      <c r="C3" s="6">
        <f>B3/1000000000</f>
        <v>2.0677939539999999</v>
      </c>
      <c r="D3" s="3"/>
      <c r="E3" s="3"/>
      <c r="F3" s="3"/>
    </row>
    <row r="4" spans="1:8" ht="16" x14ac:dyDescent="0.2">
      <c r="A4" s="24"/>
      <c r="B4" s="5">
        <v>2041149952</v>
      </c>
      <c r="C4" s="6">
        <f t="shared" ref="C4:C7" si="0">B4/1000000000</f>
        <v>2.041149952</v>
      </c>
      <c r="D4" s="3"/>
      <c r="E4" s="3"/>
      <c r="F4" s="3"/>
    </row>
    <row r="5" spans="1:8" ht="16" x14ac:dyDescent="0.2">
      <c r="A5" s="24"/>
      <c r="B5" s="5">
        <v>1972292050</v>
      </c>
      <c r="C5" s="6">
        <f t="shared" si="0"/>
        <v>1.9722920500000001</v>
      </c>
      <c r="D5" s="3"/>
      <c r="E5" s="3"/>
      <c r="F5" s="3"/>
    </row>
    <row r="6" spans="1:8" ht="16" x14ac:dyDescent="0.2">
      <c r="A6" s="24"/>
      <c r="B6" s="5">
        <v>1937625274</v>
      </c>
      <c r="C6" s="6">
        <f t="shared" si="0"/>
        <v>1.937625274</v>
      </c>
      <c r="D6" s="3"/>
      <c r="E6" s="3"/>
      <c r="F6" s="3"/>
    </row>
    <row r="7" spans="1:8" ht="16" x14ac:dyDescent="0.2">
      <c r="A7" s="24"/>
      <c r="B7" s="5">
        <v>2138018651</v>
      </c>
      <c r="C7" s="6">
        <f t="shared" si="0"/>
        <v>2.1380186509999999</v>
      </c>
      <c r="D7" s="3"/>
      <c r="E7" s="3"/>
      <c r="F7" s="3"/>
    </row>
    <row r="8" spans="1:8" x14ac:dyDescent="0.2">
      <c r="A8" s="3"/>
      <c r="B8" s="5">
        <v>2006280233</v>
      </c>
      <c r="C8" s="6">
        <f>B8/1000000000</f>
        <v>2.006280233</v>
      </c>
      <c r="D8" s="3"/>
      <c r="E8" s="3"/>
      <c r="F8" s="3"/>
    </row>
    <row r="9" spans="1:8" x14ac:dyDescent="0.2">
      <c r="A9" s="3"/>
      <c r="B9" s="5">
        <v>2010043796</v>
      </c>
      <c r="C9" s="6">
        <f>B9/1000000000</f>
        <v>2.0100437960000002</v>
      </c>
      <c r="D9" s="3"/>
      <c r="E9" s="3"/>
      <c r="F9" s="3"/>
    </row>
    <row r="10" spans="1:8" x14ac:dyDescent="0.2">
      <c r="A10" s="3"/>
      <c r="B10" s="5">
        <v>2106993709</v>
      </c>
      <c r="C10" s="6">
        <f t="shared" ref="C10:C14" si="1">B10/1000000000</f>
        <v>2.1069937090000002</v>
      </c>
      <c r="D10" s="3"/>
      <c r="E10" s="3"/>
      <c r="F10" s="3"/>
    </row>
    <row r="11" spans="1:8" x14ac:dyDescent="0.2">
      <c r="A11" s="3"/>
      <c r="B11" s="5">
        <v>2069158799</v>
      </c>
      <c r="C11" s="6">
        <f t="shared" si="1"/>
        <v>2.0691587990000002</v>
      </c>
      <c r="D11" s="3"/>
      <c r="E11" s="3"/>
      <c r="F11" s="3"/>
    </row>
    <row r="12" spans="1:8" x14ac:dyDescent="0.2">
      <c r="A12" s="8"/>
      <c r="B12" s="9">
        <v>2085476927</v>
      </c>
      <c r="C12" s="10">
        <f t="shared" si="1"/>
        <v>2.0854769270000002</v>
      </c>
      <c r="D12" s="3"/>
      <c r="E12" s="3"/>
      <c r="F12" s="3"/>
    </row>
    <row r="13" spans="1:8" x14ac:dyDescent="0.2">
      <c r="A13" s="3" t="s">
        <v>6</v>
      </c>
      <c r="B13" s="11">
        <f>AVERAGE(B3:B12)</f>
        <v>2043483334.5</v>
      </c>
      <c r="C13" s="12">
        <f t="shared" si="1"/>
        <v>2.0434833344999999</v>
      </c>
      <c r="D13" s="3"/>
      <c r="E13" s="3"/>
      <c r="F13" s="3"/>
      <c r="G13" s="15"/>
      <c r="H13" s="16"/>
    </row>
    <row r="14" spans="1:8" x14ac:dyDescent="0.2">
      <c r="A14" s="3" t="s">
        <v>7</v>
      </c>
      <c r="B14" s="14">
        <f>B13/A3</f>
        <v>1.5749834390105394E-5</v>
      </c>
      <c r="C14" s="13">
        <f t="shared" si="1"/>
        <v>1.5749834390105394E-14</v>
      </c>
      <c r="D14" s="3"/>
      <c r="E14" s="3"/>
      <c r="F14" s="3"/>
    </row>
    <row r="15" spans="1:8" x14ac:dyDescent="0.2">
      <c r="A15" s="3"/>
      <c r="B15" s="5"/>
      <c r="C15" s="5"/>
      <c r="D15" s="3"/>
      <c r="E15" s="3"/>
      <c r="F15" s="3"/>
    </row>
    <row r="16" spans="1:8" ht="16" x14ac:dyDescent="0.2">
      <c r="A16" s="25" t="s">
        <v>8</v>
      </c>
      <c r="B16" s="25"/>
      <c r="C16" s="25"/>
      <c r="D16" s="25"/>
      <c r="E16" s="25"/>
      <c r="F16" s="25"/>
    </row>
    <row r="17" spans="1:13" ht="16" x14ac:dyDescent="0.2">
      <c r="A17" s="4">
        <f>(55^33)</f>
        <v>2.703763826271497E+57</v>
      </c>
      <c r="B17" s="5">
        <f>A17*$B$14</f>
        <v>4.2583832493733766E+52</v>
      </c>
      <c r="C17" s="5">
        <f>C14*A17</f>
        <v>4.2583832493733769E+43</v>
      </c>
      <c r="D17" s="3">
        <f>C17/(60*60)</f>
        <v>1.1828842359370491E+40</v>
      </c>
      <c r="E17" s="3">
        <f>D17/24</f>
        <v>4.9286843164043711E+38</v>
      </c>
      <c r="F17" s="3">
        <f>E17/365</f>
        <v>1.3503244702477728E+36</v>
      </c>
    </row>
    <row r="19" spans="1:13" x14ac:dyDescent="0.2">
      <c r="A19" s="26" t="s">
        <v>10</v>
      </c>
      <c r="B19" s="26"/>
      <c r="C19" s="26"/>
      <c r="D19" s="26"/>
      <c r="E19" s="26"/>
      <c r="F19" s="26"/>
    </row>
    <row r="22" spans="1:13" ht="18" x14ac:dyDescent="0.25">
      <c r="A22" t="s">
        <v>13</v>
      </c>
      <c r="B22">
        <v>15</v>
      </c>
      <c r="C22">
        <v>14</v>
      </c>
      <c r="D22">
        <v>39</v>
      </c>
      <c r="E22">
        <v>84</v>
      </c>
      <c r="F22">
        <v>186</v>
      </c>
      <c r="G22">
        <v>355</v>
      </c>
      <c r="H22">
        <v>457</v>
      </c>
      <c r="I22">
        <v>382</v>
      </c>
      <c r="J22">
        <v>257</v>
      </c>
      <c r="K22">
        <v>100</v>
      </c>
      <c r="L22">
        <v>21</v>
      </c>
      <c r="M22">
        <v>5</v>
      </c>
    </row>
    <row r="23" spans="1:13" ht="18" x14ac:dyDescent="0.25">
      <c r="A23" t="s">
        <v>12</v>
      </c>
      <c r="B23">
        <v>1</v>
      </c>
      <c r="C23">
        <v>3</v>
      </c>
      <c r="D23">
        <v>7</v>
      </c>
      <c r="E23">
        <v>17</v>
      </c>
      <c r="F23">
        <v>36</v>
      </c>
      <c r="G23">
        <v>53</v>
      </c>
      <c r="H23">
        <v>53</v>
      </c>
      <c r="I23">
        <v>44</v>
      </c>
      <c r="J23">
        <v>23</v>
      </c>
      <c r="K23">
        <v>8</v>
      </c>
      <c r="L23">
        <v>4</v>
      </c>
      <c r="M23">
        <v>1</v>
      </c>
    </row>
  </sheetData>
  <mergeCells count="3">
    <mergeCell ref="A2:F2"/>
    <mergeCell ref="A16:F16"/>
    <mergeCell ref="A19:F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D8" sqref="D8"/>
    </sheetView>
  </sheetViews>
  <sheetFormatPr baseColWidth="10" defaultRowHeight="26" x14ac:dyDescent="0.3"/>
  <cols>
    <col min="1" max="1" width="17.5" style="18" bestFit="1" customWidth="1"/>
    <col min="2" max="2" width="21" style="18" bestFit="1" customWidth="1"/>
    <col min="3" max="4" width="11.33203125" style="18" bestFit="1" customWidth="1"/>
    <col min="5" max="6" width="10.83203125" style="18"/>
    <col min="7" max="18" width="7.83203125" style="21" customWidth="1"/>
    <col min="19" max="16384" width="10.83203125" style="18"/>
  </cols>
  <sheetData>
    <row r="1" spans="1:18" x14ac:dyDescent="0.3">
      <c r="B1" s="18" t="s">
        <v>14</v>
      </c>
    </row>
    <row r="2" spans="1:18" ht="31" x14ac:dyDescent="0.4">
      <c r="A2" s="18" t="s">
        <v>15</v>
      </c>
      <c r="B2" s="19">
        <f>Subsumes1!B14</f>
        <v>1.5123353774301645E-4</v>
      </c>
      <c r="F2" s="21" t="s">
        <v>17</v>
      </c>
      <c r="G2" s="21">
        <f>Subsumes1!B22</f>
        <v>15</v>
      </c>
      <c r="H2" s="21">
        <f>Subsumes1!C22</f>
        <v>15</v>
      </c>
      <c r="I2" s="21">
        <f>Subsumes1!D22</f>
        <v>45</v>
      </c>
      <c r="J2" s="21">
        <f>Subsumes1!E22</f>
        <v>105</v>
      </c>
      <c r="K2" s="21">
        <f>Subsumes1!F22</f>
        <v>255</v>
      </c>
      <c r="L2" s="21">
        <f>Subsumes1!G22</f>
        <v>540</v>
      </c>
      <c r="M2" s="21">
        <f>Subsumes1!H22</f>
        <v>795</v>
      </c>
      <c r="N2" s="21">
        <f>Subsumes1!I22</f>
        <v>795</v>
      </c>
      <c r="O2" s="21">
        <f>Subsumes1!J22</f>
        <v>660</v>
      </c>
      <c r="P2" s="21">
        <f>Subsumes1!K22</f>
        <v>345</v>
      </c>
      <c r="Q2" s="21">
        <f>Subsumes1!L22</f>
        <v>120</v>
      </c>
      <c r="R2" s="21">
        <f>Subsumes1!M22</f>
        <v>60</v>
      </c>
    </row>
    <row r="3" spans="1:18" ht="31" x14ac:dyDescent="0.4">
      <c r="A3" s="18" t="s">
        <v>16</v>
      </c>
      <c r="B3" s="19">
        <f>Subsumes2!B14</f>
        <v>1.1208736842005942E-4</v>
      </c>
      <c r="C3" s="20">
        <f>ABS(B2-B3)/B2</f>
        <v>0.25884582154968927</v>
      </c>
      <c r="D3" s="20"/>
      <c r="F3" s="21" t="s">
        <v>17</v>
      </c>
      <c r="G3" s="21">
        <f>Subsumes2!B22</f>
        <v>15</v>
      </c>
      <c r="H3" s="21">
        <f>Subsumes2!C22</f>
        <v>14</v>
      </c>
      <c r="I3" s="21">
        <f>Subsumes2!D22</f>
        <v>39</v>
      </c>
      <c r="J3" s="21">
        <f>Subsumes2!E22</f>
        <v>84</v>
      </c>
      <c r="K3" s="21">
        <f>Subsumes2!F22</f>
        <v>186</v>
      </c>
      <c r="L3" s="21">
        <f>Subsumes2!G22</f>
        <v>355</v>
      </c>
      <c r="M3" s="21">
        <f>Subsumes2!H22</f>
        <v>457</v>
      </c>
      <c r="N3" s="21">
        <f>Subsumes2!I22</f>
        <v>382</v>
      </c>
      <c r="O3" s="21">
        <f>Subsumes2!J22</f>
        <v>257</v>
      </c>
      <c r="P3" s="21">
        <f>Subsumes2!K22</f>
        <v>100</v>
      </c>
      <c r="Q3" s="21">
        <f>Subsumes2!L22</f>
        <v>21</v>
      </c>
      <c r="R3" s="21">
        <f>Subsumes2!M22</f>
        <v>5</v>
      </c>
    </row>
    <row r="4" spans="1:18" s="22" customFormat="1" ht="14" x14ac:dyDescent="0.2">
      <c r="G4" s="23">
        <f>ABS(G2-G3)/G2</f>
        <v>0</v>
      </c>
      <c r="H4" s="23">
        <f t="shared" ref="H4:R4" si="0">ABS(H2-H3)/H2</f>
        <v>6.6666666666666666E-2</v>
      </c>
      <c r="I4" s="23">
        <f t="shared" si="0"/>
        <v>0.13333333333333333</v>
      </c>
      <c r="J4" s="23">
        <f t="shared" si="0"/>
        <v>0.2</v>
      </c>
      <c r="K4" s="23">
        <f t="shared" si="0"/>
        <v>0.27058823529411763</v>
      </c>
      <c r="L4" s="23">
        <f t="shared" si="0"/>
        <v>0.34259259259259262</v>
      </c>
      <c r="M4" s="23">
        <f t="shared" si="0"/>
        <v>0.42515723270440253</v>
      </c>
      <c r="N4" s="23">
        <f t="shared" si="0"/>
        <v>0.51949685534591195</v>
      </c>
      <c r="O4" s="23">
        <f t="shared" si="0"/>
        <v>0.6106060606060606</v>
      </c>
      <c r="P4" s="23">
        <f t="shared" si="0"/>
        <v>0.71014492753623193</v>
      </c>
      <c r="Q4" s="23">
        <f t="shared" si="0"/>
        <v>0.82499999999999996</v>
      </c>
      <c r="R4" s="23">
        <f t="shared" si="0"/>
        <v>0.91666666666666663</v>
      </c>
    </row>
    <row r="5" spans="1:18" ht="31" x14ac:dyDescent="0.4">
      <c r="A5" s="18" t="s">
        <v>18</v>
      </c>
      <c r="B5" s="19">
        <f>Subsumes3!B14</f>
        <v>1.0581533388767822E-4</v>
      </c>
      <c r="C5" s="20">
        <f>(B3-B5)/B3</f>
        <v>5.5956657924879416E-2</v>
      </c>
      <c r="D5" s="20">
        <f>ABS(B2-B5)/B2</f>
        <v>0.30031833238282835</v>
      </c>
      <c r="F5" s="21" t="s">
        <v>17</v>
      </c>
      <c r="G5" s="21">
        <f>Subsumes3!B22</f>
        <v>15</v>
      </c>
      <c r="H5" s="21">
        <f>Subsumes3!C22</f>
        <v>14</v>
      </c>
      <c r="I5" s="21">
        <f>Subsumes3!D22</f>
        <v>39</v>
      </c>
      <c r="J5" s="21">
        <f>Subsumes3!E22</f>
        <v>84</v>
      </c>
      <c r="K5" s="21">
        <f>Subsumes3!F22</f>
        <v>186</v>
      </c>
      <c r="L5" s="21">
        <f>Subsumes3!G22</f>
        <v>355</v>
      </c>
      <c r="M5" s="21">
        <f>Subsumes3!H22</f>
        <v>457</v>
      </c>
      <c r="N5" s="21">
        <f>Subsumes3!I22</f>
        <v>382</v>
      </c>
      <c r="O5" s="21">
        <f>Subsumes3!J22</f>
        <v>257</v>
      </c>
      <c r="P5" s="21">
        <f>Subsumes3!K22</f>
        <v>100</v>
      </c>
      <c r="Q5" s="21">
        <f>Subsumes3!L22</f>
        <v>21</v>
      </c>
      <c r="R5" s="21">
        <f>Subsumes3!M22</f>
        <v>5</v>
      </c>
    </row>
    <row r="6" spans="1:18" x14ac:dyDescent="0.3">
      <c r="G6" s="23">
        <f>ABS(G3-G5)/G3</f>
        <v>0</v>
      </c>
      <c r="H6" s="23">
        <f t="shared" ref="H6:R6" si="1">ABS(H3-H5)/H3</f>
        <v>0</v>
      </c>
      <c r="I6" s="23">
        <f t="shared" si="1"/>
        <v>0</v>
      </c>
      <c r="J6" s="23">
        <f t="shared" si="1"/>
        <v>0</v>
      </c>
      <c r="K6" s="23">
        <f t="shared" si="1"/>
        <v>0</v>
      </c>
      <c r="L6" s="23">
        <f t="shared" si="1"/>
        <v>0</v>
      </c>
      <c r="M6" s="23">
        <f t="shared" si="1"/>
        <v>0</v>
      </c>
      <c r="N6" s="23">
        <f t="shared" si="1"/>
        <v>0</v>
      </c>
      <c r="O6" s="23">
        <f t="shared" si="1"/>
        <v>0</v>
      </c>
      <c r="P6" s="23">
        <f t="shared" si="1"/>
        <v>0</v>
      </c>
      <c r="Q6" s="23">
        <f t="shared" si="1"/>
        <v>0</v>
      </c>
      <c r="R6" s="23">
        <f t="shared" si="1"/>
        <v>0</v>
      </c>
    </row>
    <row r="7" spans="1:18" ht="31" x14ac:dyDescent="0.4">
      <c r="A7" s="18" t="s">
        <v>19</v>
      </c>
      <c r="B7" s="19">
        <f>Subsumes4!B14</f>
        <v>1.5749834390105394E-5</v>
      </c>
      <c r="C7" s="20">
        <f>(B5-B7)/B5</f>
        <v>0.85115735298984496</v>
      </c>
      <c r="D7" s="20">
        <f>(B2-B7)/B2</f>
        <v>0.89585752852738065</v>
      </c>
      <c r="F7" s="21" t="s">
        <v>17</v>
      </c>
      <c r="G7" s="21">
        <f>Subsumes4!B22</f>
        <v>15</v>
      </c>
      <c r="H7" s="21">
        <f>Subsumes4!C22</f>
        <v>14</v>
      </c>
      <c r="I7" s="21">
        <f>Subsumes4!D22</f>
        <v>39</v>
      </c>
      <c r="J7" s="21">
        <f>Subsumes4!E22</f>
        <v>84</v>
      </c>
      <c r="K7" s="21">
        <f>Subsumes4!F22</f>
        <v>186</v>
      </c>
      <c r="L7" s="21">
        <f>Subsumes4!G22</f>
        <v>355</v>
      </c>
      <c r="M7" s="21">
        <f>Subsumes4!H22</f>
        <v>457</v>
      </c>
      <c r="N7" s="21">
        <f>Subsumes4!I22</f>
        <v>382</v>
      </c>
      <c r="O7" s="21">
        <f>Subsumes4!J22</f>
        <v>257</v>
      </c>
      <c r="P7" s="21">
        <f>Subsumes4!K22</f>
        <v>100</v>
      </c>
      <c r="Q7" s="21">
        <f>Subsumes4!L22</f>
        <v>21</v>
      </c>
      <c r="R7" s="21">
        <f>Subsumes4!M22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Grafieken</vt:lpstr>
      </vt:variant>
      <vt:variant>
        <vt:i4>1</vt:i4>
      </vt:variant>
    </vt:vector>
  </HeadingPairs>
  <TitlesOfParts>
    <vt:vector size="6" baseType="lpstr">
      <vt:lpstr>Subsumes1</vt:lpstr>
      <vt:lpstr>Subsumes2</vt:lpstr>
      <vt:lpstr>Subsumes3</vt:lpstr>
      <vt:lpstr>Subsumes4</vt:lpstr>
      <vt:lpstr>Samenvatting</vt:lpstr>
      <vt:lpstr>Grafiek1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2015-12-01T20:35:17Z</dcterms:modified>
</cp:coreProperties>
</file>