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filterPrivacy="1" autoCompressPictures="0"/>
  <bookViews>
    <workbookView xWindow="0" yWindow="460" windowWidth="33880" windowHeight="18020" firstSheet="3" activeTab="10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ubsumes10" sheetId="18" r:id="rId10"/>
    <sheet name="Samenvatting_6" sheetId="6" r:id="rId11"/>
    <sheet name="Samenvatting_7" sheetId="12" r:id="rId12"/>
    <sheet name="Grafiek6" sheetId="8" r:id="rId13"/>
    <sheet name="Grafiek7" sheetId="13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6" l="1"/>
  <c r="C15" i="6"/>
  <c r="B13" i="18"/>
  <c r="B14" i="18"/>
  <c r="B15" i="6"/>
  <c r="B14" i="6"/>
  <c r="A3" i="18"/>
  <c r="C14" i="18"/>
  <c r="A17" i="18"/>
  <c r="C17" i="18"/>
  <c r="D17" i="18"/>
  <c r="E17" i="18"/>
  <c r="F17" i="18"/>
  <c r="B17" i="18"/>
  <c r="P13" i="18"/>
  <c r="O3" i="18"/>
  <c r="P14" i="18"/>
  <c r="Q14" i="18"/>
  <c r="R14" i="18"/>
  <c r="S14" i="18"/>
  <c r="Q13" i="18"/>
  <c r="R13" i="18"/>
  <c r="S13" i="18"/>
  <c r="C13" i="18"/>
  <c r="Q12" i="18"/>
  <c r="R12" i="18"/>
  <c r="C12" i="18"/>
  <c r="Q11" i="18"/>
  <c r="R11" i="18"/>
  <c r="C11" i="18"/>
  <c r="Q10" i="18"/>
  <c r="R10" i="18"/>
  <c r="C10" i="18"/>
  <c r="Q9" i="18"/>
  <c r="R9" i="18"/>
  <c r="C9" i="18"/>
  <c r="Q8" i="18"/>
  <c r="R8" i="18"/>
  <c r="C8" i="18"/>
  <c r="Q7" i="18"/>
  <c r="R7" i="18"/>
  <c r="C7" i="18"/>
  <c r="Q6" i="18"/>
  <c r="R6" i="18"/>
  <c r="C6" i="18"/>
  <c r="Q5" i="18"/>
  <c r="R5" i="18"/>
  <c r="C5" i="18"/>
  <c r="Q4" i="18"/>
  <c r="R4" i="18"/>
  <c r="C4" i="18"/>
  <c r="Q3" i="18"/>
  <c r="R3" i="18"/>
  <c r="C3" i="18"/>
  <c r="P13" i="16"/>
  <c r="O3" i="16"/>
  <c r="P14" i="16"/>
  <c r="B11" i="12"/>
  <c r="P13" i="17"/>
  <c r="O3" i="17"/>
  <c r="P14" i="17"/>
  <c r="B12" i="12"/>
  <c r="C12" i="12"/>
  <c r="B6" i="17"/>
  <c r="B12" i="17"/>
  <c r="B11" i="17"/>
  <c r="B10" i="17"/>
  <c r="B9" i="17"/>
  <c r="B8" i="17"/>
  <c r="B7" i="17"/>
  <c r="B5" i="17"/>
  <c r="B4" i="17"/>
  <c r="B3" i="17"/>
  <c r="B13" i="17"/>
  <c r="A3" i="17"/>
  <c r="B14" i="17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<sst xmlns="http://schemas.openxmlformats.org/spreadsheetml/2006/main" count="235" uniqueCount="36">
  <si>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</si>
  <si>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</si>
  <si>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</si>
  <si>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</si>
  <si>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</si>
  <si>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</si>
  <si>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</si>
  <si>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</si>
  <si>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</si>
  <si>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</si>
  <si>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</si>
  <si>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</si>
  <si>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</si>
  <si>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</si>
  <si>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</si>
  <si>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</si>
  <si>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</si>
  <si>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</si>
  <si>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</si>
  <si>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</si>
  <si>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</si>
  <si>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</si>
  <si>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</si>
  <si>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</si>
  <si>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</si>
  <si>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</si>
  <si>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</si>
  <si>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</si>
  <si>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</si>
  <si>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</si>
  <si>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</si>
  <si>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</si>
  <si>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</si>
  <si>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</si>
  <si>
    <t>Subsumes 10</t>
  </si>
  <si>
    <t>Subsumes + Redundant Comparators + Permutation optilmalisation + Lemma 4 + test array/hash/… + Lemma 5 + Lemma 6 + Unique_2 + LookupTable + PermRed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</si>
</sst>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NumberFormat="1" applyFont="1" applyFill="1"/>
  </cellXfs>
  <cellStyles count="5">
    <cellStyle name="Gevolgde hyperlink" xfId="4" builtinId="9" hidden="1"/>
    <cellStyle name="Hyperlink" xfId="3" builtinId="8" hidden="1"/>
    <cellStyle name="Komma" xfId="2" builtinId="3"/>
    <cellStyle name="Normaal" xfId="0" builtinId="0"/>
    <cellStyle name="Pro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chartsheet" Target="chartsheets/sheet1.xml"/><Relationship Id="rId14" Type="http://schemas.openxmlformats.org/officeDocument/2006/relationships/chartsheet" Target="chartsheets/sheet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  <c:pt idx="7">
                  <c:v>1.12474810906046E-6</c:v>
                </c:pt>
                <c:pt idx="8">
                  <c:v>9.6190895272288E-7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8533896"/>
        <c:axId val="2108556312"/>
      </c:barChart>
      <c:catAx>
        <c:axId val="21085338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8556312"/>
        <c:crosses val="autoZero"/>
        <c:auto val="1"/>
        <c:lblAlgn val="ctr"/>
        <c:lblOffset val="100"/>
        <c:noMultiLvlLbl val="0"/>
      </c:catAx>
      <c:valAx>
        <c:axId val="2108556312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85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(Samenvatting_7!$A$7,Samenvatting_7!$A$9:$A$11,Samenvatting_7!$A$12)</c:f>
              <c:strCache>
                <c:ptCount val="5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</c:strCache>
            </c:strRef>
          </c:cat>
          <c:val>
            <c:numRef>
              <c:f>(Samenvatting_7!$B$7,Samenvatting_7!$B$9:$B$11,Samenvatting_7!$B$12)</c:f>
              <c:numCache>
                <c:formatCode>0.0000000E+00</c:formatCode>
                <c:ptCount val="5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1.93775051441332E-11</c:v>
                </c:pt>
                <c:pt idx="3" formatCode="General">
                  <c:v>1.02732237197321E-11</c:v>
                </c:pt>
                <c:pt idx="4" formatCode="General">
                  <c:v>1.01406106545266E-11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8637880"/>
        <c:axId val="2108648024"/>
      </c:barChart>
      <c:catAx>
        <c:axId val="21086378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8648024"/>
        <c:crosses val="autoZero"/>
        <c:auto val="1"/>
        <c:lblAlgn val="ctr"/>
        <c:lblOffset val="100"/>
        <c:noMultiLvlLbl val="0"/>
      </c:catAx>
      <c:valAx>
        <c:axId val="2108648024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863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548" cy="562077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5" t="s">
        <v>9</v>
      </c>
      <c r="B2" s="35"/>
      <c r="C2" s="35"/>
      <c r="D2" s="35"/>
      <c r="E2" s="35"/>
      <c r="F2" s="35"/>
    </row>
    <row r="3" spans="1:6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>
      <c r="A15" s="15"/>
      <c r="B15" s="13"/>
      <c r="C15" s="13"/>
      <c r="D15" s="15"/>
      <c r="E15" s="15"/>
      <c r="F15" s="15"/>
    </row>
    <row r="16" spans="1:6">
      <c r="A16" s="35" t="s">
        <v>8</v>
      </c>
      <c r="B16" s="35"/>
      <c r="C16" s="35"/>
      <c r="D16" s="35"/>
      <c r="E16" s="35"/>
      <c r="F16" s="35"/>
    </row>
    <row r="17" spans="1:13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>
      <c r="A19" s="36" t="s">
        <v>11</v>
      </c>
      <c r="B19" s="36"/>
      <c r="C19" s="36"/>
      <c r="D19" s="36"/>
      <c r="E19" s="36"/>
      <c r="F19" s="36"/>
    </row>
    <row r="22" spans="1:13" ht="17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20" sqref="A20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/>
      <c r="C3" s="14">
        <f>B3/1000000000</f>
        <v>0</v>
      </c>
      <c r="D3" s="15"/>
      <c r="E3" s="15"/>
      <c r="F3" s="15"/>
      <c r="O3" s="12">
        <f>21^16</f>
        <v>1.4305686902419853E+21</v>
      </c>
      <c r="P3" s="26"/>
      <c r="Q3" s="14">
        <f>P3/1000000000</f>
        <v>0</v>
      </c>
      <c r="R3" s="14">
        <f>Q3/60</f>
        <v>0</v>
      </c>
      <c r="S3" s="15"/>
      <c r="T3" s="15"/>
      <c r="U3" s="15"/>
    </row>
    <row r="4" spans="1:21">
      <c r="A4" s="34"/>
      <c r="B4" s="13"/>
      <c r="C4" s="14">
        <f t="shared" ref="C4:C7" si="0">B4/1000000000</f>
        <v>0</v>
      </c>
      <c r="D4" s="15"/>
      <c r="E4" s="15"/>
      <c r="F4" s="15"/>
      <c r="O4" s="34"/>
      <c r="P4" s="26"/>
      <c r="Q4" s="14">
        <f t="shared" ref="Q4:Q7" si="1">P4/1000000000</f>
        <v>0</v>
      </c>
      <c r="R4" s="14">
        <f>Q4/60</f>
        <v>0</v>
      </c>
      <c r="S4" s="15"/>
      <c r="T4" s="15"/>
      <c r="U4" s="15"/>
    </row>
    <row r="5" spans="1:21">
      <c r="A5" s="34"/>
      <c r="B5" s="13"/>
      <c r="C5" s="14">
        <f t="shared" si="0"/>
        <v>0</v>
      </c>
      <c r="D5" s="15"/>
      <c r="E5" s="15"/>
      <c r="F5" s="15"/>
      <c r="O5" s="34"/>
      <c r="P5" s="26"/>
      <c r="Q5" s="14">
        <f t="shared" si="1"/>
        <v>0</v>
      </c>
      <c r="R5" s="14">
        <f>Q5/60</f>
        <v>0</v>
      </c>
      <c r="S5" s="15"/>
      <c r="T5" s="15"/>
      <c r="U5" s="15"/>
    </row>
    <row r="6" spans="1:21">
      <c r="A6" s="34"/>
      <c r="B6" s="13"/>
      <c r="C6" s="14">
        <f t="shared" si="0"/>
        <v>0</v>
      </c>
      <c r="D6" s="15"/>
      <c r="E6" s="15"/>
      <c r="F6" s="15"/>
      <c r="O6" s="34"/>
      <c r="P6" s="26"/>
      <c r="Q6" s="14">
        <f t="shared" si="1"/>
        <v>0</v>
      </c>
      <c r="R6" s="14">
        <f t="shared" ref="R6:R11" si="2">Q6/60</f>
        <v>0</v>
      </c>
      <c r="S6" s="15"/>
      <c r="T6" s="15"/>
      <c r="U6" s="15"/>
    </row>
    <row r="7" spans="1:21">
      <c r="A7" s="34"/>
      <c r="B7" s="13"/>
      <c r="C7" s="14">
        <f t="shared" si="0"/>
        <v>0</v>
      </c>
      <c r="D7" s="15"/>
      <c r="E7" s="15"/>
      <c r="F7" s="15"/>
      <c r="O7" s="34"/>
      <c r="P7" s="26"/>
      <c r="Q7" s="14">
        <f t="shared" si="1"/>
        <v>0</v>
      </c>
      <c r="R7" s="14">
        <f t="shared" si="2"/>
        <v>0</v>
      </c>
      <c r="S7" s="15"/>
      <c r="T7" s="15"/>
      <c r="U7" s="15"/>
    </row>
    <row r="8" spans="1:21">
      <c r="A8" s="15"/>
      <c r="B8" s="13"/>
      <c r="C8" s="14">
        <f>B8/1000000000</f>
        <v>0</v>
      </c>
      <c r="D8" s="15"/>
      <c r="E8" s="15"/>
      <c r="F8" s="15"/>
      <c r="O8" s="15"/>
      <c r="P8" s="26"/>
      <c r="Q8" s="14">
        <f>P8/1000000000</f>
        <v>0</v>
      </c>
      <c r="R8" s="14">
        <f t="shared" si="2"/>
        <v>0</v>
      </c>
      <c r="S8" s="15"/>
      <c r="T8" s="15"/>
      <c r="U8" s="15"/>
    </row>
    <row r="9" spans="1:21">
      <c r="A9" s="15"/>
      <c r="B9" s="13"/>
      <c r="C9" s="14">
        <f>B9/1000000000</f>
        <v>0</v>
      </c>
      <c r="D9" s="15"/>
      <c r="E9" s="15"/>
      <c r="F9" s="15"/>
      <c r="O9" s="15"/>
      <c r="P9" s="26"/>
      <c r="Q9" s="14">
        <f>P9/1000000000</f>
        <v>0</v>
      </c>
      <c r="R9" s="14">
        <f t="shared" si="2"/>
        <v>0</v>
      </c>
      <c r="S9" s="15"/>
      <c r="T9" s="15"/>
      <c r="U9" s="15"/>
    </row>
    <row r="10" spans="1:21">
      <c r="A10" s="15"/>
      <c r="B10" s="13"/>
      <c r="C10" s="14">
        <f t="shared" ref="C10:C14" si="3">B10/1000000000</f>
        <v>0</v>
      </c>
      <c r="D10" s="15"/>
      <c r="E10" s="15"/>
      <c r="F10" s="15"/>
      <c r="O10" s="15"/>
      <c r="P10" s="26"/>
      <c r="Q10" s="14">
        <f t="shared" ref="Q10:Q14" si="4">P10/1000000000</f>
        <v>0</v>
      </c>
      <c r="R10" s="14">
        <f t="shared" si="2"/>
        <v>0</v>
      </c>
      <c r="S10" s="15"/>
      <c r="T10" s="15"/>
      <c r="U10" s="15"/>
    </row>
    <row r="11" spans="1:21">
      <c r="A11" s="15"/>
      <c r="B11" s="13"/>
      <c r="C11" s="14">
        <f t="shared" si="3"/>
        <v>0</v>
      </c>
      <c r="D11" s="15"/>
      <c r="E11" s="15"/>
      <c r="F11" s="15"/>
      <c r="O11" s="15"/>
      <c r="P11" s="26"/>
      <c r="Q11" s="14">
        <f t="shared" si="4"/>
        <v>0</v>
      </c>
      <c r="R11" s="14">
        <f t="shared" si="2"/>
        <v>0</v>
      </c>
      <c r="S11" s="15"/>
      <c r="T11" s="15"/>
      <c r="U11" s="15"/>
    </row>
    <row r="12" spans="1:21">
      <c r="A12" s="17"/>
      <c r="B12" s="18"/>
      <c r="C12" s="19">
        <f t="shared" si="3"/>
        <v>0</v>
      </c>
      <c r="D12" s="15"/>
      <c r="E12" s="15"/>
      <c r="F12" s="15"/>
      <c r="O12" s="17"/>
      <c r="P12" s="27"/>
      <c r="Q12" s="19">
        <f t="shared" si="4"/>
        <v>0</v>
      </c>
      <c r="R12" s="19">
        <f>Q12/60</f>
        <v>0</v>
      </c>
      <c r="S12" s="15"/>
      <c r="T12" s="15"/>
      <c r="U12" s="15"/>
    </row>
    <row r="13" spans="1:21">
      <c r="A13" s="15" t="s">
        <v>6</v>
      </c>
      <c r="B13" s="20" t="e">
        <f>AVERAGE(B3:B12)</f>
        <v>#DIV/0!</v>
      </c>
      <c r="C13" s="21" t="e">
        <f t="shared" si="3"/>
        <v>#DIV/0!</v>
      </c>
      <c r="D13" s="15"/>
      <c r="E13" s="15"/>
      <c r="F13" s="15"/>
      <c r="G13" s="24"/>
      <c r="H13" s="1"/>
      <c r="O13" s="15" t="s">
        <v>6</v>
      </c>
      <c r="P13" s="20" t="e">
        <f>AVERAGE(P3:P12)</f>
        <v>#DIV/0!</v>
      </c>
      <c r="Q13" s="21" t="e">
        <f t="shared" si="4"/>
        <v>#DIV/0!</v>
      </c>
      <c r="R13" s="21" t="e">
        <f>Q13/60</f>
        <v>#DIV/0!</v>
      </c>
      <c r="S13" s="21" t="e">
        <f>R13/60</f>
        <v>#DIV/0!</v>
      </c>
      <c r="T13" s="21"/>
      <c r="U13" s="21"/>
    </row>
    <row r="14" spans="1:21">
      <c r="A14" s="15" t="s">
        <v>7</v>
      </c>
      <c r="B14" s="22" t="e">
        <f>B13/A3</f>
        <v>#DIV/0!</v>
      </c>
      <c r="C14" s="23" t="e">
        <f t="shared" si="3"/>
        <v>#DIV/0!</v>
      </c>
      <c r="D14" s="15"/>
      <c r="E14" s="15"/>
      <c r="F14" s="15"/>
      <c r="O14" s="15" t="s">
        <v>7</v>
      </c>
      <c r="P14" s="26" t="e">
        <f>P13/O3</f>
        <v>#DIV/0!</v>
      </c>
      <c r="Q14" s="23" t="e">
        <f t="shared" si="4"/>
        <v>#DIV/0!</v>
      </c>
      <c r="R14" s="23" t="e">
        <f>Q14/60</f>
        <v>#DIV/0!</v>
      </c>
      <c r="S14" s="15" t="e">
        <f>R14/60</f>
        <v>#DIV/0!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6">
      <c r="A17" s="12">
        <f>(55^33)</f>
        <v>2.703763826271497E+57</v>
      </c>
      <c r="B17" s="13" t="e">
        <f>A17*$B$14</f>
        <v>#DIV/0!</v>
      </c>
      <c r="C17" s="13" t="e">
        <f>C14*A17</f>
        <v>#DIV/0!</v>
      </c>
      <c r="D17" s="15" t="e">
        <f>C17/(60*60)</f>
        <v>#DIV/0!</v>
      </c>
      <c r="E17" s="15" t="e">
        <f>D17/24</f>
        <v>#DIV/0!</v>
      </c>
      <c r="F17" s="15" t="e">
        <f>E17/365</f>
        <v>#DIV/0!</v>
      </c>
    </row>
    <row r="19" spans="1:16">
      <c r="A19" s="36" t="s">
        <v>35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7">
      <c r="A22" s="11" t="s">
        <v>13</v>
      </c>
    </row>
    <row r="23" spans="1:16" ht="17">
      <c r="A23" s="11" t="s">
        <v>12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D16" sqref="D16"/>
    </sheetView>
  </sheetViews>
  <sheetFormatPr baseColWidth="10" defaultColWidth="10.83203125" defaultRowHeight="25" x14ac:dyDescent="0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4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>
      <c r="B1" s="2" t="s">
        <v>14</v>
      </c>
    </row>
    <row r="2" spans="1:18" ht="28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28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28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28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28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4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>
      <c r="A14" s="2" t="s">
        <v>33</v>
      </c>
      <c r="B14" s="3">
        <f>Subsumes9!$B$14</f>
        <v>9.6190895272287986E-7</v>
      </c>
      <c r="C14" s="4">
        <f>(B12-B14)/B12</f>
        <v>0.14477833305592774</v>
      </c>
      <c r="D14" s="4">
        <f>(B2-B14)/B2</f>
        <v>0.9936395791100423</v>
      </c>
    </row>
    <row r="15" spans="1:18">
      <c r="A15" s="2" t="s">
        <v>34</v>
      </c>
      <c r="B15" s="3" t="e">
        <f>Subsumes10!$B$14</f>
        <v>#DIV/0!</v>
      </c>
      <c r="C15" s="37" t="e">
        <f>(B14-B15)/B14</f>
        <v>#DIV/0!</v>
      </c>
      <c r="D15" s="37" t="e">
        <f>(B2-B15)/B2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C13" sqref="C13"/>
    </sheetView>
  </sheetViews>
  <sheetFormatPr baseColWidth="10" defaultColWidth="10.83203125" defaultRowHeight="25" x14ac:dyDescent="0"/>
  <cols>
    <col min="1" max="1" width="20.5" style="2" bestFit="1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>
      <c r="B1" s="2" t="s">
        <v>14</v>
      </c>
    </row>
    <row r="2" spans="1:18">
      <c r="A2" s="2" t="s">
        <v>15</v>
      </c>
      <c r="B2" s="3"/>
      <c r="F2" s="5"/>
    </row>
    <row r="3" spans="1:18">
      <c r="A3" s="2" t="s">
        <v>16</v>
      </c>
      <c r="B3" s="3"/>
      <c r="C3" s="4"/>
      <c r="D3" s="4"/>
      <c r="F3" s="5"/>
    </row>
    <row r="4" spans="1:18" s="6" customFormat="1" ht="14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2" t="s">
        <v>18</v>
      </c>
      <c r="B5" s="3"/>
      <c r="C5" s="4"/>
      <c r="D5" s="4"/>
      <c r="F5" s="5"/>
    </row>
    <row r="6" spans="1:18" s="6" customFormat="1" ht="14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8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>
      <c r="A8" s="2" t="s">
        <v>22</v>
      </c>
      <c r="B8" s="3"/>
      <c r="C8" s="4"/>
      <c r="D8" s="4"/>
      <c r="F8" s="5"/>
    </row>
    <row r="9" spans="1:18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>
      <c r="A12" s="2" t="s">
        <v>33</v>
      </c>
      <c r="B12" s="2">
        <f>Subsumes9!P14</f>
        <v>1.0140610654526572E-11</v>
      </c>
      <c r="C12" s="4">
        <f>(B11-B12)/B11</f>
        <v>1.2908612605289813E-2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>
      <c r="A2" s="35" t="s">
        <v>9</v>
      </c>
      <c r="B2" s="35"/>
      <c r="C2" s="35"/>
      <c r="D2" s="35"/>
      <c r="E2" s="35"/>
      <c r="F2" s="35"/>
    </row>
    <row r="3" spans="1:8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>
      <c r="A15" s="15"/>
      <c r="B15" s="13"/>
      <c r="C15" s="13"/>
      <c r="D15" s="15"/>
      <c r="E15" s="15"/>
      <c r="F15" s="15"/>
    </row>
    <row r="16" spans="1:8">
      <c r="A16" s="35" t="s">
        <v>8</v>
      </c>
      <c r="B16" s="35"/>
      <c r="C16" s="35"/>
      <c r="D16" s="35"/>
      <c r="E16" s="35"/>
      <c r="F16" s="35"/>
    </row>
    <row r="17" spans="1:13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>
      <c r="A19" s="36" t="s">
        <v>10</v>
      </c>
      <c r="B19" s="36"/>
      <c r="C19" s="36"/>
      <c r="D19" s="36"/>
      <c r="E19" s="36"/>
      <c r="F19" s="36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4" x14ac:dyDescent="0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>
      <c r="A2" s="35" t="s">
        <v>9</v>
      </c>
      <c r="B2" s="35"/>
      <c r="C2" s="35"/>
      <c r="D2" s="35"/>
      <c r="E2" s="35"/>
      <c r="F2" s="35"/>
    </row>
    <row r="3" spans="1:8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>
      <c r="A15" s="15"/>
      <c r="B15" s="13"/>
      <c r="C15" s="13"/>
      <c r="D15" s="15"/>
      <c r="E15" s="15"/>
      <c r="F15" s="15"/>
    </row>
    <row r="16" spans="1:8">
      <c r="A16" s="35" t="s">
        <v>8</v>
      </c>
      <c r="B16" s="35"/>
      <c r="C16" s="35"/>
      <c r="D16" s="35"/>
      <c r="E16" s="35"/>
      <c r="F16" s="35"/>
    </row>
    <row r="17" spans="1:13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>
      <c r="A19" s="36" t="s">
        <v>26</v>
      </c>
      <c r="B19" s="36"/>
      <c r="C19" s="36"/>
      <c r="D19" s="36"/>
      <c r="E19" s="36"/>
      <c r="F19" s="36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3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>
      <c r="A19" s="36" t="s">
        <v>27</v>
      </c>
      <c r="B19" s="36"/>
      <c r="C19" s="36"/>
      <c r="D19" s="36"/>
      <c r="E19" s="36"/>
      <c r="F19" s="36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>
      <c r="A2" s="35" t="s">
        <v>9</v>
      </c>
      <c r="B2" s="35"/>
      <c r="C2" s="35"/>
      <c r="D2" s="35"/>
      <c r="E2" s="35"/>
      <c r="F2" s="35"/>
      <c r="H2" s="35" t="s">
        <v>9</v>
      </c>
      <c r="I2" s="35"/>
      <c r="J2" s="35"/>
      <c r="K2" s="35"/>
      <c r="L2" s="35"/>
      <c r="M2" s="35"/>
      <c r="O2" s="35" t="s">
        <v>9</v>
      </c>
      <c r="P2" s="35"/>
      <c r="Q2" s="35"/>
      <c r="R2" s="35"/>
      <c r="S2" s="35"/>
      <c r="T2" s="35"/>
    </row>
    <row r="3" spans="1:20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>
      <c r="A16" s="35" t="s">
        <v>8</v>
      </c>
      <c r="B16" s="35"/>
      <c r="C16" s="35"/>
      <c r="D16" s="35"/>
      <c r="E16" s="35"/>
      <c r="F16" s="35"/>
      <c r="H16" s="35" t="s">
        <v>8</v>
      </c>
      <c r="I16" s="35"/>
      <c r="J16" s="35"/>
      <c r="K16" s="35"/>
      <c r="L16" s="35"/>
      <c r="M16" s="35"/>
      <c r="O16" s="35" t="s">
        <v>8</v>
      </c>
      <c r="P16" s="35"/>
      <c r="Q16" s="35"/>
      <c r="R16" s="35"/>
      <c r="S16" s="35"/>
      <c r="T16" s="35"/>
    </row>
    <row r="17" spans="1:20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>
      <c r="I20" s="8">
        <f>(B14-I14)/B14</f>
        <v>5.0811291874094475E-3</v>
      </c>
      <c r="P20" s="8">
        <f>(B14-P14)/B14</f>
        <v>1.1491366080792502E-2</v>
      </c>
    </row>
    <row r="21" spans="1:20">
      <c r="P21" s="8">
        <f>(I14-P14)/I14</f>
        <v>6.4429744790623529E-3</v>
      </c>
    </row>
    <row r="22" spans="1:20">
      <c r="A22" s="36" t="s">
        <v>28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3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>
      <c r="A19" s="36" t="s">
        <v>29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2" spans="1:13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6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6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>
      <c r="A19" s="36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I42" sqref="I42"/>
    </sheetView>
  </sheetViews>
  <sheetFormatPr baseColWidth="10" defaultColWidth="8.83203125" defaultRowHeight="14" x14ac:dyDescent="0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>
      <c r="A2" s="35" t="s">
        <v>9</v>
      </c>
      <c r="B2" s="35"/>
      <c r="C2" s="35"/>
      <c r="D2" s="35"/>
      <c r="E2" s="35"/>
      <c r="F2" s="35"/>
      <c r="H2" s="25"/>
      <c r="O2" s="35" t="s">
        <v>20</v>
      </c>
      <c r="P2" s="35"/>
      <c r="Q2" s="35"/>
      <c r="R2" s="35"/>
      <c r="S2" s="35"/>
      <c r="T2" s="35"/>
      <c r="U2" s="35"/>
    </row>
    <row r="3" spans="1:21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>
      <c r="A15" s="15"/>
      <c r="B15" s="13"/>
      <c r="C15" s="13"/>
      <c r="D15" s="15"/>
      <c r="E15" s="15"/>
      <c r="F15" s="15"/>
    </row>
    <row r="16" spans="1:21">
      <c r="A16" s="35" t="s">
        <v>8</v>
      </c>
      <c r="B16" s="35"/>
      <c r="C16" s="35"/>
      <c r="D16" s="35"/>
      <c r="E16" s="35"/>
      <c r="F16" s="35"/>
    </row>
    <row r="17" spans="1:16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>
      <c r="A19" s="36" t="s">
        <v>32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7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7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Grafieken</vt:lpstr>
      </vt:variant>
      <vt:variant>
        <vt:i4>2</vt:i4>
      </vt:variant>
    </vt:vector>
  </HeadingPairs>
  <TitlesOfParts>
    <vt:vector size="14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Subsumes10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2016-01-06T10:51:13Z</dcterms:modified>
</cp:coreProperties>
</file>