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4240" windowHeight="13740" firstSheet="3" activeTab="11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amenvatting_6" sheetId="6" r:id="rId8"/>
    <sheet name="Samenvatting_7" sheetId="12" r:id="rId9"/>
    <sheet name="Grafiek6" sheetId="8" r:id="rId10"/>
    <sheet name="Grafiek7" sheetId="13" r:id="rId11"/>
    <sheet name="Sheet1" sheetId="15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5" l="1"/>
  <c r="G7" i="15"/>
  <c r="F7" i="15"/>
  <c r="F6" i="15"/>
  <c r="G6" i="15"/>
  <c r="E6" i="15"/>
  <c r="E5" i="15"/>
  <c r="F5" i="15"/>
  <c r="G5" i="15"/>
  <c r="D5" i="15"/>
  <c r="G4" i="15"/>
  <c r="D4" i="15"/>
  <c r="E4" i="15"/>
  <c r="F4" i="15"/>
  <c r="C4" i="15"/>
  <c r="G3" i="15"/>
  <c r="F3" i="15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4"/>
  <c r="P14" i="14"/>
  <c r="B10" i="12"/>
  <c r="C10" i="12"/>
  <c r="B13" i="14"/>
  <c r="B14" i="14"/>
  <c r="B11" i="6"/>
  <c r="C11" i="6"/>
  <c r="Q12" i="11"/>
  <c r="R12" i="11"/>
  <c r="R6" i="11"/>
  <c r="R7" i="11"/>
  <c r="Q8" i="11"/>
  <c r="R8" i="11"/>
  <c r="Q9" i="11"/>
  <c r="R9" i="11"/>
  <c r="Q10" i="11"/>
  <c r="R10" i="11"/>
  <c r="Q11" i="11"/>
  <c r="R11" i="11"/>
  <c r="A3" i="14"/>
  <c r="C14" i="14"/>
  <c r="A17" i="14"/>
  <c r="C17" i="14"/>
  <c r="D17" i="14"/>
  <c r="E17" i="14"/>
  <c r="F17" i="14"/>
  <c r="B17" i="14"/>
  <c r="O3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Q3" i="14"/>
  <c r="R3" i="14"/>
  <c r="C3" i="14"/>
  <c r="P13" i="11"/>
  <c r="P14" i="11"/>
  <c r="B9" i="12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1"/>
  <c r="B14" i="11"/>
  <c r="B10" i="6"/>
  <c r="D10" i="6"/>
  <c r="C10" i="6"/>
  <c r="A3" i="11"/>
  <c r="C14" i="11"/>
  <c r="A17" i="11"/>
  <c r="C17" i="11"/>
  <c r="D17" i="11"/>
  <c r="E17" i="11"/>
  <c r="F17" i="11"/>
  <c r="B17" i="11"/>
  <c r="O3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Q7" i="11"/>
  <c r="C7" i="11"/>
  <c r="Q6" i="11"/>
  <c r="C6" i="11"/>
  <c r="Q5" i="11"/>
  <c r="R5" i="11"/>
  <c r="C5" i="11"/>
  <c r="Q4" i="11"/>
  <c r="R4" i="11"/>
  <c r="C4" i="11"/>
  <c r="Q3" i="11"/>
  <c r="R3" i="11"/>
  <c r="C3" i="11"/>
  <c r="C3" i="6"/>
  <c r="C13" i="10"/>
  <c r="I20" i="10"/>
  <c r="P21" i="10"/>
  <c r="P20" i="10"/>
  <c r="H8" i="6"/>
  <c r="I8" i="6"/>
  <c r="J8" i="6"/>
  <c r="K8" i="6"/>
  <c r="L8" i="6"/>
  <c r="M8" i="6"/>
  <c r="N8" i="6"/>
  <c r="O8" i="6"/>
  <c r="P8" i="6"/>
  <c r="Q8" i="6"/>
  <c r="R8" i="6"/>
  <c r="G8" i="6"/>
  <c r="P13" i="10"/>
  <c r="P14" i="10"/>
  <c r="B9" i="6"/>
  <c r="D9" i="6"/>
  <c r="C9" i="6"/>
  <c r="B13" i="10"/>
  <c r="B14" i="10"/>
  <c r="I13" i="10"/>
  <c r="I14" i="10"/>
  <c r="O3" i="10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H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A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R5" i="9"/>
  <c r="R4" i="9"/>
  <c r="R3" i="9"/>
  <c r="P13" i="9"/>
  <c r="P14" i="9"/>
  <c r="Q14" i="9"/>
  <c r="R14" i="9"/>
  <c r="S14" i="9"/>
  <c r="Q13" i="9"/>
  <c r="R13" i="9"/>
  <c r="S13" i="9"/>
  <c r="O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<sst xmlns="http://schemas.openxmlformats.org/spreadsheetml/2006/main" count="170" uniqueCount="38">
  <si>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</si>
  <si>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</si>
  <si>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</si>
  <si>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</si>
  <si>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</si>
  <si>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</si>
  <si>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</si>
  <si>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</si>
  <si>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</si>
  <si>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</si>
  <si>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</si>
  <si>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</si>
  <si>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</si>
  <si>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</si>
  <si>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</si>
  <si>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</si>
  <si>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</si>
  <si>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</si>
  <si>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</si>
  <si>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</si>
  <si>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</si>
  <si>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</si>
  <si>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</si>
  <si>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</si>
  <si>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</si>
  <si>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</si>
  <si>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</si>
  <si>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</si>
  <si>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</si>
  <si>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</si>
  <si>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</si>
  <si>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2 kanalen</t>
  </si>
  <si>
    <t>3 kanalen</t>
  </si>
  <si>
    <t>4 kanalen</t>
  </si>
  <si>
    <t>5 kanalen</t>
  </si>
  <si>
    <t>6 kanalen</t>
  </si>
  <si>
    <t>7 kanalen</t>
  </si>
  <si>
    <t>Subsumes7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</si>
</sst>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>
                  <c:v>1.3247841965674459E-6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999872"/>
        <c:axId val="78779904"/>
      </c:barChart>
      <c:catAx>
        <c:axId val="759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779904"/>
        <c:crosses val="autoZero"/>
        <c:auto val="1"/>
        <c:lblAlgn val="ctr"/>
        <c:lblOffset val="100"/>
        <c:noMultiLvlLbl val="0"/>
      </c:catAx>
      <c:valAx>
        <c:axId val="7877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9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 formatCode="General">
                  <c:v>9.5419548041935121E-10</c:v>
                </c:pt>
                <c:pt idx="1">
                  <c:v>1.7567906277502009E-11</c:v>
                </c:pt>
                <c:pt idx="2" formatCode="General">
                  <c:v>2.0264705407886594E-11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308736"/>
        <c:axId val="84311424"/>
      </c:barChart>
      <c:catAx>
        <c:axId val="843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311424"/>
        <c:crosses val="autoZero"/>
        <c:auto val="1"/>
        <c:lblAlgn val="ctr"/>
        <c:lblOffset val="100"/>
        <c:noMultiLvlLbl val="0"/>
      </c:catAx>
      <c:valAx>
        <c:axId val="8431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3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2" t="s">
        <v>9</v>
      </c>
      <c r="B2" s="32"/>
      <c r="C2" s="32"/>
      <c r="D2" s="32"/>
      <c r="E2" s="32"/>
      <c r="F2" s="32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3" t="s">
        <v>11</v>
      </c>
      <c r="B19" s="33"/>
      <c r="C19" s="33"/>
      <c r="D19" s="33"/>
      <c r="E19" s="33"/>
      <c r="F19" s="33"/>
    </row>
    <row r="22" spans="1:13" ht="18.75" x14ac:dyDescent="0.3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defaultRowHeight="15" x14ac:dyDescent="0.25"/>
  <cols>
    <col min="2" max="5" width="9.42578125" bestFit="1" customWidth="1"/>
    <col min="6" max="6" width="10" bestFit="1" customWidth="1"/>
    <col min="7" max="7" width="12" bestFit="1" customWidth="1"/>
  </cols>
  <sheetData>
    <row r="1" spans="1:7" x14ac:dyDescent="0.25">
      <c r="A1" s="36" t="s">
        <v>37</v>
      </c>
      <c r="B1" s="36"/>
      <c r="C1" s="36"/>
      <c r="D1" s="36"/>
      <c r="E1" s="36"/>
      <c r="F1" s="36"/>
      <c r="G1" s="36"/>
    </row>
    <row r="2" spans="1:7" x14ac:dyDescent="0.25"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5" t="s">
        <v>1</v>
      </c>
      <c r="B3">
        <v>16093076</v>
      </c>
      <c r="C3">
        <v>20097184</v>
      </c>
      <c r="D3">
        <v>19914673</v>
      </c>
      <c r="E3">
        <v>30480618</v>
      </c>
      <c r="F3" s="37">
        <f>Subsumes7!B13</f>
        <v>171885898</v>
      </c>
      <c r="G3" s="37">
        <f>Subsumes7!P13</f>
        <v>28990053073.5</v>
      </c>
    </row>
    <row r="4" spans="1:7" x14ac:dyDescent="0.25">
      <c r="C4">
        <f>C3/B3</f>
        <v>1.2488093637288484</v>
      </c>
      <c r="D4">
        <f t="shared" ref="D4:F5" si="0">D3/C3</f>
        <v>0.99091857844362674</v>
      </c>
      <c r="E4">
        <f t="shared" si="0"/>
        <v>1.530560808103653</v>
      </c>
      <c r="F4">
        <f t="shared" si="0"/>
        <v>5.6391867776434195</v>
      </c>
      <c r="G4">
        <f>G3/F3</f>
        <v>168.65870563447851</v>
      </c>
    </row>
    <row r="5" spans="1:7" x14ac:dyDescent="0.25">
      <c r="D5">
        <f t="shared" si="0"/>
        <v>0.79349066977270277</v>
      </c>
      <c r="E5">
        <f t="shared" ref="E5:E6" si="1">E4/D4</f>
        <v>1.544587861605752</v>
      </c>
      <c r="F5">
        <f t="shared" ref="F5:G8" si="2">F4/E4</f>
        <v>3.6843925101089621</v>
      </c>
      <c r="G5">
        <f t="shared" ref="G5:G6" si="3">G4/F4</f>
        <v>29.90833825599228</v>
      </c>
    </row>
    <row r="6" spans="1:7" x14ac:dyDescent="0.25">
      <c r="E6">
        <f t="shared" si="1"/>
        <v>1.9465734386621114</v>
      </c>
      <c r="F6">
        <f t="shared" si="2"/>
        <v>2.3853563799722415</v>
      </c>
      <c r="G6">
        <f t="shared" si="3"/>
        <v>8.1175765540538922</v>
      </c>
    </row>
    <row r="7" spans="1:7" x14ac:dyDescent="0.25">
      <c r="F7">
        <f t="shared" si="2"/>
        <v>1.2254129911541933</v>
      </c>
      <c r="G7">
        <f t="shared" si="2"/>
        <v>3.4030875311589108</v>
      </c>
    </row>
    <row r="8" spans="1:7" x14ac:dyDescent="0.25">
      <c r="G8">
        <f t="shared" si="2"/>
        <v>2.7770943802004311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2" t="s">
        <v>9</v>
      </c>
      <c r="B2" s="32"/>
      <c r="C2" s="32"/>
      <c r="D2" s="32"/>
      <c r="E2" s="32"/>
      <c r="F2" s="32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3" t="s">
        <v>10</v>
      </c>
      <c r="B19" s="33"/>
      <c r="C19" s="33"/>
      <c r="D19" s="33"/>
      <c r="E19" s="33"/>
      <c r="F19" s="33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2" t="s">
        <v>9</v>
      </c>
      <c r="B2" s="32"/>
      <c r="C2" s="32"/>
      <c r="D2" s="32"/>
      <c r="E2" s="32"/>
      <c r="F2" s="32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3" t="s">
        <v>26</v>
      </c>
      <c r="B19" s="33"/>
      <c r="C19" s="33"/>
      <c r="D19" s="33"/>
      <c r="E19" s="33"/>
      <c r="F19" s="33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2" t="s">
        <v>9</v>
      </c>
      <c r="B2" s="32"/>
      <c r="C2" s="32"/>
      <c r="D2" s="32"/>
      <c r="E2" s="32"/>
      <c r="F2" s="32"/>
      <c r="H2" s="25"/>
      <c r="O2" s="32" t="s">
        <v>20</v>
      </c>
      <c r="P2" s="32"/>
      <c r="Q2" s="32"/>
      <c r="R2" s="32"/>
      <c r="S2" s="32"/>
      <c r="T2" s="32"/>
      <c r="U2" s="32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3" t="s">
        <v>27</v>
      </c>
      <c r="B19" s="33"/>
      <c r="C19" s="33"/>
      <c r="D19" s="33"/>
      <c r="E19" s="33"/>
      <c r="F19" s="33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2" t="s">
        <v>9</v>
      </c>
      <c r="B2" s="32"/>
      <c r="C2" s="32"/>
      <c r="D2" s="32"/>
      <c r="E2" s="32"/>
      <c r="F2" s="32"/>
      <c r="H2" s="32" t="s">
        <v>9</v>
      </c>
      <c r="I2" s="32"/>
      <c r="J2" s="32"/>
      <c r="K2" s="32"/>
      <c r="L2" s="32"/>
      <c r="M2" s="32"/>
      <c r="O2" s="32" t="s">
        <v>9</v>
      </c>
      <c r="P2" s="32"/>
      <c r="Q2" s="32"/>
      <c r="R2" s="32"/>
      <c r="S2" s="32"/>
      <c r="T2" s="32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2" t="s">
        <v>8</v>
      </c>
      <c r="B16" s="32"/>
      <c r="C16" s="32"/>
      <c r="D16" s="32"/>
      <c r="E16" s="32"/>
      <c r="F16" s="32"/>
      <c r="H16" s="32" t="s">
        <v>8</v>
      </c>
      <c r="I16" s="32"/>
      <c r="J16" s="32"/>
      <c r="K16" s="32"/>
      <c r="L16" s="32"/>
      <c r="M16" s="32"/>
      <c r="O16" s="32" t="s">
        <v>8</v>
      </c>
      <c r="P16" s="32"/>
      <c r="Q16" s="32"/>
      <c r="R16" s="32"/>
      <c r="S16" s="32"/>
      <c r="T16" s="32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5">
      <c r="P21" s="8">
        <f>(I14-P14)/I14</f>
        <v>6.4429744790623529E-3</v>
      </c>
    </row>
    <row r="22" spans="1:20" x14ac:dyDescent="0.25">
      <c r="A22" s="33" t="s">
        <v>28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2" t="s">
        <v>9</v>
      </c>
      <c r="B2" s="32"/>
      <c r="C2" s="32"/>
      <c r="D2" s="32"/>
      <c r="E2" s="32"/>
      <c r="F2" s="32"/>
      <c r="H2" s="25"/>
      <c r="O2" s="32" t="s">
        <v>20</v>
      </c>
      <c r="P2" s="32"/>
      <c r="Q2" s="32"/>
      <c r="R2" s="32"/>
      <c r="S2" s="32"/>
      <c r="T2" s="32"/>
      <c r="U2" s="32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2" t="s">
        <v>8</v>
      </c>
      <c r="B16" s="32"/>
      <c r="C16" s="32"/>
      <c r="D16" s="32"/>
      <c r="E16" s="32"/>
      <c r="F16" s="32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33" t="s">
        <v>29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2" spans="1:13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6" sqref="P16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2" t="s">
        <v>9</v>
      </c>
      <c r="B2" s="32"/>
      <c r="C2" s="32"/>
      <c r="D2" s="32"/>
      <c r="E2" s="32"/>
      <c r="F2" s="32"/>
      <c r="H2" s="25"/>
      <c r="O2" s="32" t="s">
        <v>20</v>
      </c>
      <c r="P2" s="32"/>
      <c r="Q2" s="32"/>
      <c r="R2" s="32"/>
      <c r="S2" s="32"/>
      <c r="T2" s="32"/>
      <c r="U2" s="32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25303754288</v>
      </c>
      <c r="Q3" s="14">
        <f>P3/1000000000</f>
        <v>25.303754288</v>
      </c>
      <c r="R3" s="14">
        <f>Q3/60</f>
        <v>0.42172923813333335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30815589393</v>
      </c>
      <c r="Q4" s="14">
        <f t="shared" ref="Q4:Q7" si="1">P4/1000000000</f>
        <v>30.815589393</v>
      </c>
      <c r="R4" s="14">
        <f>Q4/60</f>
        <v>0.51359315655000004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30869004997</v>
      </c>
      <c r="Q5" s="14">
        <f t="shared" si="1"/>
        <v>30.869004997000001</v>
      </c>
      <c r="R5" s="14">
        <f>Q5/60</f>
        <v>0.51448341661666663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30732405134</v>
      </c>
      <c r="Q6" s="14">
        <f t="shared" si="1"/>
        <v>30.732405134</v>
      </c>
      <c r="R6" s="14">
        <f t="shared" ref="R6:R11" si="2">Q6/60</f>
        <v>0.51220675223333334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30745232266</v>
      </c>
      <c r="Q7" s="14">
        <f t="shared" si="1"/>
        <v>30.745232265999999</v>
      </c>
      <c r="R7" s="14">
        <f t="shared" si="2"/>
        <v>0.51242053776666663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31324298061</v>
      </c>
      <c r="Q8" s="14">
        <f>P8/1000000000</f>
        <v>31.324298061</v>
      </c>
      <c r="R8" s="14">
        <f t="shared" si="2"/>
        <v>0.52207163435000004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30733605439</v>
      </c>
      <c r="Q9" s="14">
        <f>P9/1000000000</f>
        <v>30.733605439000002</v>
      </c>
      <c r="R9" s="14">
        <f t="shared" si="2"/>
        <v>0.51222675731666667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26954671901</v>
      </c>
      <c r="Q10" s="14">
        <f t="shared" ref="Q10:Q14" si="4">P10/1000000000</f>
        <v>26.954671901000001</v>
      </c>
      <c r="R10" s="14">
        <f t="shared" si="2"/>
        <v>0.44924453168333334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25288023135</v>
      </c>
      <c r="Q11" s="14">
        <f t="shared" si="4"/>
        <v>25.288023135</v>
      </c>
      <c r="R11" s="14">
        <f t="shared" si="2"/>
        <v>0.42146705224999997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27133946121</v>
      </c>
      <c r="Q12" s="19">
        <f t="shared" si="4"/>
        <v>27.133946121000001</v>
      </c>
      <c r="R12" s="19">
        <f>Q12/60</f>
        <v>0.45223243535000002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28990053073.5</v>
      </c>
      <c r="Q13" s="21">
        <f t="shared" si="4"/>
        <v>28.9900530735</v>
      </c>
      <c r="R13" s="21">
        <f>Q13/60</f>
        <v>0.48316755122499999</v>
      </c>
      <c r="S13" s="21">
        <f>R13/60</f>
        <v>8.0527925204166659E-3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2.0264705407886594E-11</v>
      </c>
      <c r="Q14" s="23">
        <f t="shared" si="4"/>
        <v>2.0264705407886594E-20</v>
      </c>
      <c r="R14" s="23">
        <f>Q14/60</f>
        <v>3.3774509013144324E-22</v>
      </c>
      <c r="S14" s="15">
        <f>R14/60</f>
        <v>5.6290848355240542E-24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2" t="s">
        <v>8</v>
      </c>
      <c r="B16" s="32"/>
      <c r="C16" s="32"/>
      <c r="D16" s="32"/>
      <c r="E16" s="32"/>
      <c r="F16" s="32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5">
      <c r="A19" s="34" t="s">
        <v>30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2" spans="1:16" ht="18.75" x14ac:dyDescent="0.3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.75" x14ac:dyDescent="0.3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9" sqref="B9"/>
    </sheetView>
  </sheetViews>
  <sheetFormatPr defaultColWidth="10.85546875" defaultRowHeight="26.25" x14ac:dyDescent="0.4"/>
  <cols>
    <col min="1" max="1" width="20.5703125" style="2" bestFit="1" customWidth="1"/>
    <col min="2" max="2" width="24.28515625" style="2" bestFit="1" customWidth="1"/>
    <col min="3" max="3" width="23.8554687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30.95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0.95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.1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0.95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.1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0.95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.1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ht="26.1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ht="26.1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ht="26.1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</row>
    <row r="12" spans="1:18" ht="26.1" x14ac:dyDescent="0.3">
      <c r="A1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9" sqref="C9"/>
    </sheetView>
  </sheetViews>
  <sheetFormatPr defaultColWidth="10.85546875" defaultRowHeight="26.25" x14ac:dyDescent="0.4"/>
  <cols>
    <col min="1" max="1" width="20.5703125" style="2" bestFit="1" customWidth="1"/>
    <col min="2" max="2" width="26.140625" style="2" bestFit="1" customWidth="1"/>
    <col min="3" max="3" width="14.570312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26.1" x14ac:dyDescent="0.3">
      <c r="A2" s="2" t="s">
        <v>15</v>
      </c>
      <c r="B2" s="3"/>
      <c r="F2" s="5"/>
    </row>
    <row r="3" spans="1:18" ht="26.1" x14ac:dyDescent="0.3">
      <c r="A3" s="2" t="s">
        <v>16</v>
      </c>
      <c r="B3" s="3"/>
      <c r="C3" s="4"/>
      <c r="D3" s="4"/>
      <c r="F3" s="5"/>
    </row>
    <row r="4" spans="1:18" s="6" customFormat="1" ht="14.1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6.1" x14ac:dyDescent="0.3">
      <c r="A5" s="2" t="s">
        <v>18</v>
      </c>
      <c r="B5" s="3"/>
      <c r="C5" s="4"/>
      <c r="D5" s="4"/>
      <c r="F5" s="5"/>
    </row>
    <row r="6" spans="1:18" s="6" customFormat="1" ht="14.1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0.95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ht="26.1" x14ac:dyDescent="0.3">
      <c r="A8" s="2" t="s">
        <v>22</v>
      </c>
      <c r="B8" s="3"/>
      <c r="C8" s="4"/>
      <c r="D8" s="4"/>
      <c r="F8" s="5"/>
    </row>
    <row r="9" spans="1:18" ht="26.1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ht="26.1" x14ac:dyDescent="0.3">
      <c r="A10" s="2" t="s">
        <v>24</v>
      </c>
      <c r="B10" s="2">
        <f>Subsumes7!P14</f>
        <v>2.0264705407886594E-11</v>
      </c>
      <c r="C10" s="4">
        <f>(B9-B10)/B9</f>
        <v>-0.1535071446640279</v>
      </c>
    </row>
    <row r="11" spans="1:18" ht="26.1" x14ac:dyDescent="0.3">
      <c r="A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Samenvatting_6</vt:lpstr>
      <vt:lpstr>Samenvatting_7</vt:lpstr>
      <vt:lpstr>Sheet1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2015-12-13T14:43:20Z</dcterms:modified>
</cp:coreProperties>
</file>