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1840" yWindow="460" windowWidth="23560" windowHeight="14560" activeTab="6"/>
  </bookViews>
  <sheets>
    <sheet name="Subsumes1" sheetId="1" r:id="rId1"/>
    <sheet name="Subsumes2" sheetId="5" r:id="rId2"/>
    <sheet name="Subsumes3" sheetId="7" r:id="rId3"/>
    <sheet name="Subsumes4" sheetId="9" r:id="rId4"/>
    <sheet name="Subsumes5" sheetId="10" r:id="rId5"/>
    <sheet name="Samenvatting" sheetId="6" r:id="rId6"/>
    <sheet name="Grafiek1" sheetId="8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6" l="1"/>
  <c r="C13" i="10"/>
  <c r="I20" i="10"/>
  <c r="P21" i="10"/>
  <c r="P20" i="10"/>
  <c r="H8" i="6"/>
  <c r="I8" i="6"/>
  <c r="J8" i="6"/>
  <c r="K8" i="6"/>
  <c r="L8" i="6"/>
  <c r="M8" i="6"/>
  <c r="N8" i="6"/>
  <c r="O8" i="6"/>
  <c r="P8" i="6"/>
  <c r="Q8" i="6"/>
  <c r="R8" i="6"/>
  <c r="G8" i="6"/>
  <c r="P13" i="10"/>
  <c r="P14" i="10"/>
  <c r="B9" i="6"/>
  <c r="D9" i="6"/>
  <c r="C9" i="6"/>
  <c r="B13" i="10"/>
  <c r="B14" i="10"/>
  <c r="I13" i="10"/>
  <c r="I14" i="10"/>
  <c r="O3" i="10"/>
  <c r="Q14" i="10"/>
  <c r="O17" i="10"/>
  <c r="Q17" i="10"/>
  <c r="R17" i="10"/>
  <c r="S17" i="10"/>
  <c r="T17" i="10"/>
  <c r="P17" i="10"/>
  <c r="Q13" i="10"/>
  <c r="Q12" i="10"/>
  <c r="Q11" i="10"/>
  <c r="Q10" i="10"/>
  <c r="Q9" i="10"/>
  <c r="Q8" i="10"/>
  <c r="Q7" i="10"/>
  <c r="Q6" i="10"/>
  <c r="Q5" i="10"/>
  <c r="Q4" i="10"/>
  <c r="Q3" i="10"/>
  <c r="H3" i="10"/>
  <c r="J14" i="10"/>
  <c r="H17" i="10"/>
  <c r="J17" i="10"/>
  <c r="K17" i="10"/>
  <c r="L17" i="10"/>
  <c r="M17" i="10"/>
  <c r="I17" i="10"/>
  <c r="J13" i="10"/>
  <c r="J12" i="10"/>
  <c r="J11" i="10"/>
  <c r="J10" i="10"/>
  <c r="J9" i="10"/>
  <c r="J8" i="10"/>
  <c r="J7" i="10"/>
  <c r="J6" i="10"/>
  <c r="J5" i="10"/>
  <c r="J4" i="10"/>
  <c r="J3" i="10"/>
  <c r="A3" i="10"/>
  <c r="C14" i="10"/>
  <c r="A17" i="10"/>
  <c r="C17" i="10"/>
  <c r="D17" i="10"/>
  <c r="E17" i="10"/>
  <c r="F17" i="10"/>
  <c r="B17" i="10"/>
  <c r="C12" i="10"/>
  <c r="C11" i="10"/>
  <c r="C10" i="10"/>
  <c r="C9" i="10"/>
  <c r="C8" i="10"/>
  <c r="C7" i="10"/>
  <c r="C6" i="10"/>
  <c r="C5" i="10"/>
  <c r="C4" i="10"/>
  <c r="C3" i="10"/>
  <c r="R5" i="9"/>
  <c r="R4" i="9"/>
  <c r="R3" i="9"/>
  <c r="P13" i="9"/>
  <c r="P14" i="9"/>
  <c r="Q14" i="9"/>
  <c r="R14" i="9"/>
  <c r="S14" i="9"/>
  <c r="Q13" i="9"/>
  <c r="R13" i="9"/>
  <c r="S13" i="9"/>
  <c r="O3" i="9"/>
  <c r="Q12" i="9"/>
  <c r="Q11" i="9"/>
  <c r="Q10" i="9"/>
  <c r="Q9" i="9"/>
  <c r="Q8" i="9"/>
  <c r="Q7" i="9"/>
  <c r="Q6" i="9"/>
  <c r="Q5" i="9"/>
  <c r="Q4" i="9"/>
  <c r="Q3" i="9"/>
  <c r="B13" i="9"/>
  <c r="B14" i="9"/>
  <c r="B7" i="6"/>
  <c r="D7" i="6"/>
  <c r="C7" i="6"/>
  <c r="H7" i="6"/>
  <c r="I7" i="6"/>
  <c r="J7" i="6"/>
  <c r="K7" i="6"/>
  <c r="L7" i="6"/>
  <c r="M7" i="6"/>
  <c r="N7" i="6"/>
  <c r="O7" i="6"/>
  <c r="P7" i="6"/>
  <c r="Q7" i="6"/>
  <c r="R7" i="6"/>
  <c r="G7" i="6"/>
  <c r="A3" i="9"/>
  <c r="C14" i="9"/>
  <c r="A17" i="9"/>
  <c r="C17" i="9"/>
  <c r="D17" i="9"/>
  <c r="E17" i="9"/>
  <c r="F17" i="9"/>
  <c r="B17" i="9"/>
  <c r="C13" i="9"/>
  <c r="C12" i="9"/>
  <c r="C11" i="9"/>
  <c r="C10" i="9"/>
  <c r="C9" i="9"/>
  <c r="C8" i="9"/>
  <c r="C7" i="9"/>
  <c r="C6" i="9"/>
  <c r="C5" i="9"/>
  <c r="C4" i="9"/>
  <c r="C3" i="9"/>
  <c r="B13" i="7"/>
  <c r="B14" i="7"/>
  <c r="B5" i="6"/>
  <c r="D5" i="6"/>
  <c r="H3" i="6"/>
  <c r="H5" i="6"/>
  <c r="H6" i="6"/>
  <c r="I3" i="6"/>
  <c r="I5" i="6"/>
  <c r="I6" i="6"/>
  <c r="J3" i="6"/>
  <c r="J5" i="6"/>
  <c r="J6" i="6"/>
  <c r="K3" i="6"/>
  <c r="K5" i="6"/>
  <c r="K6" i="6"/>
  <c r="L3" i="6"/>
  <c r="L5" i="6"/>
  <c r="L6" i="6"/>
  <c r="M3" i="6"/>
  <c r="M5" i="6"/>
  <c r="M6" i="6"/>
  <c r="N3" i="6"/>
  <c r="N5" i="6"/>
  <c r="N6" i="6"/>
  <c r="O3" i="6"/>
  <c r="O5" i="6"/>
  <c r="O6" i="6"/>
  <c r="P3" i="6"/>
  <c r="P5" i="6"/>
  <c r="P6" i="6"/>
  <c r="Q3" i="6"/>
  <c r="Q5" i="6"/>
  <c r="Q6" i="6"/>
  <c r="R3" i="6"/>
  <c r="R5" i="6"/>
  <c r="R6" i="6"/>
  <c r="G3" i="6"/>
  <c r="G5" i="6"/>
  <c r="G6" i="6"/>
  <c r="B3" i="6"/>
  <c r="C5" i="6"/>
  <c r="A3" i="7"/>
  <c r="C14" i="7"/>
  <c r="A17" i="7"/>
  <c r="C17" i="7"/>
  <c r="D17" i="7"/>
  <c r="E17" i="7"/>
  <c r="F17" i="7"/>
  <c r="B17" i="7"/>
  <c r="C13" i="7"/>
  <c r="C12" i="7"/>
  <c r="C11" i="7"/>
  <c r="C10" i="7"/>
  <c r="C9" i="7"/>
  <c r="C8" i="7"/>
  <c r="C7" i="7"/>
  <c r="C6" i="7"/>
  <c r="C5" i="7"/>
  <c r="C4" i="7"/>
  <c r="C3" i="7"/>
  <c r="H2" i="6"/>
  <c r="H4" i="6"/>
  <c r="I2" i="6"/>
  <c r="I4" i="6"/>
  <c r="J2" i="6"/>
  <c r="J4" i="6"/>
  <c r="K2" i="6"/>
  <c r="K4" i="6"/>
  <c r="L2" i="6"/>
  <c r="L4" i="6"/>
  <c r="M2" i="6"/>
  <c r="M4" i="6"/>
  <c r="N2" i="6"/>
  <c r="N4" i="6"/>
  <c r="O2" i="6"/>
  <c r="O4" i="6"/>
  <c r="P2" i="6"/>
  <c r="P4" i="6"/>
  <c r="Q2" i="6"/>
  <c r="Q4" i="6"/>
  <c r="R2" i="6"/>
  <c r="R4" i="6"/>
  <c r="G2" i="6"/>
  <c r="G4" i="6"/>
  <c r="B2" i="6"/>
  <c r="B13" i="1"/>
  <c r="A17" i="5"/>
  <c r="B13" i="5"/>
  <c r="A3" i="5"/>
  <c r="B14" i="5"/>
  <c r="C14" i="5"/>
  <c r="C17" i="5"/>
  <c r="D17" i="5"/>
  <c r="E17" i="5"/>
  <c r="F17" i="5"/>
  <c r="C12" i="5"/>
  <c r="C11" i="5"/>
  <c r="C10" i="5"/>
  <c r="C9" i="5"/>
  <c r="C8" i="5"/>
  <c r="C7" i="5"/>
  <c r="C6" i="5"/>
  <c r="C5" i="5"/>
  <c r="C4" i="5"/>
  <c r="C3" i="5"/>
  <c r="A3" i="1"/>
  <c r="A17" i="1"/>
  <c r="C13" i="1"/>
  <c r="C12" i="1"/>
  <c r="C11" i="1"/>
  <c r="C10" i="1"/>
  <c r="C9" i="1"/>
  <c r="C8" i="1"/>
  <c r="C7" i="1"/>
  <c r="C6" i="1"/>
  <c r="C5" i="1"/>
  <c r="C4" i="1"/>
  <c r="C3" i="1"/>
  <c r="C13" i="5"/>
  <c r="B17" i="5"/>
  <c r="B14" i="1"/>
  <c r="C14" i="1"/>
  <c r="C17" i="1"/>
  <c r="D17" i="1"/>
  <c r="E17" i="1"/>
  <c r="F17" i="1"/>
  <c r="B17" i="1"/>
</calcChain>
</file>

<file path=xl/sharedStrings.xml><?xml version="1.0" encoding="utf-8"?>
<sst xmlns="http://schemas.openxmlformats.org/spreadsheetml/2006/main" count="105" uniqueCount="29">
  <si>
    <t>Tester</t>
  </si>
  <si>
    <t>[ns]</t>
  </si>
  <si>
    <t>[s]</t>
  </si>
  <si>
    <t>[u]</t>
  </si>
  <si>
    <t>[day]</t>
  </si>
  <si>
    <t>[year]</t>
  </si>
  <si>
    <t>gemiddelde:</t>
  </si>
  <si>
    <t>1 network:</t>
  </si>
  <si>
    <t>11 channels, 33 comparators:</t>
  </si>
  <si>
    <t>6 channels, 12 comparators: 1,29E14 networks</t>
  </si>
  <si>
    <t>Subsumes + Redundant Comparators</t>
  </si>
  <si>
    <t>Subsumes</t>
  </si>
  <si>
    <r>
      <t>N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</si>
  <si>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r>
      <t>R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</si>
  <si>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t>1 netwerk [ns]</t>
  </si>
  <si>
    <t>Subsumes 1</t>
  </si>
  <si>
    <t>Subsumes 2</t>
  </si>
  <si>
    <r>
      <t>R</t>
    </r>
    <r>
      <rPr>
        <vertAlign val="superscript"/>
        <sz val="20"/>
        <color theme="1"/>
        <rFont val="Calibri"/>
        <family val="2"/>
        <scheme val="minor"/>
      </rPr>
      <t>n</t>
    </r>
    <r>
      <rPr>
        <vertAlign val="subscript"/>
        <sz val="20"/>
        <color theme="1"/>
        <rFont val="Calibri"/>
        <family val="2"/>
        <scheme val="minor"/>
      </rPr>
      <t>k+1</t>
    </r>
  </si>
  <si>
    <t>Subsumes 3</t>
  </si>
  <si>
    <t>Subsumes 4</t>
  </si>
  <si>
    <t>Subsumes + Redundant Comparators + Lemma 4</t>
  </si>
  <si>
    <t>7 channels, 16 comparators: 1,29E14 networks</t>
  </si>
  <si>
    <r>
      <t>R</t>
    </r>
    <r>
      <rPr>
        <vertAlign val="superscript"/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k+1</t>
    </r>
  </si>
  <si>
    <r>
      <t>N</t>
    </r>
    <r>
      <rPr>
        <vertAlign val="superscript"/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k+1</t>
    </r>
  </si>
  <si>
    <t>[min]</t>
  </si>
  <si>
    <t>Subsumes 5</t>
  </si>
  <si>
    <t>Subsumes 6</t>
  </si>
  <si>
    <t>Subsumes 7</t>
  </si>
  <si>
    <t>Subsumes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</si>
</sst>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0.000000000"/>
    <numFmt numFmtId="166" formatCode="_(* #,##0.00000000_);_(* \(#,##0.00000000\);_(* &quot;-&quot;??_);_(@_)"/>
    <numFmt numFmtId="167" formatCode="0.00000E+00"/>
    <numFmt numFmtId="168" formatCode="0.0000%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4" fillId="3" borderId="0" xfId="0" applyFont="1" applyFill="1"/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5" fillId="2" borderId="0" xfId="0" applyFont="1" applyFill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64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1" fontId="0" fillId="0" borderId="0" xfId="0" applyNumberFormat="1"/>
    <xf numFmtId="10" fontId="0" fillId="0" borderId="0" xfId="1" applyNumberFormat="1" applyFont="1"/>
    <xf numFmtId="0" fontId="5" fillId="2" borderId="0" xfId="0" applyFont="1" applyFill="1" applyAlignment="1">
      <alignment horizontal="left"/>
    </xf>
    <xf numFmtId="0" fontId="8" fillId="2" borderId="0" xfId="0" applyFont="1" applyFill="1"/>
    <xf numFmtId="166" fontId="8" fillId="2" borderId="0" xfId="2" applyNumberFormat="1" applyFont="1" applyFill="1"/>
    <xf numFmtId="10" fontId="8" fillId="2" borderId="0" xfId="1" applyNumberFormat="1" applyFont="1" applyFill="1"/>
    <xf numFmtId="0" fontId="8" fillId="2" borderId="0" xfId="0" applyFont="1" applyFill="1" applyAlignment="1">
      <alignment horizontal="center"/>
    </xf>
    <xf numFmtId="0" fontId="11" fillId="2" borderId="0" xfId="0" applyFont="1" applyFill="1"/>
    <xf numFmtId="9" fontId="11" fillId="2" borderId="0" xfId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2" fillId="0" borderId="0" xfId="0" quotePrefix="1" applyFont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" fontId="1" fillId="0" borderId="0" xfId="0" applyNumberFormat="1" applyFont="1"/>
    <xf numFmtId="10" fontId="1" fillId="0" borderId="0" xfId="1" applyNumberFormat="1" applyFont="1"/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167" fontId="1" fillId="2" borderId="0" xfId="0" applyNumberFormat="1" applyFont="1" applyFill="1" applyAlignment="1">
      <alignment horizontal="right"/>
    </xf>
    <xf numFmtId="167" fontId="1" fillId="2" borderId="1" xfId="0" applyNumberFormat="1" applyFont="1" applyFill="1" applyBorder="1" applyAlignment="1">
      <alignment horizontal="right"/>
    </xf>
    <xf numFmtId="0" fontId="0" fillId="4" borderId="0" xfId="0" applyFill="1"/>
    <xf numFmtId="1" fontId="0" fillId="4" borderId="0" xfId="0" applyNumberFormat="1" applyFill="1"/>
    <xf numFmtId="168" fontId="0" fillId="0" borderId="0" xfId="1" applyNumberFormat="1" applyFont="1"/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5">
    <cellStyle name="Gevolgde hyperlink" xfId="4" builtinId="9" hidden="1"/>
    <cellStyle name="Hyperlink" xfId="3" builtinId="8" hidden="1"/>
    <cellStyle name="Komma" xfId="2" builtinId="3"/>
    <cellStyle name="Procent" xfId="1" builtinId="5"/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chartsheet" Target="chartsheets/sheet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Samenvatting!$B$1</c:f>
              <c:strCache>
                <c:ptCount val="1"/>
                <c:pt idx="0">
                  <c:v>1 netwerk [ns]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(Samenvatting!$A$2:$A$3,Samenvatting!$A$5,Samenvatting!$A$7,Samenvatting!$A$9)</c:f>
              <c:strCache>
                <c:ptCount val="5"/>
                <c:pt idx="0">
                  <c:v>Subsumes 1</c:v>
                </c:pt>
                <c:pt idx="1">
                  <c:v>Subsumes 2</c:v>
                </c:pt>
                <c:pt idx="2">
                  <c:v>Subsumes 3</c:v>
                </c:pt>
                <c:pt idx="3">
                  <c:v>Subsumes 4</c:v>
                </c:pt>
                <c:pt idx="4">
                  <c:v>Subsumes 5</c:v>
                </c:pt>
              </c:strCache>
            </c:strRef>
          </c:cat>
          <c:val>
            <c:numRef>
              <c:f>(Samenvatting!$B$2:$B$3,Samenvatting!$B$5,Samenvatting!$B$7,Samenvatting!$B$9)</c:f>
              <c:numCache>
                <c:formatCode>_(* #,##0.00000000_);_(* \(#,##0.00000000\);_(* "-"??_);_(@_)</c:formatCode>
                <c:ptCount val="5"/>
                <c:pt idx="0">
                  <c:v>0.000151233537743016</c:v>
                </c:pt>
                <c:pt idx="1">
                  <c:v>0.000112087368420059</c:v>
                </c:pt>
                <c:pt idx="2">
                  <c:v>0.000105815333887678</c:v>
                </c:pt>
                <c:pt idx="3">
                  <c:v>1.57498343901054E-5</c:v>
                </c:pt>
                <c:pt idx="4">
                  <c:v>1.5487632479415E-5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30028224"/>
        <c:axId val="2098277056"/>
      </c:barChart>
      <c:catAx>
        <c:axId val="21300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98277056"/>
        <c:crosses val="autoZero"/>
        <c:auto val="1"/>
        <c:lblAlgn val="ctr"/>
        <c:lblOffset val="100"/>
        <c:noMultiLvlLbl val="0"/>
      </c:catAx>
      <c:valAx>
        <c:axId val="20982770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E+00" sourceLinked="0"/>
        <c:majorTickMark val="none"/>
        <c:minorTickMark val="none"/>
        <c:tickLblPos val="nextTo"/>
        <c:crossAx val="213002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12.5" bestFit="1" customWidth="1"/>
    <col min="2" max="2" width="12.1640625" bestFit="1" customWidth="1"/>
    <col min="3" max="6" width="11.83203125" bestFit="1" customWidth="1"/>
    <col min="7" max="12" width="4.1640625" bestFit="1" customWidth="1"/>
    <col min="13" max="13" width="3.1640625" bestFit="1" customWidth="1"/>
  </cols>
  <sheetData>
    <row r="1" spans="1:6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46" t="s">
        <v>9</v>
      </c>
      <c r="B2" s="46"/>
      <c r="C2" s="46"/>
      <c r="D2" s="46"/>
      <c r="E2" s="46"/>
      <c r="F2" s="46"/>
    </row>
    <row r="3" spans="1:6" ht="16" x14ac:dyDescent="0.2">
      <c r="A3" s="4">
        <f>15^12</f>
        <v>129746337890625</v>
      </c>
      <c r="B3" s="5">
        <v>19593210626</v>
      </c>
      <c r="C3" s="6">
        <f>B3/1000000000</f>
        <v>19.593210626000001</v>
      </c>
      <c r="D3" s="3"/>
      <c r="E3" s="3"/>
      <c r="F3" s="3"/>
    </row>
    <row r="4" spans="1:6" ht="16" x14ac:dyDescent="0.2">
      <c r="A4" s="7"/>
      <c r="B4" s="5">
        <v>19522727046</v>
      </c>
      <c r="C4" s="6">
        <f t="shared" ref="C4:C7" si="0">B4/1000000000</f>
        <v>19.522727046</v>
      </c>
      <c r="D4" s="3"/>
      <c r="E4" s="3"/>
      <c r="F4" s="3"/>
    </row>
    <row r="5" spans="1:6" ht="16" x14ac:dyDescent="0.2">
      <c r="A5" s="7"/>
      <c r="B5" s="5">
        <v>19718671932</v>
      </c>
      <c r="C5" s="6">
        <f t="shared" si="0"/>
        <v>19.718671931999999</v>
      </c>
      <c r="D5" s="3"/>
      <c r="E5" s="3"/>
      <c r="F5" s="3"/>
    </row>
    <row r="6" spans="1:6" ht="16" x14ac:dyDescent="0.2">
      <c r="A6" s="7"/>
      <c r="B6" s="5">
        <v>19626334392</v>
      </c>
      <c r="C6" s="6">
        <f t="shared" si="0"/>
        <v>19.626334392</v>
      </c>
      <c r="D6" s="3"/>
      <c r="E6" s="3"/>
      <c r="F6" s="3"/>
    </row>
    <row r="7" spans="1:6" ht="16" x14ac:dyDescent="0.2">
      <c r="A7" s="7"/>
      <c r="B7" s="5">
        <v>19472517319</v>
      </c>
      <c r="C7" s="6">
        <f t="shared" si="0"/>
        <v>19.472517319000001</v>
      </c>
      <c r="D7" s="3"/>
      <c r="E7" s="3"/>
      <c r="F7" s="3"/>
    </row>
    <row r="8" spans="1:6" x14ac:dyDescent="0.2">
      <c r="A8" s="3"/>
      <c r="B8" s="5">
        <v>19633837384</v>
      </c>
      <c r="C8" s="6">
        <f>B8/1000000000</f>
        <v>19.633837384</v>
      </c>
      <c r="D8" s="3"/>
      <c r="E8" s="3"/>
      <c r="F8" s="3"/>
    </row>
    <row r="9" spans="1:6" x14ac:dyDescent="0.2">
      <c r="A9" s="3"/>
      <c r="B9" s="5">
        <v>19473271505</v>
      </c>
      <c r="C9" s="6">
        <f>B9/1000000000</f>
        <v>19.473271505</v>
      </c>
      <c r="D9" s="3"/>
      <c r="E9" s="3"/>
      <c r="F9" s="3"/>
    </row>
    <row r="10" spans="1:6" x14ac:dyDescent="0.2">
      <c r="A10" s="3"/>
      <c r="B10" s="5">
        <v>20111010358</v>
      </c>
      <c r="C10" s="6">
        <f t="shared" ref="C10:C14" si="1">B10/1000000000</f>
        <v>20.111010358000001</v>
      </c>
      <c r="D10" s="3"/>
      <c r="E10" s="3"/>
      <c r="F10" s="3"/>
    </row>
    <row r="11" spans="1:6" x14ac:dyDescent="0.2">
      <c r="A11" s="3"/>
      <c r="B11" s="5">
        <v>19514648451</v>
      </c>
      <c r="C11" s="6">
        <f t="shared" si="1"/>
        <v>19.514648450999999</v>
      </c>
      <c r="D11" s="3"/>
      <c r="E11" s="3"/>
      <c r="F11" s="3"/>
    </row>
    <row r="12" spans="1:6" x14ac:dyDescent="0.2">
      <c r="A12" s="8"/>
      <c r="B12" s="9">
        <v>19553747871</v>
      </c>
      <c r="C12" s="10">
        <f t="shared" si="1"/>
        <v>19.553747870999999</v>
      </c>
      <c r="D12" s="3"/>
      <c r="E12" s="3"/>
      <c r="F12" s="3"/>
    </row>
    <row r="13" spans="1:6" x14ac:dyDescent="0.2">
      <c r="A13" s="3" t="s">
        <v>6</v>
      </c>
      <c r="B13" s="11">
        <f>AVERAGE(B3:B12)</f>
        <v>19621997688.400002</v>
      </c>
      <c r="C13" s="12">
        <f t="shared" si="1"/>
        <v>19.6219976884</v>
      </c>
      <c r="D13" s="3"/>
      <c r="E13" s="3"/>
      <c r="F13" s="3"/>
    </row>
    <row r="14" spans="1:6" x14ac:dyDescent="0.2">
      <c r="A14" s="3" t="s">
        <v>7</v>
      </c>
      <c r="B14" s="14">
        <f>B13/A3</f>
        <v>1.5123353774301645E-4</v>
      </c>
      <c r="C14" s="13">
        <f t="shared" si="1"/>
        <v>1.5123353774301644E-13</v>
      </c>
      <c r="D14" s="3"/>
      <c r="E14" s="3"/>
      <c r="F14" s="3"/>
    </row>
    <row r="15" spans="1:6" x14ac:dyDescent="0.2">
      <c r="A15" s="3"/>
      <c r="B15" s="5"/>
      <c r="C15" s="5"/>
      <c r="D15" s="3"/>
      <c r="E15" s="3"/>
      <c r="F15" s="3"/>
    </row>
    <row r="16" spans="1:6" ht="16" x14ac:dyDescent="0.2">
      <c r="A16" s="46" t="s">
        <v>8</v>
      </c>
      <c r="B16" s="46"/>
      <c r="C16" s="46"/>
      <c r="D16" s="46"/>
      <c r="E16" s="46"/>
      <c r="F16" s="46"/>
    </row>
    <row r="17" spans="1:13" ht="16" x14ac:dyDescent="0.2">
      <c r="A17" s="4">
        <f>(55^33)</f>
        <v>2.703763826271497E+57</v>
      </c>
      <c r="B17" s="5">
        <f>A17*$B$14</f>
        <v>4.0889976866863301E+53</v>
      </c>
      <c r="C17" s="5">
        <f>C14*A17</f>
        <v>4.0889976866863297E+44</v>
      </c>
      <c r="D17" s="3">
        <f>C17/(60*60)</f>
        <v>1.1358326907462027E+41</v>
      </c>
      <c r="E17" s="3">
        <f>D17/24</f>
        <v>4.7326362114425111E+39</v>
      </c>
      <c r="F17" s="3">
        <f>E17/365</f>
        <v>1.2966126606691812E+37</v>
      </c>
    </row>
    <row r="19" spans="1:13" x14ac:dyDescent="0.2">
      <c r="A19" s="47" t="s">
        <v>11</v>
      </c>
      <c r="B19" s="47"/>
      <c r="C19" s="47"/>
      <c r="D19" s="47"/>
      <c r="E19" s="47"/>
      <c r="F19" s="47"/>
    </row>
    <row r="22" spans="1:13" ht="18" x14ac:dyDescent="0.25">
      <c r="A22" t="s">
        <v>13</v>
      </c>
      <c r="B22">
        <v>15</v>
      </c>
      <c r="C22">
        <v>15</v>
      </c>
      <c r="D22">
        <v>45</v>
      </c>
      <c r="E22">
        <v>105</v>
      </c>
      <c r="F22">
        <v>255</v>
      </c>
      <c r="G22">
        <v>540</v>
      </c>
      <c r="H22">
        <v>795</v>
      </c>
      <c r="I22">
        <v>795</v>
      </c>
      <c r="J22">
        <v>660</v>
      </c>
      <c r="K22">
        <v>345</v>
      </c>
      <c r="L22">
        <v>120</v>
      </c>
      <c r="M22">
        <v>60</v>
      </c>
    </row>
    <row r="23" spans="1:13" ht="18" x14ac:dyDescent="0.25">
      <c r="A23" t="s">
        <v>12</v>
      </c>
      <c r="B23">
        <v>1</v>
      </c>
      <c r="C23">
        <v>3</v>
      </c>
      <c r="D23">
        <v>7</v>
      </c>
      <c r="E23">
        <v>17</v>
      </c>
      <c r="F23">
        <v>36</v>
      </c>
      <c r="G23">
        <v>53</v>
      </c>
      <c r="H23">
        <v>53</v>
      </c>
      <c r="I23">
        <v>44</v>
      </c>
      <c r="J23">
        <v>23</v>
      </c>
      <c r="K23">
        <v>8</v>
      </c>
      <c r="L23">
        <v>4</v>
      </c>
      <c r="M23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2.5" bestFit="1" customWidth="1"/>
    <col min="2" max="2" width="12.1640625" bestFit="1" customWidth="1"/>
    <col min="3" max="5" width="11.83203125" bestFit="1" customWidth="1"/>
    <col min="6" max="6" width="10.83203125" bestFit="1" customWidth="1"/>
    <col min="7" max="11" width="4.1640625" bestFit="1" customWidth="1"/>
    <col min="12" max="12" width="3.1640625" bestFit="1" customWidth="1"/>
    <col min="13" max="13" width="2.1640625" bestFit="1" customWidth="1"/>
  </cols>
  <sheetData>
    <row r="1" spans="1:8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6" x14ac:dyDescent="0.2">
      <c r="A2" s="46" t="s">
        <v>9</v>
      </c>
      <c r="B2" s="46"/>
      <c r="C2" s="46"/>
      <c r="D2" s="46"/>
      <c r="E2" s="46"/>
      <c r="F2" s="46"/>
    </row>
    <row r="3" spans="1:8" ht="16" x14ac:dyDescent="0.2">
      <c r="A3" s="4">
        <f>15^12</f>
        <v>129746337890625</v>
      </c>
      <c r="B3" s="5">
        <v>14436440266</v>
      </c>
      <c r="C3" s="6">
        <f>B3/1000000000</f>
        <v>14.436440266</v>
      </c>
      <c r="D3" s="3"/>
      <c r="E3" s="3"/>
      <c r="F3" s="3"/>
    </row>
    <row r="4" spans="1:8" ht="16" x14ac:dyDescent="0.2">
      <c r="A4" s="7"/>
      <c r="B4" s="5">
        <v>14423809895</v>
      </c>
      <c r="C4" s="6">
        <f t="shared" ref="C4:C7" si="0">B4/1000000000</f>
        <v>14.423809895</v>
      </c>
      <c r="D4" s="3"/>
      <c r="E4" s="3"/>
      <c r="F4" s="3"/>
    </row>
    <row r="5" spans="1:8" ht="16" x14ac:dyDescent="0.2">
      <c r="A5" s="7"/>
      <c r="B5" s="5">
        <v>14881150749</v>
      </c>
      <c r="C5" s="6">
        <f t="shared" si="0"/>
        <v>14.881150749</v>
      </c>
      <c r="D5" s="3"/>
      <c r="E5" s="3"/>
      <c r="F5" s="3"/>
    </row>
    <row r="6" spans="1:8" ht="16" x14ac:dyDescent="0.2">
      <c r="A6" s="7"/>
      <c r="B6" s="5">
        <v>14375324196</v>
      </c>
      <c r="C6" s="6">
        <f t="shared" si="0"/>
        <v>14.375324195999999</v>
      </c>
      <c r="D6" s="3"/>
      <c r="E6" s="3"/>
      <c r="F6" s="3"/>
    </row>
    <row r="7" spans="1:8" ht="16" x14ac:dyDescent="0.2">
      <c r="A7" s="7"/>
      <c r="B7" s="5">
        <v>14544453742</v>
      </c>
      <c r="C7" s="6">
        <f t="shared" si="0"/>
        <v>14.544453742</v>
      </c>
      <c r="D7" s="3"/>
      <c r="E7" s="3"/>
      <c r="F7" s="3"/>
    </row>
    <row r="8" spans="1:8" x14ac:dyDescent="0.2">
      <c r="A8" s="3"/>
      <c r="B8" s="5">
        <v>14714846363</v>
      </c>
      <c r="C8" s="6">
        <f>B8/1000000000</f>
        <v>14.714846362999999</v>
      </c>
      <c r="D8" s="3"/>
      <c r="E8" s="3"/>
      <c r="F8" s="3"/>
    </row>
    <row r="9" spans="1:8" x14ac:dyDescent="0.2">
      <c r="A9" s="3"/>
      <c r="B9" s="5">
        <v>14688048051</v>
      </c>
      <c r="C9" s="6">
        <f>B9/1000000000</f>
        <v>14.688048051000001</v>
      </c>
      <c r="D9" s="3"/>
      <c r="E9" s="3"/>
      <c r="F9" s="3"/>
    </row>
    <row r="10" spans="1:8" x14ac:dyDescent="0.2">
      <c r="A10" s="3"/>
      <c r="B10" s="5">
        <v>14346266032</v>
      </c>
      <c r="C10" s="6">
        <f t="shared" ref="C10:C14" si="1">B10/1000000000</f>
        <v>14.346266032000001</v>
      </c>
      <c r="D10" s="3"/>
      <c r="E10" s="3"/>
      <c r="F10" s="3"/>
    </row>
    <row r="11" spans="1:8" x14ac:dyDescent="0.2">
      <c r="A11" s="3"/>
      <c r="B11" s="5">
        <v>14582072964</v>
      </c>
      <c r="C11" s="6">
        <f t="shared" si="1"/>
        <v>14.582072964</v>
      </c>
      <c r="D11" s="3"/>
      <c r="E11" s="3"/>
      <c r="F11" s="3"/>
    </row>
    <row r="12" spans="1:8" x14ac:dyDescent="0.2">
      <c r="A12" s="8"/>
      <c r="B12" s="9">
        <v>14436843505</v>
      </c>
      <c r="C12" s="10">
        <f t="shared" si="1"/>
        <v>14.436843505000001</v>
      </c>
      <c r="D12" s="3"/>
      <c r="E12" s="3"/>
      <c r="F12" s="3"/>
    </row>
    <row r="13" spans="1:8" x14ac:dyDescent="0.2">
      <c r="A13" s="3" t="s">
        <v>6</v>
      </c>
      <c r="B13" s="11">
        <f>AVERAGE(B3:B12)</f>
        <v>14542925576.299999</v>
      </c>
      <c r="C13" s="12">
        <f t="shared" si="1"/>
        <v>14.5429255763</v>
      </c>
      <c r="D13" s="3"/>
      <c r="E13" s="3"/>
      <c r="F13" s="3"/>
      <c r="G13" s="15"/>
      <c r="H13" s="16"/>
    </row>
    <row r="14" spans="1:8" x14ac:dyDescent="0.2">
      <c r="A14" s="3" t="s">
        <v>7</v>
      </c>
      <c r="B14" s="14">
        <f>B13/A3</f>
        <v>1.1208736842005942E-4</v>
      </c>
      <c r="C14" s="13">
        <f t="shared" si="1"/>
        <v>1.1208736842005942E-13</v>
      </c>
      <c r="D14" s="3"/>
      <c r="E14" s="3"/>
      <c r="F14" s="3"/>
    </row>
    <row r="15" spans="1:8" x14ac:dyDescent="0.2">
      <c r="A15" s="3"/>
      <c r="B15" s="5"/>
      <c r="C15" s="5"/>
      <c r="D15" s="3"/>
      <c r="E15" s="3"/>
      <c r="F15" s="3"/>
    </row>
    <row r="16" spans="1:8" ht="16" x14ac:dyDescent="0.2">
      <c r="A16" s="46" t="s">
        <v>8</v>
      </c>
      <c r="B16" s="46"/>
      <c r="C16" s="46"/>
      <c r="D16" s="46"/>
      <c r="E16" s="46"/>
      <c r="F16" s="46"/>
    </row>
    <row r="17" spans="1:13" ht="16" x14ac:dyDescent="0.2">
      <c r="A17" s="4">
        <f>(55^33)</f>
        <v>2.703763826271497E+57</v>
      </c>
      <c r="B17" s="5">
        <f>A17*$B$14</f>
        <v>3.0305777211612283E+53</v>
      </c>
      <c r="C17" s="5">
        <f>C14*A17</f>
        <v>3.0305777211612281E+44</v>
      </c>
      <c r="D17" s="3">
        <f>C17/(60*60)</f>
        <v>8.4182714476700783E+40</v>
      </c>
      <c r="E17" s="3">
        <f>D17/24</f>
        <v>3.5076131031958657E+39</v>
      </c>
      <c r="F17" s="3">
        <f>E17/365</f>
        <v>9.6098989128653852E+36</v>
      </c>
    </row>
    <row r="19" spans="1:13" x14ac:dyDescent="0.2">
      <c r="A19" s="47" t="s">
        <v>10</v>
      </c>
      <c r="B19" s="47"/>
      <c r="C19" s="47"/>
      <c r="D19" s="47"/>
      <c r="E19" s="47"/>
      <c r="F19" s="47"/>
    </row>
    <row r="22" spans="1:13" ht="18" x14ac:dyDescent="0.25">
      <c r="A22" t="s">
        <v>13</v>
      </c>
      <c r="B22">
        <v>15</v>
      </c>
      <c r="C22">
        <v>14</v>
      </c>
      <c r="D22">
        <v>39</v>
      </c>
      <c r="E22">
        <v>84</v>
      </c>
      <c r="F22">
        <v>186</v>
      </c>
      <c r="G22">
        <v>355</v>
      </c>
      <c r="H22">
        <v>457</v>
      </c>
      <c r="I22">
        <v>382</v>
      </c>
      <c r="J22">
        <v>257</v>
      </c>
      <c r="K22">
        <v>100</v>
      </c>
      <c r="L22">
        <v>21</v>
      </c>
      <c r="M22">
        <v>5</v>
      </c>
    </row>
    <row r="23" spans="1:13" ht="18" x14ac:dyDescent="0.25">
      <c r="A23" t="s">
        <v>12</v>
      </c>
      <c r="B23">
        <v>1</v>
      </c>
      <c r="C23">
        <v>3</v>
      </c>
      <c r="D23">
        <v>7</v>
      </c>
      <c r="E23">
        <v>17</v>
      </c>
      <c r="F23">
        <v>36</v>
      </c>
      <c r="G23">
        <v>53</v>
      </c>
      <c r="H23">
        <v>53</v>
      </c>
      <c r="I23">
        <v>44</v>
      </c>
      <c r="J23">
        <v>23</v>
      </c>
      <c r="K23">
        <v>8</v>
      </c>
      <c r="L23">
        <v>4</v>
      </c>
      <c r="M23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30" sqref="D30"/>
    </sheetView>
  </sheetViews>
  <sheetFormatPr baseColWidth="10" defaultColWidth="8.83203125" defaultRowHeight="15" x14ac:dyDescent="0.2"/>
  <cols>
    <col min="1" max="1" width="12.5" bestFit="1" customWidth="1"/>
    <col min="2" max="2" width="12.1640625" bestFit="1" customWidth="1"/>
    <col min="3" max="6" width="11.83203125" bestFit="1" customWidth="1"/>
    <col min="7" max="11" width="4.1640625" bestFit="1" customWidth="1"/>
    <col min="12" max="12" width="3.1640625" bestFit="1" customWidth="1"/>
    <col min="13" max="13" width="2.1640625" bestFit="1" customWidth="1"/>
  </cols>
  <sheetData>
    <row r="1" spans="1:8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6" x14ac:dyDescent="0.2">
      <c r="A2" s="46" t="s">
        <v>9</v>
      </c>
      <c r="B2" s="46"/>
      <c r="C2" s="46"/>
      <c r="D2" s="46"/>
      <c r="E2" s="46"/>
      <c r="F2" s="46"/>
    </row>
    <row r="3" spans="1:8" ht="16" x14ac:dyDescent="0.2">
      <c r="A3" s="4">
        <f>15^12</f>
        <v>129746337890625</v>
      </c>
      <c r="B3" s="5">
        <v>13609086846</v>
      </c>
      <c r="C3" s="6">
        <f>B3/1000000000</f>
        <v>13.609086846</v>
      </c>
      <c r="D3" s="3"/>
      <c r="E3" s="3"/>
      <c r="F3" s="3"/>
    </row>
    <row r="4" spans="1:8" ht="16" x14ac:dyDescent="0.2">
      <c r="A4" s="17"/>
      <c r="B4" s="5">
        <v>14137608017</v>
      </c>
      <c r="C4" s="6">
        <f t="shared" ref="C4:C7" si="0">B4/1000000000</f>
        <v>14.137608017</v>
      </c>
      <c r="D4" s="3"/>
      <c r="E4" s="3"/>
      <c r="F4" s="3"/>
    </row>
    <row r="5" spans="1:8" ht="16" x14ac:dyDescent="0.2">
      <c r="A5" s="17"/>
      <c r="B5" s="5">
        <v>14130587666</v>
      </c>
      <c r="C5" s="6">
        <f t="shared" si="0"/>
        <v>14.130587666</v>
      </c>
      <c r="D5" s="3"/>
      <c r="E5" s="3"/>
      <c r="F5" s="3"/>
    </row>
    <row r="6" spans="1:8" ht="16" x14ac:dyDescent="0.2">
      <c r="A6" s="17"/>
      <c r="B6" s="5">
        <v>13830458357</v>
      </c>
      <c r="C6" s="6">
        <f t="shared" si="0"/>
        <v>13.830458356999999</v>
      </c>
      <c r="D6" s="3"/>
      <c r="E6" s="3"/>
      <c r="F6" s="3"/>
    </row>
    <row r="7" spans="1:8" ht="16" x14ac:dyDescent="0.2">
      <c r="A7" s="17"/>
      <c r="B7" s="5">
        <v>13311338571</v>
      </c>
      <c r="C7" s="6">
        <f t="shared" si="0"/>
        <v>13.311338571</v>
      </c>
      <c r="D7" s="3"/>
      <c r="E7" s="3"/>
      <c r="F7" s="3"/>
    </row>
    <row r="8" spans="1:8" x14ac:dyDescent="0.2">
      <c r="A8" s="3"/>
      <c r="B8" s="5">
        <v>14849284345</v>
      </c>
      <c r="C8" s="6">
        <f>B8/1000000000</f>
        <v>14.849284344999999</v>
      </c>
      <c r="D8" s="3"/>
      <c r="E8" s="3"/>
      <c r="F8" s="3"/>
    </row>
    <row r="9" spans="1:8" x14ac:dyDescent="0.2">
      <c r="A9" s="3"/>
      <c r="B9" s="5">
        <v>13711245318</v>
      </c>
      <c r="C9" s="6">
        <f>B9/1000000000</f>
        <v>13.711245318</v>
      </c>
      <c r="D9" s="3"/>
      <c r="E9" s="3"/>
      <c r="F9" s="3"/>
    </row>
    <row r="10" spans="1:8" x14ac:dyDescent="0.2">
      <c r="A10" s="3"/>
      <c r="B10" s="5">
        <v>13083626478</v>
      </c>
      <c r="C10" s="6">
        <f t="shared" ref="C10:C14" si="1">B10/1000000000</f>
        <v>13.083626477999999</v>
      </c>
      <c r="D10" s="3"/>
      <c r="E10" s="3"/>
      <c r="F10" s="3"/>
    </row>
    <row r="11" spans="1:8" x14ac:dyDescent="0.2">
      <c r="A11" s="3"/>
      <c r="B11" s="5">
        <v>13381515211</v>
      </c>
      <c r="C11" s="6">
        <f t="shared" si="1"/>
        <v>13.381515211</v>
      </c>
      <c r="D11" s="3"/>
      <c r="E11" s="3"/>
      <c r="F11" s="3"/>
    </row>
    <row r="12" spans="1:8" x14ac:dyDescent="0.2">
      <c r="A12" s="8"/>
      <c r="B12" s="9">
        <v>13246769837</v>
      </c>
      <c r="C12" s="10">
        <f t="shared" si="1"/>
        <v>13.246769837</v>
      </c>
      <c r="D12" s="3"/>
      <c r="E12" s="3"/>
      <c r="F12" s="3"/>
    </row>
    <row r="13" spans="1:8" x14ac:dyDescent="0.2">
      <c r="A13" s="3" t="s">
        <v>6</v>
      </c>
      <c r="B13" s="11">
        <f>AVERAGE(B3:B12)</f>
        <v>13729152064.6</v>
      </c>
      <c r="C13" s="12">
        <f t="shared" si="1"/>
        <v>13.729152064600001</v>
      </c>
      <c r="D13" s="3"/>
      <c r="E13" s="3"/>
      <c r="F13" s="3"/>
      <c r="G13" s="15"/>
      <c r="H13" s="16"/>
    </row>
    <row r="14" spans="1:8" x14ac:dyDescent="0.2">
      <c r="A14" s="3" t="s">
        <v>7</v>
      </c>
      <c r="B14" s="14">
        <f>B13/A3</f>
        <v>1.0581533388767822E-4</v>
      </c>
      <c r="C14" s="13">
        <f t="shared" si="1"/>
        <v>1.0581533388767823E-13</v>
      </c>
      <c r="D14" s="3"/>
      <c r="E14" s="3"/>
      <c r="F14" s="3"/>
    </row>
    <row r="15" spans="1:8" x14ac:dyDescent="0.2">
      <c r="A15" s="3"/>
      <c r="B15" s="5"/>
      <c r="C15" s="5"/>
      <c r="D15" s="3"/>
      <c r="E15" s="3"/>
      <c r="F15" s="3"/>
    </row>
    <row r="16" spans="1:8" ht="16" x14ac:dyDescent="0.2">
      <c r="A16" s="46" t="s">
        <v>8</v>
      </c>
      <c r="B16" s="46"/>
      <c r="C16" s="46"/>
      <c r="D16" s="46"/>
      <c r="E16" s="46"/>
      <c r="F16" s="46"/>
    </row>
    <row r="17" spans="1:13" ht="16" x14ac:dyDescent="0.2">
      <c r="A17" s="4">
        <f>(55^33)</f>
        <v>2.703763826271497E+57</v>
      </c>
      <c r="B17" s="5">
        <f>A17*$B$14</f>
        <v>2.8609967203034486E+53</v>
      </c>
      <c r="C17" s="5">
        <f>C14*A17</f>
        <v>2.860996720303449E+44</v>
      </c>
      <c r="D17" s="3">
        <f>C17/(60*60)</f>
        <v>7.9472131119540254E+40</v>
      </c>
      <c r="E17" s="3">
        <f>D17/24</f>
        <v>3.3113387966475108E+39</v>
      </c>
      <c r="F17" s="3">
        <f>E17/365</f>
        <v>9.0721610867055085E+36</v>
      </c>
    </row>
    <row r="19" spans="1:13" x14ac:dyDescent="0.2">
      <c r="A19" s="47" t="s">
        <v>10</v>
      </c>
      <c r="B19" s="47"/>
      <c r="C19" s="47"/>
      <c r="D19" s="47"/>
      <c r="E19" s="47"/>
      <c r="F19" s="47"/>
    </row>
    <row r="22" spans="1:13" ht="18" x14ac:dyDescent="0.25">
      <c r="A22" t="s">
        <v>13</v>
      </c>
      <c r="B22">
        <v>15</v>
      </c>
      <c r="C22">
        <v>14</v>
      </c>
      <c r="D22">
        <v>39</v>
      </c>
      <c r="E22">
        <v>84</v>
      </c>
      <c r="F22">
        <v>186</v>
      </c>
      <c r="G22">
        <v>355</v>
      </c>
      <c r="H22">
        <v>457</v>
      </c>
      <c r="I22">
        <v>382</v>
      </c>
      <c r="J22">
        <v>257</v>
      </c>
      <c r="K22">
        <v>100</v>
      </c>
      <c r="L22">
        <v>21</v>
      </c>
      <c r="M22">
        <v>5</v>
      </c>
    </row>
    <row r="23" spans="1:13" ht="18" x14ac:dyDescent="0.25">
      <c r="A23" t="s">
        <v>12</v>
      </c>
      <c r="B23">
        <v>1</v>
      </c>
      <c r="C23">
        <v>3</v>
      </c>
      <c r="D23">
        <v>7</v>
      </c>
      <c r="E23">
        <v>17</v>
      </c>
      <c r="F23">
        <v>36</v>
      </c>
      <c r="G23">
        <v>53</v>
      </c>
      <c r="H23">
        <v>53</v>
      </c>
      <c r="I23">
        <v>44</v>
      </c>
      <c r="J23">
        <v>23</v>
      </c>
      <c r="K23">
        <v>8</v>
      </c>
      <c r="L23">
        <v>4</v>
      </c>
      <c r="M23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D26" sqref="D26"/>
    </sheetView>
  </sheetViews>
  <sheetFormatPr baseColWidth="10" defaultColWidth="8.83203125" defaultRowHeight="16" x14ac:dyDescent="0.2"/>
  <cols>
    <col min="1" max="1" width="12.5" style="26" bestFit="1" customWidth="1"/>
    <col min="2" max="6" width="11.83203125" style="26" bestFit="1" customWidth="1"/>
    <col min="7" max="11" width="4.1640625" style="26" bestFit="1" customWidth="1"/>
    <col min="12" max="12" width="3.1640625" style="26" bestFit="1" customWidth="1"/>
    <col min="13" max="13" width="2.1640625" style="26" bestFit="1" customWidth="1"/>
    <col min="14" max="14" width="8.83203125" style="26"/>
    <col min="15" max="15" width="12.5" style="26" bestFit="1" customWidth="1"/>
    <col min="16" max="16" width="14.33203125" style="26" bestFit="1" customWidth="1"/>
    <col min="17" max="19" width="11.83203125" style="26" bestFit="1" customWidth="1"/>
    <col min="20" max="20" width="6" style="26" bestFit="1" customWidth="1"/>
    <col min="21" max="21" width="6.5" style="26" bestFit="1" customWidth="1"/>
    <col min="22" max="16384" width="8.83203125" style="26"/>
  </cols>
  <sheetData>
    <row r="1" spans="1:21" x14ac:dyDescent="0.2">
      <c r="A1" s="2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O1" s="25" t="s">
        <v>0</v>
      </c>
      <c r="P1" s="2" t="s">
        <v>1</v>
      </c>
      <c r="Q1" s="2" t="s">
        <v>2</v>
      </c>
      <c r="R1" s="2" t="s">
        <v>24</v>
      </c>
      <c r="S1" s="2" t="s">
        <v>3</v>
      </c>
      <c r="T1" s="2" t="s">
        <v>4</v>
      </c>
      <c r="U1" s="2" t="s">
        <v>5</v>
      </c>
    </row>
    <row r="2" spans="1:21" x14ac:dyDescent="0.2">
      <c r="A2" s="46" t="s">
        <v>9</v>
      </c>
      <c r="B2" s="46"/>
      <c r="C2" s="46"/>
      <c r="D2" s="46"/>
      <c r="E2" s="46"/>
      <c r="F2" s="46"/>
      <c r="H2" s="27"/>
      <c r="O2" s="46" t="s">
        <v>21</v>
      </c>
      <c r="P2" s="46"/>
      <c r="Q2" s="46"/>
      <c r="R2" s="46"/>
      <c r="S2" s="46"/>
      <c r="T2" s="46"/>
      <c r="U2" s="46"/>
    </row>
    <row r="3" spans="1:21" x14ac:dyDescent="0.2">
      <c r="A3" s="4">
        <f>15^12</f>
        <v>129746337890625</v>
      </c>
      <c r="B3" s="28">
        <v>2067793954</v>
      </c>
      <c r="C3" s="29">
        <f>B3/1000000000</f>
        <v>2.0677939539999999</v>
      </c>
      <c r="D3" s="30"/>
      <c r="E3" s="30"/>
      <c r="F3" s="30"/>
      <c r="O3" s="4">
        <f>21^16</f>
        <v>1.4305686902419853E+21</v>
      </c>
      <c r="P3" s="41">
        <v>1352402328845</v>
      </c>
      <c r="Q3" s="29">
        <f>P3/1000000000</f>
        <v>1352.4023288450001</v>
      </c>
      <c r="R3" s="29">
        <f>Q3/60</f>
        <v>22.540038814083335</v>
      </c>
      <c r="S3" s="30"/>
      <c r="T3" s="30"/>
      <c r="U3" s="30"/>
    </row>
    <row r="4" spans="1:21" x14ac:dyDescent="0.2">
      <c r="A4" s="24"/>
      <c r="B4" s="28">
        <v>2041149952</v>
      </c>
      <c r="C4" s="29">
        <f t="shared" ref="C4:C7" si="0">B4/1000000000</f>
        <v>2.041149952</v>
      </c>
      <c r="D4" s="30"/>
      <c r="E4" s="30"/>
      <c r="F4" s="30"/>
      <c r="O4" s="24"/>
      <c r="P4" s="41">
        <v>1362813541472</v>
      </c>
      <c r="Q4" s="29">
        <f t="shared" ref="Q4:Q7" si="1">P4/1000000000</f>
        <v>1362.813541472</v>
      </c>
      <c r="R4" s="29">
        <f>Q4/60</f>
        <v>22.713559024533332</v>
      </c>
      <c r="S4" s="30"/>
      <c r="T4" s="30"/>
      <c r="U4" s="30"/>
    </row>
    <row r="5" spans="1:21" x14ac:dyDescent="0.2">
      <c r="A5" s="24"/>
      <c r="B5" s="28">
        <v>1972292050</v>
      </c>
      <c r="C5" s="29">
        <f t="shared" si="0"/>
        <v>1.9722920500000001</v>
      </c>
      <c r="D5" s="30"/>
      <c r="E5" s="30"/>
      <c r="F5" s="30"/>
      <c r="O5" s="24"/>
      <c r="P5" s="41">
        <v>1379910665658</v>
      </c>
      <c r="Q5" s="29">
        <f t="shared" si="1"/>
        <v>1379.910665658</v>
      </c>
      <c r="R5" s="29">
        <f>Q5/60</f>
        <v>22.9985110943</v>
      </c>
      <c r="S5" s="30"/>
      <c r="T5" s="30"/>
      <c r="U5" s="30"/>
    </row>
    <row r="6" spans="1:21" x14ac:dyDescent="0.2">
      <c r="A6" s="24"/>
      <c r="B6" s="28">
        <v>1937625274</v>
      </c>
      <c r="C6" s="29">
        <f t="shared" si="0"/>
        <v>1.937625274</v>
      </c>
      <c r="D6" s="30"/>
      <c r="E6" s="30"/>
      <c r="F6" s="30"/>
      <c r="O6" s="24"/>
      <c r="P6" s="41"/>
      <c r="Q6" s="29">
        <f t="shared" si="1"/>
        <v>0</v>
      </c>
      <c r="R6" s="29"/>
      <c r="S6" s="30"/>
      <c r="T6" s="30"/>
      <c r="U6" s="30"/>
    </row>
    <row r="7" spans="1:21" x14ac:dyDescent="0.2">
      <c r="A7" s="24"/>
      <c r="B7" s="28">
        <v>2138018651</v>
      </c>
      <c r="C7" s="29">
        <f t="shared" si="0"/>
        <v>2.1380186509999999</v>
      </c>
      <c r="D7" s="30"/>
      <c r="E7" s="30"/>
      <c r="F7" s="30"/>
      <c r="O7" s="24"/>
      <c r="P7" s="41"/>
      <c r="Q7" s="29">
        <f t="shared" si="1"/>
        <v>0</v>
      </c>
      <c r="R7" s="29"/>
      <c r="S7" s="30"/>
      <c r="T7" s="30"/>
      <c r="U7" s="30"/>
    </row>
    <row r="8" spans="1:21" x14ac:dyDescent="0.2">
      <c r="A8" s="30"/>
      <c r="B8" s="28">
        <v>2006280233</v>
      </c>
      <c r="C8" s="29">
        <f>B8/1000000000</f>
        <v>2.006280233</v>
      </c>
      <c r="D8" s="30"/>
      <c r="E8" s="30"/>
      <c r="F8" s="30"/>
      <c r="O8" s="30"/>
      <c r="P8" s="41"/>
      <c r="Q8" s="29">
        <f>P8/1000000000</f>
        <v>0</v>
      </c>
      <c r="R8" s="29"/>
      <c r="S8" s="30"/>
      <c r="T8" s="30"/>
      <c r="U8" s="30"/>
    </row>
    <row r="9" spans="1:21" x14ac:dyDescent="0.2">
      <c r="A9" s="30"/>
      <c r="B9" s="28">
        <v>2010043796</v>
      </c>
      <c r="C9" s="29">
        <f>B9/1000000000</f>
        <v>2.0100437960000002</v>
      </c>
      <c r="D9" s="30"/>
      <c r="E9" s="30"/>
      <c r="F9" s="30"/>
      <c r="O9" s="30"/>
      <c r="P9" s="41"/>
      <c r="Q9" s="29">
        <f>P9/1000000000</f>
        <v>0</v>
      </c>
      <c r="R9" s="29"/>
      <c r="S9" s="30"/>
      <c r="T9" s="30"/>
      <c r="U9" s="30"/>
    </row>
    <row r="10" spans="1:21" x14ac:dyDescent="0.2">
      <c r="A10" s="30"/>
      <c r="B10" s="28">
        <v>2106993709</v>
      </c>
      <c r="C10" s="29">
        <f t="shared" ref="C10:C14" si="2">B10/1000000000</f>
        <v>2.1069937090000002</v>
      </c>
      <c r="D10" s="30"/>
      <c r="E10" s="30"/>
      <c r="F10" s="30"/>
      <c r="O10" s="30"/>
      <c r="P10" s="41"/>
      <c r="Q10" s="29">
        <f t="shared" ref="Q10:Q14" si="3">P10/1000000000</f>
        <v>0</v>
      </c>
      <c r="R10" s="29"/>
      <c r="S10" s="30"/>
      <c r="T10" s="30"/>
      <c r="U10" s="30"/>
    </row>
    <row r="11" spans="1:21" x14ac:dyDescent="0.2">
      <c r="A11" s="30"/>
      <c r="B11" s="28">
        <v>2069158799</v>
      </c>
      <c r="C11" s="29">
        <f t="shared" si="2"/>
        <v>2.0691587990000002</v>
      </c>
      <c r="D11" s="30"/>
      <c r="E11" s="30"/>
      <c r="F11" s="30"/>
      <c r="O11" s="30"/>
      <c r="P11" s="41"/>
      <c r="Q11" s="29">
        <f t="shared" si="3"/>
        <v>0</v>
      </c>
      <c r="R11" s="29"/>
      <c r="S11" s="30"/>
      <c r="T11" s="30"/>
      <c r="U11" s="30"/>
    </row>
    <row r="12" spans="1:21" x14ac:dyDescent="0.2">
      <c r="A12" s="31"/>
      <c r="B12" s="32">
        <v>2085476927</v>
      </c>
      <c r="C12" s="33">
        <f t="shared" si="2"/>
        <v>2.0854769270000002</v>
      </c>
      <c r="D12" s="30"/>
      <c r="E12" s="30"/>
      <c r="F12" s="30"/>
      <c r="O12" s="31"/>
      <c r="P12" s="42"/>
      <c r="Q12" s="33">
        <f t="shared" si="3"/>
        <v>0</v>
      </c>
      <c r="R12" s="35"/>
      <c r="S12" s="30"/>
      <c r="T12" s="30"/>
      <c r="U12" s="30"/>
    </row>
    <row r="13" spans="1:21" x14ac:dyDescent="0.2">
      <c r="A13" s="30" t="s">
        <v>6</v>
      </c>
      <c r="B13" s="34">
        <f>AVERAGE(B3:B12)</f>
        <v>2043483334.5</v>
      </c>
      <c r="C13" s="35">
        <f t="shared" si="2"/>
        <v>2.0434833344999999</v>
      </c>
      <c r="D13" s="30"/>
      <c r="E13" s="30"/>
      <c r="F13" s="30"/>
      <c r="G13" s="36"/>
      <c r="H13" s="37"/>
      <c r="O13" s="30" t="s">
        <v>6</v>
      </c>
      <c r="P13" s="34">
        <f>AVERAGE(P3:P12)</f>
        <v>1365042178658.3333</v>
      </c>
      <c r="Q13" s="35">
        <f t="shared" si="3"/>
        <v>1365.0421786583333</v>
      </c>
      <c r="R13" s="35">
        <f>Q13/60</f>
        <v>22.750702977638888</v>
      </c>
      <c r="S13" s="35">
        <f>R13/60</f>
        <v>0.37917838296064815</v>
      </c>
      <c r="T13" s="35"/>
      <c r="U13" s="35"/>
    </row>
    <row r="14" spans="1:21" x14ac:dyDescent="0.2">
      <c r="A14" s="30" t="s">
        <v>7</v>
      </c>
      <c r="B14" s="38">
        <f>B13/A3</f>
        <v>1.5749834390105394E-5</v>
      </c>
      <c r="C14" s="39">
        <f t="shared" si="2"/>
        <v>1.5749834390105394E-14</v>
      </c>
      <c r="D14" s="30"/>
      <c r="E14" s="30"/>
      <c r="F14" s="30"/>
      <c r="O14" s="30" t="s">
        <v>7</v>
      </c>
      <c r="P14" s="41">
        <f>P13/O3</f>
        <v>9.5419548041935121E-10</v>
      </c>
      <c r="Q14" s="39">
        <f t="shared" si="3"/>
        <v>9.5419548041935123E-19</v>
      </c>
      <c r="R14" s="39">
        <f>Q14/60</f>
        <v>1.5903258006989187E-20</v>
      </c>
      <c r="S14" s="30">
        <f>R14/60</f>
        <v>2.6505430011648645E-22</v>
      </c>
      <c r="T14" s="30"/>
      <c r="U14" s="30"/>
    </row>
    <row r="15" spans="1:21" x14ac:dyDescent="0.2">
      <c r="A15" s="30"/>
      <c r="B15" s="28"/>
      <c r="C15" s="28"/>
      <c r="D15" s="30"/>
      <c r="E15" s="30"/>
      <c r="F15" s="30"/>
    </row>
    <row r="16" spans="1:21" x14ac:dyDescent="0.2">
      <c r="A16" s="46" t="s">
        <v>8</v>
      </c>
      <c r="B16" s="46"/>
      <c r="C16" s="46"/>
      <c r="D16" s="46"/>
      <c r="E16" s="46"/>
      <c r="F16" s="46"/>
    </row>
    <row r="17" spans="1:13" x14ac:dyDescent="0.2">
      <c r="A17" s="4">
        <f>(55^33)</f>
        <v>2.703763826271497E+57</v>
      </c>
      <c r="B17" s="28">
        <f>A17*$B$14</f>
        <v>4.2583832493733766E+52</v>
      </c>
      <c r="C17" s="28">
        <f>C14*A17</f>
        <v>4.2583832493733769E+43</v>
      </c>
      <c r="D17" s="30">
        <f>C17/(60*60)</f>
        <v>1.1828842359370491E+40</v>
      </c>
      <c r="E17" s="30">
        <f>D17/24</f>
        <v>4.9286843164043711E+38</v>
      </c>
      <c r="F17" s="30">
        <f>E17/365</f>
        <v>1.3503244702477728E+36</v>
      </c>
    </row>
    <row r="19" spans="1:13" x14ac:dyDescent="0.2">
      <c r="A19" s="48" t="s">
        <v>20</v>
      </c>
      <c r="B19" s="48"/>
      <c r="C19" s="48"/>
      <c r="D19" s="48"/>
      <c r="E19" s="48"/>
      <c r="F19" s="48"/>
    </row>
    <row r="22" spans="1:13" ht="20" x14ac:dyDescent="0.25">
      <c r="A22" s="26" t="s">
        <v>22</v>
      </c>
      <c r="B22" s="26">
        <v>15</v>
      </c>
      <c r="C22" s="26">
        <v>14</v>
      </c>
      <c r="D22" s="26">
        <v>39</v>
      </c>
      <c r="E22" s="26">
        <v>84</v>
      </c>
      <c r="F22" s="26">
        <v>186</v>
      </c>
      <c r="G22" s="26">
        <v>355</v>
      </c>
      <c r="H22" s="26">
        <v>457</v>
      </c>
      <c r="I22" s="26">
        <v>382</v>
      </c>
      <c r="J22" s="26">
        <v>257</v>
      </c>
      <c r="K22" s="26">
        <v>100</v>
      </c>
      <c r="L22" s="26">
        <v>21</v>
      </c>
      <c r="M22" s="26">
        <v>5</v>
      </c>
    </row>
    <row r="23" spans="1:13" ht="20" x14ac:dyDescent="0.25">
      <c r="A23" s="26" t="s">
        <v>23</v>
      </c>
      <c r="B23" s="26">
        <v>1</v>
      </c>
      <c r="C23" s="26">
        <v>3</v>
      </c>
      <c r="D23" s="26">
        <v>7</v>
      </c>
      <c r="E23" s="26">
        <v>17</v>
      </c>
      <c r="F23" s="26">
        <v>36</v>
      </c>
      <c r="G23" s="26">
        <v>53</v>
      </c>
      <c r="H23" s="26">
        <v>53</v>
      </c>
      <c r="I23" s="26">
        <v>44</v>
      </c>
      <c r="J23" s="26">
        <v>23</v>
      </c>
      <c r="K23" s="26">
        <v>8</v>
      </c>
      <c r="L23" s="26">
        <v>4</v>
      </c>
      <c r="M23" s="26">
        <v>1</v>
      </c>
    </row>
  </sheetData>
  <mergeCells count="4">
    <mergeCell ref="A2:F2"/>
    <mergeCell ref="A16:F16"/>
    <mergeCell ref="A19:F19"/>
    <mergeCell ref="O2:U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Q13" sqref="Q13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6" width="8" bestFit="1" customWidth="1"/>
    <col min="7" max="7" width="2.83203125" style="43" customWidth="1"/>
    <col min="8" max="8" width="12.5" bestFit="1" customWidth="1"/>
    <col min="9" max="9" width="11.1640625" bestFit="1" customWidth="1"/>
    <col min="10" max="13" width="8" bestFit="1" customWidth="1"/>
    <col min="14" max="14" width="2.83203125" style="43" customWidth="1"/>
    <col min="15" max="15" width="12.5" bestFit="1" customWidth="1"/>
    <col min="16" max="16" width="10.83203125" bestFit="1" customWidth="1"/>
    <col min="17" max="20" width="8" bestFit="1" customWidth="1"/>
  </cols>
  <sheetData>
    <row r="1" spans="1:20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1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</row>
    <row r="2" spans="1:20" ht="16" x14ac:dyDescent="0.2">
      <c r="A2" s="46" t="s">
        <v>9</v>
      </c>
      <c r="B2" s="46"/>
      <c r="C2" s="46"/>
      <c r="D2" s="46"/>
      <c r="E2" s="46"/>
      <c r="F2" s="46"/>
      <c r="H2" s="46" t="s">
        <v>9</v>
      </c>
      <c r="I2" s="46"/>
      <c r="J2" s="46"/>
      <c r="K2" s="46"/>
      <c r="L2" s="46"/>
      <c r="M2" s="46"/>
      <c r="O2" s="46" t="s">
        <v>9</v>
      </c>
      <c r="P2" s="46"/>
      <c r="Q2" s="46"/>
      <c r="R2" s="46"/>
      <c r="S2" s="46"/>
      <c r="T2" s="46"/>
    </row>
    <row r="3" spans="1:20" ht="16" x14ac:dyDescent="0.2">
      <c r="A3" s="4">
        <f>15^12</f>
        <v>129746337890625</v>
      </c>
      <c r="B3" s="5">
        <v>2023124587</v>
      </c>
      <c r="C3" s="6">
        <f>B3/1000000000</f>
        <v>2.0231245869999999</v>
      </c>
      <c r="D3" s="3"/>
      <c r="E3" s="3"/>
      <c r="F3" s="3"/>
      <c r="H3" s="4">
        <f>15^12</f>
        <v>129746337890625</v>
      </c>
      <c r="I3" s="5">
        <v>2014121234</v>
      </c>
      <c r="J3" s="6">
        <f>I3/1000000000</f>
        <v>2.0141212340000001</v>
      </c>
      <c r="K3" s="3"/>
      <c r="L3" s="3"/>
      <c r="M3" s="3"/>
      <c r="O3" s="4">
        <f>15^12</f>
        <v>129746337890625</v>
      </c>
      <c r="P3" s="5">
        <v>1993895166</v>
      </c>
      <c r="Q3" s="6">
        <f>P3/1000000000</f>
        <v>1.9938951659999999</v>
      </c>
      <c r="R3" s="3"/>
      <c r="S3" s="3"/>
      <c r="T3" s="3"/>
    </row>
    <row r="4" spans="1:20" ht="16" x14ac:dyDescent="0.2">
      <c r="A4" s="40"/>
      <c r="B4" s="5">
        <v>2002377168</v>
      </c>
      <c r="C4" s="6">
        <f t="shared" ref="C4:C7" si="0">B4/1000000000</f>
        <v>2.0023771680000002</v>
      </c>
      <c r="D4" s="3"/>
      <c r="E4" s="3"/>
      <c r="F4" s="3"/>
      <c r="H4" s="40"/>
      <c r="I4" s="5">
        <v>2000572596</v>
      </c>
      <c r="J4" s="6">
        <f t="shared" ref="J4:J7" si="1">I4/1000000000</f>
        <v>2.000572596</v>
      </c>
      <c r="K4" s="3"/>
      <c r="L4" s="3"/>
      <c r="M4" s="3"/>
      <c r="O4" s="40"/>
      <c r="P4" s="5">
        <v>1981253500</v>
      </c>
      <c r="Q4" s="6">
        <f t="shared" ref="Q4:Q7" si="2">P4/1000000000</f>
        <v>1.9812535</v>
      </c>
      <c r="R4" s="3"/>
      <c r="S4" s="3"/>
      <c r="T4" s="3"/>
    </row>
    <row r="5" spans="1:20" ht="16" x14ac:dyDescent="0.2">
      <c r="A5" s="40"/>
      <c r="B5" s="5">
        <v>2060473530</v>
      </c>
      <c r="C5" s="6">
        <f t="shared" si="0"/>
        <v>2.0604735299999999</v>
      </c>
      <c r="D5" s="3"/>
      <c r="E5" s="3"/>
      <c r="F5" s="3"/>
      <c r="H5" s="40"/>
      <c r="I5" s="5">
        <v>2050902972</v>
      </c>
      <c r="J5" s="6">
        <f t="shared" si="1"/>
        <v>2.0509029719999998</v>
      </c>
      <c r="K5" s="3"/>
      <c r="L5" s="3"/>
      <c r="M5" s="3"/>
      <c r="O5" s="40"/>
      <c r="P5" s="5">
        <v>1985287903</v>
      </c>
      <c r="Q5" s="6">
        <f t="shared" si="2"/>
        <v>1.9852879029999999</v>
      </c>
      <c r="R5" s="3"/>
      <c r="S5" s="3"/>
      <c r="T5" s="3"/>
    </row>
    <row r="6" spans="1:20" ht="16" x14ac:dyDescent="0.2">
      <c r="A6" s="40"/>
      <c r="B6" s="5">
        <v>2022429410</v>
      </c>
      <c r="C6" s="6">
        <f t="shared" si="0"/>
        <v>2.02242941</v>
      </c>
      <c r="D6" s="3"/>
      <c r="E6" s="3"/>
      <c r="F6" s="3"/>
      <c r="H6" s="40"/>
      <c r="I6" s="5">
        <v>2011235234</v>
      </c>
      <c r="J6" s="6">
        <f t="shared" si="1"/>
        <v>2.0112352339999999</v>
      </c>
      <c r="K6" s="3"/>
      <c r="L6" s="3"/>
      <c r="M6" s="3"/>
      <c r="O6" s="40"/>
      <c r="P6" s="5">
        <v>1974888815</v>
      </c>
      <c r="Q6" s="6">
        <f t="shared" si="2"/>
        <v>1.9748888149999999</v>
      </c>
      <c r="R6" s="3"/>
      <c r="S6" s="3"/>
      <c r="T6" s="3"/>
    </row>
    <row r="7" spans="1:20" ht="16" x14ac:dyDescent="0.2">
      <c r="A7" s="40"/>
      <c r="B7" s="5">
        <v>2034583018</v>
      </c>
      <c r="C7" s="6">
        <f t="shared" si="0"/>
        <v>2.0345830180000002</v>
      </c>
      <c r="D7" s="3"/>
      <c r="E7" s="3"/>
      <c r="F7" s="3"/>
      <c r="H7" s="40"/>
      <c r="I7" s="5">
        <v>2017898357</v>
      </c>
      <c r="J7" s="6">
        <f t="shared" si="1"/>
        <v>2.017898357</v>
      </c>
      <c r="K7" s="3"/>
      <c r="L7" s="3"/>
      <c r="M7" s="3"/>
      <c r="O7" s="40"/>
      <c r="P7" s="5">
        <v>2051868599</v>
      </c>
      <c r="Q7" s="6">
        <f t="shared" si="2"/>
        <v>2.0518685990000001</v>
      </c>
      <c r="R7" s="3"/>
      <c r="S7" s="3"/>
      <c r="T7" s="3"/>
    </row>
    <row r="8" spans="1:20" x14ac:dyDescent="0.2">
      <c r="A8" s="3"/>
      <c r="B8" s="5">
        <v>2030261972</v>
      </c>
      <c r="C8" s="6">
        <f>B8/1000000000</f>
        <v>2.0302619719999999</v>
      </c>
      <c r="D8" s="3"/>
      <c r="E8" s="3"/>
      <c r="F8" s="3"/>
      <c r="H8" s="3"/>
      <c r="I8" s="5">
        <v>2019170389</v>
      </c>
      <c r="J8" s="6">
        <f>I8/1000000000</f>
        <v>2.0191703890000001</v>
      </c>
      <c r="K8" s="3"/>
      <c r="L8" s="3"/>
      <c r="M8" s="3"/>
      <c r="O8" s="3"/>
      <c r="P8" s="5">
        <v>2046474795</v>
      </c>
      <c r="Q8" s="6">
        <f>P8/1000000000</f>
        <v>2.046474795</v>
      </c>
      <c r="R8" s="3"/>
      <c r="S8" s="3"/>
      <c r="T8" s="3"/>
    </row>
    <row r="9" spans="1:20" x14ac:dyDescent="0.2">
      <c r="A9" s="3"/>
      <c r="B9" s="5">
        <v>2046274152</v>
      </c>
      <c r="C9" s="6">
        <f>B9/1000000000</f>
        <v>2.0462741520000001</v>
      </c>
      <c r="D9" s="3"/>
      <c r="E9" s="3"/>
      <c r="F9" s="3"/>
      <c r="H9" s="3"/>
      <c r="I9" s="5">
        <v>2080879782</v>
      </c>
      <c r="J9" s="6">
        <f>I9/1000000000</f>
        <v>2.0808797819999998</v>
      </c>
      <c r="K9" s="3"/>
      <c r="L9" s="3"/>
      <c r="M9" s="3"/>
      <c r="O9" s="3"/>
      <c r="P9" s="5">
        <v>1998765277</v>
      </c>
      <c r="Q9" s="6">
        <f>P9/1000000000</f>
        <v>1.998765277</v>
      </c>
      <c r="R9" s="3"/>
      <c r="S9" s="3"/>
      <c r="T9" s="3"/>
    </row>
    <row r="10" spans="1:20" x14ac:dyDescent="0.2">
      <c r="A10" s="3"/>
      <c r="B10" s="5">
        <v>2032415048</v>
      </c>
      <c r="C10" s="6">
        <f t="shared" ref="C10:C14" si="3">B10/1000000000</f>
        <v>2.0324150479999998</v>
      </c>
      <c r="D10" s="3"/>
      <c r="E10" s="3"/>
      <c r="F10" s="3"/>
      <c r="H10" s="3"/>
      <c r="I10" s="5">
        <v>2003218157</v>
      </c>
      <c r="J10" s="6">
        <f t="shared" ref="J10:J14" si="4">I10/1000000000</f>
        <v>2.0032181570000001</v>
      </c>
      <c r="K10" s="3"/>
      <c r="L10" s="3"/>
      <c r="M10" s="3"/>
      <c r="O10" s="3"/>
      <c r="P10" s="5">
        <v>2045554027</v>
      </c>
      <c r="Q10" s="6">
        <f t="shared" ref="Q10:Q14" si="5">P10/1000000000</f>
        <v>2.0455540270000001</v>
      </c>
      <c r="R10" s="3"/>
      <c r="S10" s="3"/>
      <c r="T10" s="3"/>
    </row>
    <row r="11" spans="1:20" x14ac:dyDescent="0.2">
      <c r="A11" s="3"/>
      <c r="B11" s="5">
        <v>2038092347</v>
      </c>
      <c r="C11" s="6">
        <f t="shared" si="3"/>
        <v>2.0380923470000001</v>
      </c>
      <c r="D11" s="3"/>
      <c r="E11" s="3"/>
      <c r="F11" s="3"/>
      <c r="H11" s="3"/>
      <c r="I11" s="5">
        <v>2007263862</v>
      </c>
      <c r="J11" s="6">
        <f t="shared" si="4"/>
        <v>2.0072638619999998</v>
      </c>
      <c r="K11" s="3"/>
      <c r="L11" s="3"/>
      <c r="M11" s="3"/>
      <c r="O11" s="3"/>
      <c r="P11" s="5">
        <v>2002554271</v>
      </c>
      <c r="Q11" s="6">
        <f t="shared" si="5"/>
        <v>2.0025542710000002</v>
      </c>
      <c r="R11" s="3"/>
      <c r="S11" s="3"/>
      <c r="T11" s="3"/>
    </row>
    <row r="12" spans="1:20" x14ac:dyDescent="0.2">
      <c r="A12" s="8"/>
      <c r="B12" s="9">
        <v>2038203928</v>
      </c>
      <c r="C12" s="10">
        <f t="shared" si="3"/>
        <v>2.0382039280000002</v>
      </c>
      <c r="D12" s="3"/>
      <c r="E12" s="3"/>
      <c r="F12" s="3"/>
      <c r="H12" s="8"/>
      <c r="I12" s="9">
        <v>2019682188</v>
      </c>
      <c r="J12" s="10">
        <f t="shared" si="4"/>
        <v>2.019682188</v>
      </c>
      <c r="K12" s="3"/>
      <c r="L12" s="3"/>
      <c r="M12" s="3"/>
      <c r="O12" s="8"/>
      <c r="P12" s="9">
        <v>2014093615</v>
      </c>
      <c r="Q12" s="10">
        <f t="shared" si="5"/>
        <v>2.0140936150000002</v>
      </c>
      <c r="R12" s="3"/>
      <c r="S12" s="3"/>
      <c r="T12" s="3"/>
    </row>
    <row r="13" spans="1:20" x14ac:dyDescent="0.2">
      <c r="A13" s="3" t="s">
        <v>6</v>
      </c>
      <c r="B13" s="11">
        <f>AVERAGE(B3:B12)</f>
        <v>2032823516</v>
      </c>
      <c r="C13" s="12">
        <f>B13/1000000000</f>
        <v>2.0328235160000001</v>
      </c>
      <c r="D13" s="3"/>
      <c r="E13" s="3"/>
      <c r="F13" s="3"/>
      <c r="G13" s="44"/>
      <c r="H13" s="3" t="s">
        <v>6</v>
      </c>
      <c r="I13" s="11">
        <f>AVERAGE(I3:I12)</f>
        <v>2022494477.0999999</v>
      </c>
      <c r="J13" s="12">
        <f t="shared" si="4"/>
        <v>2.0224944771</v>
      </c>
      <c r="K13" s="3"/>
      <c r="L13" s="3"/>
      <c r="M13" s="3"/>
      <c r="O13" s="3" t="s">
        <v>6</v>
      </c>
      <c r="P13" s="11">
        <f>AVERAGE(P3:P12)</f>
        <v>2009463596.8</v>
      </c>
      <c r="Q13" s="12">
        <f t="shared" si="5"/>
        <v>2.0094635967999999</v>
      </c>
      <c r="R13" s="3"/>
      <c r="S13" s="3"/>
      <c r="T13" s="3"/>
    </row>
    <row r="14" spans="1:20" x14ac:dyDescent="0.2">
      <c r="A14" s="3" t="s">
        <v>7</v>
      </c>
      <c r="B14" s="14">
        <f>B13/A3</f>
        <v>1.5667675473920905E-5</v>
      </c>
      <c r="C14" s="13">
        <f t="shared" si="3"/>
        <v>1.5667675473920905E-14</v>
      </c>
      <c r="D14" s="3"/>
      <c r="E14" s="3"/>
      <c r="F14" s="3"/>
      <c r="H14" s="3" t="s">
        <v>7</v>
      </c>
      <c r="I14" s="14">
        <f>I13/H3</f>
        <v>1.5588065990771506E-5</v>
      </c>
      <c r="J14" s="13">
        <f t="shared" si="4"/>
        <v>1.5588065990771505E-14</v>
      </c>
      <c r="K14" s="3"/>
      <c r="L14" s="3"/>
      <c r="M14" s="3"/>
      <c r="O14" s="3" t="s">
        <v>7</v>
      </c>
      <c r="P14" s="14">
        <f>P13/O3</f>
        <v>1.5487632479415025E-5</v>
      </c>
      <c r="Q14" s="13">
        <f t="shared" si="5"/>
        <v>1.5487632479415024E-14</v>
      </c>
      <c r="R14" s="3"/>
      <c r="S14" s="3"/>
      <c r="T14" s="3"/>
    </row>
    <row r="15" spans="1:20" x14ac:dyDescent="0.2">
      <c r="A15" s="3"/>
      <c r="B15" s="5"/>
      <c r="C15" s="5"/>
      <c r="D15" s="3"/>
      <c r="E15" s="3"/>
      <c r="F15" s="3"/>
      <c r="H15" s="3"/>
      <c r="I15" s="5"/>
      <c r="J15" s="5"/>
      <c r="K15" s="3"/>
      <c r="L15" s="3"/>
      <c r="M15" s="3"/>
      <c r="O15" s="3"/>
      <c r="P15" s="5"/>
      <c r="Q15" s="5"/>
      <c r="R15" s="3"/>
      <c r="S15" s="3"/>
      <c r="T15" s="3"/>
    </row>
    <row r="16" spans="1:20" ht="16" x14ac:dyDescent="0.2">
      <c r="A16" s="46" t="s">
        <v>8</v>
      </c>
      <c r="B16" s="46"/>
      <c r="C16" s="46"/>
      <c r="D16" s="46"/>
      <c r="E16" s="46"/>
      <c r="F16" s="46"/>
      <c r="H16" s="46" t="s">
        <v>8</v>
      </c>
      <c r="I16" s="46"/>
      <c r="J16" s="46"/>
      <c r="K16" s="46"/>
      <c r="L16" s="46"/>
      <c r="M16" s="46"/>
      <c r="O16" s="46" t="s">
        <v>8</v>
      </c>
      <c r="P16" s="46"/>
      <c r="Q16" s="46"/>
      <c r="R16" s="46"/>
      <c r="S16" s="46"/>
      <c r="T16" s="46"/>
    </row>
    <row r="17" spans="1:20" ht="16" x14ac:dyDescent="0.2">
      <c r="A17" s="4">
        <f>(55^33)</f>
        <v>2.703763826271497E+57</v>
      </c>
      <c r="B17" s="5">
        <f>A17*$B$14</f>
        <v>4.2361694188148476E+52</v>
      </c>
      <c r="C17" s="5">
        <f>C14*A17</f>
        <v>4.2361694188148475E+43</v>
      </c>
      <c r="D17" s="3">
        <f>C17/(60*60)</f>
        <v>1.1767137274485688E+40</v>
      </c>
      <c r="E17" s="3">
        <f>D17/24</f>
        <v>4.9029738643690367E+38</v>
      </c>
      <c r="F17" s="3">
        <f>E17/365</f>
        <v>1.3432805107860374E+36</v>
      </c>
      <c r="H17" s="4">
        <f>(55^33)</f>
        <v>2.703763826271497E+57</v>
      </c>
      <c r="I17" s="5">
        <f>H17*$B$14</f>
        <v>4.2361694188148476E+52</v>
      </c>
      <c r="J17" s="5">
        <f>J14*H17</f>
        <v>4.2146448947380957E+43</v>
      </c>
      <c r="K17" s="3">
        <f>J17/(60*60)</f>
        <v>1.1707346929828042E+40</v>
      </c>
      <c r="L17" s="3">
        <f>K17/24</f>
        <v>4.8780612207616843E+38</v>
      </c>
      <c r="M17" s="3">
        <f>L17/365</f>
        <v>1.3364551289758039E+36</v>
      </c>
      <c r="O17" s="4">
        <f>(55^33)</f>
        <v>2.703763826271497E+57</v>
      </c>
      <c r="P17" s="5">
        <f>O17*$B$14</f>
        <v>4.2361694188148476E+52</v>
      </c>
      <c r="Q17" s="5">
        <f>Q14*O17</f>
        <v>4.1874900452429877E+43</v>
      </c>
      <c r="R17" s="3">
        <f>Q17/(60*60)</f>
        <v>1.1631916792341632E+40</v>
      </c>
      <c r="S17" s="3">
        <f>R17/24</f>
        <v>4.8466319968090131E+38</v>
      </c>
      <c r="T17" s="3">
        <f>S17/365</f>
        <v>1.3278443826874009E+36</v>
      </c>
    </row>
    <row r="20" spans="1:20" x14ac:dyDescent="0.2">
      <c r="I20" s="45">
        <f>(B14-I14)/B14</f>
        <v>5.0811291874094475E-3</v>
      </c>
      <c r="P20" s="45">
        <f>(B14-P14)/B14</f>
        <v>1.1491366080792502E-2</v>
      </c>
    </row>
    <row r="21" spans="1:20" x14ac:dyDescent="0.2">
      <c r="P21" s="45">
        <f>(I14-P14)/I14</f>
        <v>6.4429744790623529E-3</v>
      </c>
    </row>
  </sheetData>
  <mergeCells count="6">
    <mergeCell ref="A2:F2"/>
    <mergeCell ref="A16:F16"/>
    <mergeCell ref="H2:M2"/>
    <mergeCell ref="H16:M16"/>
    <mergeCell ref="O2:T2"/>
    <mergeCell ref="O16:T16"/>
  </mergeCells>
  <conditionalFormatting sqref="I14 B14 P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B9" sqref="B9"/>
    </sheetView>
  </sheetViews>
  <sheetFormatPr baseColWidth="10" defaultRowHeight="26" x14ac:dyDescent="0.3"/>
  <cols>
    <col min="1" max="1" width="17.5" style="18" bestFit="1" customWidth="1"/>
    <col min="2" max="2" width="21" style="18" bestFit="1" customWidth="1"/>
    <col min="3" max="4" width="11.33203125" style="18" bestFit="1" customWidth="1"/>
    <col min="5" max="6" width="10.83203125" style="18"/>
    <col min="7" max="18" width="7.83203125" style="21" customWidth="1"/>
    <col min="19" max="16384" width="10.83203125" style="18"/>
  </cols>
  <sheetData>
    <row r="1" spans="1:18" x14ac:dyDescent="0.3">
      <c r="B1" s="18" t="s">
        <v>14</v>
      </c>
    </row>
    <row r="2" spans="1:18" ht="31" x14ac:dyDescent="0.4">
      <c r="A2" s="18" t="s">
        <v>15</v>
      </c>
      <c r="B2" s="19">
        <f>Subsumes1!B14</f>
        <v>1.5123353774301645E-4</v>
      </c>
      <c r="F2" s="21" t="s">
        <v>17</v>
      </c>
      <c r="G2" s="21">
        <f>Subsumes1!B22</f>
        <v>15</v>
      </c>
      <c r="H2" s="21">
        <f>Subsumes1!C22</f>
        <v>15</v>
      </c>
      <c r="I2" s="21">
        <f>Subsumes1!D22</f>
        <v>45</v>
      </c>
      <c r="J2" s="21">
        <f>Subsumes1!E22</f>
        <v>105</v>
      </c>
      <c r="K2" s="21">
        <f>Subsumes1!F22</f>
        <v>255</v>
      </c>
      <c r="L2" s="21">
        <f>Subsumes1!G22</f>
        <v>540</v>
      </c>
      <c r="M2" s="21">
        <f>Subsumes1!H22</f>
        <v>795</v>
      </c>
      <c r="N2" s="21">
        <f>Subsumes1!I22</f>
        <v>795</v>
      </c>
      <c r="O2" s="21">
        <f>Subsumes1!J22</f>
        <v>660</v>
      </c>
      <c r="P2" s="21">
        <f>Subsumes1!K22</f>
        <v>345</v>
      </c>
      <c r="Q2" s="21">
        <f>Subsumes1!L22</f>
        <v>120</v>
      </c>
      <c r="R2" s="21">
        <f>Subsumes1!M22</f>
        <v>60</v>
      </c>
    </row>
    <row r="3" spans="1:18" ht="31" x14ac:dyDescent="0.4">
      <c r="A3" s="18" t="s">
        <v>16</v>
      </c>
      <c r="B3" s="19">
        <f>Subsumes2!B14</f>
        <v>1.1208736842005942E-4</v>
      </c>
      <c r="C3" s="20">
        <f>(B2-B3)/B2</f>
        <v>0.25884582154968927</v>
      </c>
      <c r="D3" s="20"/>
      <c r="F3" s="21" t="s">
        <v>17</v>
      </c>
      <c r="G3" s="21">
        <f>Subsumes2!B22</f>
        <v>15</v>
      </c>
      <c r="H3" s="21">
        <f>Subsumes2!C22</f>
        <v>14</v>
      </c>
      <c r="I3" s="21">
        <f>Subsumes2!D22</f>
        <v>39</v>
      </c>
      <c r="J3" s="21">
        <f>Subsumes2!E22</f>
        <v>84</v>
      </c>
      <c r="K3" s="21">
        <f>Subsumes2!F22</f>
        <v>186</v>
      </c>
      <c r="L3" s="21">
        <f>Subsumes2!G22</f>
        <v>355</v>
      </c>
      <c r="M3" s="21">
        <f>Subsumes2!H22</f>
        <v>457</v>
      </c>
      <c r="N3" s="21">
        <f>Subsumes2!I22</f>
        <v>382</v>
      </c>
      <c r="O3" s="21">
        <f>Subsumes2!J22</f>
        <v>257</v>
      </c>
      <c r="P3" s="21">
        <f>Subsumes2!K22</f>
        <v>100</v>
      </c>
      <c r="Q3" s="21">
        <f>Subsumes2!L22</f>
        <v>21</v>
      </c>
      <c r="R3" s="21">
        <f>Subsumes2!M22</f>
        <v>5</v>
      </c>
    </row>
    <row r="4" spans="1:18" s="22" customFormat="1" ht="14" x14ac:dyDescent="0.2">
      <c r="G4" s="23">
        <f>ABS(G2-G3)/G2</f>
        <v>0</v>
      </c>
      <c r="H4" s="23">
        <f t="shared" ref="H4:R4" si="0">ABS(H2-H3)/H2</f>
        <v>6.6666666666666666E-2</v>
      </c>
      <c r="I4" s="23">
        <f t="shared" si="0"/>
        <v>0.13333333333333333</v>
      </c>
      <c r="J4" s="23">
        <f t="shared" si="0"/>
        <v>0.2</v>
      </c>
      <c r="K4" s="23">
        <f t="shared" si="0"/>
        <v>0.27058823529411763</v>
      </c>
      <c r="L4" s="23">
        <f t="shared" si="0"/>
        <v>0.34259259259259262</v>
      </c>
      <c r="M4" s="23">
        <f t="shared" si="0"/>
        <v>0.42515723270440253</v>
      </c>
      <c r="N4" s="23">
        <f t="shared" si="0"/>
        <v>0.51949685534591195</v>
      </c>
      <c r="O4" s="23">
        <f t="shared" si="0"/>
        <v>0.6106060606060606</v>
      </c>
      <c r="P4" s="23">
        <f t="shared" si="0"/>
        <v>0.71014492753623193</v>
      </c>
      <c r="Q4" s="23">
        <f t="shared" si="0"/>
        <v>0.82499999999999996</v>
      </c>
      <c r="R4" s="23">
        <f t="shared" si="0"/>
        <v>0.91666666666666663</v>
      </c>
    </row>
    <row r="5" spans="1:18" ht="31" x14ac:dyDescent="0.4">
      <c r="A5" s="18" t="s">
        <v>18</v>
      </c>
      <c r="B5" s="19">
        <f>Subsumes3!B14</f>
        <v>1.0581533388767822E-4</v>
      </c>
      <c r="C5" s="20">
        <f>(B3-B5)/B3</f>
        <v>5.5956657924879416E-2</v>
      </c>
      <c r="D5" s="20">
        <f>ABS(B2-B5)/B2</f>
        <v>0.30031833238282835</v>
      </c>
      <c r="F5" s="21" t="s">
        <v>17</v>
      </c>
      <c r="G5" s="21">
        <f>Subsumes3!B22</f>
        <v>15</v>
      </c>
      <c r="H5" s="21">
        <f>Subsumes3!C22</f>
        <v>14</v>
      </c>
      <c r="I5" s="21">
        <f>Subsumes3!D22</f>
        <v>39</v>
      </c>
      <c r="J5" s="21">
        <f>Subsumes3!E22</f>
        <v>84</v>
      </c>
      <c r="K5" s="21">
        <f>Subsumes3!F22</f>
        <v>186</v>
      </c>
      <c r="L5" s="21">
        <f>Subsumes3!G22</f>
        <v>355</v>
      </c>
      <c r="M5" s="21">
        <f>Subsumes3!H22</f>
        <v>457</v>
      </c>
      <c r="N5" s="21">
        <f>Subsumes3!I22</f>
        <v>382</v>
      </c>
      <c r="O5" s="21">
        <f>Subsumes3!J22</f>
        <v>257</v>
      </c>
      <c r="P5" s="21">
        <f>Subsumes3!K22</f>
        <v>100</v>
      </c>
      <c r="Q5" s="21">
        <f>Subsumes3!L22</f>
        <v>21</v>
      </c>
      <c r="R5" s="21">
        <f>Subsumes3!M22</f>
        <v>5</v>
      </c>
    </row>
    <row r="6" spans="1:18" s="22" customFormat="1" ht="14" x14ac:dyDescent="0.2">
      <c r="G6" s="23">
        <f>ABS(G3-G5)/G3</f>
        <v>0</v>
      </c>
      <c r="H6" s="23">
        <f t="shared" ref="H6:R6" si="1">ABS(H3-H5)/H3</f>
        <v>0</v>
      </c>
      <c r="I6" s="23">
        <f t="shared" si="1"/>
        <v>0</v>
      </c>
      <c r="J6" s="23">
        <f t="shared" si="1"/>
        <v>0</v>
      </c>
      <c r="K6" s="23">
        <f t="shared" si="1"/>
        <v>0</v>
      </c>
      <c r="L6" s="23">
        <f t="shared" si="1"/>
        <v>0</v>
      </c>
      <c r="M6" s="23">
        <f t="shared" si="1"/>
        <v>0</v>
      </c>
      <c r="N6" s="23">
        <f t="shared" si="1"/>
        <v>0</v>
      </c>
      <c r="O6" s="23">
        <f t="shared" si="1"/>
        <v>0</v>
      </c>
      <c r="P6" s="23">
        <f t="shared" si="1"/>
        <v>0</v>
      </c>
      <c r="Q6" s="23">
        <f t="shared" si="1"/>
        <v>0</v>
      </c>
      <c r="R6" s="23">
        <f t="shared" si="1"/>
        <v>0</v>
      </c>
    </row>
    <row r="7" spans="1:18" ht="31" x14ac:dyDescent="0.4">
      <c r="A7" s="18" t="s">
        <v>19</v>
      </c>
      <c r="B7" s="19">
        <f>Subsumes4!B14</f>
        <v>1.5749834390105394E-5</v>
      </c>
      <c r="C7" s="20">
        <f>(B5-B7)/B5</f>
        <v>0.85115735298984496</v>
      </c>
      <c r="D7" s="20">
        <f>(B2-B7)/B2</f>
        <v>0.89585752852738065</v>
      </c>
      <c r="F7" s="21" t="s">
        <v>17</v>
      </c>
      <c r="G7" s="21">
        <f>Subsumes4!B22</f>
        <v>15</v>
      </c>
      <c r="H7" s="21">
        <f>Subsumes4!C22</f>
        <v>14</v>
      </c>
      <c r="I7" s="21">
        <f>Subsumes4!D22</f>
        <v>39</v>
      </c>
      <c r="J7" s="21">
        <f>Subsumes4!E22</f>
        <v>84</v>
      </c>
      <c r="K7" s="21">
        <f>Subsumes4!F22</f>
        <v>186</v>
      </c>
      <c r="L7" s="21">
        <f>Subsumes4!G22</f>
        <v>355</v>
      </c>
      <c r="M7" s="21">
        <f>Subsumes4!H22</f>
        <v>457</v>
      </c>
      <c r="N7" s="21">
        <f>Subsumes4!I22</f>
        <v>382</v>
      </c>
      <c r="O7" s="21">
        <f>Subsumes4!J22</f>
        <v>257</v>
      </c>
      <c r="P7" s="21">
        <f>Subsumes4!K22</f>
        <v>100</v>
      </c>
      <c r="Q7" s="21">
        <f>Subsumes4!L22</f>
        <v>21</v>
      </c>
      <c r="R7" s="21">
        <f>Subsumes4!M22</f>
        <v>5</v>
      </c>
    </row>
    <row r="8" spans="1:18" s="22" customFormat="1" ht="14" x14ac:dyDescent="0.2">
      <c r="G8" s="23">
        <f>ABS(G5-G7)/G5</f>
        <v>0</v>
      </c>
      <c r="H8" s="23">
        <f t="shared" ref="H8:R8" si="2">ABS(H5-H7)/H5</f>
        <v>0</v>
      </c>
      <c r="I8" s="23">
        <f t="shared" si="2"/>
        <v>0</v>
      </c>
      <c r="J8" s="23">
        <f t="shared" si="2"/>
        <v>0</v>
      </c>
      <c r="K8" s="23">
        <f t="shared" si="2"/>
        <v>0</v>
      </c>
      <c r="L8" s="23">
        <f t="shared" si="2"/>
        <v>0</v>
      </c>
      <c r="M8" s="23">
        <f t="shared" si="2"/>
        <v>0</v>
      </c>
      <c r="N8" s="23">
        <f t="shared" si="2"/>
        <v>0</v>
      </c>
      <c r="O8" s="23">
        <f t="shared" si="2"/>
        <v>0</v>
      </c>
      <c r="P8" s="23">
        <f t="shared" si="2"/>
        <v>0</v>
      </c>
      <c r="Q8" s="23">
        <f t="shared" si="2"/>
        <v>0</v>
      </c>
      <c r="R8" s="23">
        <f t="shared" si="2"/>
        <v>0</v>
      </c>
    </row>
    <row r="9" spans="1:18" x14ac:dyDescent="0.3">
      <c r="A9" s="18" t="s">
        <v>25</v>
      </c>
      <c r="B9" s="19">
        <f>MIN(Subsumes5!B14,Subsumes5!I14,Subsumes5!P14)</f>
        <v>1.5487632479415025E-5</v>
      </c>
      <c r="C9" s="20">
        <f>(B7-B9)/B7</f>
        <v>1.6647915412691134E-2</v>
      </c>
      <c r="D9" s="20">
        <f>(B2-B9)/B2</f>
        <v>0.89759128358332552</v>
      </c>
      <c r="F9" s="21"/>
    </row>
    <row r="10" spans="1:18" x14ac:dyDescent="0.3">
      <c r="A10" s="18" t="s">
        <v>26</v>
      </c>
    </row>
    <row r="11" spans="1:18" x14ac:dyDescent="0.3">
      <c r="A11" s="18" t="s">
        <v>27</v>
      </c>
    </row>
    <row r="12" spans="1:18" x14ac:dyDescent="0.3">
      <c r="A12" s="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Grafieken</vt:lpstr>
      </vt:variant>
      <vt:variant>
        <vt:i4>1</vt:i4>
      </vt:variant>
    </vt:vector>
  </HeadingPairs>
  <TitlesOfParts>
    <vt:vector size="7" baseType="lpstr">
      <vt:lpstr>Subsumes1</vt:lpstr>
      <vt:lpstr>Subsumes2</vt:lpstr>
      <vt:lpstr>Subsumes3</vt:lpstr>
      <vt:lpstr>Subsumes4</vt:lpstr>
      <vt:lpstr>Subsumes5</vt:lpstr>
      <vt:lpstr>Samenvatting</vt:lpstr>
      <vt:lpstr>Grafiek1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2015-12-02T19:30:22Z</dcterms:modified>
</cp:coreProperties>
</file>