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4"/>
  </bookViews>
  <sheets>
    <sheet name="Shelf Level" sheetId="1" state="visible" r:id="rId2"/>
    <sheet name="Linear preferred range share" sheetId="2" state="visible" r:id="rId3"/>
    <sheet name="Hierarchy" sheetId="3" state="visible" r:id="rId4"/>
    <sheet name="sequence" sheetId="4" state="visible" r:id="rId5"/>
    <sheet name="Num of shelves" sheetId="5" state="visible" r:id="rId6"/>
    <sheet name="Adjacency" sheetId="6" state="visible" r:id="rId7"/>
    <sheet name="Linear fair share" sheetId="7" state="visible" r:id="rId8"/>
    <sheet name="Block" sheetId="8" state="visible" r:id="rId9"/>
    <sheet name="NBIL" sheetId="9" state="visible" r:id="rId10"/>
    <sheet name="Anchor" sheetId="10" state="visible" r:id="rId11"/>
    <sheet name="Shelf length less than" sheetId="11" state="visible" r:id="rId12"/>
    <sheet name="Shelf length" sheetId="12" state="visible" r:id="rId13"/>
    <sheet name="Vertical sequence" sheetId="13" state="visible" r:id="rId14"/>
    <sheet name="Middle shelf" sheetId="14" state="visible" r:id="rId15"/>
    <sheet name="Preferred Range" sheetId="15" state="visible" r:id="rId16"/>
  </sheets>
  <definedNames>
    <definedName function="false" hidden="true" localSheetId="2" name="_xlnm._FilterDatabase" vbProcedure="false">Hierarchy!$A$1:$K$96</definedName>
    <definedName function="false" hidden="false" localSheetId="2" name="_xlnm._FilterDatabase" vbProcedure="false">Hierarchy!$A$1:$K$96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<sst xmlns="http://schemas.openxmlformats.org/spreadsheetml/2006/main" count="3164" uniqueCount="335">
  <si>
    <t>Score Card Name</t>
  </si>
  <si>
    <t>KPI name</t>
  </si>
  <si>
    <t>Tested Group Type</t>
  </si>
  <si>
    <t>SubSection</t>
  </si>
  <si>
    <t>Segment</t>
  </si>
  <si>
    <t>SINGLE/MULTIPLE</t>
  </si>
  <si>
    <t>Customer Brand</t>
  </si>
  <si>
    <t>Target</t>
  </si>
  <si>
    <t>Dog Main Meal Wet</t>
  </si>
  <si>
    <t>Are CESAR Wet Dog Food multipacks shelved in the preferred range?</t>
  </si>
  <si>
    <t>DOG MAIN MEAL WET</t>
  </si>
  <si>
    <t>MULTIPLE</t>
  </si>
  <si>
    <t>CESAR</t>
  </si>
  <si>
    <t>Section</t>
  </si>
  <si>
    <t>Manufacturer</t>
  </si>
  <si>
    <t>Does the Mars portfolio have its fair share of the preferred range?</t>
  </si>
  <si>
    <t>Mars Incorporated</t>
  </si>
  <si>
    <t>CAT MAIN MEAL DRY</t>
  </si>
  <si>
    <t>CAT MAIN MEAL WET</t>
  </si>
  <si>
    <t>manufacturer</t>
  </si>
  <si>
    <t>DOG MAIN MEAL DRY</t>
  </si>
  <si>
    <t>CAT TREATS</t>
  </si>
  <si>
    <t>DOG TREATS</t>
  </si>
  <si>
    <t>Set name</t>
  </si>
  <si>
    <t>KPI Group</t>
  </si>
  <si>
    <t>KPI Type</t>
  </si>
  <si>
    <t>NBIL</t>
  </si>
  <si>
    <t>Scene Types to Include</t>
  </si>
  <si>
    <t>SCORE</t>
  </si>
  <si>
    <t>WEIGHT</t>
  </si>
  <si>
    <t>Depend on</t>
  </si>
  <si>
    <t>Depend score</t>
  </si>
  <si>
    <t>Defined Category</t>
  </si>
  <si>
    <t>Is the Wet Dog Food category blocked?</t>
  </si>
  <si>
    <t>Block per Bay</t>
  </si>
  <si>
    <t>Pet Food &amp; Edible Treats Section</t>
  </si>
  <si>
    <t>Block</t>
  </si>
  <si>
    <t>BINARY</t>
  </si>
  <si>
    <t>Defined Segments</t>
  </si>
  <si>
    <t>Is the "Just Like Home" "Wet Dog Food" segment blocked?</t>
  </si>
  <si>
    <t>Is the Small Format Wet Dog Food segment blocked?</t>
  </si>
  <si>
    <t>Is the Traditional Cans Wet Dog Food segment blocked?</t>
  </si>
  <si>
    <t>Is the Wellness Wet Dog Food segment blocked?</t>
  </si>
  <si>
    <t>Vertical Segments</t>
  </si>
  <si>
    <t>Is the Just Like Home Wet Dog Food segment blocked vertically?</t>
  </si>
  <si>
    <t>Vertical Block</t>
  </si>
  <si>
    <t>Is the Small Format Wet Dog Food segment blocked vertically?</t>
  </si>
  <si>
    <t>Is the Traditional Cans Wet Dog Food segment blocked vertically?</t>
  </si>
  <si>
    <t>Is the Wellness Wet Dog Food segment blocked vertically?</t>
  </si>
  <si>
    <t>Lead with Small Format</t>
  </si>
  <si>
    <t>Does the Small Format segment lead the Wet Dog Food category?</t>
  </si>
  <si>
    <t>Anchor</t>
  </si>
  <si>
    <t>Anchor with Traditional Cans</t>
  </si>
  <si>
    <t>Does the Traditional Cans segment lead the Wet Dog Food category?</t>
  </si>
  <si>
    <t>Cesar Multipack shelved on Range Shelves</t>
  </si>
  <si>
    <t>Shelf Level Availability</t>
  </si>
  <si>
    <t>Shelf Level</t>
  </si>
  <si>
    <t>Cesar Home Delights blocked within Just Like Home</t>
  </si>
  <si>
    <t>Is CESAR Home Delights Wet Dog Food shelved with the Just Like Home segment?</t>
  </si>
  <si>
    <t>Adjacency</t>
  </si>
  <si>
    <t>Cesar Core and Pedigree PEDIGREE Pouch blocked within Small Format</t>
  </si>
  <si>
    <t>Is CESAR Wet Dog Food shelved with the Small Format segment?</t>
  </si>
  <si>
    <t>Is PEDIGREE Pouch Wet Dog Food shelved with the Small Format segment?</t>
  </si>
  <si>
    <t>Pedigree Cans blocked within Traditional Cans</t>
  </si>
  <si>
    <t>Is PEDIGREE Wet Dog Food shelved with the Traditional Cans segment?</t>
  </si>
  <si>
    <t>Iams blocked within Premium/Wellness</t>
  </si>
  <si>
    <t>Is IAMS Wet Dog Food shelved with the Wellness segment?</t>
  </si>
  <si>
    <t>Space to Sales Index</t>
  </si>
  <si>
    <t>Does the Mars portfolio have its fair share of space?</t>
  </si>
  <si>
    <t>Share of Shelf Linear / Share of Sales</t>
  </si>
  <si>
    <t>Linear fair share</t>
  </si>
  <si>
    <t>PROPORTIONAL</t>
  </si>
  <si>
    <t>Range to Sales Index</t>
  </si>
  <si>
    <t>Linear Share of shelf in Preferred Range / Share of Sales</t>
  </si>
  <si>
    <t>Linear preferred range share</t>
  </si>
  <si>
    <t>Non-Negotiable Placement</t>
  </si>
  <si>
    <t>What percent of non-negotiable items are shelved in the preferred range?</t>
  </si>
  <si>
    <t>NBIL SOA</t>
  </si>
  <si>
    <t>Y</t>
  </si>
  <si>
    <t>Own Category</t>
  </si>
  <si>
    <t>Is the Dry Cat Food category blocked?</t>
  </si>
  <si>
    <t>Block per Bay by target</t>
  </si>
  <si>
    <t>Is the Value Dry Cat Food segment blocked?</t>
  </si>
  <si>
    <t>Is the Mainstream Dry Cat Food segment blocked?</t>
  </si>
  <si>
    <t>Is the Premium Dry Cat Food segment blocked?</t>
  </si>
  <si>
    <t>Is the Natural Grain-Free Dry Cat Food segment blocked?</t>
  </si>
  <si>
    <t>Lead w/ Natural/GF</t>
  </si>
  <si>
    <t>Does the Natural Grain-Free segment lead the Dry Cat Food category?</t>
  </si>
  <si>
    <t>IAMS PAH lead off Prem after N/GF</t>
  </si>
  <si>
    <t>Is IAMS ProActive Health Dry Cat Food shelved next to Natural Grain-Free?</t>
  </si>
  <si>
    <t>IAMS Vertical Brand  block</t>
  </si>
  <si>
    <t>Is IAMS ProActive Health Dry Cat Food blocked?</t>
  </si>
  <si>
    <t>Is the Wet Cat Food category blocked?</t>
  </si>
  <si>
    <t>Is the Convenience Wet Cat Food segment blocked?</t>
  </si>
  <si>
    <t>Is the Gourmet Wet Cat Food segment blocked?</t>
  </si>
  <si>
    <t>Is the Science Natural Wet Cat Food segment blocked?</t>
  </si>
  <si>
    <t>Is the Traditional Wet Cat Food segment blocked?</t>
  </si>
  <si>
    <t>Science/Natural segment adjacent to the Gourmet segment</t>
  </si>
  <si>
    <t>Does the Science Natural segment lead the Wet Cat Food category?</t>
  </si>
  <si>
    <t>Is the Science Natural Wet Cat Food segment shelved next to the Gourmet Wet Cat Food segment?</t>
  </si>
  <si>
    <t>Multipacks middle shelves</t>
  </si>
  <si>
    <t>Are Wet Cat Food multipacks stocked on middle shelves?</t>
  </si>
  <si>
    <t>Middle shelf</t>
  </si>
  <si>
    <t>WHISKAS wet cat food blocked within Convenience</t>
  </si>
  <si>
    <t>Is WHISKAS Wet Cat Food shelved with the Convenience segment?</t>
  </si>
  <si>
    <t>SHEBA between gourmet &amp; traditional</t>
  </si>
  <si>
    <t>Is SHEBA PERFECT PORTIONS Wet Cat Food shelved with the Gourmet segment?</t>
  </si>
  <si>
    <t>MARS Space goal</t>
  </si>
  <si>
    <t>Is the Cat Treats category blocked?</t>
  </si>
  <si>
    <t>Cat Treats aisle &gt;=4</t>
  </si>
  <si>
    <t>Is the Cat Treat Aisle &gt;= 4ft?</t>
  </si>
  <si>
    <t>Shelf length</t>
  </si>
  <si>
    <t>Cat Treats aisle &gt;6</t>
  </si>
  <si>
    <t>Is the Cat Treat Aisle &gt;6ft?</t>
  </si>
  <si>
    <t>Lead Cat Aisle w/ Cat C&amp;T</t>
  </si>
  <si>
    <t>Does the Cat Treats category lead the Cat Food aisle?</t>
  </si>
  <si>
    <t>Temptations Brand Block</t>
  </si>
  <si>
    <t>Are TEMPTATIONS Cat Treats blocked?</t>
  </si>
  <si>
    <t>Temptations Small/Large</t>
  </si>
  <si>
    <t>Is TEMPTATIONS shelved Small to Large?</t>
  </si>
  <si>
    <t>Vertical Sequence</t>
  </si>
  <si>
    <t>Vertical sequence</t>
  </si>
  <si>
    <t>Is the dry dog food category blocked?</t>
  </si>
  <si>
    <t>Is the Value Dry Dog Food segment blocked?</t>
  </si>
  <si>
    <t>Is the Mainstream Dry Dog Food segment blocked?</t>
  </si>
  <si>
    <t>Is the Premium Dry Dog Food segment blocked?</t>
  </si>
  <si>
    <t>Is the Natural Grain-Free Dry Dog Food segment blocked?</t>
  </si>
  <si>
    <t>Is the Value Dry Dog Food segment blocked vertically?</t>
  </si>
  <si>
    <t>Is the Mainstream Dry Dog Food segment blocked vertically?</t>
  </si>
  <si>
    <t>Is the Premium Dry Dog Food segment blocked vertically?</t>
  </si>
  <si>
    <t>Is the Natural Grain-Free Dry Dog Food segment blocked vertically?</t>
  </si>
  <si>
    <t>Lead with Natural Grain-Free</t>
  </si>
  <si>
    <t>Does the Natural Grain-Free segment lead the Dry Dog Food category?</t>
  </si>
  <si>
    <t>Follow with Pricing Continuum</t>
  </si>
  <si>
    <t>Are the Dry Dog Food segments shelved from most to least expensive?</t>
  </si>
  <si>
    <t>sequence</t>
  </si>
  <si>
    <t>Pedigree blocked within Mainstream</t>
  </si>
  <si>
    <t>Is PEDIGREE Dry Dog Food shelved with the Mainstream segment?</t>
  </si>
  <si>
    <t>Iams ProActive Health blocked within Premium</t>
  </si>
  <si>
    <t>Is IAMS ProActive Health Dry Dog Food shelved with the Premium segment?</t>
  </si>
  <si>
    <t>Cesar Adjacent to Beneful and/or Bella</t>
  </si>
  <si>
    <t>Is CESAR Dry Dog Food Adjacent to BENEFUL and/or BELLA Dry Dog Food?</t>
  </si>
  <si>
    <t>How many feet is the Dog Treats category?</t>
  </si>
  <si>
    <t>How many feet is the Dog Treats category? &lt; 8</t>
  </si>
  <si>
    <t>Shelf length less than</t>
  </si>
  <si>
    <t>Is the Chewy Dog Treats segment blocked?</t>
  </si>
  <si>
    <t>Is the Crunchy Dog Treats segment blocked?</t>
  </si>
  <si>
    <t>Lead Dog Aisle w/ Dog Treats on traffic end of aisle</t>
  </si>
  <si>
    <t>Does PEDIGREE lead the Dog Treats category? &lt; 8</t>
  </si>
  <si>
    <t>Pedigree C&amp;T Vertical Brand Block</t>
  </si>
  <si>
    <t>Are PEDIGREE Dog Treats stocked on at least two shelves? &lt; 8</t>
  </si>
  <si>
    <t>Num of shelves</t>
  </si>
  <si>
    <t>Is the Long Lasting Dog Treats segment blocked?</t>
  </si>
  <si>
    <t>Is the Dental Dog Treats segment blocked?</t>
  </si>
  <si>
    <t>Is the Premium Dog Treats segment blocked?</t>
  </si>
  <si>
    <t>Dentastix shelved by Flavor First</t>
  </si>
  <si>
    <t>Are PEDIGREE DENTASTIX Original Dog Treats blocked?</t>
  </si>
  <si>
    <t>Are PEDIGREE DENTASTIX Beef Dog Treats blocked?</t>
  </si>
  <si>
    <t>Are PEDIGREE DENTASTIX Fresh Dog Treats blocked?</t>
  </si>
  <si>
    <t>Lead Dog C&amp;T w/ Dental Segment</t>
  </si>
  <si>
    <t>Does the Dental segment lead the Dog Treats category?</t>
  </si>
  <si>
    <t>Lead Dog Aisle w/Dog Treats</t>
  </si>
  <si>
    <t>Does the Dog Treats category lead the Dog Food aisle?</t>
  </si>
  <si>
    <t>Lead Dog C&amp;T w/Pedigree C&amp;T Brand Block</t>
  </si>
  <si>
    <t>Does the Dog Treats category lead the Dog Food aisle? &lt; 8</t>
  </si>
  <si>
    <t>Dentastix then shelved by Dog Size</t>
  </si>
  <si>
    <t>Are PEDIGREE DENTASTIX Small Breed Dog Treats blocked?</t>
  </si>
  <si>
    <t>Are PEDIGREE DENTASTIX Medium Breed Dog Treats blocked?</t>
  </si>
  <si>
    <t>Are PEDIGREE DENTASTIX Large Breed Dog Treats blocked?</t>
  </si>
  <si>
    <t>Horizontal Brand Blocks within Dental Segment</t>
  </si>
  <si>
    <t>Are PEDIGREE DENTASTIX Dog Treats blocked?</t>
  </si>
  <si>
    <t>Own Category &gt; 8ft</t>
  </si>
  <si>
    <t>Is the Dog Treats category blocked? &gt; 8ft</t>
  </si>
  <si>
    <t>Is the Dog Treats category blocked? &lt; 8</t>
  </si>
  <si>
    <t>Set should be Brand Blocked</t>
  </si>
  <si>
    <t>Are PEDIGREE Dog Treats blocked? &lt; 8</t>
  </si>
  <si>
    <t>Stacking</t>
  </si>
  <si>
    <t>order by</t>
  </si>
  <si>
    <t>order sequence</t>
  </si>
  <si>
    <t>Price Segment</t>
  </si>
  <si>
    <t>VALUE,MAINSTREAM,PREMIUM</t>
  </si>
  <si>
    <t>PEDIGREE CORE TREATS</t>
  </si>
  <si>
    <t>Segment;A</t>
  </si>
  <si>
    <t>Customer Brand;A</t>
  </si>
  <si>
    <t>Sub Brand;A</t>
  </si>
  <si>
    <t>Segment;B</t>
  </si>
  <si>
    <t>Customer Brand;B</t>
  </si>
  <si>
    <t>Sub Brand;B</t>
  </si>
  <si>
    <t>EXCLUDE;Sub Brand;B</t>
  </si>
  <si>
    <t>Customer Brand;C</t>
  </si>
  <si>
    <t>PACK TYPE</t>
  </si>
  <si>
    <t>ALLOWED;Private Label</t>
  </si>
  <si>
    <t>ALLOWED;Wet Dog Food Meal Complements</t>
  </si>
  <si>
    <t>ALLOWED;Segment</t>
  </si>
  <si>
    <t>CESAR HOME DELIGHTS</t>
  </si>
  <si>
    <t>WET DOG JUST LIKE HOME</t>
  </si>
  <si>
    <t>DOG MAIN MEAL Other</t>
  </si>
  <si>
    <t>WET DOG SMALL FORMAT</t>
  </si>
  <si>
    <t>HOME DELIGHTS</t>
  </si>
  <si>
    <t>PEDIGREE</t>
  </si>
  <si>
    <t>POUCH</t>
  </si>
  <si>
    <t>WET DOG TRADITIONAL CANS</t>
  </si>
  <si>
    <t>CAN</t>
  </si>
  <si>
    <t>IAMS</t>
  </si>
  <si>
    <t>WET DOG PREMIUM/WELLNESS</t>
  </si>
  <si>
    <t>IAMS PROACTIVE HEALTH</t>
  </si>
  <si>
    <t>DRY CAT NATURAL/GRAIN FREE</t>
  </si>
  <si>
    <t>CAT MAIN MEAL Other</t>
  </si>
  <si>
    <t>WET CAT SCIENCE/NATURAL</t>
  </si>
  <si>
    <t>WET CAT GOURMET</t>
  </si>
  <si>
    <t>WHISKAS</t>
  </si>
  <si>
    <t>WET CAT CONVENIENCE</t>
  </si>
  <si>
    <t>SHEBA</t>
  </si>
  <si>
    <t>SHEBA PERFECT PORTIONS</t>
  </si>
  <si>
    <t>DRY DOG MAINSTREAM</t>
  </si>
  <si>
    <t>DRY DOG NOT APPLICABLE,DOG MAIN MEAL Other</t>
  </si>
  <si>
    <t>DRY DOG PREMIUM GOURMET,DRY DOG PREMIUM HEALTH</t>
  </si>
  <si>
    <t>BENEFUL</t>
  </si>
  <si>
    <t>PURINA BELLA</t>
  </si>
  <si>
    <t>Private Label</t>
  </si>
  <si>
    <t>Sub Brand</t>
  </si>
  <si>
    <t>Breed Size</t>
  </si>
  <si>
    <t>N</t>
  </si>
  <si>
    <t>DRY CAT VALUE</t>
  </si>
  <si>
    <t>DRY CAT MAINSTREAM</t>
  </si>
  <si>
    <t>DRY CAT PREMIUM</t>
  </si>
  <si>
    <t>WET CAT TRADITIONAL</t>
  </si>
  <si>
    <t>CAT TREATS Other</t>
  </si>
  <si>
    <t>TEMPTATIONS</t>
  </si>
  <si>
    <t>DRY DOG VALUE</t>
  </si>
  <si>
    <t>DRY DOG PREMIUM HEALTH</t>
  </si>
  <si>
    <t>DRY DOG NATURAL/GRAIN FREE</t>
  </si>
  <si>
    <t>DOG TREATS CHEWY</t>
  </si>
  <si>
    <t>DOG TREATS Other</t>
  </si>
  <si>
    <t>DOG TREATS CRUNCHY</t>
  </si>
  <si>
    <t>DOG TREATS LONG LASTING</t>
  </si>
  <si>
    <t>DOG TREATS ORAL CARE</t>
  </si>
  <si>
    <t>DOG TREATS PREMIUM</t>
  </si>
  <si>
    <t>PEDIGREE DENTASTIX</t>
  </si>
  <si>
    <t>DENTASTIX ORIGINAL</t>
  </si>
  <si>
    <t>DENTASTIX BEEF</t>
  </si>
  <si>
    <t>DENTASTIX FRESH STICKS</t>
  </si>
  <si>
    <t>SMALL DOG</t>
  </si>
  <si>
    <t>MEDIUM DOG</t>
  </si>
  <si>
    <t>LARGE DOG</t>
  </si>
  <si>
    <t>CHANNEL</t>
  </si>
  <si>
    <t>MARS_MANUFACTURER(C)</t>
  </si>
  <si>
    <t>MARS_SUB-CATEGORY</t>
  </si>
  <si>
    <t>UPC</t>
  </si>
  <si>
    <t>Either/Or
(by Channel &amp; Category)</t>
  </si>
  <si>
    <t>FOOD</t>
  </si>
  <si>
    <t>MARS BDB</t>
  </si>
  <si>
    <t>MASS</t>
  </si>
  <si>
    <t>002310012352</t>
  </si>
  <si>
    <t>SMALL FORMAT</t>
  </si>
  <si>
    <t>001901471238</t>
  </si>
  <si>
    <t>001901471245</t>
  </si>
  <si>
    <t>001901471246</t>
  </si>
  <si>
    <t>001901471249</t>
  </si>
  <si>
    <t>001901471256</t>
  </si>
  <si>
    <t>001901471257</t>
  </si>
  <si>
    <t>002310012341</t>
  </si>
  <si>
    <t>001901480217</t>
  </si>
  <si>
    <t>002310000099</t>
  </si>
  <si>
    <t>002310000157</t>
  </si>
  <si>
    <t>002310010648</t>
  </si>
  <si>
    <t>002310032784</t>
  </si>
  <si>
    <t>005849628128</t>
  </si>
  <si>
    <t>005849670122</t>
  </si>
  <si>
    <t>005849672300</t>
  </si>
  <si>
    <t>005849672301</t>
  </si>
  <si>
    <t>005849672304</t>
  </si>
  <si>
    <t>005849672306</t>
  </si>
  <si>
    <t>001901461086</t>
  </si>
  <si>
    <t>001901480019</t>
  </si>
  <si>
    <t>002310010364</t>
  </si>
  <si>
    <t>002310010365</t>
  </si>
  <si>
    <t>002310010474</t>
  </si>
  <si>
    <t>002310010618</t>
  </si>
  <si>
    <t>002310010944</t>
  </si>
  <si>
    <t>002310011034</t>
  </si>
  <si>
    <t>002310011513</t>
  </si>
  <si>
    <t>002310011625</t>
  </si>
  <si>
    <t>002310012322</t>
  </si>
  <si>
    <t>002310011627</t>
  </si>
  <si>
    <t>002310000077</t>
  </si>
  <si>
    <t>002310001006</t>
  </si>
  <si>
    <t>002310001018</t>
  </si>
  <si>
    <t>002310001401</t>
  </si>
  <si>
    <t>002310001404</t>
  </si>
  <si>
    <t>002310001405</t>
  </si>
  <si>
    <t>002310001406</t>
  </si>
  <si>
    <t>002310001407</t>
  </si>
  <si>
    <t>002310001570</t>
  </si>
  <si>
    <t>002310001779</t>
  </si>
  <si>
    <t>002310001907</t>
  </si>
  <si>
    <t>002310002451</t>
  </si>
  <si>
    <t>002310002452</t>
  </si>
  <si>
    <t>002310005672</t>
  </si>
  <si>
    <t>002310010266</t>
  </si>
  <si>
    <t>002310010269</t>
  </si>
  <si>
    <t>002310010270</t>
  </si>
  <si>
    <t>002310010303</t>
  </si>
  <si>
    <t>002310010495</t>
  </si>
  <si>
    <t>002310010515</t>
  </si>
  <si>
    <t>002310010652</t>
  </si>
  <si>
    <t>002310010735</t>
  </si>
  <si>
    <t>002310011801</t>
  </si>
  <si>
    <t>002310011813</t>
  </si>
  <si>
    <t>002310011900</t>
  </si>
  <si>
    <t>002310012175</t>
  </si>
  <si>
    <t>002310023529</t>
  </si>
  <si>
    <t>002310023537</t>
  </si>
  <si>
    <t>002310026865</t>
  </si>
  <si>
    <t>002310033581</t>
  </si>
  <si>
    <t>002310070295</t>
  </si>
  <si>
    <t>002310070296</t>
  </si>
  <si>
    <t>002310010160</t>
  </si>
  <si>
    <t>002310010306</t>
  </si>
  <si>
    <t>002310010860</t>
  </si>
  <si>
    <t>002310011069</t>
  </si>
  <si>
    <t>002310027789</t>
  </si>
  <si>
    <t>Section;A</t>
  </si>
  <si>
    <t>SubSection;A</t>
  </si>
  <si>
    <t>Section;B</t>
  </si>
  <si>
    <t>ALLOWED;product_ean_code</t>
  </si>
  <si>
    <t>Sub category</t>
  </si>
  <si>
    <t>CAT MAIN MEAL,CAT TREATS</t>
  </si>
  <si>
    <t>RAWHIDE</t>
  </si>
  <si>
    <t>DOG MAIN MEAL,DOG TREATS</t>
  </si>
  <si>
    <t>Package Size</t>
  </si>
  <si>
    <t>REGULAR 2.1 - 4 OZ,MEGA 4.1 - 9 OZ,SUPER MEGA 9.1 - 13 OZ,VALUE SIZE 13.1 - 21 OZ,SUPER VALUE 21.1 +</t>
  </si>
  <si>
    <t>SINGLE/MULTIPLE;B</t>
  </si>
  <si>
    <t>ignored from top</t>
  </si>
  <si>
    <t>ignored from bottom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</si>
</sst>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&quot;TRUE&quot;;&quot;TRUE&quot;;&quot;FALSE&quot;"/>
    <numFmt numFmtId="167" formatCode="0.0"/>
    <numFmt numFmtId="168" formatCode="#,##0"/>
    <numFmt numFmtId="169" formatCode="@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204"/>
    </font>
    <font>
      <sz val="11"/>
      <color rgb="FF5F5F5F"/>
      <name val="Calibri"/>
      <family val="2"/>
      <charset val="1"/>
    </font>
    <font>
      <sz val="10"/>
      <color rgb="FF5F5F5F"/>
      <name val="Calibri"/>
      <family val="2"/>
      <charset val="1"/>
    </font>
    <font>
      <sz val="11"/>
      <color rgb="FF595959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0"/>
      <color rgb="FF104E8B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104E8B"/>
      <name val="Calibri"/>
      <family val="2"/>
      <charset val="1"/>
    </font>
    <font>
      <sz val="10"/>
      <name val="Calibri"/>
      <family val="2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70AD47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66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5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2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0" fillId="4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1" fillId="4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1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F5F5F"/>
      <rgbColor rgb="FF70AD47"/>
      <rgbColor rgb="FF104E8B"/>
      <rgbColor rgb="FF339966"/>
      <rgbColor rgb="FF003300"/>
      <rgbColor rgb="FF333300"/>
      <rgbColor rgb="FF993300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74" zoomScaleNormal="174" zoomScalePageLayoutView="100" workbookViewId="0">
      <selection pane="topLeft" activeCell="G1" activeCellId="0" sqref="G1"/>
    </sheetView>
  </sheetViews>
  <sheetFormatPr defaultRowHeight="15"/>
  <cols>
    <col collapsed="false" hidden="false" max="1" min="1" style="0" width="15.8542510121457"/>
    <col collapsed="false" hidden="false" max="2" min="2" style="0" width="53.4534412955466"/>
    <col collapsed="false" hidden="false" max="3" min="3" style="0" width="7.71255060728745"/>
    <col collapsed="false" hidden="false" max="4" min="4" style="0" width="17.5668016194332"/>
    <col collapsed="false" hidden="false" max="5" min="5" style="0" width="9"/>
    <col collapsed="false" hidden="false" max="6" min="6" style="0" width="10.0688259109312"/>
    <col collapsed="false" hidden="false" max="7" min="7" style="0" width="9.31983805668016"/>
    <col collapsed="false" hidden="false" max="8" min="8" style="0" width="6.74898785425101"/>
    <col collapsed="false" hidden="false" max="1025" min="9" style="0" width="10.6032388663968"/>
  </cols>
  <sheetData>
    <row r="1" customFormat="false" ht="4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customFormat="false" ht="15" hidden="false" customHeight="false" outlineLevel="0" collapsed="false">
      <c r="A2" s="3" t="s">
        <v>8</v>
      </c>
      <c r="B2" s="3" t="s">
        <v>9</v>
      </c>
      <c r="C2" s="3" t="s">
        <v>4</v>
      </c>
      <c r="D2" s="3" t="s">
        <v>10</v>
      </c>
      <c r="E2" s="3"/>
      <c r="F2" s="3" t="s">
        <v>11</v>
      </c>
      <c r="G2" s="4" t="s">
        <v>12</v>
      </c>
      <c r="H2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25" zoomScaleNormal="125" zoomScalePageLayoutView="100" workbookViewId="0">
      <selection pane="topLeft" activeCell="H1" activeCellId="0" sqref="H1"/>
    </sheetView>
  </sheetViews>
  <sheetFormatPr defaultRowHeight="15"/>
  <cols>
    <col collapsed="false" hidden="false" max="1" min="1" style="0" width="17.246963562753"/>
    <col collapsed="false" hidden="false" max="2" min="2" style="0" width="54.7368421052632"/>
    <col collapsed="false" hidden="false" max="3" min="3" style="0" width="10.6032388663968"/>
    <col collapsed="false" hidden="false" max="4" min="4" style="0" width="23.8866396761134"/>
    <col collapsed="false" hidden="false" max="5" min="5" style="0" width="17.5668016194332"/>
    <col collapsed="false" hidden="false" max="6" min="6" style="0" width="10.3886639676113"/>
    <col collapsed="false" hidden="false" max="7" min="7" style="0" width="25.1740890688259"/>
    <col collapsed="false" hidden="false" max="8" min="8" style="0" width="19.6032388663968"/>
    <col collapsed="false" hidden="false" max="9" min="9" style="0" width="10.7125506072875"/>
    <col collapsed="false" hidden="false" max="10" min="10" style="0" width="12.2105263157895"/>
    <col collapsed="false" hidden="false" max="11" min="11" style="0" width="10.497975708502"/>
    <col collapsed="false" hidden="false" max="12" min="12" style="0" width="6.74898785425101"/>
    <col collapsed="false" hidden="false" max="1025" min="13" style="0" width="10.6032388663968"/>
  </cols>
  <sheetData>
    <row r="1" customFormat="false" ht="70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322</v>
      </c>
      <c r="E1" s="1" t="s">
        <v>323</v>
      </c>
      <c r="F1" s="1" t="s">
        <v>324</v>
      </c>
      <c r="G1" s="1" t="s">
        <v>185</v>
      </c>
      <c r="H1" s="2" t="s">
        <v>186</v>
      </c>
      <c r="I1" s="1" t="s">
        <v>192</v>
      </c>
      <c r="J1" s="1" t="s">
        <v>325</v>
      </c>
      <c r="K1" s="1" t="s">
        <v>193</v>
      </c>
      <c r="L1" s="1" t="s">
        <v>7</v>
      </c>
    </row>
    <row r="2" customFormat="false" ht="15" hidden="false" customHeight="false" outlineLevel="0" collapsed="false">
      <c r="A2" s="3" t="s">
        <v>8</v>
      </c>
      <c r="B2" s="3" t="s">
        <v>50</v>
      </c>
      <c r="C2" s="3" t="s">
        <v>4</v>
      </c>
      <c r="D2" s="3"/>
      <c r="E2" s="3" t="s">
        <v>10</v>
      </c>
      <c r="F2" s="3"/>
      <c r="G2" s="3" t="s">
        <v>197</v>
      </c>
      <c r="H2" s="3"/>
      <c r="I2" s="6" t="s">
        <v>78</v>
      </c>
      <c r="J2" s="3" t="n">
        <v>62797501125</v>
      </c>
      <c r="K2" s="3"/>
      <c r="L2" s="3" t="n">
        <v>3</v>
      </c>
    </row>
    <row r="3" customFormat="false" ht="15" hidden="false" customHeight="false" outlineLevel="0" collapsed="false">
      <c r="A3" s="3" t="s">
        <v>8</v>
      </c>
      <c r="B3" s="3" t="s">
        <v>53</v>
      </c>
      <c r="C3" s="3" t="s">
        <v>4</v>
      </c>
      <c r="D3" s="3"/>
      <c r="E3" s="3" t="s">
        <v>10</v>
      </c>
      <c r="F3" s="3"/>
      <c r="G3" s="3" t="s">
        <v>201</v>
      </c>
      <c r="H3" s="3"/>
      <c r="I3" s="6" t="s">
        <v>78</v>
      </c>
      <c r="J3" s="3"/>
      <c r="K3" s="3"/>
      <c r="L3" s="3" t="n">
        <v>3</v>
      </c>
    </row>
    <row r="4" customFormat="false" ht="15" hidden="false" customHeight="false" outlineLevel="0" collapsed="false">
      <c r="A4" s="3" t="s">
        <v>17</v>
      </c>
      <c r="B4" s="3" t="s">
        <v>87</v>
      </c>
      <c r="C4" s="6"/>
      <c r="D4" s="6"/>
      <c r="E4" s="3" t="s">
        <v>17</v>
      </c>
      <c r="F4" s="3"/>
      <c r="G4" s="26" t="s">
        <v>206</v>
      </c>
      <c r="H4" s="6"/>
      <c r="I4" s="6"/>
      <c r="J4" s="6"/>
      <c r="K4" s="6"/>
      <c r="L4" s="3" t="n">
        <v>2</v>
      </c>
    </row>
    <row r="5" customFormat="false" ht="15" hidden="false" customHeight="false" outlineLevel="0" collapsed="false">
      <c r="A5" s="3" t="s">
        <v>18</v>
      </c>
      <c r="B5" s="3" t="s">
        <v>98</v>
      </c>
      <c r="C5" s="6"/>
      <c r="D5" s="6"/>
      <c r="E5" s="3" t="s">
        <v>18</v>
      </c>
      <c r="F5" s="3"/>
      <c r="G5" s="3" t="s">
        <v>208</v>
      </c>
      <c r="H5" s="6"/>
      <c r="I5" s="6"/>
      <c r="J5" s="6"/>
      <c r="K5" s="6"/>
      <c r="L5" s="3" t="n">
        <v>3</v>
      </c>
    </row>
    <row r="6" customFormat="false" ht="15" hidden="false" customHeight="false" outlineLevel="0" collapsed="false">
      <c r="A6" s="6" t="s">
        <v>21</v>
      </c>
      <c r="B6" s="3" t="s">
        <v>115</v>
      </c>
      <c r="C6" s="3" t="s">
        <v>326</v>
      </c>
      <c r="D6" s="3" t="s">
        <v>327</v>
      </c>
      <c r="E6" s="25"/>
      <c r="F6" s="3" t="s">
        <v>21</v>
      </c>
      <c r="G6" s="3"/>
      <c r="H6" s="6"/>
      <c r="I6" s="6"/>
      <c r="J6" s="6"/>
      <c r="K6" s="6"/>
      <c r="L6" s="3" t="n">
        <v>1</v>
      </c>
    </row>
    <row r="7" customFormat="false" ht="15" hidden="false" customHeight="false" outlineLevel="0" collapsed="false">
      <c r="A7" s="6" t="s">
        <v>20</v>
      </c>
      <c r="B7" s="3" t="s">
        <v>132</v>
      </c>
      <c r="C7" s="3" t="s">
        <v>4</v>
      </c>
      <c r="D7" s="3"/>
      <c r="E7" s="3" t="s">
        <v>20</v>
      </c>
      <c r="F7" s="3"/>
      <c r="G7" s="3" t="s">
        <v>231</v>
      </c>
      <c r="H7" s="6"/>
      <c r="I7" s="6"/>
      <c r="J7" s="6"/>
      <c r="K7" s="6"/>
      <c r="L7" s="3" t="n">
        <v>2</v>
      </c>
    </row>
    <row r="8" customFormat="false" ht="15" hidden="false" customHeight="false" outlineLevel="0" collapsed="false">
      <c r="A8" s="3" t="s">
        <v>22</v>
      </c>
      <c r="B8" s="24" t="s">
        <v>148</v>
      </c>
      <c r="C8" s="3"/>
      <c r="D8" s="3" t="s">
        <v>22</v>
      </c>
      <c r="E8" s="42"/>
      <c r="F8" s="42"/>
      <c r="G8" s="3"/>
      <c r="H8" s="4" t="s">
        <v>181</v>
      </c>
      <c r="I8" s="3"/>
      <c r="J8" s="3"/>
      <c r="K8" s="3" t="s">
        <v>328</v>
      </c>
      <c r="L8" s="3" t="n">
        <v>1</v>
      </c>
    </row>
    <row r="9" customFormat="false" ht="15" hidden="false" customHeight="false" outlineLevel="0" collapsed="false">
      <c r="A9" s="3" t="s">
        <v>22</v>
      </c>
      <c r="B9" s="24" t="s">
        <v>164</v>
      </c>
      <c r="C9" s="3"/>
      <c r="D9" s="3" t="s">
        <v>329</v>
      </c>
      <c r="E9" s="42"/>
      <c r="F9" s="3" t="s">
        <v>22</v>
      </c>
      <c r="G9" s="3"/>
      <c r="H9" s="3"/>
      <c r="I9" s="3"/>
      <c r="J9" s="3"/>
      <c r="K9" s="3" t="s">
        <v>328</v>
      </c>
      <c r="L9" s="3" t="n">
        <v>0</v>
      </c>
    </row>
    <row r="10" customFormat="false" ht="15" hidden="false" customHeight="false" outlineLevel="0" collapsed="false">
      <c r="A10" s="3" t="s">
        <v>22</v>
      </c>
      <c r="B10" s="3" t="s">
        <v>160</v>
      </c>
      <c r="C10" s="3"/>
      <c r="D10" s="3" t="s">
        <v>22</v>
      </c>
      <c r="E10" s="42"/>
      <c r="F10" s="42"/>
      <c r="G10" s="3" t="s">
        <v>236</v>
      </c>
      <c r="H10" s="3"/>
      <c r="I10" s="3"/>
      <c r="J10" s="3"/>
      <c r="K10" s="3"/>
      <c r="L10" s="3" t="n">
        <v>3</v>
      </c>
    </row>
    <row r="11" customFormat="false" ht="15" hidden="false" customHeight="false" outlineLevel="0" collapsed="false">
      <c r="A11" s="3" t="s">
        <v>22</v>
      </c>
      <c r="B11" s="24" t="s">
        <v>162</v>
      </c>
      <c r="C11" s="3"/>
      <c r="D11" s="3" t="s">
        <v>329</v>
      </c>
      <c r="E11" s="42"/>
      <c r="F11" s="3" t="s">
        <v>22</v>
      </c>
      <c r="G11" s="3"/>
      <c r="H11" s="3"/>
      <c r="I11" s="3"/>
      <c r="J11" s="3"/>
      <c r="K11" s="3" t="s">
        <v>328</v>
      </c>
      <c r="L11" s="3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032388663968"/>
  </cols>
  <sheetData>
    <row r="1" customFormat="false" ht="4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13</v>
      </c>
      <c r="E1" s="1" t="s">
        <v>7</v>
      </c>
    </row>
    <row r="2" customFormat="false" ht="15" hidden="false" customHeight="false" outlineLevel="0" collapsed="false">
      <c r="A2" s="3" t="s">
        <v>22</v>
      </c>
      <c r="B2" s="24" t="s">
        <v>143</v>
      </c>
      <c r="C2" s="6"/>
      <c r="D2" s="3" t="s">
        <v>22</v>
      </c>
      <c r="E2" s="6" t="n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032388663968"/>
  </cols>
  <sheetData>
    <row r="1" customFormat="false" ht="4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13</v>
      </c>
      <c r="E1" s="1" t="s">
        <v>7</v>
      </c>
    </row>
    <row r="2" customFormat="false" ht="15" hidden="false" customHeight="false" outlineLevel="0" collapsed="false">
      <c r="A2" s="6" t="s">
        <v>21</v>
      </c>
      <c r="B2" s="6" t="s">
        <v>110</v>
      </c>
      <c r="C2" s="6"/>
      <c r="D2" s="6" t="s">
        <v>21</v>
      </c>
      <c r="E2" s="6" t="n">
        <v>4</v>
      </c>
    </row>
    <row r="3" customFormat="false" ht="15" hidden="false" customHeight="false" outlineLevel="0" collapsed="false">
      <c r="A3" s="6" t="s">
        <v>21</v>
      </c>
      <c r="B3" s="6" t="s">
        <v>113</v>
      </c>
      <c r="C3" s="6"/>
      <c r="D3" s="6" t="s">
        <v>21</v>
      </c>
      <c r="E3" s="6" t="n">
        <v>6</v>
      </c>
    </row>
    <row r="4" customFormat="false" ht="15" hidden="false" customHeight="false" outlineLevel="0" collapsed="false">
      <c r="A4" s="3" t="s">
        <v>22</v>
      </c>
      <c r="B4" s="6" t="s">
        <v>142</v>
      </c>
      <c r="C4" s="6"/>
      <c r="D4" s="3" t="s">
        <v>22</v>
      </c>
      <c r="E4" s="6" t="n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5"/>
  <cols>
    <col collapsed="false" hidden="false" max="1" min="1" style="0" width="10.6032388663968"/>
    <col collapsed="false" hidden="false" max="2" min="2" style="0" width="31.5991902834008"/>
    <col collapsed="false" hidden="false" max="6" min="3" style="0" width="10.6032388663968"/>
    <col collapsed="false" hidden="false" max="7" min="7" style="0" width="17.1376518218624"/>
    <col collapsed="false" hidden="false" max="10" min="8" style="0" width="10.6032388663968"/>
    <col collapsed="false" hidden="false" max="11" min="11" style="0" width="38.9919028340081"/>
    <col collapsed="false" hidden="false" max="1025" min="12" style="0" width="10.6032388663968"/>
  </cols>
  <sheetData>
    <row r="1" customFormat="false" ht="4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13</v>
      </c>
      <c r="E1" s="1" t="s">
        <v>3</v>
      </c>
      <c r="F1" s="1" t="s">
        <v>4</v>
      </c>
      <c r="G1" s="2" t="s">
        <v>6</v>
      </c>
      <c r="H1" s="1" t="s">
        <v>14</v>
      </c>
      <c r="I1" s="1" t="s">
        <v>176</v>
      </c>
      <c r="J1" s="1" t="s">
        <v>177</v>
      </c>
      <c r="K1" s="1" t="s">
        <v>178</v>
      </c>
      <c r="L1" s="1" t="s">
        <v>7</v>
      </c>
    </row>
    <row r="2" customFormat="false" ht="15" hidden="false" customHeight="false" outlineLevel="0" collapsed="false">
      <c r="A2" s="6" t="s">
        <v>21</v>
      </c>
      <c r="B2" s="6" t="s">
        <v>119</v>
      </c>
      <c r="C2" s="6"/>
      <c r="D2" s="6" t="s">
        <v>21</v>
      </c>
      <c r="E2" s="6"/>
      <c r="F2" s="6"/>
      <c r="G2" s="4" t="s">
        <v>228</v>
      </c>
      <c r="H2" s="6"/>
      <c r="I2" s="3"/>
      <c r="J2" s="6" t="s">
        <v>330</v>
      </c>
      <c r="K2" s="0" t="s">
        <v>331</v>
      </c>
      <c r="L2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032388663968"/>
  </cols>
  <sheetData>
    <row r="1" customFormat="false" ht="4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323</v>
      </c>
      <c r="E1" s="1" t="s">
        <v>332</v>
      </c>
      <c r="F1" s="1" t="s">
        <v>7</v>
      </c>
    </row>
    <row r="2" customFormat="false" ht="15" hidden="false" customHeight="false" outlineLevel="0" collapsed="false">
      <c r="A2" s="3" t="s">
        <v>18</v>
      </c>
      <c r="B2" s="3" t="s">
        <v>101</v>
      </c>
      <c r="C2" s="3"/>
      <c r="D2" s="3" t="s">
        <v>18</v>
      </c>
      <c r="E2" s="3" t="s">
        <v>11</v>
      </c>
      <c r="F2" s="3" t="n">
        <v>0.75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RowHeight="15"/>
  <cols>
    <col collapsed="false" hidden="false" max="1025" min="1" style="0" width="10.6032388663968"/>
  </cols>
  <sheetData>
    <row r="1" customFormat="false" ht="45" hidden="false" customHeight="false" outlineLevel="0" collapsed="false">
      <c r="A1" s="43" t="s">
        <v>23</v>
      </c>
      <c r="B1" s="44" t="s">
        <v>333</v>
      </c>
      <c r="C1" s="44" t="s">
        <v>334</v>
      </c>
    </row>
    <row r="2" customFormat="false" ht="15" hidden="false" customHeight="false" outlineLevel="0" collapsed="false">
      <c r="A2" s="3" t="s">
        <v>8</v>
      </c>
      <c r="B2" s="11" t="n">
        <v>1</v>
      </c>
      <c r="C2" s="11" t="n">
        <v>2</v>
      </c>
    </row>
    <row r="3" customFormat="false" ht="15" hidden="false" customHeight="false" outlineLevel="0" collapsed="false">
      <c r="A3" s="3" t="s">
        <v>17</v>
      </c>
      <c r="B3" s="6" t="n">
        <v>1</v>
      </c>
      <c r="C3" s="6" t="n">
        <v>0</v>
      </c>
    </row>
    <row r="4" customFormat="false" ht="15" hidden="false" customHeight="false" outlineLevel="0" collapsed="false">
      <c r="A4" s="3" t="s">
        <v>18</v>
      </c>
      <c r="B4" s="6" t="n">
        <v>1</v>
      </c>
      <c r="C4" s="6" t="n">
        <v>2</v>
      </c>
    </row>
    <row r="5" customFormat="false" ht="15" hidden="false" customHeight="false" outlineLevel="0" collapsed="false">
      <c r="A5" s="6" t="s">
        <v>21</v>
      </c>
      <c r="B5" s="6" t="n">
        <v>1</v>
      </c>
      <c r="C5" s="6" t="n">
        <v>2</v>
      </c>
    </row>
    <row r="6" customFormat="false" ht="15" hidden="false" customHeight="false" outlineLevel="0" collapsed="false">
      <c r="A6" s="6" t="s">
        <v>20</v>
      </c>
      <c r="B6" s="6" t="n">
        <v>1</v>
      </c>
      <c r="C6" s="6" t="n">
        <v>0</v>
      </c>
    </row>
    <row r="7" customFormat="false" ht="15" hidden="false" customHeight="false" outlineLevel="0" collapsed="false">
      <c r="A7" s="6" t="s">
        <v>22</v>
      </c>
      <c r="B7" s="6" t="n">
        <v>1</v>
      </c>
      <c r="C7" s="6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5"/>
  <cols>
    <col collapsed="false" hidden="false" max="1025" min="1" style="0" width="10.6032388663968"/>
  </cols>
  <sheetData>
    <row r="1" customFormat="false" ht="28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13</v>
      </c>
      <c r="E1" s="1" t="s">
        <v>3</v>
      </c>
      <c r="F1" s="1" t="s">
        <v>4</v>
      </c>
      <c r="G1" s="1" t="s">
        <v>6</v>
      </c>
      <c r="H1" s="1" t="s">
        <v>14</v>
      </c>
      <c r="I1" s="1" t="s">
        <v>7</v>
      </c>
    </row>
    <row r="2" customFormat="false" ht="15" hidden="false" customHeight="false" outlineLevel="0" collapsed="false">
      <c r="A2" s="3" t="s">
        <v>8</v>
      </c>
      <c r="B2" s="3" t="s">
        <v>15</v>
      </c>
      <c r="C2" s="3" t="s">
        <v>14</v>
      </c>
      <c r="D2" s="3"/>
      <c r="E2" s="3" t="s">
        <v>10</v>
      </c>
      <c r="F2" s="3"/>
      <c r="G2" s="3"/>
      <c r="H2" s="3" t="s">
        <v>16</v>
      </c>
      <c r="I2" s="5"/>
    </row>
    <row r="3" customFormat="false" ht="15" hidden="false" customHeight="false" outlineLevel="0" collapsed="false">
      <c r="A3" s="3" t="s">
        <v>17</v>
      </c>
      <c r="B3" s="3" t="s">
        <v>15</v>
      </c>
      <c r="C3" s="3" t="s">
        <v>14</v>
      </c>
      <c r="D3" s="3"/>
      <c r="E3" s="3" t="s">
        <v>17</v>
      </c>
      <c r="F3" s="6"/>
      <c r="G3" s="6"/>
      <c r="H3" s="3" t="s">
        <v>16</v>
      </c>
      <c r="I3" s="6"/>
    </row>
    <row r="4" customFormat="false" ht="15" hidden="false" customHeight="false" outlineLevel="0" collapsed="false">
      <c r="A4" s="3" t="s">
        <v>18</v>
      </c>
      <c r="B4" s="3" t="s">
        <v>15</v>
      </c>
      <c r="C4" s="3" t="s">
        <v>19</v>
      </c>
      <c r="D4" s="6"/>
      <c r="E4" s="6" t="s">
        <v>18</v>
      </c>
      <c r="F4" s="3"/>
      <c r="G4" s="3"/>
      <c r="H4" s="3" t="s">
        <v>16</v>
      </c>
      <c r="I4" s="3"/>
    </row>
    <row r="5" customFormat="false" ht="15" hidden="false" customHeight="false" outlineLevel="0" collapsed="false">
      <c r="A5" s="3" t="s">
        <v>20</v>
      </c>
      <c r="B5" s="3" t="s">
        <v>15</v>
      </c>
      <c r="C5" s="3" t="s">
        <v>19</v>
      </c>
      <c r="D5" s="6"/>
      <c r="E5" s="6" t="s">
        <v>20</v>
      </c>
      <c r="F5" s="3"/>
      <c r="G5" s="3"/>
      <c r="H5" s="3" t="s">
        <v>16</v>
      </c>
      <c r="I5" s="3"/>
    </row>
    <row r="6" customFormat="false" ht="15" hidden="false" customHeight="false" outlineLevel="0" collapsed="false">
      <c r="A6" s="3" t="s">
        <v>21</v>
      </c>
      <c r="B6" s="3" t="s">
        <v>15</v>
      </c>
      <c r="C6" s="3" t="s">
        <v>19</v>
      </c>
      <c r="D6" s="6" t="s">
        <v>21</v>
      </c>
      <c r="E6" s="6"/>
      <c r="F6" s="3"/>
      <c r="G6" s="3"/>
      <c r="H6" s="3" t="s">
        <v>16</v>
      </c>
      <c r="I6" s="3"/>
    </row>
    <row r="7" customFormat="false" ht="15" hidden="false" customHeight="false" outlineLevel="0" collapsed="false">
      <c r="A7" s="3" t="s">
        <v>22</v>
      </c>
      <c r="B7" s="3" t="s">
        <v>15</v>
      </c>
      <c r="C7" s="3" t="s">
        <v>19</v>
      </c>
      <c r="D7" s="6" t="s">
        <v>22</v>
      </c>
      <c r="E7" s="6"/>
      <c r="F7" s="3"/>
      <c r="G7" s="3"/>
      <c r="H7" s="3" t="s">
        <v>16</v>
      </c>
      <c r="I7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5"/>
  <cols>
    <col collapsed="false" hidden="false" max="2" min="1" style="0" width="10.6032388663968"/>
    <col collapsed="false" hidden="false" max="3" min="3" style="0" width="42.3117408906883"/>
    <col collapsed="false" hidden="false" max="4" min="4" style="0" width="34.3846153846154"/>
    <col collapsed="false" hidden="false" max="1025" min="5" style="0" width="10.6032388663968"/>
  </cols>
  <sheetData>
    <row r="1" customFormat="false" ht="42" hidden="false" customHeight="false" outlineLevel="0" collapsed="false">
      <c r="A1" s="7" t="s">
        <v>23</v>
      </c>
      <c r="B1" s="1" t="s">
        <v>24</v>
      </c>
      <c r="C1" s="1" t="s">
        <v>1</v>
      </c>
      <c r="D1" s="1" t="s">
        <v>25</v>
      </c>
      <c r="E1" s="1" t="s">
        <v>26</v>
      </c>
      <c r="F1" s="1" t="s">
        <v>27</v>
      </c>
      <c r="G1" s="1" t="s">
        <v>7</v>
      </c>
      <c r="H1" s="1" t="s">
        <v>28</v>
      </c>
      <c r="I1" s="1" t="s">
        <v>29</v>
      </c>
      <c r="J1" s="3" t="s">
        <v>30</v>
      </c>
      <c r="K1" s="3" t="s">
        <v>31</v>
      </c>
      <c r="AMJ1" s="8"/>
    </row>
    <row r="2" customFormat="false" ht="45" hidden="false" customHeight="false" outlineLevel="0" collapsed="false">
      <c r="A2" s="3" t="s">
        <v>8</v>
      </c>
      <c r="B2" s="9" t="s">
        <v>32</v>
      </c>
      <c r="C2" s="9" t="s">
        <v>33</v>
      </c>
      <c r="D2" s="10" t="s">
        <v>34</v>
      </c>
      <c r="E2" s="10"/>
      <c r="F2" s="11" t="s">
        <v>35</v>
      </c>
      <c r="G2" s="10" t="s">
        <v>36</v>
      </c>
      <c r="H2" s="12" t="s">
        <v>37</v>
      </c>
      <c r="I2" s="13" t="n">
        <v>5</v>
      </c>
      <c r="J2" s="6"/>
      <c r="K2" s="6"/>
    </row>
    <row r="3" customFormat="false" ht="45" hidden="false" customHeight="false" outlineLevel="0" collapsed="false">
      <c r="A3" s="3" t="s">
        <v>8</v>
      </c>
      <c r="B3" s="9" t="s">
        <v>38</v>
      </c>
      <c r="C3" s="9" t="s">
        <v>39</v>
      </c>
      <c r="D3" s="10" t="s">
        <v>34</v>
      </c>
      <c r="E3" s="10"/>
      <c r="F3" s="11" t="s">
        <v>35</v>
      </c>
      <c r="G3" s="10" t="s">
        <v>36</v>
      </c>
      <c r="H3" s="12" t="s">
        <v>37</v>
      </c>
      <c r="I3" s="13" t="n">
        <v>1.25</v>
      </c>
      <c r="J3" s="6"/>
      <c r="K3" s="6"/>
    </row>
    <row r="4" customFormat="false" ht="45" hidden="false" customHeight="false" outlineLevel="0" collapsed="false">
      <c r="A4" s="3" t="s">
        <v>8</v>
      </c>
      <c r="B4" s="9" t="s">
        <v>38</v>
      </c>
      <c r="C4" s="9" t="s">
        <v>40</v>
      </c>
      <c r="D4" s="10" t="s">
        <v>34</v>
      </c>
      <c r="E4" s="10"/>
      <c r="F4" s="11" t="s">
        <v>35</v>
      </c>
      <c r="G4" s="10" t="s">
        <v>36</v>
      </c>
      <c r="H4" s="12" t="s">
        <v>37</v>
      </c>
      <c r="I4" s="13" t="n">
        <v>1.25</v>
      </c>
      <c r="J4" s="6"/>
      <c r="K4" s="6"/>
    </row>
    <row r="5" customFormat="false" ht="45" hidden="false" customHeight="false" outlineLevel="0" collapsed="false">
      <c r="A5" s="3" t="s">
        <v>8</v>
      </c>
      <c r="B5" s="9" t="s">
        <v>38</v>
      </c>
      <c r="C5" s="9" t="s">
        <v>41</v>
      </c>
      <c r="D5" s="10" t="s">
        <v>34</v>
      </c>
      <c r="E5" s="10"/>
      <c r="F5" s="11" t="s">
        <v>35</v>
      </c>
      <c r="G5" s="10" t="s">
        <v>36</v>
      </c>
      <c r="H5" s="12" t="s">
        <v>37</v>
      </c>
      <c r="I5" s="13" t="n">
        <v>1.25</v>
      </c>
      <c r="J5" s="6"/>
      <c r="K5" s="6"/>
    </row>
    <row r="6" customFormat="false" ht="45" hidden="false" customHeight="false" outlineLevel="0" collapsed="false">
      <c r="A6" s="3" t="s">
        <v>8</v>
      </c>
      <c r="B6" s="9" t="s">
        <v>38</v>
      </c>
      <c r="C6" s="9" t="s">
        <v>42</v>
      </c>
      <c r="D6" s="10" t="s">
        <v>34</v>
      </c>
      <c r="E6" s="10"/>
      <c r="F6" s="11" t="s">
        <v>35</v>
      </c>
      <c r="G6" s="10" t="s">
        <v>36</v>
      </c>
      <c r="H6" s="12" t="s">
        <v>37</v>
      </c>
      <c r="I6" s="13" t="n">
        <v>1.25</v>
      </c>
      <c r="J6" s="6"/>
      <c r="K6" s="6"/>
    </row>
    <row r="7" customFormat="false" ht="45" hidden="false" customHeight="false" outlineLevel="0" collapsed="false">
      <c r="A7" s="3" t="s">
        <v>8</v>
      </c>
      <c r="B7" s="9" t="s">
        <v>43</v>
      </c>
      <c r="C7" s="9" t="s">
        <v>44</v>
      </c>
      <c r="D7" s="10" t="s">
        <v>45</v>
      </c>
      <c r="E7" s="10"/>
      <c r="F7" s="11" t="s">
        <v>35</v>
      </c>
      <c r="G7" s="10" t="s">
        <v>36</v>
      </c>
      <c r="H7" s="12" t="s">
        <v>37</v>
      </c>
      <c r="I7" s="13" t="n">
        <v>1.25</v>
      </c>
      <c r="J7" s="6"/>
      <c r="K7" s="6"/>
    </row>
    <row r="8" customFormat="false" ht="45" hidden="false" customHeight="false" outlineLevel="0" collapsed="false">
      <c r="A8" s="3" t="s">
        <v>8</v>
      </c>
      <c r="B8" s="9" t="s">
        <v>43</v>
      </c>
      <c r="C8" s="9" t="s">
        <v>46</v>
      </c>
      <c r="D8" s="10" t="s">
        <v>45</v>
      </c>
      <c r="E8" s="10"/>
      <c r="F8" s="11" t="s">
        <v>35</v>
      </c>
      <c r="G8" s="10" t="s">
        <v>36</v>
      </c>
      <c r="H8" s="12" t="s">
        <v>37</v>
      </c>
      <c r="I8" s="13" t="n">
        <v>1.3</v>
      </c>
      <c r="J8" s="6"/>
      <c r="K8" s="6"/>
    </row>
    <row r="9" customFormat="false" ht="45" hidden="false" customHeight="false" outlineLevel="0" collapsed="false">
      <c r="A9" s="3" t="s">
        <v>8</v>
      </c>
      <c r="B9" s="9" t="s">
        <v>43</v>
      </c>
      <c r="C9" s="9" t="s">
        <v>47</v>
      </c>
      <c r="D9" s="10" t="s">
        <v>45</v>
      </c>
      <c r="E9" s="10"/>
      <c r="F9" s="11" t="s">
        <v>35</v>
      </c>
      <c r="G9" s="10" t="s">
        <v>36</v>
      </c>
      <c r="H9" s="12" t="s">
        <v>37</v>
      </c>
      <c r="I9" s="13" t="n">
        <v>1.25</v>
      </c>
      <c r="J9" s="6"/>
      <c r="K9" s="6"/>
    </row>
    <row r="10" customFormat="false" ht="45" hidden="false" customHeight="false" outlineLevel="0" collapsed="false">
      <c r="A10" s="3" t="s">
        <v>8</v>
      </c>
      <c r="B10" s="9" t="s">
        <v>43</v>
      </c>
      <c r="C10" s="9" t="s">
        <v>48</v>
      </c>
      <c r="D10" s="10" t="s">
        <v>45</v>
      </c>
      <c r="E10" s="10"/>
      <c r="F10" s="11" t="s">
        <v>35</v>
      </c>
      <c r="G10" s="10" t="s">
        <v>36</v>
      </c>
      <c r="H10" s="12" t="s">
        <v>37</v>
      </c>
      <c r="I10" s="13" t="n">
        <v>1.25</v>
      </c>
      <c r="J10" s="6"/>
      <c r="K10" s="6"/>
    </row>
    <row r="11" customFormat="false" ht="45" hidden="false" customHeight="false" outlineLevel="0" collapsed="false">
      <c r="A11" s="3" t="s">
        <v>8</v>
      </c>
      <c r="B11" s="9" t="s">
        <v>49</v>
      </c>
      <c r="C11" s="9" t="s">
        <v>50</v>
      </c>
      <c r="D11" s="10" t="s">
        <v>51</v>
      </c>
      <c r="E11" s="10"/>
      <c r="F11" s="11" t="s">
        <v>35</v>
      </c>
      <c r="G11" s="10" t="s">
        <v>51</v>
      </c>
      <c r="H11" s="12" t="s">
        <v>37</v>
      </c>
      <c r="I11" s="13" t="n">
        <v>5</v>
      </c>
      <c r="J11" s="6"/>
      <c r="K11" s="6"/>
    </row>
    <row r="12" customFormat="false" ht="45" hidden="false" customHeight="false" outlineLevel="0" collapsed="false">
      <c r="A12" s="3" t="s">
        <v>8</v>
      </c>
      <c r="B12" s="9" t="s">
        <v>52</v>
      </c>
      <c r="C12" s="9" t="s">
        <v>53</v>
      </c>
      <c r="D12" s="10" t="s">
        <v>51</v>
      </c>
      <c r="E12" s="10"/>
      <c r="F12" s="11" t="s">
        <v>35</v>
      </c>
      <c r="G12" s="10" t="s">
        <v>51</v>
      </c>
      <c r="H12" s="12" t="s">
        <v>37</v>
      </c>
      <c r="I12" s="13" t="n">
        <v>5</v>
      </c>
      <c r="J12" s="6"/>
      <c r="K12" s="6"/>
    </row>
    <row r="13" customFormat="false" ht="75" hidden="false" customHeight="false" outlineLevel="0" collapsed="false">
      <c r="A13" s="3" t="s">
        <v>8</v>
      </c>
      <c r="B13" s="9" t="s">
        <v>54</v>
      </c>
      <c r="C13" s="9" t="s">
        <v>9</v>
      </c>
      <c r="D13" s="10" t="s">
        <v>55</v>
      </c>
      <c r="E13" s="10"/>
      <c r="F13" s="11" t="s">
        <v>35</v>
      </c>
      <c r="G13" s="10" t="s">
        <v>56</v>
      </c>
      <c r="H13" s="12" t="s">
        <v>37</v>
      </c>
      <c r="I13" s="13" t="n">
        <v>5</v>
      </c>
      <c r="J13" s="6"/>
      <c r="K13" s="6"/>
    </row>
    <row r="14" customFormat="false" ht="75" hidden="false" customHeight="false" outlineLevel="0" collapsed="false">
      <c r="A14" s="3" t="s">
        <v>8</v>
      </c>
      <c r="B14" s="9" t="s">
        <v>57</v>
      </c>
      <c r="C14" s="9" t="s">
        <v>58</v>
      </c>
      <c r="D14" s="10" t="s">
        <v>59</v>
      </c>
      <c r="E14" s="10"/>
      <c r="F14" s="11" t="s">
        <v>35</v>
      </c>
      <c r="G14" s="10" t="s">
        <v>59</v>
      </c>
      <c r="H14" s="12" t="s">
        <v>37</v>
      </c>
      <c r="I14" s="13" t="n">
        <v>2</v>
      </c>
      <c r="J14" s="6"/>
      <c r="K14" s="6"/>
    </row>
    <row r="15" customFormat="false" ht="105" hidden="false" customHeight="false" outlineLevel="0" collapsed="false">
      <c r="A15" s="3" t="s">
        <v>8</v>
      </c>
      <c r="B15" s="9" t="s">
        <v>60</v>
      </c>
      <c r="C15" s="9" t="s">
        <v>61</v>
      </c>
      <c r="D15" s="10" t="s">
        <v>59</v>
      </c>
      <c r="E15" s="10"/>
      <c r="F15" s="11" t="s">
        <v>35</v>
      </c>
      <c r="G15" s="10" t="s">
        <v>59</v>
      </c>
      <c r="H15" s="12" t="s">
        <v>37</v>
      </c>
      <c r="I15" s="13" t="n">
        <v>2</v>
      </c>
      <c r="J15" s="6"/>
      <c r="K15" s="6"/>
    </row>
    <row r="16" customFormat="false" ht="105" hidden="false" customHeight="false" outlineLevel="0" collapsed="false">
      <c r="A16" s="3" t="s">
        <v>8</v>
      </c>
      <c r="B16" s="9" t="s">
        <v>60</v>
      </c>
      <c r="C16" s="9" t="s">
        <v>62</v>
      </c>
      <c r="D16" s="10" t="s">
        <v>59</v>
      </c>
      <c r="E16" s="10"/>
      <c r="F16" s="11" t="s">
        <v>35</v>
      </c>
      <c r="G16" s="10" t="s">
        <v>59</v>
      </c>
      <c r="H16" s="12" t="s">
        <v>37</v>
      </c>
      <c r="I16" s="13" t="n">
        <v>2</v>
      </c>
      <c r="J16" s="6"/>
      <c r="K16" s="6"/>
    </row>
    <row r="17" customFormat="false" ht="90" hidden="false" customHeight="false" outlineLevel="0" collapsed="false">
      <c r="A17" s="3" t="s">
        <v>8</v>
      </c>
      <c r="B17" s="9" t="s">
        <v>63</v>
      </c>
      <c r="C17" s="9" t="s">
        <v>64</v>
      </c>
      <c r="D17" s="10" t="s">
        <v>59</v>
      </c>
      <c r="E17" s="10"/>
      <c r="F17" s="11" t="s">
        <v>35</v>
      </c>
      <c r="G17" s="10" t="s">
        <v>59</v>
      </c>
      <c r="H17" s="12" t="s">
        <v>37</v>
      </c>
      <c r="I17" s="13" t="n">
        <v>2</v>
      </c>
      <c r="J17" s="6"/>
      <c r="K17" s="6"/>
    </row>
    <row r="18" customFormat="false" ht="75" hidden="false" customHeight="false" outlineLevel="0" collapsed="false">
      <c r="A18" s="3" t="s">
        <v>8</v>
      </c>
      <c r="B18" s="9" t="s">
        <v>65</v>
      </c>
      <c r="C18" s="9" t="s">
        <v>66</v>
      </c>
      <c r="D18" s="10" t="s">
        <v>59</v>
      </c>
      <c r="E18" s="10"/>
      <c r="F18" s="11" t="s">
        <v>35</v>
      </c>
      <c r="G18" s="10" t="s">
        <v>59</v>
      </c>
      <c r="H18" s="12" t="s">
        <v>37</v>
      </c>
      <c r="I18" s="13" t="n">
        <v>2</v>
      </c>
      <c r="J18" s="6"/>
      <c r="K18" s="6"/>
    </row>
    <row r="19" customFormat="false" ht="45" hidden="false" customHeight="false" outlineLevel="0" collapsed="false">
      <c r="A19" s="3" t="s">
        <v>8</v>
      </c>
      <c r="B19" s="9" t="s">
        <v>67</v>
      </c>
      <c r="C19" s="9" t="s">
        <v>68</v>
      </c>
      <c r="D19" s="10" t="s">
        <v>69</v>
      </c>
      <c r="E19" s="10"/>
      <c r="F19" s="11" t="s">
        <v>35</v>
      </c>
      <c r="G19" s="10" t="s">
        <v>70</v>
      </c>
      <c r="H19" s="12" t="s">
        <v>71</v>
      </c>
      <c r="I19" s="13" t="n">
        <v>10</v>
      </c>
      <c r="J19" s="6"/>
      <c r="K19" s="6"/>
    </row>
    <row r="20" customFormat="false" ht="45" hidden="false" customHeight="false" outlineLevel="0" collapsed="false">
      <c r="A20" s="3" t="s">
        <v>8</v>
      </c>
      <c r="B20" s="9" t="s">
        <v>72</v>
      </c>
      <c r="C20" s="9" t="s">
        <v>15</v>
      </c>
      <c r="D20" s="10" t="s">
        <v>73</v>
      </c>
      <c r="E20" s="10"/>
      <c r="F20" s="11" t="s">
        <v>35</v>
      </c>
      <c r="G20" s="10" t="s">
        <v>74</v>
      </c>
      <c r="H20" s="12" t="s">
        <v>71</v>
      </c>
      <c r="I20" s="13" t="n">
        <v>10</v>
      </c>
      <c r="J20" s="6"/>
      <c r="K20" s="6"/>
    </row>
    <row r="21" customFormat="false" ht="45" hidden="false" customHeight="false" outlineLevel="0" collapsed="false">
      <c r="A21" s="3" t="s">
        <v>8</v>
      </c>
      <c r="B21" s="9" t="s">
        <v>75</v>
      </c>
      <c r="C21" s="9" t="s">
        <v>76</v>
      </c>
      <c r="D21" s="14" t="s">
        <v>77</v>
      </c>
      <c r="E21" s="14" t="s">
        <v>78</v>
      </c>
      <c r="F21" s="11" t="s">
        <v>35</v>
      </c>
      <c r="G21" s="10" t="s">
        <v>26</v>
      </c>
      <c r="H21" s="12" t="s">
        <v>71</v>
      </c>
      <c r="I21" s="13" t="n">
        <v>10</v>
      </c>
      <c r="J21" s="6"/>
      <c r="K21" s="6"/>
    </row>
    <row r="22" customFormat="false" ht="45" hidden="false" customHeight="false" outlineLevel="0" collapsed="false">
      <c r="A22" s="3" t="s">
        <v>17</v>
      </c>
      <c r="B22" s="9" t="s">
        <v>79</v>
      </c>
      <c r="C22" s="15" t="s">
        <v>80</v>
      </c>
      <c r="D22" s="10" t="s">
        <v>81</v>
      </c>
      <c r="E22" s="6"/>
      <c r="F22" s="11" t="s">
        <v>35</v>
      </c>
      <c r="G22" s="10" t="s">
        <v>36</v>
      </c>
      <c r="H22" s="12" t="s">
        <v>37</v>
      </c>
      <c r="I22" s="16" t="n">
        <v>5</v>
      </c>
      <c r="J22" s="6"/>
      <c r="K22" s="6"/>
    </row>
    <row r="23" customFormat="false" ht="45" hidden="false" customHeight="false" outlineLevel="0" collapsed="false">
      <c r="A23" s="3" t="s">
        <v>17</v>
      </c>
      <c r="B23" s="9" t="s">
        <v>38</v>
      </c>
      <c r="C23" s="15" t="s">
        <v>82</v>
      </c>
      <c r="D23" s="10" t="s">
        <v>34</v>
      </c>
      <c r="E23" s="6"/>
      <c r="F23" s="11" t="s">
        <v>35</v>
      </c>
      <c r="G23" s="10" t="s">
        <v>36</v>
      </c>
      <c r="H23" s="12" t="s">
        <v>37</v>
      </c>
      <c r="I23" s="16" t="n">
        <v>3.75</v>
      </c>
      <c r="J23" s="6"/>
      <c r="K23" s="6"/>
    </row>
    <row r="24" customFormat="false" ht="45" hidden="false" customHeight="false" outlineLevel="0" collapsed="false">
      <c r="A24" s="3" t="s">
        <v>17</v>
      </c>
      <c r="B24" s="9" t="s">
        <v>38</v>
      </c>
      <c r="C24" s="15" t="s">
        <v>83</v>
      </c>
      <c r="D24" s="10" t="s">
        <v>34</v>
      </c>
      <c r="E24" s="6"/>
      <c r="F24" s="11" t="s">
        <v>35</v>
      </c>
      <c r="G24" s="10" t="s">
        <v>36</v>
      </c>
      <c r="H24" s="12" t="s">
        <v>37</v>
      </c>
      <c r="I24" s="16" t="n">
        <v>3.75</v>
      </c>
      <c r="J24" s="6"/>
      <c r="K24" s="6"/>
    </row>
    <row r="25" customFormat="false" ht="45" hidden="false" customHeight="false" outlineLevel="0" collapsed="false">
      <c r="A25" s="3" t="s">
        <v>17</v>
      </c>
      <c r="B25" s="9" t="s">
        <v>38</v>
      </c>
      <c r="C25" s="15" t="s">
        <v>84</v>
      </c>
      <c r="D25" s="10" t="s">
        <v>34</v>
      </c>
      <c r="E25" s="6"/>
      <c r="F25" s="11" t="s">
        <v>35</v>
      </c>
      <c r="G25" s="10" t="s">
        <v>36</v>
      </c>
      <c r="H25" s="12" t="s">
        <v>37</v>
      </c>
      <c r="I25" s="16" t="n">
        <v>3.75</v>
      </c>
      <c r="J25" s="6"/>
      <c r="K25" s="6"/>
    </row>
    <row r="26" customFormat="false" ht="45" hidden="false" customHeight="false" outlineLevel="0" collapsed="false">
      <c r="A26" s="3" t="s">
        <v>17</v>
      </c>
      <c r="B26" s="9" t="s">
        <v>38</v>
      </c>
      <c r="C26" s="15" t="s">
        <v>85</v>
      </c>
      <c r="D26" s="10" t="s">
        <v>34</v>
      </c>
      <c r="E26" s="6"/>
      <c r="F26" s="11" t="s">
        <v>35</v>
      </c>
      <c r="G26" s="10" t="s">
        <v>36</v>
      </c>
      <c r="H26" s="12" t="s">
        <v>37</v>
      </c>
      <c r="I26" s="16" t="n">
        <v>3.75</v>
      </c>
      <c r="J26" s="6"/>
      <c r="K26" s="6"/>
    </row>
    <row r="27" customFormat="false" ht="45" hidden="false" customHeight="false" outlineLevel="0" collapsed="false">
      <c r="A27" s="3" t="s">
        <v>17</v>
      </c>
      <c r="B27" s="9" t="s">
        <v>86</v>
      </c>
      <c r="C27" s="15" t="s">
        <v>87</v>
      </c>
      <c r="D27" s="10" t="s">
        <v>51</v>
      </c>
      <c r="E27" s="6"/>
      <c r="F27" s="11" t="s">
        <v>35</v>
      </c>
      <c r="G27" s="10" t="s">
        <v>51</v>
      </c>
      <c r="H27" s="12" t="s">
        <v>37</v>
      </c>
      <c r="I27" s="16" t="n">
        <v>5</v>
      </c>
      <c r="J27" s="6"/>
      <c r="K27" s="6"/>
    </row>
    <row r="28" customFormat="false" ht="60" hidden="false" customHeight="false" outlineLevel="0" collapsed="false">
      <c r="A28" s="3" t="s">
        <v>17</v>
      </c>
      <c r="B28" s="9" t="s">
        <v>88</v>
      </c>
      <c r="C28" s="17" t="s">
        <v>89</v>
      </c>
      <c r="D28" s="10" t="s">
        <v>59</v>
      </c>
      <c r="E28" s="6"/>
      <c r="F28" s="11" t="s">
        <v>35</v>
      </c>
      <c r="G28" s="10" t="s">
        <v>59</v>
      </c>
      <c r="H28" s="12" t="s">
        <v>37</v>
      </c>
      <c r="I28" s="16" t="n">
        <v>5</v>
      </c>
      <c r="J28" s="6"/>
      <c r="K28" s="6"/>
    </row>
    <row r="29" customFormat="false" ht="45" hidden="false" customHeight="false" outlineLevel="0" collapsed="false">
      <c r="A29" s="3" t="s">
        <v>17</v>
      </c>
      <c r="B29" s="9" t="s">
        <v>90</v>
      </c>
      <c r="C29" s="15" t="s">
        <v>91</v>
      </c>
      <c r="D29" s="10" t="s">
        <v>45</v>
      </c>
      <c r="E29" s="6"/>
      <c r="F29" s="11" t="s">
        <v>35</v>
      </c>
      <c r="G29" s="10" t="s">
        <v>36</v>
      </c>
      <c r="H29" s="12" t="s">
        <v>37</v>
      </c>
      <c r="I29" s="16" t="n">
        <v>10</v>
      </c>
      <c r="J29" s="6"/>
      <c r="K29" s="6"/>
    </row>
    <row r="30" customFormat="false" ht="45" hidden="false" customHeight="false" outlineLevel="0" collapsed="false">
      <c r="A30" s="3" t="s">
        <v>17</v>
      </c>
      <c r="B30" s="9" t="s">
        <v>67</v>
      </c>
      <c r="C30" s="15" t="s">
        <v>68</v>
      </c>
      <c r="D30" s="10" t="s">
        <v>69</v>
      </c>
      <c r="E30" s="6"/>
      <c r="F30" s="11" t="s">
        <v>35</v>
      </c>
      <c r="G30" s="10" t="s">
        <v>70</v>
      </c>
      <c r="H30" s="12" t="s">
        <v>71</v>
      </c>
      <c r="I30" s="16" t="n">
        <v>10</v>
      </c>
      <c r="J30" s="6"/>
      <c r="K30" s="6"/>
    </row>
    <row r="31" customFormat="false" ht="45" hidden="false" customHeight="false" outlineLevel="0" collapsed="false">
      <c r="A31" s="3" t="s">
        <v>17</v>
      </c>
      <c r="B31" s="9" t="s">
        <v>72</v>
      </c>
      <c r="C31" s="15" t="s">
        <v>15</v>
      </c>
      <c r="D31" s="10" t="s">
        <v>73</v>
      </c>
      <c r="E31" s="6"/>
      <c r="F31" s="11" t="s">
        <v>35</v>
      </c>
      <c r="G31" s="10" t="s">
        <v>74</v>
      </c>
      <c r="H31" s="12" t="s">
        <v>71</v>
      </c>
      <c r="I31" s="16" t="n">
        <v>10</v>
      </c>
      <c r="J31" s="6"/>
      <c r="K31" s="6"/>
    </row>
    <row r="32" customFormat="false" ht="45" hidden="false" customHeight="false" outlineLevel="0" collapsed="false">
      <c r="A32" s="3" t="s">
        <v>17</v>
      </c>
      <c r="B32" s="9" t="s">
        <v>75</v>
      </c>
      <c r="C32" s="15" t="s">
        <v>76</v>
      </c>
      <c r="D32" s="14" t="s">
        <v>77</v>
      </c>
      <c r="E32" s="14" t="s">
        <v>78</v>
      </c>
      <c r="F32" s="11" t="s">
        <v>35</v>
      </c>
      <c r="G32" s="10" t="s">
        <v>26</v>
      </c>
      <c r="H32" s="12" t="s">
        <v>71</v>
      </c>
      <c r="I32" s="16" t="n">
        <v>15</v>
      </c>
      <c r="J32" s="6"/>
      <c r="K32" s="6"/>
    </row>
    <row r="33" customFormat="false" ht="45" hidden="false" customHeight="false" outlineLevel="0" collapsed="false">
      <c r="A33" s="3" t="s">
        <v>18</v>
      </c>
      <c r="B33" s="9" t="s">
        <v>79</v>
      </c>
      <c r="C33" s="18" t="s">
        <v>92</v>
      </c>
      <c r="D33" s="10" t="s">
        <v>34</v>
      </c>
      <c r="E33" s="6"/>
      <c r="F33" s="11" t="s">
        <v>35</v>
      </c>
      <c r="G33" s="10" t="s">
        <v>36</v>
      </c>
      <c r="H33" s="12" t="s">
        <v>37</v>
      </c>
      <c r="I33" s="16" t="n">
        <v>5</v>
      </c>
      <c r="J33" s="6"/>
      <c r="K33" s="6"/>
    </row>
    <row r="34" customFormat="false" ht="45" hidden="false" customHeight="false" outlineLevel="0" collapsed="false">
      <c r="A34" s="3" t="s">
        <v>18</v>
      </c>
      <c r="B34" s="9" t="s">
        <v>38</v>
      </c>
      <c r="C34" s="18" t="s">
        <v>93</v>
      </c>
      <c r="D34" s="10" t="s">
        <v>34</v>
      </c>
      <c r="E34" s="6"/>
      <c r="F34" s="11" t="s">
        <v>35</v>
      </c>
      <c r="G34" s="10" t="s">
        <v>36</v>
      </c>
      <c r="H34" s="12" t="s">
        <v>37</v>
      </c>
      <c r="I34" s="16" t="n">
        <v>2.5</v>
      </c>
      <c r="J34" s="6"/>
      <c r="K34" s="6"/>
    </row>
    <row r="35" customFormat="false" ht="45" hidden="false" customHeight="false" outlineLevel="0" collapsed="false">
      <c r="A35" s="3" t="s">
        <v>18</v>
      </c>
      <c r="B35" s="9" t="s">
        <v>38</v>
      </c>
      <c r="C35" s="18" t="s">
        <v>94</v>
      </c>
      <c r="D35" s="10" t="s">
        <v>34</v>
      </c>
      <c r="E35" s="6"/>
      <c r="F35" s="11" t="s">
        <v>35</v>
      </c>
      <c r="G35" s="10" t="s">
        <v>36</v>
      </c>
      <c r="H35" s="12" t="s">
        <v>37</v>
      </c>
      <c r="I35" s="16" t="n">
        <v>5</v>
      </c>
      <c r="J35" s="6"/>
      <c r="K35" s="6"/>
    </row>
    <row r="36" customFormat="false" ht="45" hidden="false" customHeight="false" outlineLevel="0" collapsed="false">
      <c r="A36" s="3" t="s">
        <v>18</v>
      </c>
      <c r="B36" s="9" t="s">
        <v>38</v>
      </c>
      <c r="C36" s="18" t="s">
        <v>95</v>
      </c>
      <c r="D36" s="10" t="s">
        <v>34</v>
      </c>
      <c r="E36" s="6"/>
      <c r="F36" s="11" t="s">
        <v>35</v>
      </c>
      <c r="G36" s="10" t="s">
        <v>36</v>
      </c>
      <c r="H36" s="12" t="s">
        <v>37</v>
      </c>
      <c r="I36" s="16" t="n">
        <v>2.5</v>
      </c>
      <c r="J36" s="6"/>
      <c r="K36" s="6"/>
    </row>
    <row r="37" customFormat="false" ht="45" hidden="false" customHeight="false" outlineLevel="0" collapsed="false">
      <c r="A37" s="3" t="s">
        <v>18</v>
      </c>
      <c r="B37" s="9" t="s">
        <v>38</v>
      </c>
      <c r="C37" s="18" t="s">
        <v>96</v>
      </c>
      <c r="D37" s="10" t="s">
        <v>34</v>
      </c>
      <c r="E37" s="6"/>
      <c r="F37" s="11" t="s">
        <v>35</v>
      </c>
      <c r="G37" s="10" t="s">
        <v>36</v>
      </c>
      <c r="H37" s="12" t="s">
        <v>37</v>
      </c>
      <c r="I37" s="16" t="n">
        <v>5</v>
      </c>
      <c r="J37" s="6"/>
      <c r="K37" s="6"/>
    </row>
    <row r="38" customFormat="false" ht="75" hidden="false" customHeight="false" outlineLevel="0" collapsed="false">
      <c r="A38" s="3" t="s">
        <v>18</v>
      </c>
      <c r="B38" s="9" t="s">
        <v>97</v>
      </c>
      <c r="C38" s="18" t="s">
        <v>98</v>
      </c>
      <c r="D38" s="10" t="s">
        <v>51</v>
      </c>
      <c r="E38" s="6"/>
      <c r="F38" s="11" t="s">
        <v>35</v>
      </c>
      <c r="G38" s="10" t="s">
        <v>51</v>
      </c>
      <c r="H38" s="12" t="s">
        <v>37</v>
      </c>
      <c r="I38" s="16" t="n">
        <v>2</v>
      </c>
      <c r="J38" s="6"/>
      <c r="K38" s="6"/>
    </row>
    <row r="39" customFormat="false" ht="75" hidden="false" customHeight="false" outlineLevel="0" collapsed="false">
      <c r="A39" s="3" t="s">
        <v>18</v>
      </c>
      <c r="B39" s="9" t="s">
        <v>97</v>
      </c>
      <c r="C39" s="18" t="s">
        <v>99</v>
      </c>
      <c r="D39" s="10" t="s">
        <v>59</v>
      </c>
      <c r="E39" s="6"/>
      <c r="F39" s="11" t="s">
        <v>35</v>
      </c>
      <c r="G39" s="10" t="s">
        <v>59</v>
      </c>
      <c r="H39" s="12" t="s">
        <v>37</v>
      </c>
      <c r="I39" s="16" t="n">
        <v>2.5</v>
      </c>
      <c r="J39" s="6"/>
      <c r="K39" s="6"/>
    </row>
    <row r="40" customFormat="false" ht="45" hidden="false" customHeight="false" outlineLevel="0" collapsed="false">
      <c r="A40" s="3" t="s">
        <v>18</v>
      </c>
      <c r="B40" s="9" t="s">
        <v>100</v>
      </c>
      <c r="C40" s="18" t="s">
        <v>101</v>
      </c>
      <c r="D40" s="10" t="s">
        <v>102</v>
      </c>
      <c r="E40" s="6"/>
      <c r="F40" s="11" t="s">
        <v>35</v>
      </c>
      <c r="G40" s="10" t="s">
        <v>102</v>
      </c>
      <c r="H40" s="12" t="s">
        <v>37</v>
      </c>
      <c r="I40" s="16" t="n">
        <v>8</v>
      </c>
      <c r="J40" s="6"/>
      <c r="K40" s="6"/>
    </row>
    <row r="41" customFormat="false" ht="75" hidden="false" customHeight="false" outlineLevel="0" collapsed="false">
      <c r="A41" s="3" t="s">
        <v>18</v>
      </c>
      <c r="B41" s="9" t="s">
        <v>103</v>
      </c>
      <c r="C41" s="18" t="s">
        <v>104</v>
      </c>
      <c r="D41" s="10" t="s">
        <v>59</v>
      </c>
      <c r="E41" s="6"/>
      <c r="F41" s="11" t="s">
        <v>35</v>
      </c>
      <c r="G41" s="10" t="s">
        <v>59</v>
      </c>
      <c r="H41" s="12" t="s">
        <v>37</v>
      </c>
      <c r="I41" s="16" t="n">
        <v>1.5</v>
      </c>
      <c r="J41" s="6"/>
      <c r="K41" s="6"/>
    </row>
    <row r="42" customFormat="false" ht="60" hidden="false" customHeight="false" outlineLevel="0" collapsed="false">
      <c r="A42" s="3" t="s">
        <v>18</v>
      </c>
      <c r="B42" s="9" t="s">
        <v>105</v>
      </c>
      <c r="C42" s="18" t="s">
        <v>106</v>
      </c>
      <c r="D42" s="10" t="s">
        <v>59</v>
      </c>
      <c r="E42" s="6"/>
      <c r="F42" s="11" t="s">
        <v>35</v>
      </c>
      <c r="G42" s="10" t="s">
        <v>59</v>
      </c>
      <c r="H42" s="12" t="s">
        <v>37</v>
      </c>
      <c r="I42" s="16" t="n">
        <v>6</v>
      </c>
      <c r="J42" s="6"/>
      <c r="K42" s="6"/>
    </row>
    <row r="43" customFormat="false" ht="45" hidden="false" customHeight="false" outlineLevel="0" collapsed="false">
      <c r="A43" s="19" t="s">
        <v>18</v>
      </c>
      <c r="B43" s="20" t="s">
        <v>107</v>
      </c>
      <c r="C43" s="21" t="s">
        <v>107</v>
      </c>
      <c r="D43" s="10" t="s">
        <v>69</v>
      </c>
      <c r="E43" s="6"/>
      <c r="F43" s="11" t="s">
        <v>35</v>
      </c>
      <c r="G43" s="10" t="s">
        <v>70</v>
      </c>
      <c r="H43" s="12" t="s">
        <v>71</v>
      </c>
      <c r="I43" s="16" t="n">
        <v>15</v>
      </c>
      <c r="J43" s="6"/>
      <c r="K43" s="6"/>
    </row>
    <row r="44" customFormat="false" ht="45" hidden="false" customHeight="false" outlineLevel="0" collapsed="false">
      <c r="A44" s="3" t="s">
        <v>18</v>
      </c>
      <c r="B44" s="9" t="s">
        <v>72</v>
      </c>
      <c r="C44" s="18" t="s">
        <v>15</v>
      </c>
      <c r="D44" s="10" t="s">
        <v>73</v>
      </c>
      <c r="E44" s="6"/>
      <c r="F44" s="11" t="s">
        <v>35</v>
      </c>
      <c r="G44" s="10" t="s">
        <v>74</v>
      </c>
      <c r="H44" s="12" t="s">
        <v>71</v>
      </c>
      <c r="I44" s="16" t="n">
        <v>10</v>
      </c>
      <c r="J44" s="6"/>
      <c r="K44" s="6"/>
    </row>
    <row r="45" customFormat="false" ht="45" hidden="false" customHeight="false" outlineLevel="0" collapsed="false">
      <c r="A45" s="3" t="s">
        <v>18</v>
      </c>
      <c r="B45" s="9" t="s">
        <v>75</v>
      </c>
      <c r="C45" s="18" t="s">
        <v>76</v>
      </c>
      <c r="D45" s="14" t="s">
        <v>77</v>
      </c>
      <c r="E45" s="14" t="s">
        <v>78</v>
      </c>
      <c r="F45" s="11" t="s">
        <v>35</v>
      </c>
      <c r="G45" s="10" t="s">
        <v>26</v>
      </c>
      <c r="H45" s="12" t="s">
        <v>71</v>
      </c>
      <c r="I45" s="16" t="n">
        <v>10</v>
      </c>
      <c r="J45" s="6"/>
      <c r="K45" s="6"/>
    </row>
    <row r="46" customFormat="false" ht="45" hidden="false" customHeight="false" outlineLevel="0" collapsed="false">
      <c r="A46" s="6" t="s">
        <v>21</v>
      </c>
      <c r="B46" s="9" t="s">
        <v>79</v>
      </c>
      <c r="C46" s="18" t="s">
        <v>108</v>
      </c>
      <c r="D46" s="10" t="s">
        <v>34</v>
      </c>
      <c r="E46" s="6"/>
      <c r="F46" s="11" t="s">
        <v>35</v>
      </c>
      <c r="G46" s="10" t="s">
        <v>36</v>
      </c>
      <c r="H46" s="12" t="s">
        <v>37</v>
      </c>
      <c r="I46" s="16" t="n">
        <v>5</v>
      </c>
      <c r="J46" s="6"/>
      <c r="K46" s="6"/>
    </row>
    <row r="47" customFormat="false" ht="45" hidden="false" customHeight="false" outlineLevel="0" collapsed="false">
      <c r="A47" s="6" t="s">
        <v>21</v>
      </c>
      <c r="B47" s="9" t="s">
        <v>109</v>
      </c>
      <c r="C47" s="18" t="s">
        <v>110</v>
      </c>
      <c r="D47" s="6" t="s">
        <v>111</v>
      </c>
      <c r="E47" s="6"/>
      <c r="F47" s="11" t="s">
        <v>35</v>
      </c>
      <c r="G47" s="6" t="s">
        <v>111</v>
      </c>
      <c r="H47" s="6" t="s">
        <v>37</v>
      </c>
      <c r="I47" s="16" t="n">
        <v>10</v>
      </c>
      <c r="J47" s="6"/>
      <c r="K47" s="6"/>
    </row>
    <row r="48" customFormat="false" ht="45" hidden="false" customHeight="false" outlineLevel="0" collapsed="false">
      <c r="A48" s="6" t="s">
        <v>21</v>
      </c>
      <c r="B48" s="9" t="s">
        <v>112</v>
      </c>
      <c r="C48" s="18" t="s">
        <v>113</v>
      </c>
      <c r="D48" s="6" t="s">
        <v>111</v>
      </c>
      <c r="E48" s="6"/>
      <c r="F48" s="11" t="s">
        <v>35</v>
      </c>
      <c r="G48" s="6" t="s">
        <v>111</v>
      </c>
      <c r="H48" s="6" t="s">
        <v>37</v>
      </c>
      <c r="I48" s="16" t="n">
        <v>5</v>
      </c>
      <c r="J48" s="6"/>
      <c r="K48" s="6"/>
    </row>
    <row r="49" customFormat="false" ht="45" hidden="false" customHeight="false" outlineLevel="0" collapsed="false">
      <c r="A49" s="6" t="s">
        <v>21</v>
      </c>
      <c r="B49" s="9" t="s">
        <v>114</v>
      </c>
      <c r="C49" s="18" t="s">
        <v>115</v>
      </c>
      <c r="D49" s="10" t="s">
        <v>51</v>
      </c>
      <c r="E49" s="6"/>
      <c r="F49" s="11" t="s">
        <v>35</v>
      </c>
      <c r="G49" s="10" t="s">
        <v>51</v>
      </c>
      <c r="H49" s="12" t="s">
        <v>37</v>
      </c>
      <c r="I49" s="16" t="n">
        <v>10</v>
      </c>
      <c r="J49" s="6"/>
      <c r="K49" s="6"/>
    </row>
    <row r="50" customFormat="false" ht="45" hidden="false" customHeight="false" outlineLevel="0" collapsed="false">
      <c r="A50" s="6" t="s">
        <v>21</v>
      </c>
      <c r="B50" s="9" t="s">
        <v>116</v>
      </c>
      <c r="C50" s="18" t="s">
        <v>117</v>
      </c>
      <c r="D50" s="10" t="s">
        <v>34</v>
      </c>
      <c r="E50" s="6"/>
      <c r="F50" s="11" t="s">
        <v>35</v>
      </c>
      <c r="G50" s="10" t="s">
        <v>36</v>
      </c>
      <c r="H50" s="12" t="s">
        <v>37</v>
      </c>
      <c r="I50" s="16" t="n">
        <v>10</v>
      </c>
      <c r="J50" s="6"/>
      <c r="K50" s="6"/>
    </row>
    <row r="51" customFormat="false" ht="45" hidden="false" customHeight="false" outlineLevel="0" collapsed="false">
      <c r="A51" s="6" t="s">
        <v>21</v>
      </c>
      <c r="B51" s="9" t="s">
        <v>118</v>
      </c>
      <c r="C51" s="18" t="s">
        <v>119</v>
      </c>
      <c r="D51" s="22" t="s">
        <v>120</v>
      </c>
      <c r="E51" s="6"/>
      <c r="F51" s="11" t="s">
        <v>35</v>
      </c>
      <c r="G51" s="6" t="s">
        <v>121</v>
      </c>
      <c r="H51" s="6" t="s">
        <v>37</v>
      </c>
      <c r="I51" s="16" t="n">
        <v>10</v>
      </c>
      <c r="J51" s="6"/>
      <c r="K51" s="6"/>
    </row>
    <row r="52" customFormat="false" ht="45" hidden="false" customHeight="false" outlineLevel="0" collapsed="false">
      <c r="A52" s="6" t="s">
        <v>21</v>
      </c>
      <c r="B52" s="9" t="s">
        <v>67</v>
      </c>
      <c r="C52" s="18" t="s">
        <v>68</v>
      </c>
      <c r="D52" s="10" t="s">
        <v>69</v>
      </c>
      <c r="E52" s="6"/>
      <c r="F52" s="11" t="s">
        <v>35</v>
      </c>
      <c r="G52" s="10" t="s">
        <v>70</v>
      </c>
      <c r="H52" s="12" t="s">
        <v>71</v>
      </c>
      <c r="I52" s="16" t="n">
        <v>10</v>
      </c>
      <c r="J52" s="6"/>
      <c r="K52" s="6"/>
    </row>
    <row r="53" customFormat="false" ht="45" hidden="false" customHeight="false" outlineLevel="0" collapsed="false">
      <c r="A53" s="6" t="s">
        <v>21</v>
      </c>
      <c r="B53" s="9" t="s">
        <v>72</v>
      </c>
      <c r="C53" s="18" t="s">
        <v>15</v>
      </c>
      <c r="D53" s="10" t="s">
        <v>73</v>
      </c>
      <c r="E53" s="6"/>
      <c r="F53" s="11" t="s">
        <v>35</v>
      </c>
      <c r="G53" s="10" t="s">
        <v>74</v>
      </c>
      <c r="H53" s="12" t="s">
        <v>71</v>
      </c>
      <c r="I53" s="16" t="n">
        <v>10</v>
      </c>
      <c r="J53" s="6"/>
      <c r="K53" s="6"/>
    </row>
    <row r="54" customFormat="false" ht="45" hidden="false" customHeight="false" outlineLevel="0" collapsed="false">
      <c r="A54" s="6" t="s">
        <v>21</v>
      </c>
      <c r="B54" s="9" t="s">
        <v>75</v>
      </c>
      <c r="C54" s="18" t="s">
        <v>76</v>
      </c>
      <c r="D54" s="14" t="s">
        <v>77</v>
      </c>
      <c r="E54" s="6" t="s">
        <v>78</v>
      </c>
      <c r="F54" s="11" t="s">
        <v>35</v>
      </c>
      <c r="G54" s="10" t="s">
        <v>26</v>
      </c>
      <c r="H54" s="12" t="s">
        <v>71</v>
      </c>
      <c r="I54" s="16" t="n">
        <v>10</v>
      </c>
      <c r="J54" s="6"/>
      <c r="K54" s="6"/>
    </row>
    <row r="55" customFormat="false" ht="45" hidden="false" customHeight="false" outlineLevel="0" collapsed="false">
      <c r="A55" s="6" t="s">
        <v>20</v>
      </c>
      <c r="B55" s="9" t="s">
        <v>32</v>
      </c>
      <c r="C55" s="9" t="s">
        <v>122</v>
      </c>
      <c r="D55" s="10" t="s">
        <v>81</v>
      </c>
      <c r="E55" s="6"/>
      <c r="F55" s="11" t="s">
        <v>35</v>
      </c>
      <c r="G55" s="10" t="s">
        <v>36</v>
      </c>
      <c r="H55" s="12" t="s">
        <v>37</v>
      </c>
      <c r="I55" s="16" t="n">
        <v>5</v>
      </c>
      <c r="J55" s="6"/>
      <c r="K55" s="6"/>
    </row>
    <row r="56" customFormat="false" ht="45" hidden="false" customHeight="false" outlineLevel="0" collapsed="false">
      <c r="A56" s="6" t="s">
        <v>20</v>
      </c>
      <c r="B56" s="9" t="s">
        <v>38</v>
      </c>
      <c r="C56" s="9" t="s">
        <v>123</v>
      </c>
      <c r="D56" s="10" t="s">
        <v>34</v>
      </c>
      <c r="E56" s="6"/>
      <c r="F56" s="11" t="s">
        <v>35</v>
      </c>
      <c r="G56" s="10" t="s">
        <v>36</v>
      </c>
      <c r="H56" s="12" t="s">
        <v>37</v>
      </c>
      <c r="I56" s="16" t="n">
        <v>2.5</v>
      </c>
      <c r="J56" s="6"/>
      <c r="K56" s="6"/>
    </row>
    <row r="57" customFormat="false" ht="45" hidden="false" customHeight="false" outlineLevel="0" collapsed="false">
      <c r="A57" s="6" t="s">
        <v>20</v>
      </c>
      <c r="B57" s="9" t="s">
        <v>38</v>
      </c>
      <c r="C57" s="9" t="s">
        <v>124</v>
      </c>
      <c r="D57" s="10" t="s">
        <v>34</v>
      </c>
      <c r="E57" s="6"/>
      <c r="F57" s="11" t="s">
        <v>35</v>
      </c>
      <c r="G57" s="10" t="s">
        <v>36</v>
      </c>
      <c r="H57" s="12" t="s">
        <v>37</v>
      </c>
      <c r="I57" s="16" t="n">
        <v>2.5</v>
      </c>
      <c r="J57" s="6"/>
      <c r="K57" s="6"/>
    </row>
    <row r="58" customFormat="false" ht="45" hidden="false" customHeight="false" outlineLevel="0" collapsed="false">
      <c r="A58" s="6" t="s">
        <v>20</v>
      </c>
      <c r="B58" s="9" t="s">
        <v>38</v>
      </c>
      <c r="C58" s="9" t="s">
        <v>125</v>
      </c>
      <c r="D58" s="10" t="s">
        <v>34</v>
      </c>
      <c r="E58" s="6"/>
      <c r="F58" s="11" t="s">
        <v>35</v>
      </c>
      <c r="G58" s="10" t="s">
        <v>36</v>
      </c>
      <c r="H58" s="12" t="s">
        <v>37</v>
      </c>
      <c r="I58" s="16" t="n">
        <v>2.5</v>
      </c>
      <c r="J58" s="6"/>
      <c r="K58" s="6"/>
    </row>
    <row r="59" customFormat="false" ht="45" hidden="false" customHeight="false" outlineLevel="0" collapsed="false">
      <c r="A59" s="6" t="s">
        <v>20</v>
      </c>
      <c r="B59" s="9" t="s">
        <v>38</v>
      </c>
      <c r="C59" s="9" t="s">
        <v>126</v>
      </c>
      <c r="D59" s="10" t="s">
        <v>34</v>
      </c>
      <c r="E59" s="6"/>
      <c r="F59" s="11" t="s">
        <v>35</v>
      </c>
      <c r="G59" s="10" t="s">
        <v>36</v>
      </c>
      <c r="H59" s="12" t="s">
        <v>37</v>
      </c>
      <c r="I59" s="16" t="n">
        <v>2.5</v>
      </c>
      <c r="J59" s="6"/>
      <c r="K59" s="6"/>
    </row>
    <row r="60" customFormat="false" ht="45" hidden="false" customHeight="false" outlineLevel="0" collapsed="false">
      <c r="A60" s="6" t="s">
        <v>20</v>
      </c>
      <c r="B60" s="9" t="s">
        <v>43</v>
      </c>
      <c r="C60" s="9" t="s">
        <v>127</v>
      </c>
      <c r="D60" s="10" t="s">
        <v>45</v>
      </c>
      <c r="E60" s="6"/>
      <c r="F60" s="11" t="s">
        <v>35</v>
      </c>
      <c r="G60" s="10" t="s">
        <v>36</v>
      </c>
      <c r="H60" s="12" t="s">
        <v>37</v>
      </c>
      <c r="I60" s="16" t="n">
        <v>1.25</v>
      </c>
      <c r="J60" s="6"/>
      <c r="K60" s="6"/>
    </row>
    <row r="61" customFormat="false" ht="45" hidden="false" customHeight="false" outlineLevel="0" collapsed="false">
      <c r="A61" s="6" t="s">
        <v>20</v>
      </c>
      <c r="B61" s="9" t="s">
        <v>43</v>
      </c>
      <c r="C61" s="9" t="s">
        <v>128</v>
      </c>
      <c r="D61" s="10" t="s">
        <v>45</v>
      </c>
      <c r="E61" s="6"/>
      <c r="F61" s="11" t="s">
        <v>35</v>
      </c>
      <c r="G61" s="10" t="s">
        <v>36</v>
      </c>
      <c r="H61" s="12" t="s">
        <v>37</v>
      </c>
      <c r="I61" s="16" t="n">
        <v>1.25</v>
      </c>
      <c r="J61" s="6"/>
      <c r="K61" s="6"/>
    </row>
    <row r="62" customFormat="false" ht="45" hidden="false" customHeight="false" outlineLevel="0" collapsed="false">
      <c r="A62" s="6" t="s">
        <v>20</v>
      </c>
      <c r="B62" s="9" t="s">
        <v>43</v>
      </c>
      <c r="C62" s="9" t="s">
        <v>129</v>
      </c>
      <c r="D62" s="10" t="s">
        <v>45</v>
      </c>
      <c r="E62" s="6"/>
      <c r="F62" s="11" t="s">
        <v>35</v>
      </c>
      <c r="G62" s="10" t="s">
        <v>36</v>
      </c>
      <c r="H62" s="12" t="s">
        <v>37</v>
      </c>
      <c r="I62" s="16" t="n">
        <v>1.25</v>
      </c>
      <c r="J62" s="6"/>
      <c r="K62" s="6"/>
    </row>
    <row r="63" customFormat="false" ht="45" hidden="false" customHeight="false" outlineLevel="0" collapsed="false">
      <c r="A63" s="6" t="s">
        <v>20</v>
      </c>
      <c r="B63" s="9" t="s">
        <v>43</v>
      </c>
      <c r="C63" s="9" t="s">
        <v>130</v>
      </c>
      <c r="D63" s="10" t="s">
        <v>45</v>
      </c>
      <c r="E63" s="6"/>
      <c r="F63" s="11" t="s">
        <v>35</v>
      </c>
      <c r="G63" s="10" t="s">
        <v>36</v>
      </c>
      <c r="H63" s="12" t="s">
        <v>37</v>
      </c>
      <c r="I63" s="16" t="n">
        <v>1.25</v>
      </c>
      <c r="J63" s="6"/>
      <c r="K63" s="6"/>
    </row>
    <row r="64" customFormat="false" ht="45" hidden="false" customHeight="false" outlineLevel="0" collapsed="false">
      <c r="A64" s="6" t="s">
        <v>20</v>
      </c>
      <c r="B64" s="9" t="s">
        <v>131</v>
      </c>
      <c r="C64" s="9" t="s">
        <v>132</v>
      </c>
      <c r="D64" s="10" t="s">
        <v>51</v>
      </c>
      <c r="E64" s="6"/>
      <c r="F64" s="11" t="s">
        <v>35</v>
      </c>
      <c r="G64" s="10" t="s">
        <v>51</v>
      </c>
      <c r="H64" s="12" t="s">
        <v>37</v>
      </c>
      <c r="I64" s="16" t="n">
        <v>5</v>
      </c>
      <c r="J64" s="6"/>
      <c r="K64" s="6"/>
    </row>
    <row r="65" customFormat="false" ht="45" hidden="false" customHeight="false" outlineLevel="0" collapsed="false">
      <c r="A65" s="6" t="s">
        <v>20</v>
      </c>
      <c r="B65" s="9" t="s">
        <v>133</v>
      </c>
      <c r="C65" s="9" t="s">
        <v>134</v>
      </c>
      <c r="D65" s="6" t="s">
        <v>135</v>
      </c>
      <c r="E65" s="6"/>
      <c r="F65" s="11" t="s">
        <v>35</v>
      </c>
      <c r="G65" s="6" t="s">
        <v>135</v>
      </c>
      <c r="H65" s="6" t="s">
        <v>37</v>
      </c>
      <c r="I65" s="16" t="n">
        <v>5</v>
      </c>
      <c r="J65" s="6"/>
      <c r="K65" s="6"/>
    </row>
    <row r="66" customFormat="false" ht="60" hidden="false" customHeight="false" outlineLevel="0" collapsed="false">
      <c r="A66" s="6" t="s">
        <v>20</v>
      </c>
      <c r="B66" s="9" t="s">
        <v>136</v>
      </c>
      <c r="C66" s="9" t="s">
        <v>137</v>
      </c>
      <c r="D66" s="10" t="s">
        <v>59</v>
      </c>
      <c r="E66" s="6"/>
      <c r="F66" s="11" t="s">
        <v>35</v>
      </c>
      <c r="G66" s="10" t="s">
        <v>59</v>
      </c>
      <c r="H66" s="12" t="s">
        <v>37</v>
      </c>
      <c r="I66" s="16" t="n">
        <v>5</v>
      </c>
      <c r="J66" s="6"/>
      <c r="K66" s="6"/>
    </row>
    <row r="67" customFormat="false" ht="90" hidden="false" customHeight="false" outlineLevel="0" collapsed="false">
      <c r="A67" s="6" t="s">
        <v>20</v>
      </c>
      <c r="B67" s="9" t="s">
        <v>138</v>
      </c>
      <c r="C67" s="9" t="s">
        <v>139</v>
      </c>
      <c r="D67" s="10" t="s">
        <v>59</v>
      </c>
      <c r="E67" s="6"/>
      <c r="F67" s="11" t="s">
        <v>35</v>
      </c>
      <c r="G67" s="10" t="s">
        <v>59</v>
      </c>
      <c r="H67" s="12" t="s">
        <v>37</v>
      </c>
      <c r="I67" s="16" t="n">
        <v>5</v>
      </c>
      <c r="J67" s="6"/>
      <c r="K67" s="6"/>
    </row>
    <row r="68" customFormat="false" ht="60" hidden="false" customHeight="false" outlineLevel="0" collapsed="false">
      <c r="A68" s="6" t="s">
        <v>20</v>
      </c>
      <c r="B68" s="9" t="s">
        <v>140</v>
      </c>
      <c r="C68" s="9" t="s">
        <v>141</v>
      </c>
      <c r="D68" s="10" t="s">
        <v>59</v>
      </c>
      <c r="E68" s="6"/>
      <c r="F68" s="11" t="s">
        <v>35</v>
      </c>
      <c r="G68" s="10" t="s">
        <v>59</v>
      </c>
      <c r="H68" s="12" t="s">
        <v>37</v>
      </c>
      <c r="I68" s="16" t="n">
        <v>10</v>
      </c>
      <c r="J68" s="6"/>
      <c r="K68" s="6"/>
    </row>
    <row r="69" customFormat="false" ht="45" hidden="false" customHeight="false" outlineLevel="0" collapsed="false">
      <c r="A69" s="6" t="s">
        <v>20</v>
      </c>
      <c r="B69" s="9" t="s">
        <v>67</v>
      </c>
      <c r="C69" s="9" t="s">
        <v>68</v>
      </c>
      <c r="D69" s="10" t="s">
        <v>69</v>
      </c>
      <c r="E69" s="6"/>
      <c r="F69" s="11" t="s">
        <v>35</v>
      </c>
      <c r="G69" s="10" t="s">
        <v>70</v>
      </c>
      <c r="H69" s="12" t="s">
        <v>71</v>
      </c>
      <c r="I69" s="16" t="n">
        <v>10</v>
      </c>
      <c r="J69" s="6"/>
      <c r="K69" s="6"/>
    </row>
    <row r="70" customFormat="false" ht="45" hidden="false" customHeight="false" outlineLevel="0" collapsed="false">
      <c r="A70" s="6" t="s">
        <v>20</v>
      </c>
      <c r="B70" s="9" t="s">
        <v>72</v>
      </c>
      <c r="C70" s="9" t="s">
        <v>15</v>
      </c>
      <c r="D70" s="10" t="s">
        <v>73</v>
      </c>
      <c r="E70" s="6"/>
      <c r="F70" s="11" t="s">
        <v>35</v>
      </c>
      <c r="G70" s="10" t="s">
        <v>74</v>
      </c>
      <c r="H70" s="12" t="s">
        <v>71</v>
      </c>
      <c r="I70" s="16" t="n">
        <v>10</v>
      </c>
      <c r="J70" s="6"/>
      <c r="K70" s="6"/>
    </row>
    <row r="71" customFormat="false" ht="45" hidden="false" customHeight="false" outlineLevel="0" collapsed="false">
      <c r="A71" s="6" t="s">
        <v>20</v>
      </c>
      <c r="B71" s="9" t="s">
        <v>75</v>
      </c>
      <c r="C71" s="9" t="s">
        <v>76</v>
      </c>
      <c r="D71" s="14" t="s">
        <v>77</v>
      </c>
      <c r="E71" s="14" t="s">
        <v>78</v>
      </c>
      <c r="F71" s="11" t="s">
        <v>35</v>
      </c>
      <c r="G71" s="10" t="s">
        <v>26</v>
      </c>
      <c r="H71" s="12" t="s">
        <v>71</v>
      </c>
      <c r="I71" s="16" t="n">
        <v>10</v>
      </c>
      <c r="J71" s="6"/>
      <c r="K71" s="6"/>
    </row>
    <row r="72" customFormat="false" ht="60" hidden="false" customHeight="false" outlineLevel="0" collapsed="false">
      <c r="A72" s="3" t="s">
        <v>22</v>
      </c>
      <c r="B72" s="18" t="s">
        <v>142</v>
      </c>
      <c r="C72" s="18" t="s">
        <v>142</v>
      </c>
      <c r="D72" s="6" t="s">
        <v>111</v>
      </c>
      <c r="E72" s="3"/>
      <c r="F72" s="11" t="s">
        <v>35</v>
      </c>
      <c r="G72" s="6" t="s">
        <v>111</v>
      </c>
      <c r="H72" s="6" t="s">
        <v>37</v>
      </c>
      <c r="I72" s="16" t="n">
        <v>0</v>
      </c>
      <c r="J72" s="6"/>
      <c r="K72" s="6"/>
    </row>
    <row r="73" customFormat="false" ht="75" hidden="false" customHeight="false" outlineLevel="0" collapsed="false">
      <c r="A73" s="3" t="s">
        <v>22</v>
      </c>
      <c r="B73" s="18" t="s">
        <v>143</v>
      </c>
      <c r="C73" s="18" t="s">
        <v>143</v>
      </c>
      <c r="D73" s="3" t="s">
        <v>144</v>
      </c>
      <c r="E73" s="3"/>
      <c r="F73" s="11" t="s">
        <v>35</v>
      </c>
      <c r="G73" s="6" t="s">
        <v>144</v>
      </c>
      <c r="H73" s="6" t="s">
        <v>37</v>
      </c>
      <c r="I73" s="16" t="n">
        <v>0</v>
      </c>
      <c r="J73" s="6"/>
      <c r="K73" s="6"/>
    </row>
    <row r="74" customFormat="false" ht="45" hidden="false" customHeight="false" outlineLevel="0" collapsed="false">
      <c r="A74" s="3" t="s">
        <v>22</v>
      </c>
      <c r="B74" s="9" t="s">
        <v>38</v>
      </c>
      <c r="C74" s="9" t="s">
        <v>145</v>
      </c>
      <c r="D74" s="10" t="s">
        <v>34</v>
      </c>
      <c r="E74" s="3"/>
      <c r="F74" s="11" t="s">
        <v>35</v>
      </c>
      <c r="G74" s="10" t="s">
        <v>36</v>
      </c>
      <c r="H74" s="12" t="s">
        <v>37</v>
      </c>
      <c r="I74" s="16" t="n">
        <v>2</v>
      </c>
      <c r="J74" s="3" t="s">
        <v>142</v>
      </c>
      <c r="K74" s="3" t="n">
        <v>100</v>
      </c>
    </row>
    <row r="75" customFormat="false" ht="45" hidden="false" customHeight="false" outlineLevel="0" collapsed="false">
      <c r="A75" s="3" t="s">
        <v>22</v>
      </c>
      <c r="B75" s="9" t="s">
        <v>38</v>
      </c>
      <c r="C75" s="18" t="s">
        <v>146</v>
      </c>
      <c r="D75" s="10" t="s">
        <v>34</v>
      </c>
      <c r="E75" s="3"/>
      <c r="F75" s="11" t="s">
        <v>35</v>
      </c>
      <c r="G75" s="10" t="s">
        <v>36</v>
      </c>
      <c r="H75" s="12" t="s">
        <v>37</v>
      </c>
      <c r="I75" s="16" t="n">
        <v>2</v>
      </c>
      <c r="J75" s="3" t="s">
        <v>142</v>
      </c>
      <c r="K75" s="3" t="n">
        <v>100</v>
      </c>
    </row>
    <row r="76" customFormat="false" ht="75" hidden="false" customHeight="false" outlineLevel="0" collapsed="false">
      <c r="A76" s="3" t="s">
        <v>22</v>
      </c>
      <c r="B76" s="9" t="s">
        <v>147</v>
      </c>
      <c r="C76" s="9" t="s">
        <v>148</v>
      </c>
      <c r="D76" s="10" t="s">
        <v>51</v>
      </c>
      <c r="E76" s="3"/>
      <c r="F76" s="11" t="s">
        <v>35</v>
      </c>
      <c r="G76" s="10" t="s">
        <v>51</v>
      </c>
      <c r="H76" s="12" t="s">
        <v>37</v>
      </c>
      <c r="I76" s="16" t="n">
        <v>10</v>
      </c>
      <c r="J76" s="3" t="s">
        <v>142</v>
      </c>
      <c r="K76" s="3" t="n">
        <v>0</v>
      </c>
    </row>
    <row r="77" customFormat="false" ht="45" hidden="false" customHeight="false" outlineLevel="0" collapsed="false">
      <c r="A77" s="3" t="s">
        <v>22</v>
      </c>
      <c r="B77" s="9" t="s">
        <v>149</v>
      </c>
      <c r="C77" s="9" t="s">
        <v>150</v>
      </c>
      <c r="D77" s="3" t="s">
        <v>151</v>
      </c>
      <c r="E77" s="3"/>
      <c r="F77" s="11" t="s">
        <v>35</v>
      </c>
      <c r="G77" s="3" t="s">
        <v>151</v>
      </c>
      <c r="H77" s="3" t="s">
        <v>37</v>
      </c>
      <c r="I77" s="16" t="n">
        <v>15</v>
      </c>
      <c r="J77" s="3" t="s">
        <v>142</v>
      </c>
      <c r="K77" s="3" t="n">
        <v>0</v>
      </c>
    </row>
    <row r="78" customFormat="false" ht="45" hidden="false" customHeight="false" outlineLevel="0" collapsed="false">
      <c r="A78" s="3" t="s">
        <v>22</v>
      </c>
      <c r="B78" s="9" t="s">
        <v>38</v>
      </c>
      <c r="C78" s="18" t="s">
        <v>152</v>
      </c>
      <c r="D78" s="10" t="s">
        <v>34</v>
      </c>
      <c r="E78" s="3"/>
      <c r="F78" s="11" t="s">
        <v>35</v>
      </c>
      <c r="G78" s="10" t="s">
        <v>36</v>
      </c>
      <c r="H78" s="12" t="s">
        <v>37</v>
      </c>
      <c r="I78" s="16" t="n">
        <v>2</v>
      </c>
      <c r="J78" s="3" t="s">
        <v>142</v>
      </c>
      <c r="K78" s="3" t="n">
        <v>100</v>
      </c>
    </row>
    <row r="79" customFormat="false" ht="45" hidden="false" customHeight="false" outlineLevel="0" collapsed="false">
      <c r="A79" s="3" t="s">
        <v>22</v>
      </c>
      <c r="B79" s="9" t="s">
        <v>38</v>
      </c>
      <c r="C79" s="18" t="s">
        <v>153</v>
      </c>
      <c r="D79" s="10" t="s">
        <v>34</v>
      </c>
      <c r="E79" s="3"/>
      <c r="F79" s="11" t="s">
        <v>35</v>
      </c>
      <c r="G79" s="10" t="s">
        <v>36</v>
      </c>
      <c r="H79" s="12" t="s">
        <v>37</v>
      </c>
      <c r="I79" s="16" t="n">
        <v>2</v>
      </c>
      <c r="J79" s="3" t="s">
        <v>142</v>
      </c>
      <c r="K79" s="3" t="n">
        <v>100</v>
      </c>
    </row>
    <row r="80" customFormat="false" ht="45" hidden="false" customHeight="false" outlineLevel="0" collapsed="false">
      <c r="A80" s="3" t="s">
        <v>22</v>
      </c>
      <c r="B80" s="9" t="s">
        <v>38</v>
      </c>
      <c r="C80" s="9" t="s">
        <v>154</v>
      </c>
      <c r="D80" s="10" t="s">
        <v>34</v>
      </c>
      <c r="E80" s="3"/>
      <c r="F80" s="11" t="s">
        <v>35</v>
      </c>
      <c r="G80" s="10" t="s">
        <v>36</v>
      </c>
      <c r="H80" s="12" t="s">
        <v>37</v>
      </c>
      <c r="I80" s="16" t="n">
        <v>2</v>
      </c>
      <c r="J80" s="3" t="s">
        <v>142</v>
      </c>
      <c r="K80" s="3" t="n">
        <v>100</v>
      </c>
    </row>
    <row r="81" customFormat="false" ht="45" hidden="false" customHeight="false" outlineLevel="0" collapsed="false">
      <c r="A81" s="3" t="s">
        <v>22</v>
      </c>
      <c r="B81" s="9" t="s">
        <v>155</v>
      </c>
      <c r="C81" s="18" t="s">
        <v>156</v>
      </c>
      <c r="D81" s="10" t="s">
        <v>34</v>
      </c>
      <c r="E81" s="3"/>
      <c r="F81" s="11" t="s">
        <v>35</v>
      </c>
      <c r="G81" s="10" t="s">
        <v>36</v>
      </c>
      <c r="H81" s="12" t="s">
        <v>37</v>
      </c>
      <c r="I81" s="16" t="n">
        <v>3.3</v>
      </c>
      <c r="J81" s="3" t="s">
        <v>142</v>
      </c>
      <c r="K81" s="3" t="n">
        <v>100</v>
      </c>
    </row>
    <row r="82" customFormat="false" ht="45" hidden="false" customHeight="false" outlineLevel="0" collapsed="false">
      <c r="A82" s="3" t="s">
        <v>22</v>
      </c>
      <c r="B82" s="9" t="s">
        <v>155</v>
      </c>
      <c r="C82" s="18" t="s">
        <v>157</v>
      </c>
      <c r="D82" s="10" t="s">
        <v>34</v>
      </c>
      <c r="E82" s="3"/>
      <c r="F82" s="11" t="s">
        <v>35</v>
      </c>
      <c r="G82" s="10" t="s">
        <v>36</v>
      </c>
      <c r="H82" s="12" t="s">
        <v>37</v>
      </c>
      <c r="I82" s="16" t="n">
        <v>3.3</v>
      </c>
      <c r="J82" s="3" t="s">
        <v>142</v>
      </c>
      <c r="K82" s="3" t="n">
        <v>100</v>
      </c>
    </row>
    <row r="83" customFormat="false" ht="45" hidden="false" customHeight="false" outlineLevel="0" collapsed="false">
      <c r="A83" s="3" t="s">
        <v>22</v>
      </c>
      <c r="B83" s="9" t="s">
        <v>155</v>
      </c>
      <c r="C83" s="18" t="s">
        <v>158</v>
      </c>
      <c r="D83" s="10" t="s">
        <v>34</v>
      </c>
      <c r="E83" s="3"/>
      <c r="F83" s="11" t="s">
        <v>35</v>
      </c>
      <c r="G83" s="10" t="s">
        <v>36</v>
      </c>
      <c r="H83" s="12" t="s">
        <v>37</v>
      </c>
      <c r="I83" s="16" t="n">
        <v>3.3</v>
      </c>
      <c r="J83" s="3" t="s">
        <v>142</v>
      </c>
      <c r="K83" s="3" t="n">
        <v>100</v>
      </c>
    </row>
    <row r="84" customFormat="false" ht="60" hidden="false" customHeight="false" outlineLevel="0" collapsed="false">
      <c r="A84" s="3" t="s">
        <v>22</v>
      </c>
      <c r="B84" s="9" t="s">
        <v>159</v>
      </c>
      <c r="C84" s="18" t="s">
        <v>160</v>
      </c>
      <c r="D84" s="10" t="s">
        <v>51</v>
      </c>
      <c r="E84" s="3"/>
      <c r="F84" s="11" t="s">
        <v>35</v>
      </c>
      <c r="G84" s="10" t="s">
        <v>51</v>
      </c>
      <c r="H84" s="12" t="s">
        <v>37</v>
      </c>
      <c r="I84" s="16" t="n">
        <v>5</v>
      </c>
      <c r="J84" s="3" t="s">
        <v>142</v>
      </c>
      <c r="K84" s="3" t="n">
        <v>100</v>
      </c>
    </row>
    <row r="85" customFormat="false" ht="45" hidden="false" customHeight="false" outlineLevel="0" collapsed="false">
      <c r="A85" s="3" t="s">
        <v>22</v>
      </c>
      <c r="B85" s="10" t="s">
        <v>161</v>
      </c>
      <c r="C85" s="23" t="s">
        <v>162</v>
      </c>
      <c r="D85" s="10" t="s">
        <v>51</v>
      </c>
      <c r="E85" s="3"/>
      <c r="F85" s="11" t="s">
        <v>35</v>
      </c>
      <c r="G85" s="10" t="s">
        <v>51</v>
      </c>
      <c r="H85" s="12" t="s">
        <v>37</v>
      </c>
      <c r="I85" s="16" t="n">
        <v>10</v>
      </c>
      <c r="J85" s="3" t="s">
        <v>142</v>
      </c>
      <c r="K85" s="3" t="n">
        <v>100</v>
      </c>
    </row>
    <row r="86" customFormat="false" ht="75" hidden="false" customHeight="false" outlineLevel="0" collapsed="false">
      <c r="A86" s="3" t="s">
        <v>22</v>
      </c>
      <c r="B86" s="10" t="s">
        <v>163</v>
      </c>
      <c r="C86" s="23" t="s">
        <v>164</v>
      </c>
      <c r="D86" s="10" t="s">
        <v>51</v>
      </c>
      <c r="E86" s="3"/>
      <c r="F86" s="11" t="s">
        <v>35</v>
      </c>
      <c r="G86" s="10" t="s">
        <v>51</v>
      </c>
      <c r="H86" s="12" t="s">
        <v>37</v>
      </c>
      <c r="I86" s="16" t="n">
        <v>10</v>
      </c>
      <c r="J86" s="3" t="s">
        <v>142</v>
      </c>
      <c r="K86" s="3" t="n">
        <v>0</v>
      </c>
    </row>
    <row r="87" customFormat="false" ht="45" hidden="false" customHeight="false" outlineLevel="0" collapsed="false">
      <c r="A87" s="3" t="s">
        <v>22</v>
      </c>
      <c r="B87" s="9" t="s">
        <v>165</v>
      </c>
      <c r="C87" s="18" t="s">
        <v>166</v>
      </c>
      <c r="D87" s="10" t="s">
        <v>34</v>
      </c>
      <c r="E87" s="3"/>
      <c r="F87" s="11" t="s">
        <v>35</v>
      </c>
      <c r="G87" s="10" t="s">
        <v>36</v>
      </c>
      <c r="H87" s="12" t="s">
        <v>37</v>
      </c>
      <c r="I87" s="16" t="n">
        <v>1.66666666666667</v>
      </c>
      <c r="J87" s="3" t="s">
        <v>142</v>
      </c>
      <c r="K87" s="3" t="n">
        <v>100</v>
      </c>
    </row>
    <row r="88" customFormat="false" ht="45" hidden="false" customHeight="false" outlineLevel="0" collapsed="false">
      <c r="A88" s="3" t="s">
        <v>22</v>
      </c>
      <c r="B88" s="9" t="s">
        <v>165</v>
      </c>
      <c r="C88" s="18" t="s">
        <v>167</v>
      </c>
      <c r="D88" s="10" t="s">
        <v>34</v>
      </c>
      <c r="E88" s="3"/>
      <c r="F88" s="11" t="s">
        <v>35</v>
      </c>
      <c r="G88" s="10" t="s">
        <v>36</v>
      </c>
      <c r="H88" s="12" t="s">
        <v>37</v>
      </c>
      <c r="I88" s="16" t="n">
        <v>1.66666666666667</v>
      </c>
      <c r="J88" s="3" t="s">
        <v>142</v>
      </c>
      <c r="K88" s="3" t="n">
        <v>100</v>
      </c>
    </row>
    <row r="89" customFormat="false" ht="45" hidden="false" customHeight="false" outlineLevel="0" collapsed="false">
      <c r="A89" s="3" t="s">
        <v>22</v>
      </c>
      <c r="B89" s="9" t="s">
        <v>165</v>
      </c>
      <c r="C89" s="18" t="s">
        <v>168</v>
      </c>
      <c r="D89" s="10" t="s">
        <v>34</v>
      </c>
      <c r="E89" s="3"/>
      <c r="F89" s="11" t="s">
        <v>35</v>
      </c>
      <c r="G89" s="10" t="s">
        <v>36</v>
      </c>
      <c r="H89" s="12" t="s">
        <v>37</v>
      </c>
      <c r="I89" s="16" t="n">
        <v>1.66666666666667</v>
      </c>
      <c r="J89" s="3" t="s">
        <v>142</v>
      </c>
      <c r="K89" s="3" t="n">
        <v>100</v>
      </c>
    </row>
    <row r="90" customFormat="false" ht="75" hidden="false" customHeight="false" outlineLevel="0" collapsed="false">
      <c r="A90" s="3" t="s">
        <v>22</v>
      </c>
      <c r="B90" s="9" t="s">
        <v>169</v>
      </c>
      <c r="C90" s="15" t="s">
        <v>170</v>
      </c>
      <c r="D90" s="10" t="s">
        <v>34</v>
      </c>
      <c r="E90" s="3"/>
      <c r="F90" s="11" t="s">
        <v>35</v>
      </c>
      <c r="G90" s="10" t="s">
        <v>36</v>
      </c>
      <c r="H90" s="12" t="s">
        <v>37</v>
      </c>
      <c r="I90" s="16" t="n">
        <v>5</v>
      </c>
      <c r="J90" s="3" t="s">
        <v>142</v>
      </c>
      <c r="K90" s="3" t="n">
        <v>100</v>
      </c>
    </row>
    <row r="91" customFormat="false" ht="45" hidden="false" customHeight="false" outlineLevel="0" collapsed="false">
      <c r="A91" s="3" t="s">
        <v>22</v>
      </c>
      <c r="B91" s="9" t="s">
        <v>171</v>
      </c>
      <c r="C91" s="15" t="s">
        <v>172</v>
      </c>
      <c r="D91" s="10" t="s">
        <v>34</v>
      </c>
      <c r="E91" s="3"/>
      <c r="F91" s="11" t="s">
        <v>35</v>
      </c>
      <c r="G91" s="10" t="s">
        <v>36</v>
      </c>
      <c r="H91" s="12" t="s">
        <v>37</v>
      </c>
      <c r="I91" s="16" t="n">
        <v>5</v>
      </c>
      <c r="J91" s="3" t="s">
        <v>142</v>
      </c>
      <c r="K91" s="3" t="n">
        <v>100</v>
      </c>
    </row>
    <row r="92" customFormat="false" ht="45" hidden="false" customHeight="false" outlineLevel="0" collapsed="false">
      <c r="A92" s="3" t="s">
        <v>22</v>
      </c>
      <c r="B92" s="9" t="s">
        <v>79</v>
      </c>
      <c r="C92" s="9" t="s">
        <v>173</v>
      </c>
      <c r="D92" s="10" t="s">
        <v>34</v>
      </c>
      <c r="E92" s="3"/>
      <c r="F92" s="11" t="s">
        <v>35</v>
      </c>
      <c r="G92" s="10" t="s">
        <v>36</v>
      </c>
      <c r="H92" s="12" t="s">
        <v>37</v>
      </c>
      <c r="I92" s="16" t="n">
        <v>5</v>
      </c>
      <c r="J92" s="3" t="s">
        <v>142</v>
      </c>
      <c r="K92" s="3" t="n">
        <v>0</v>
      </c>
    </row>
    <row r="93" customFormat="false" ht="45" hidden="false" customHeight="false" outlineLevel="0" collapsed="false">
      <c r="A93" s="3" t="s">
        <v>22</v>
      </c>
      <c r="B93" s="9" t="s">
        <v>174</v>
      </c>
      <c r="C93" s="9" t="s">
        <v>175</v>
      </c>
      <c r="D93" s="10" t="s">
        <v>34</v>
      </c>
      <c r="E93" s="3"/>
      <c r="F93" s="11" t="s">
        <v>35</v>
      </c>
      <c r="G93" s="10" t="s">
        <v>36</v>
      </c>
      <c r="H93" s="12" t="s">
        <v>37</v>
      </c>
      <c r="I93" s="16" t="n">
        <v>10</v>
      </c>
      <c r="J93" s="3" t="s">
        <v>142</v>
      </c>
      <c r="K93" s="3" t="n">
        <v>0</v>
      </c>
    </row>
    <row r="94" customFormat="false" ht="45" hidden="false" customHeight="false" outlineLevel="0" collapsed="false">
      <c r="A94" s="3" t="s">
        <v>22</v>
      </c>
      <c r="B94" s="9" t="s">
        <v>67</v>
      </c>
      <c r="C94" s="18" t="s">
        <v>68</v>
      </c>
      <c r="D94" s="10" t="s">
        <v>69</v>
      </c>
      <c r="E94" s="3"/>
      <c r="F94" s="11" t="s">
        <v>35</v>
      </c>
      <c r="G94" s="10" t="s">
        <v>70</v>
      </c>
      <c r="H94" s="12" t="s">
        <v>71</v>
      </c>
      <c r="I94" s="16" t="n">
        <v>10</v>
      </c>
      <c r="J94" s="3"/>
      <c r="K94" s="3"/>
    </row>
    <row r="95" customFormat="false" ht="45" hidden="false" customHeight="false" outlineLevel="0" collapsed="false">
      <c r="A95" s="3" t="s">
        <v>22</v>
      </c>
      <c r="B95" s="9" t="s">
        <v>72</v>
      </c>
      <c r="C95" s="18" t="s">
        <v>15</v>
      </c>
      <c r="D95" s="10" t="s">
        <v>73</v>
      </c>
      <c r="E95" s="3"/>
      <c r="F95" s="11" t="s">
        <v>35</v>
      </c>
      <c r="G95" s="10" t="s">
        <v>74</v>
      </c>
      <c r="H95" s="12" t="s">
        <v>71</v>
      </c>
      <c r="I95" s="16" t="n">
        <v>10</v>
      </c>
      <c r="J95" s="3"/>
      <c r="K95" s="3"/>
    </row>
    <row r="96" customFormat="false" ht="45" hidden="false" customHeight="false" outlineLevel="0" collapsed="false">
      <c r="A96" s="3" t="s">
        <v>22</v>
      </c>
      <c r="B96" s="9" t="s">
        <v>75</v>
      </c>
      <c r="C96" s="18" t="s">
        <v>76</v>
      </c>
      <c r="D96" s="14" t="s">
        <v>77</v>
      </c>
      <c r="E96" s="14" t="s">
        <v>78</v>
      </c>
      <c r="F96" s="11" t="s">
        <v>35</v>
      </c>
      <c r="G96" s="10" t="s">
        <v>26</v>
      </c>
      <c r="H96" s="12" t="s">
        <v>71</v>
      </c>
      <c r="I96" s="16" t="n">
        <v>10</v>
      </c>
      <c r="J96" s="3"/>
      <c r="K96" s="3"/>
    </row>
  </sheetData>
  <autoFilter ref="A1:K96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J3" activeCellId="0" sqref="J3"/>
    </sheetView>
  </sheetViews>
  <sheetFormatPr defaultRowHeight="15"/>
  <cols>
    <col collapsed="false" hidden="false" max="1" min="1" style="0" width="18.1012145748988"/>
    <col collapsed="false" hidden="false" max="2" min="2" style="0" width="56.1295546558704"/>
    <col collapsed="false" hidden="false" max="3" min="3" style="0" width="7.17813765182186"/>
    <col collapsed="false" hidden="false" max="4" min="4" style="0" width="7.81781376518219"/>
    <col collapsed="false" hidden="false" max="5" min="5" style="0" width="18.1012145748988"/>
    <col collapsed="false" hidden="false" max="6" min="6" style="0" width="9.10526315789474"/>
    <col collapsed="false" hidden="false" max="7" min="7" style="0" width="9.85425101214575"/>
    <col collapsed="false" hidden="false" max="8" min="8" style="0" width="10.497975708502"/>
    <col collapsed="false" hidden="false" max="9" min="9" style="0" width="9"/>
    <col collapsed="false" hidden="false" max="10" min="10" style="0" width="14.7813765182186"/>
    <col collapsed="false" hidden="false" max="11" min="11" style="0" width="25.9230769230769"/>
    <col collapsed="false" hidden="false" max="12" min="12" style="0" width="6.74898785425101"/>
    <col collapsed="false" hidden="false" max="1025" min="13" style="0" width="10.6032388663968"/>
  </cols>
  <sheetData>
    <row r="1" customFormat="false" ht="4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13</v>
      </c>
      <c r="E1" s="1" t="s">
        <v>3</v>
      </c>
      <c r="F1" s="1" t="s">
        <v>4</v>
      </c>
      <c r="G1" s="2" t="s">
        <v>6</v>
      </c>
      <c r="H1" s="1" t="s">
        <v>14</v>
      </c>
      <c r="I1" s="1" t="s">
        <v>176</v>
      </c>
      <c r="J1" s="1" t="s">
        <v>177</v>
      </c>
      <c r="K1" s="1" t="s">
        <v>178</v>
      </c>
      <c r="L1" s="1" t="s">
        <v>7</v>
      </c>
    </row>
    <row r="2" customFormat="false" ht="15" hidden="false" customHeight="false" outlineLevel="0" collapsed="false">
      <c r="A2" s="6" t="s">
        <v>20</v>
      </c>
      <c r="B2" s="6" t="s">
        <v>134</v>
      </c>
      <c r="C2" s="6"/>
      <c r="D2" s="6"/>
      <c r="E2" s="6" t="s">
        <v>20</v>
      </c>
      <c r="F2" s="6"/>
      <c r="G2" s="6"/>
      <c r="H2" s="6"/>
      <c r="I2" s="3"/>
      <c r="J2" s="3" t="s">
        <v>179</v>
      </c>
      <c r="K2" s="3" t="s">
        <v>180</v>
      </c>
      <c r="L2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6" activeCellId="0" sqref="G6"/>
    </sheetView>
  </sheetViews>
  <sheetFormatPr defaultRowHeight="15"/>
  <cols>
    <col collapsed="false" hidden="false" max="1" min="1" style="0" width="10.6032388663968"/>
    <col collapsed="false" hidden="false" max="2" min="2" style="0" width="47.3481781376518"/>
    <col collapsed="false" hidden="false" max="4" min="3" style="0" width="10.6032388663968"/>
    <col collapsed="false" hidden="false" max="5" min="5" style="0" width="38.668016194332"/>
    <col collapsed="false" hidden="false" max="1025" min="6" style="0" width="10.6032388663968"/>
  </cols>
  <sheetData>
    <row r="1" customFormat="false" ht="4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13</v>
      </c>
      <c r="E1" s="2" t="s">
        <v>6</v>
      </c>
      <c r="F1" s="1" t="s">
        <v>7</v>
      </c>
    </row>
    <row r="2" customFormat="false" ht="15" hidden="false" customHeight="false" outlineLevel="0" collapsed="false">
      <c r="A2" s="3" t="s">
        <v>22</v>
      </c>
      <c r="B2" s="24" t="s">
        <v>150</v>
      </c>
      <c r="C2" s="3"/>
      <c r="D2" s="3" t="s">
        <v>22</v>
      </c>
      <c r="E2" s="4" t="s">
        <v>181</v>
      </c>
      <c r="F2" s="3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4" activeCellId="0" sqref="H4"/>
    </sheetView>
  </sheetViews>
  <sheetFormatPr defaultRowHeight="15"/>
  <cols>
    <col collapsed="false" hidden="false" max="1" min="1" style="0" width="17.246963562753"/>
    <col collapsed="false" hidden="false" max="2" min="2" style="0" width="76.6963562753036"/>
    <col collapsed="false" hidden="false" max="3" min="3" style="0" width="7.71255060728745"/>
    <col collapsed="false" hidden="false" max="4" min="4" style="0" width="29.8866396761134"/>
    <col collapsed="false" hidden="false" max="5" min="5" style="0" width="28.7085020242915"/>
    <col collapsed="false" hidden="false" max="6" min="6" style="0" width="113.761133603239"/>
    <col collapsed="false" hidden="false" max="7" min="7" style="0" width="20.8866396761134"/>
    <col collapsed="false" hidden="false" max="8" min="8" style="0" width="46.4898785425101"/>
    <col collapsed="false" hidden="false" max="9" min="9" style="0" width="12.2105263157895"/>
    <col collapsed="false" hidden="false" max="10" min="10" style="0" width="8.46153846153846"/>
    <col collapsed="false" hidden="false" max="11" min="11" style="0" width="13.497975708502"/>
    <col collapsed="false" hidden="false" max="12" min="12" style="0" width="10.1781376518219"/>
    <col collapsed="false" hidden="false" max="13" min="13" style="0" width="6.63967611336032"/>
    <col collapsed="false" hidden="false" max="14" min="14" style="0" width="10.497975708502"/>
    <col collapsed="false" hidden="false" max="15" min="15" style="0" width="10.7125506072875"/>
    <col collapsed="false" hidden="false" max="16" min="16" style="0" width="39.6356275303644"/>
    <col collapsed="false" hidden="false" max="17" min="17" style="0" width="6.74898785425101"/>
    <col collapsed="false" hidden="false" max="1025" min="18" style="0" width="10.6032388663968"/>
  </cols>
  <sheetData>
    <row r="1" customFormat="false" ht="70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182</v>
      </c>
      <c r="F1" s="2" t="s">
        <v>183</v>
      </c>
      <c r="G1" s="1" t="s">
        <v>184</v>
      </c>
      <c r="H1" s="1" t="s">
        <v>185</v>
      </c>
      <c r="I1" s="2" t="s">
        <v>186</v>
      </c>
      <c r="J1" s="1" t="s">
        <v>187</v>
      </c>
      <c r="K1" s="1" t="s">
        <v>188</v>
      </c>
      <c r="L1" s="2" t="s">
        <v>189</v>
      </c>
      <c r="M1" s="1" t="s">
        <v>190</v>
      </c>
      <c r="N1" s="1" t="s">
        <v>191</v>
      </c>
      <c r="O1" s="1" t="s">
        <v>192</v>
      </c>
      <c r="P1" s="1" t="s">
        <v>193</v>
      </c>
      <c r="Q1" s="1" t="s">
        <v>7</v>
      </c>
    </row>
    <row r="2" customFormat="false" ht="15" hidden="false" customHeight="false" outlineLevel="0" collapsed="false">
      <c r="A2" s="3" t="s">
        <v>8</v>
      </c>
      <c r="B2" s="3" t="s">
        <v>58</v>
      </c>
      <c r="C2" s="3" t="s">
        <v>4</v>
      </c>
      <c r="D2" s="3" t="s">
        <v>10</v>
      </c>
      <c r="E2" s="3"/>
      <c r="F2" s="4" t="s">
        <v>12</v>
      </c>
      <c r="G2" s="3" t="s">
        <v>194</v>
      </c>
      <c r="H2" s="3" t="s">
        <v>195</v>
      </c>
      <c r="I2" s="3"/>
      <c r="J2" s="3"/>
      <c r="K2" s="3"/>
      <c r="L2" s="3"/>
      <c r="M2" s="6"/>
      <c r="N2" s="3" t="s">
        <v>78</v>
      </c>
      <c r="O2" s="3" t="s">
        <v>78</v>
      </c>
      <c r="P2" s="3" t="s">
        <v>196</v>
      </c>
      <c r="Q2" s="5"/>
    </row>
    <row r="3" customFormat="false" ht="15" hidden="false" customHeight="false" outlineLevel="0" collapsed="false">
      <c r="A3" s="3" t="s">
        <v>8</v>
      </c>
      <c r="B3" s="3" t="s">
        <v>61</v>
      </c>
      <c r="C3" s="3" t="s">
        <v>4</v>
      </c>
      <c r="D3" s="3" t="s">
        <v>10</v>
      </c>
      <c r="E3" s="3"/>
      <c r="F3" s="4" t="s">
        <v>12</v>
      </c>
      <c r="G3" s="3"/>
      <c r="H3" s="3" t="s">
        <v>197</v>
      </c>
      <c r="I3" s="3"/>
      <c r="J3" s="3"/>
      <c r="K3" s="3" t="s">
        <v>198</v>
      </c>
      <c r="L3" s="3"/>
      <c r="M3" s="6"/>
      <c r="N3" s="3" t="s">
        <v>78</v>
      </c>
      <c r="O3" s="3" t="s">
        <v>78</v>
      </c>
      <c r="P3" s="3" t="s">
        <v>196</v>
      </c>
      <c r="Q3" s="3"/>
    </row>
    <row r="4" customFormat="false" ht="15" hidden="false" customHeight="false" outlineLevel="0" collapsed="false">
      <c r="A4" s="3" t="s">
        <v>8</v>
      </c>
      <c r="B4" s="19" t="s">
        <v>62</v>
      </c>
      <c r="C4" s="3" t="s">
        <v>4</v>
      </c>
      <c r="D4" s="3" t="s">
        <v>10</v>
      </c>
      <c r="E4" s="3"/>
      <c r="F4" s="4" t="s">
        <v>199</v>
      </c>
      <c r="G4" s="3"/>
      <c r="H4" s="3" t="s">
        <v>197</v>
      </c>
      <c r="I4" s="3"/>
      <c r="J4" s="3"/>
      <c r="K4" s="3"/>
      <c r="L4" s="3"/>
      <c r="M4" s="3" t="s">
        <v>200</v>
      </c>
      <c r="N4" s="3" t="s">
        <v>78</v>
      </c>
      <c r="O4" s="3" t="s">
        <v>78</v>
      </c>
      <c r="P4" s="3" t="s">
        <v>196</v>
      </c>
      <c r="Q4" s="3"/>
    </row>
    <row r="5" customFormat="false" ht="15" hidden="false" customHeight="false" outlineLevel="0" collapsed="false">
      <c r="A5" s="3" t="s">
        <v>8</v>
      </c>
      <c r="B5" s="19" t="s">
        <v>64</v>
      </c>
      <c r="C5" s="3" t="s">
        <v>4</v>
      </c>
      <c r="D5" s="3" t="s">
        <v>10</v>
      </c>
      <c r="E5" s="3"/>
      <c r="F5" s="4" t="s">
        <v>199</v>
      </c>
      <c r="G5" s="3"/>
      <c r="H5" s="3" t="s">
        <v>201</v>
      </c>
      <c r="I5" s="3"/>
      <c r="J5" s="3"/>
      <c r="K5" s="3"/>
      <c r="L5" s="3"/>
      <c r="M5" s="3" t="s">
        <v>202</v>
      </c>
      <c r="N5" s="3" t="s">
        <v>78</v>
      </c>
      <c r="O5" s="3" t="s">
        <v>78</v>
      </c>
      <c r="P5" s="3" t="s">
        <v>196</v>
      </c>
      <c r="Q5" s="3"/>
    </row>
    <row r="6" customFormat="false" ht="15" hidden="false" customHeight="false" outlineLevel="0" collapsed="false">
      <c r="A6" s="3" t="s">
        <v>8</v>
      </c>
      <c r="B6" s="3" t="s">
        <v>66</v>
      </c>
      <c r="C6" s="3" t="s">
        <v>4</v>
      </c>
      <c r="D6" s="3" t="s">
        <v>10</v>
      </c>
      <c r="E6" s="3"/>
      <c r="F6" s="4" t="s">
        <v>203</v>
      </c>
      <c r="G6" s="3"/>
      <c r="H6" s="3" t="s">
        <v>204</v>
      </c>
      <c r="I6" s="3"/>
      <c r="J6" s="3"/>
      <c r="K6" s="3"/>
      <c r="L6" s="3"/>
      <c r="M6" s="3"/>
      <c r="N6" s="3" t="s">
        <v>78</v>
      </c>
      <c r="O6" s="3" t="s">
        <v>78</v>
      </c>
      <c r="P6" s="3" t="s">
        <v>196</v>
      </c>
      <c r="Q6" s="3"/>
    </row>
    <row r="7" customFormat="false" ht="15" hidden="false" customHeight="false" outlineLevel="0" collapsed="false">
      <c r="A7" s="3" t="s">
        <v>17</v>
      </c>
      <c r="B7" s="3" t="s">
        <v>89</v>
      </c>
      <c r="C7" s="6"/>
      <c r="D7" s="3" t="s">
        <v>17</v>
      </c>
      <c r="E7" s="6"/>
      <c r="F7" s="4" t="s">
        <v>203</v>
      </c>
      <c r="G7" s="3" t="s">
        <v>205</v>
      </c>
      <c r="H7" s="19" t="s">
        <v>206</v>
      </c>
      <c r="I7" s="6"/>
      <c r="J7" s="6"/>
      <c r="K7" s="3"/>
      <c r="L7" s="3"/>
      <c r="M7" s="6"/>
      <c r="N7" s="3" t="s">
        <v>78</v>
      </c>
      <c r="O7" s="3" t="s">
        <v>78</v>
      </c>
      <c r="P7" s="3" t="s">
        <v>207</v>
      </c>
      <c r="Q7" s="6"/>
    </row>
    <row r="8" customFormat="false" ht="15" hidden="false" customHeight="false" outlineLevel="0" collapsed="false">
      <c r="A8" s="3" t="s">
        <v>18</v>
      </c>
      <c r="B8" s="3" t="s">
        <v>99</v>
      </c>
      <c r="C8" s="6"/>
      <c r="D8" s="3" t="s">
        <v>18</v>
      </c>
      <c r="E8" s="3" t="s">
        <v>208</v>
      </c>
      <c r="F8" s="6"/>
      <c r="G8" s="6"/>
      <c r="H8" s="3" t="s">
        <v>209</v>
      </c>
      <c r="I8" s="6"/>
      <c r="J8" s="6"/>
      <c r="K8" s="6"/>
      <c r="L8" s="6"/>
      <c r="M8" s="6"/>
      <c r="N8" s="3" t="s">
        <v>78</v>
      </c>
      <c r="O8" s="3"/>
      <c r="P8" s="3" t="s">
        <v>207</v>
      </c>
      <c r="Q8" s="6"/>
    </row>
    <row r="9" customFormat="false" ht="15" hidden="false" customHeight="false" outlineLevel="0" collapsed="false">
      <c r="A9" s="3" t="s">
        <v>18</v>
      </c>
      <c r="B9" s="3" t="s">
        <v>104</v>
      </c>
      <c r="C9" s="6"/>
      <c r="D9" s="3" t="s">
        <v>18</v>
      </c>
      <c r="E9" s="3"/>
      <c r="F9" s="4" t="s">
        <v>210</v>
      </c>
      <c r="G9" s="6"/>
      <c r="H9" s="6" t="s">
        <v>211</v>
      </c>
      <c r="I9" s="6"/>
      <c r="J9" s="6"/>
      <c r="K9" s="6"/>
      <c r="L9" s="6"/>
      <c r="M9" s="6"/>
      <c r="N9" s="3" t="s">
        <v>78</v>
      </c>
      <c r="O9" s="3"/>
      <c r="P9" s="3" t="s">
        <v>207</v>
      </c>
      <c r="Q9" s="6"/>
    </row>
    <row r="10" customFormat="false" ht="15" hidden="false" customHeight="false" outlineLevel="0" collapsed="false">
      <c r="A10" s="3" t="s">
        <v>18</v>
      </c>
      <c r="B10" s="3" t="s">
        <v>106</v>
      </c>
      <c r="C10" s="6"/>
      <c r="D10" s="3" t="s">
        <v>18</v>
      </c>
      <c r="E10" s="3"/>
      <c r="F10" s="4" t="s">
        <v>212</v>
      </c>
      <c r="G10" s="6" t="s">
        <v>213</v>
      </c>
      <c r="H10" s="3" t="s">
        <v>209</v>
      </c>
      <c r="I10" s="6"/>
      <c r="J10" s="6"/>
      <c r="K10" s="6"/>
      <c r="L10" s="6"/>
      <c r="M10" s="6"/>
      <c r="N10" s="3" t="s">
        <v>78</v>
      </c>
      <c r="O10" s="3"/>
      <c r="P10" s="3" t="s">
        <v>207</v>
      </c>
      <c r="Q10" s="6"/>
    </row>
    <row r="11" customFormat="false" ht="15" hidden="false" customHeight="false" outlineLevel="0" collapsed="false">
      <c r="A11" s="6" t="s">
        <v>20</v>
      </c>
      <c r="B11" s="19" t="s">
        <v>137</v>
      </c>
      <c r="C11" s="6"/>
      <c r="D11" s="3" t="s">
        <v>20</v>
      </c>
      <c r="E11" s="3"/>
      <c r="F11" s="4" t="s">
        <v>199</v>
      </c>
      <c r="G11" s="6"/>
      <c r="H11" s="6" t="s">
        <v>214</v>
      </c>
      <c r="I11" s="3"/>
      <c r="J11" s="3"/>
      <c r="K11" s="6"/>
      <c r="L11" s="6"/>
      <c r="M11" s="6"/>
      <c r="N11" s="3"/>
      <c r="O11" s="3"/>
      <c r="P11" s="3" t="s">
        <v>215</v>
      </c>
      <c r="Q11" s="6"/>
    </row>
    <row r="12" customFormat="false" ht="15" hidden="false" customHeight="false" outlineLevel="0" collapsed="false">
      <c r="A12" s="6" t="s">
        <v>20</v>
      </c>
      <c r="B12" s="3" t="s">
        <v>139</v>
      </c>
      <c r="C12" s="6"/>
      <c r="D12" s="3" t="s">
        <v>20</v>
      </c>
      <c r="E12" s="6"/>
      <c r="F12" s="4" t="s">
        <v>203</v>
      </c>
      <c r="G12" s="3" t="s">
        <v>205</v>
      </c>
      <c r="H12" s="3" t="s">
        <v>216</v>
      </c>
      <c r="I12" s="6"/>
      <c r="K12" s="6"/>
      <c r="L12" s="6"/>
      <c r="M12" s="6"/>
      <c r="N12" s="3"/>
      <c r="O12" s="3"/>
      <c r="P12" s="3" t="s">
        <v>215</v>
      </c>
      <c r="Q12" s="6"/>
    </row>
    <row r="13" customFormat="false" ht="15" hidden="false" customHeight="false" outlineLevel="0" collapsed="false">
      <c r="A13" s="6" t="s">
        <v>20</v>
      </c>
      <c r="B13" s="3" t="s">
        <v>141</v>
      </c>
      <c r="C13" s="6"/>
      <c r="D13" s="3" t="s">
        <v>20</v>
      </c>
      <c r="E13" s="3"/>
      <c r="F13" s="4" t="s">
        <v>12</v>
      </c>
      <c r="G13" s="3"/>
      <c r="H13" s="6"/>
      <c r="I13" s="4" t="s">
        <v>217</v>
      </c>
      <c r="J13" s="3"/>
      <c r="K13" s="6"/>
      <c r="L13" s="4" t="s">
        <v>218</v>
      </c>
      <c r="M13" s="6"/>
      <c r="N13" s="3"/>
      <c r="O13" s="3"/>
      <c r="P13" s="3" t="s">
        <v>215</v>
      </c>
      <c r="Q13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5"/>
  <cols>
    <col collapsed="false" hidden="false" max="1025" min="1" style="0" width="10.6032388663968"/>
  </cols>
  <sheetData>
    <row r="1" customFormat="false" ht="4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13</v>
      </c>
      <c r="E1" s="1" t="s">
        <v>3</v>
      </c>
      <c r="F1" s="1" t="s">
        <v>4</v>
      </c>
      <c r="G1" s="2" t="s">
        <v>6</v>
      </c>
      <c r="H1" s="1" t="s">
        <v>14</v>
      </c>
      <c r="I1" s="1" t="s">
        <v>7</v>
      </c>
    </row>
    <row r="2" customFormat="false" ht="15" hidden="false" customHeight="false" outlineLevel="0" collapsed="false">
      <c r="A2" s="3" t="s">
        <v>8</v>
      </c>
      <c r="B2" s="3" t="s">
        <v>68</v>
      </c>
      <c r="C2" s="3" t="s">
        <v>14</v>
      </c>
      <c r="D2" s="3"/>
      <c r="E2" s="3" t="s">
        <v>10</v>
      </c>
      <c r="F2" s="3"/>
      <c r="G2" s="3"/>
      <c r="H2" s="3" t="s">
        <v>16</v>
      </c>
      <c r="I2" s="5"/>
    </row>
    <row r="3" customFormat="false" ht="15" hidden="false" customHeight="false" outlineLevel="0" collapsed="false">
      <c r="A3" s="3" t="s">
        <v>17</v>
      </c>
      <c r="B3" s="3" t="s">
        <v>68</v>
      </c>
      <c r="C3" s="3" t="s">
        <v>14</v>
      </c>
      <c r="D3" s="3"/>
      <c r="E3" s="3" t="s">
        <v>17</v>
      </c>
      <c r="F3" s="3"/>
      <c r="G3" s="3"/>
      <c r="H3" s="3" t="s">
        <v>16</v>
      </c>
      <c r="I3" s="5"/>
    </row>
    <row r="4" customFormat="false" ht="15" hidden="false" customHeight="false" outlineLevel="0" collapsed="false">
      <c r="A4" s="6" t="s">
        <v>21</v>
      </c>
      <c r="B4" s="3" t="s">
        <v>68</v>
      </c>
      <c r="C4" s="3" t="s">
        <v>14</v>
      </c>
      <c r="D4" s="6" t="s">
        <v>21</v>
      </c>
      <c r="E4" s="6"/>
      <c r="F4" s="3"/>
      <c r="G4" s="3"/>
      <c r="H4" s="3" t="s">
        <v>16</v>
      </c>
      <c r="I4" s="5"/>
    </row>
    <row r="5" customFormat="false" ht="15" hidden="false" customHeight="false" outlineLevel="0" collapsed="false">
      <c r="A5" s="6" t="s">
        <v>20</v>
      </c>
      <c r="B5" s="3" t="s">
        <v>68</v>
      </c>
      <c r="C5" s="3" t="s">
        <v>14</v>
      </c>
      <c r="D5" s="3"/>
      <c r="E5" s="6" t="s">
        <v>20</v>
      </c>
      <c r="F5" s="3"/>
      <c r="G5" s="3"/>
      <c r="H5" s="3" t="s">
        <v>16</v>
      </c>
      <c r="I5" s="5"/>
    </row>
    <row r="6" customFormat="false" ht="15" hidden="false" customHeight="false" outlineLevel="0" collapsed="false">
      <c r="A6" s="3" t="s">
        <v>22</v>
      </c>
      <c r="B6" s="3" t="s">
        <v>68</v>
      </c>
      <c r="C6" s="3" t="s">
        <v>14</v>
      </c>
      <c r="D6" s="3" t="s">
        <v>22</v>
      </c>
      <c r="E6" s="3"/>
      <c r="F6" s="3"/>
      <c r="G6" s="3"/>
      <c r="H6" s="3" t="s">
        <v>16</v>
      </c>
      <c r="I6" s="5"/>
    </row>
    <row r="7" customFormat="false" ht="15" hidden="false" customHeight="false" outlineLevel="0" collapsed="false">
      <c r="A7" s="3" t="s">
        <v>18</v>
      </c>
      <c r="B7" s="3" t="s">
        <v>107</v>
      </c>
      <c r="C7" s="3"/>
      <c r="D7" s="3"/>
      <c r="E7" s="3" t="s">
        <v>18</v>
      </c>
      <c r="F7" s="3"/>
      <c r="G7" s="3"/>
      <c r="H7" s="3" t="s">
        <v>16</v>
      </c>
      <c r="I7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7"/>
  <sheetViews>
    <sheetView windowProtection="false" showFormulas="false" showGridLines="true" showRowColHeaders="true" showZeros="true" rightToLeft="false" tabSelected="false" showOutlineSymbols="true" defaultGridColor="true" view="normal" topLeftCell="M1" colorId="64" zoomScale="50" zoomScaleNormal="50" zoomScalePageLayoutView="100" workbookViewId="0">
      <selection pane="topLeft" activeCell="I1" activeCellId="0" sqref="I1"/>
    </sheetView>
  </sheetViews>
  <sheetFormatPr defaultRowHeight="15"/>
  <cols>
    <col collapsed="false" hidden="false" max="1" min="1" style="0" width="17.246963562753"/>
    <col collapsed="false" hidden="false" max="2" min="2" style="0" width="44.4534412955466"/>
    <col collapsed="false" hidden="false" max="3" min="3" style="0" width="7.71255060728745"/>
    <col collapsed="false" hidden="false" max="4" min="4" style="0" width="9.74898785425101"/>
    <col collapsed="false" hidden="false" max="5" min="5" style="0" width="10.3886639676113"/>
    <col collapsed="false" hidden="false" max="6" min="6" style="0" width="17.5668016194332"/>
    <col collapsed="false" hidden="false" max="7" min="7" style="0" width="25.1740890688259"/>
    <col collapsed="false" hidden="false" max="8" min="8" style="0" width="7.17813765182186"/>
    <col collapsed="false" hidden="false" max="9" min="9" style="0" width="142.36032388664"/>
    <col collapsed="false" hidden="false" max="10" min="10" style="0" width="21.8542510121457"/>
    <col collapsed="false" hidden="false" max="11" min="11" style="0" width="11.6761133603239"/>
    <col collapsed="false" hidden="false" max="12" min="12" style="0" width="10.7125506072875"/>
    <col collapsed="false" hidden="false" max="13" min="13" style="0" width="10.497975708502"/>
    <col collapsed="false" hidden="false" max="14" min="14" style="0" width="39.6356275303644"/>
    <col collapsed="false" hidden="false" max="15" min="15" style="0" width="6.96356275303644"/>
    <col collapsed="false" hidden="false" max="1025" min="16" style="0" width="10.6032388663968"/>
  </cols>
  <sheetData>
    <row r="1" customFormat="false" ht="67.15" hidden="false" customHeight="false" outlineLevel="0" collapsed="false">
      <c r="A1" s="1" t="s">
        <v>0</v>
      </c>
      <c r="B1" s="1" t="s">
        <v>1</v>
      </c>
      <c r="C1" s="1" t="s">
        <v>45</v>
      </c>
      <c r="D1" s="1" t="s">
        <v>2</v>
      </c>
      <c r="E1" s="1" t="s">
        <v>13</v>
      </c>
      <c r="F1" s="1" t="s">
        <v>3</v>
      </c>
      <c r="G1" s="1" t="s">
        <v>4</v>
      </c>
      <c r="H1" s="1" t="s">
        <v>219</v>
      </c>
      <c r="I1" s="1" t="s">
        <v>6</v>
      </c>
      <c r="J1" s="1" t="s">
        <v>220</v>
      </c>
      <c r="K1" s="1" t="s">
        <v>221</v>
      </c>
      <c r="L1" s="1" t="s">
        <v>192</v>
      </c>
      <c r="M1" s="1" t="s">
        <v>191</v>
      </c>
      <c r="N1" s="1" t="s">
        <v>193</v>
      </c>
      <c r="O1" s="1" t="s">
        <v>7</v>
      </c>
    </row>
    <row r="2" customFormat="false" ht="15" hidden="false" customHeight="false" outlineLevel="0" collapsed="false">
      <c r="A2" s="3" t="s">
        <v>8</v>
      </c>
      <c r="B2" s="18" t="s">
        <v>33</v>
      </c>
      <c r="C2" s="18" t="s">
        <v>222</v>
      </c>
      <c r="D2" s="3" t="s">
        <v>3</v>
      </c>
      <c r="E2" s="3"/>
      <c r="F2" s="3" t="s">
        <v>10</v>
      </c>
      <c r="G2" s="6"/>
      <c r="H2" s="6"/>
      <c r="I2" s="3"/>
      <c r="J2" s="3"/>
      <c r="K2" s="3"/>
      <c r="L2" s="3" t="s">
        <v>78</v>
      </c>
      <c r="M2" s="3"/>
      <c r="N2" s="3" t="s">
        <v>196</v>
      </c>
      <c r="O2" s="5" t="n">
        <v>0.9</v>
      </c>
    </row>
    <row r="3" customFormat="false" ht="30" hidden="false" customHeight="false" outlineLevel="0" collapsed="false">
      <c r="A3" s="3" t="s">
        <v>8</v>
      </c>
      <c r="B3" s="18" t="s">
        <v>39</v>
      </c>
      <c r="C3" s="18" t="s">
        <v>222</v>
      </c>
      <c r="D3" s="3" t="s">
        <v>4</v>
      </c>
      <c r="E3" s="3"/>
      <c r="F3" s="3" t="s">
        <v>10</v>
      </c>
      <c r="G3" s="3" t="s">
        <v>195</v>
      </c>
      <c r="H3" s="3"/>
      <c r="I3" s="3"/>
      <c r="J3" s="3"/>
      <c r="K3" s="3"/>
      <c r="L3" s="3" t="s">
        <v>78</v>
      </c>
      <c r="M3" s="3"/>
      <c r="N3" s="3" t="s">
        <v>196</v>
      </c>
      <c r="O3" s="5" t="n">
        <v>0.75</v>
      </c>
    </row>
    <row r="4" customFormat="false" ht="15" hidden="false" customHeight="false" outlineLevel="0" collapsed="false">
      <c r="A4" s="3" t="s">
        <v>8</v>
      </c>
      <c r="B4" s="18" t="s">
        <v>40</v>
      </c>
      <c r="C4" s="18" t="s">
        <v>222</v>
      </c>
      <c r="D4" s="3"/>
      <c r="E4" s="3"/>
      <c r="F4" s="3" t="s">
        <v>10</v>
      </c>
      <c r="G4" s="3" t="s">
        <v>197</v>
      </c>
      <c r="H4" s="3"/>
      <c r="I4" s="3"/>
      <c r="J4" s="3"/>
      <c r="K4" s="3"/>
      <c r="L4" s="3" t="s">
        <v>78</v>
      </c>
      <c r="M4" s="3"/>
      <c r="N4" s="3" t="s">
        <v>196</v>
      </c>
      <c r="O4" s="5" t="n">
        <v>0.75</v>
      </c>
    </row>
    <row r="5" customFormat="false" ht="30" hidden="false" customHeight="false" outlineLevel="0" collapsed="false">
      <c r="A5" s="3" t="s">
        <v>8</v>
      </c>
      <c r="B5" s="18" t="s">
        <v>41</v>
      </c>
      <c r="C5" s="18" t="s">
        <v>222</v>
      </c>
      <c r="D5" s="3"/>
      <c r="E5" s="3"/>
      <c r="F5" s="3" t="s">
        <v>10</v>
      </c>
      <c r="G5" s="3" t="s">
        <v>201</v>
      </c>
      <c r="H5" s="3"/>
      <c r="I5" s="3"/>
      <c r="J5" s="3"/>
      <c r="K5" s="3"/>
      <c r="L5" s="3" t="s">
        <v>78</v>
      </c>
      <c r="M5" s="3"/>
      <c r="N5" s="3" t="s">
        <v>196</v>
      </c>
      <c r="O5" s="5" t="n">
        <v>0.75</v>
      </c>
    </row>
    <row r="6" customFormat="false" ht="15" hidden="false" customHeight="false" outlineLevel="0" collapsed="false">
      <c r="A6" s="3" t="s">
        <v>8</v>
      </c>
      <c r="B6" s="18" t="s">
        <v>42</v>
      </c>
      <c r="C6" s="18" t="s">
        <v>222</v>
      </c>
      <c r="D6" s="3"/>
      <c r="E6" s="3"/>
      <c r="F6" s="3" t="s">
        <v>10</v>
      </c>
      <c r="G6" s="3" t="s">
        <v>204</v>
      </c>
      <c r="H6" s="3"/>
      <c r="I6" s="3"/>
      <c r="J6" s="3"/>
      <c r="K6" s="3"/>
      <c r="L6" s="3" t="s">
        <v>78</v>
      </c>
      <c r="M6" s="3"/>
      <c r="N6" s="3" t="s">
        <v>196</v>
      </c>
      <c r="O6" s="5" t="n">
        <v>0.75</v>
      </c>
    </row>
    <row r="7" customFormat="false" ht="30" hidden="false" customHeight="false" outlineLevel="0" collapsed="false">
      <c r="A7" s="3" t="s">
        <v>8</v>
      </c>
      <c r="B7" s="18" t="s">
        <v>44</v>
      </c>
      <c r="C7" s="3" t="s">
        <v>78</v>
      </c>
      <c r="D7" s="3"/>
      <c r="E7" s="3"/>
      <c r="F7" s="3" t="s">
        <v>10</v>
      </c>
      <c r="G7" s="3" t="s">
        <v>195</v>
      </c>
      <c r="H7" s="3"/>
      <c r="I7" s="3"/>
      <c r="J7" s="3"/>
      <c r="K7" s="3"/>
      <c r="L7" s="3" t="s">
        <v>78</v>
      </c>
      <c r="M7" s="3"/>
      <c r="N7" s="3" t="s">
        <v>196</v>
      </c>
      <c r="O7" s="5" t="n">
        <v>0.75</v>
      </c>
    </row>
    <row r="8" customFormat="false" ht="30" hidden="false" customHeight="false" outlineLevel="0" collapsed="false">
      <c r="A8" s="3" t="s">
        <v>8</v>
      </c>
      <c r="B8" s="18" t="s">
        <v>46</v>
      </c>
      <c r="C8" s="3" t="s">
        <v>78</v>
      </c>
      <c r="D8" s="3"/>
      <c r="E8" s="3"/>
      <c r="F8" s="3" t="s">
        <v>10</v>
      </c>
      <c r="G8" s="3" t="s">
        <v>197</v>
      </c>
      <c r="H8" s="3"/>
      <c r="I8" s="3"/>
      <c r="J8" s="3"/>
      <c r="K8" s="3"/>
      <c r="L8" s="3" t="s">
        <v>78</v>
      </c>
      <c r="M8" s="3"/>
      <c r="N8" s="3" t="s">
        <v>196</v>
      </c>
      <c r="O8" s="5" t="n">
        <v>0.75</v>
      </c>
    </row>
    <row r="9" customFormat="false" ht="30" hidden="false" customHeight="false" outlineLevel="0" collapsed="false">
      <c r="A9" s="3" t="s">
        <v>8</v>
      </c>
      <c r="B9" s="18" t="s">
        <v>47</v>
      </c>
      <c r="C9" s="3" t="s">
        <v>78</v>
      </c>
      <c r="D9" s="3"/>
      <c r="E9" s="3"/>
      <c r="F9" s="3" t="s">
        <v>10</v>
      </c>
      <c r="G9" s="3" t="s">
        <v>201</v>
      </c>
      <c r="H9" s="3"/>
      <c r="I9" s="3"/>
      <c r="J9" s="3"/>
      <c r="K9" s="3"/>
      <c r="L9" s="3" t="s">
        <v>78</v>
      </c>
      <c r="M9" s="3"/>
      <c r="N9" s="3" t="s">
        <v>196</v>
      </c>
      <c r="O9" s="5" t="n">
        <v>0.75</v>
      </c>
    </row>
    <row r="10" customFormat="false" ht="30" hidden="false" customHeight="false" outlineLevel="0" collapsed="false">
      <c r="A10" s="3" t="s">
        <v>8</v>
      </c>
      <c r="B10" s="18" t="s">
        <v>48</v>
      </c>
      <c r="C10" s="3" t="s">
        <v>78</v>
      </c>
      <c r="D10" s="3"/>
      <c r="E10" s="3"/>
      <c r="F10" s="3" t="s">
        <v>10</v>
      </c>
      <c r="G10" s="3" t="s">
        <v>204</v>
      </c>
      <c r="H10" s="3"/>
      <c r="I10" s="3"/>
      <c r="J10" s="3"/>
      <c r="K10" s="3"/>
      <c r="L10" s="3" t="s">
        <v>78</v>
      </c>
      <c r="M10" s="3"/>
      <c r="N10" s="3" t="s">
        <v>196</v>
      </c>
      <c r="O10" s="5" t="n">
        <v>0.75</v>
      </c>
    </row>
    <row r="11" customFormat="false" ht="15" hidden="false" customHeight="false" outlineLevel="0" collapsed="false">
      <c r="A11" s="3" t="s">
        <v>17</v>
      </c>
      <c r="B11" s="15" t="s">
        <v>80</v>
      </c>
      <c r="C11" s="18" t="s">
        <v>222</v>
      </c>
      <c r="D11" s="6"/>
      <c r="E11" s="6"/>
      <c r="F11" s="25" t="s">
        <v>17</v>
      </c>
      <c r="G11" s="6"/>
      <c r="H11" s="6"/>
      <c r="I11" s="6"/>
      <c r="J11" s="6"/>
      <c r="K11" s="6"/>
      <c r="L11" s="6"/>
      <c r="M11" s="6" t="s">
        <v>78</v>
      </c>
      <c r="N11" s="6" t="s">
        <v>207</v>
      </c>
      <c r="O11" s="5" t="n">
        <v>0.75</v>
      </c>
    </row>
    <row r="12" customFormat="false" ht="15" hidden="false" customHeight="false" outlineLevel="0" collapsed="false">
      <c r="A12" s="3" t="s">
        <v>17</v>
      </c>
      <c r="B12" s="15" t="s">
        <v>82</v>
      </c>
      <c r="C12" s="18" t="s">
        <v>222</v>
      </c>
      <c r="D12" s="6"/>
      <c r="E12" s="6"/>
      <c r="F12" s="25" t="s">
        <v>17</v>
      </c>
      <c r="G12" s="25" t="s">
        <v>223</v>
      </c>
      <c r="H12" s="25" t="s">
        <v>222</v>
      </c>
      <c r="I12" s="6"/>
      <c r="J12" s="6"/>
      <c r="K12" s="6"/>
      <c r="L12" s="6"/>
      <c r="M12" s="6" t="s">
        <v>78</v>
      </c>
      <c r="N12" s="6" t="s">
        <v>207</v>
      </c>
      <c r="O12" s="5" t="n">
        <v>0.75</v>
      </c>
    </row>
    <row r="13" customFormat="false" ht="15" hidden="false" customHeight="false" outlineLevel="0" collapsed="false">
      <c r="A13" s="3" t="s">
        <v>17</v>
      </c>
      <c r="B13" s="15" t="s">
        <v>83</v>
      </c>
      <c r="C13" s="18" t="s">
        <v>222</v>
      </c>
      <c r="D13" s="6"/>
      <c r="E13" s="6"/>
      <c r="F13" s="25" t="s">
        <v>17</v>
      </c>
      <c r="G13" s="25" t="s">
        <v>224</v>
      </c>
      <c r="H13" s="25"/>
      <c r="I13" s="6"/>
      <c r="J13" s="6"/>
      <c r="K13" s="6"/>
      <c r="L13" s="6"/>
      <c r="M13" s="6" t="s">
        <v>78</v>
      </c>
      <c r="N13" s="6" t="s">
        <v>207</v>
      </c>
      <c r="O13" s="5" t="n">
        <v>0.75</v>
      </c>
    </row>
    <row r="14" customFormat="false" ht="15" hidden="false" customHeight="false" outlineLevel="0" collapsed="false">
      <c r="A14" s="3" t="s">
        <v>17</v>
      </c>
      <c r="B14" s="15" t="s">
        <v>84</v>
      </c>
      <c r="C14" s="18" t="s">
        <v>222</v>
      </c>
      <c r="D14" s="6"/>
      <c r="E14" s="6"/>
      <c r="F14" s="25" t="s">
        <v>17</v>
      </c>
      <c r="G14" s="26" t="s">
        <v>225</v>
      </c>
      <c r="H14" s="26"/>
      <c r="I14" s="6"/>
      <c r="J14" s="6"/>
      <c r="K14" s="6"/>
      <c r="L14" s="6"/>
      <c r="M14" s="6" t="s">
        <v>78</v>
      </c>
      <c r="N14" s="6" t="s">
        <v>207</v>
      </c>
      <c r="O14" s="5" t="n">
        <v>0.75</v>
      </c>
    </row>
    <row r="15" customFormat="false" ht="15" hidden="false" customHeight="false" outlineLevel="0" collapsed="false">
      <c r="A15" s="3" t="s">
        <v>17</v>
      </c>
      <c r="B15" s="15" t="s">
        <v>85</v>
      </c>
      <c r="C15" s="18" t="s">
        <v>222</v>
      </c>
      <c r="D15" s="6"/>
      <c r="E15" s="6"/>
      <c r="F15" s="25" t="s">
        <v>17</v>
      </c>
      <c r="G15" s="26" t="s">
        <v>206</v>
      </c>
      <c r="H15" s="26"/>
      <c r="I15" s="6"/>
      <c r="J15" s="6"/>
      <c r="K15" s="6"/>
      <c r="L15" s="6"/>
      <c r="M15" s="6" t="s">
        <v>78</v>
      </c>
      <c r="N15" s="6" t="s">
        <v>207</v>
      </c>
      <c r="O15" s="5" t="n">
        <v>0.75</v>
      </c>
    </row>
    <row r="16" customFormat="false" ht="15" hidden="false" customHeight="false" outlineLevel="0" collapsed="false">
      <c r="A16" s="3" t="s">
        <v>17</v>
      </c>
      <c r="B16" s="15" t="s">
        <v>91</v>
      </c>
      <c r="C16" s="18" t="s">
        <v>78</v>
      </c>
      <c r="D16" s="6"/>
      <c r="E16" s="6"/>
      <c r="F16" s="25" t="s">
        <v>17</v>
      </c>
      <c r="G16" s="6"/>
      <c r="H16" s="6"/>
      <c r="I16" s="27" t="s">
        <v>203</v>
      </c>
      <c r="J16" s="25" t="s">
        <v>205</v>
      </c>
      <c r="K16" s="25"/>
      <c r="L16" s="25"/>
      <c r="M16" s="6" t="s">
        <v>78</v>
      </c>
      <c r="N16" s="6" t="s">
        <v>207</v>
      </c>
      <c r="O16" s="5" t="n">
        <v>0.75</v>
      </c>
    </row>
    <row r="17" customFormat="false" ht="15" hidden="false" customHeight="false" outlineLevel="0" collapsed="false">
      <c r="A17" s="3" t="s">
        <v>18</v>
      </c>
      <c r="B17" s="18" t="s">
        <v>92</v>
      </c>
      <c r="C17" s="18" t="s">
        <v>222</v>
      </c>
      <c r="D17" s="3"/>
      <c r="E17" s="3"/>
      <c r="F17" s="3" t="s">
        <v>18</v>
      </c>
      <c r="G17" s="3"/>
      <c r="H17" s="3"/>
      <c r="I17" s="3"/>
      <c r="J17" s="3"/>
      <c r="K17" s="3"/>
      <c r="L17" s="3"/>
      <c r="M17" s="3"/>
      <c r="N17" s="3" t="s">
        <v>207</v>
      </c>
      <c r="O17" s="5" t="n">
        <v>0.75</v>
      </c>
    </row>
    <row r="18" customFormat="false" ht="15" hidden="false" customHeight="false" outlineLevel="0" collapsed="false">
      <c r="A18" s="3" t="s">
        <v>18</v>
      </c>
      <c r="B18" s="18" t="s">
        <v>93</v>
      </c>
      <c r="C18" s="18" t="s">
        <v>222</v>
      </c>
      <c r="D18" s="3"/>
      <c r="E18" s="3"/>
      <c r="F18" s="3" t="s">
        <v>18</v>
      </c>
      <c r="G18" s="3" t="s">
        <v>211</v>
      </c>
      <c r="H18" s="3"/>
      <c r="I18" s="3"/>
      <c r="J18" s="3"/>
      <c r="K18" s="3"/>
      <c r="L18" s="3"/>
      <c r="M18" s="3"/>
      <c r="N18" s="3" t="s">
        <v>207</v>
      </c>
      <c r="O18" s="5" t="n">
        <v>0.75</v>
      </c>
    </row>
    <row r="19" customFormat="false" ht="15" hidden="false" customHeight="false" outlineLevel="0" collapsed="false">
      <c r="A19" s="3" t="s">
        <v>18</v>
      </c>
      <c r="B19" s="18" t="s">
        <v>94</v>
      </c>
      <c r="C19" s="18" t="s">
        <v>222</v>
      </c>
      <c r="D19" s="3"/>
      <c r="E19" s="3"/>
      <c r="F19" s="3" t="s">
        <v>18</v>
      </c>
      <c r="G19" s="3" t="s">
        <v>209</v>
      </c>
      <c r="H19" s="3"/>
      <c r="I19" s="3"/>
      <c r="J19" s="3"/>
      <c r="K19" s="3"/>
      <c r="L19" s="3"/>
      <c r="M19" s="3"/>
      <c r="N19" s="3" t="s">
        <v>207</v>
      </c>
      <c r="O19" s="5" t="n">
        <v>0.75</v>
      </c>
    </row>
    <row r="20" customFormat="false" ht="15" hidden="false" customHeight="false" outlineLevel="0" collapsed="false">
      <c r="A20" s="3" t="s">
        <v>18</v>
      </c>
      <c r="B20" s="18" t="s">
        <v>95</v>
      </c>
      <c r="C20" s="18" t="s">
        <v>222</v>
      </c>
      <c r="D20" s="3"/>
      <c r="E20" s="3"/>
      <c r="F20" s="3" t="s">
        <v>18</v>
      </c>
      <c r="G20" s="3" t="s">
        <v>208</v>
      </c>
      <c r="H20" s="3"/>
      <c r="I20" s="3"/>
      <c r="J20" s="3"/>
      <c r="K20" s="3"/>
      <c r="L20" s="3"/>
      <c r="M20" s="3"/>
      <c r="N20" s="3" t="s">
        <v>207</v>
      </c>
      <c r="O20" s="5" t="n">
        <v>0.75</v>
      </c>
    </row>
    <row r="21" customFormat="false" ht="15" hidden="false" customHeight="false" outlineLevel="0" collapsed="false">
      <c r="A21" s="3" t="s">
        <v>18</v>
      </c>
      <c r="B21" s="18" t="s">
        <v>96</v>
      </c>
      <c r="C21" s="18" t="s">
        <v>222</v>
      </c>
      <c r="D21" s="3"/>
      <c r="E21" s="3"/>
      <c r="F21" s="3" t="s">
        <v>18</v>
      </c>
      <c r="G21" s="3" t="s">
        <v>226</v>
      </c>
      <c r="H21" s="3"/>
      <c r="I21" s="3"/>
      <c r="J21" s="3"/>
      <c r="K21" s="3"/>
      <c r="L21" s="3"/>
      <c r="M21" s="3"/>
      <c r="N21" s="3" t="s">
        <v>207</v>
      </c>
      <c r="O21" s="5" t="n">
        <v>0.75</v>
      </c>
    </row>
    <row r="22" customFormat="false" ht="15" hidden="false" customHeight="false" outlineLevel="0" collapsed="false">
      <c r="A22" s="6" t="s">
        <v>21</v>
      </c>
      <c r="B22" s="18" t="s">
        <v>108</v>
      </c>
      <c r="C22" s="18" t="s">
        <v>222</v>
      </c>
      <c r="D22" s="3"/>
      <c r="E22" s="3" t="s">
        <v>21</v>
      </c>
      <c r="F22" s="3"/>
      <c r="G22" s="3"/>
      <c r="H22" s="3"/>
      <c r="I22" s="3"/>
      <c r="J22" s="3"/>
      <c r="K22" s="3"/>
      <c r="L22" s="3"/>
      <c r="M22" s="6" t="s">
        <v>78</v>
      </c>
      <c r="N22" s="3" t="s">
        <v>227</v>
      </c>
      <c r="O22" s="5" t="n">
        <v>0.75</v>
      </c>
    </row>
    <row r="23" customFormat="false" ht="15" hidden="false" customHeight="false" outlineLevel="0" collapsed="false">
      <c r="A23" s="6" t="s">
        <v>21</v>
      </c>
      <c r="B23" s="18" t="s">
        <v>117</v>
      </c>
      <c r="C23" s="18" t="s">
        <v>222</v>
      </c>
      <c r="D23" s="3"/>
      <c r="E23" s="3" t="s">
        <v>21</v>
      </c>
      <c r="F23" s="3"/>
      <c r="G23" s="3"/>
      <c r="H23" s="3"/>
      <c r="I23" s="27" t="s">
        <v>228</v>
      </c>
      <c r="J23" s="25"/>
      <c r="K23" s="25"/>
      <c r="L23" s="25"/>
      <c r="M23" s="6" t="s">
        <v>78</v>
      </c>
      <c r="N23" s="3" t="s">
        <v>227</v>
      </c>
      <c r="O23" s="5" t="n">
        <v>0.75</v>
      </c>
    </row>
    <row r="24" customFormat="false" ht="15" hidden="false" customHeight="false" outlineLevel="0" collapsed="false">
      <c r="A24" s="6" t="s">
        <v>20</v>
      </c>
      <c r="B24" s="9" t="s">
        <v>122</v>
      </c>
      <c r="C24" s="18" t="s">
        <v>222</v>
      </c>
      <c r="D24" s="3"/>
      <c r="E24" s="3"/>
      <c r="F24" s="25" t="s">
        <v>20</v>
      </c>
      <c r="G24" s="3"/>
      <c r="H24" s="3"/>
      <c r="I24" s="3"/>
      <c r="J24" s="3"/>
      <c r="K24" s="3"/>
      <c r="L24" s="3"/>
      <c r="M24" s="3"/>
      <c r="N24" s="3" t="s">
        <v>215</v>
      </c>
      <c r="O24" s="5" t="n">
        <v>0.9</v>
      </c>
    </row>
    <row r="25" customFormat="false" ht="15" hidden="false" customHeight="false" outlineLevel="0" collapsed="false">
      <c r="A25" s="6" t="s">
        <v>20</v>
      </c>
      <c r="B25" s="9" t="s">
        <v>123</v>
      </c>
      <c r="C25" s="18" t="s">
        <v>222</v>
      </c>
      <c r="D25" s="3"/>
      <c r="E25" s="3"/>
      <c r="F25" s="25" t="s">
        <v>20</v>
      </c>
      <c r="G25" s="25" t="s">
        <v>229</v>
      </c>
      <c r="H25" s="25" t="s">
        <v>222</v>
      </c>
      <c r="I25" s="25"/>
      <c r="J25" s="25"/>
      <c r="K25" s="25"/>
      <c r="L25" s="25"/>
      <c r="M25" s="6" t="s">
        <v>78</v>
      </c>
      <c r="N25" s="3" t="s">
        <v>215</v>
      </c>
      <c r="O25" s="5" t="n">
        <v>0.75</v>
      </c>
    </row>
    <row r="26" customFormat="false" ht="15" hidden="false" customHeight="false" outlineLevel="0" collapsed="false">
      <c r="A26" s="6" t="s">
        <v>20</v>
      </c>
      <c r="B26" s="9" t="s">
        <v>124</v>
      </c>
      <c r="C26" s="18" t="s">
        <v>222</v>
      </c>
      <c r="D26" s="3"/>
      <c r="E26" s="3"/>
      <c r="F26" s="25" t="s">
        <v>20</v>
      </c>
      <c r="G26" s="25" t="s">
        <v>214</v>
      </c>
      <c r="H26" s="25"/>
      <c r="I26" s="3"/>
      <c r="J26" s="3"/>
      <c r="K26" s="3"/>
      <c r="L26" s="3"/>
      <c r="M26" s="6" t="s">
        <v>78</v>
      </c>
      <c r="N26" s="3" t="s">
        <v>215</v>
      </c>
      <c r="O26" s="5" t="n">
        <v>0.75</v>
      </c>
    </row>
    <row r="27" customFormat="false" ht="15" hidden="false" customHeight="false" outlineLevel="0" collapsed="false">
      <c r="A27" s="6" t="s">
        <v>20</v>
      </c>
      <c r="B27" s="9" t="s">
        <v>125</v>
      </c>
      <c r="C27" s="18" t="s">
        <v>222</v>
      </c>
      <c r="D27" s="3"/>
      <c r="E27" s="3"/>
      <c r="F27" s="25" t="s">
        <v>20</v>
      </c>
      <c r="G27" s="25" t="s">
        <v>230</v>
      </c>
      <c r="H27" s="25"/>
      <c r="I27" s="3"/>
      <c r="J27" s="3"/>
      <c r="K27" s="3"/>
      <c r="L27" s="3"/>
      <c r="M27" s="6" t="s">
        <v>78</v>
      </c>
      <c r="N27" s="3" t="s">
        <v>215</v>
      </c>
      <c r="O27" s="5" t="n">
        <v>0.75</v>
      </c>
    </row>
    <row r="28" customFormat="false" ht="30" hidden="false" customHeight="false" outlineLevel="0" collapsed="false">
      <c r="A28" s="6" t="s">
        <v>20</v>
      </c>
      <c r="B28" s="9" t="s">
        <v>126</v>
      </c>
      <c r="C28" s="18" t="s">
        <v>222</v>
      </c>
      <c r="D28" s="3"/>
      <c r="E28" s="3"/>
      <c r="F28" s="25" t="s">
        <v>20</v>
      </c>
      <c r="G28" s="25" t="s">
        <v>231</v>
      </c>
      <c r="H28" s="25"/>
      <c r="I28" s="3"/>
      <c r="J28" s="3"/>
      <c r="K28" s="3"/>
      <c r="L28" s="3"/>
      <c r="M28" s="6" t="s">
        <v>78</v>
      </c>
      <c r="N28" s="3" t="s">
        <v>215</v>
      </c>
      <c r="O28" s="5" t="n">
        <v>0.75</v>
      </c>
    </row>
    <row r="29" customFormat="false" ht="15" hidden="false" customHeight="false" outlineLevel="0" collapsed="false">
      <c r="A29" s="3" t="s">
        <v>22</v>
      </c>
      <c r="B29" s="9" t="s">
        <v>145</v>
      </c>
      <c r="C29" s="18" t="s">
        <v>222</v>
      </c>
      <c r="D29" s="3"/>
      <c r="E29" s="25" t="s">
        <v>22</v>
      </c>
      <c r="F29" s="3"/>
      <c r="G29" s="3" t="s">
        <v>232</v>
      </c>
      <c r="H29" s="3"/>
      <c r="I29" s="3"/>
      <c r="J29" s="3"/>
      <c r="K29" s="3"/>
      <c r="L29" s="3"/>
      <c r="M29" s="6" t="s">
        <v>78</v>
      </c>
      <c r="N29" s="3" t="s">
        <v>233</v>
      </c>
      <c r="O29" s="5" t="n">
        <v>0.75</v>
      </c>
    </row>
    <row r="30" customFormat="false" ht="15" hidden="false" customHeight="false" outlineLevel="0" collapsed="false">
      <c r="A30" s="3" t="s">
        <v>22</v>
      </c>
      <c r="B30" s="18" t="s">
        <v>146</v>
      </c>
      <c r="C30" s="18" t="s">
        <v>222</v>
      </c>
      <c r="D30" s="3"/>
      <c r="E30" s="25" t="s">
        <v>22</v>
      </c>
      <c r="F30" s="3"/>
      <c r="G30" s="3" t="s">
        <v>234</v>
      </c>
      <c r="H30" s="3"/>
      <c r="I30" s="3"/>
      <c r="J30" s="3"/>
      <c r="K30" s="3"/>
      <c r="L30" s="3"/>
      <c r="M30" s="6" t="s">
        <v>78</v>
      </c>
      <c r="N30" s="3" t="s">
        <v>233</v>
      </c>
      <c r="O30" s="5" t="n">
        <v>0.75</v>
      </c>
    </row>
    <row r="31" customFormat="false" ht="15" hidden="false" customHeight="false" outlineLevel="0" collapsed="false">
      <c r="A31" s="3" t="s">
        <v>22</v>
      </c>
      <c r="B31" s="18" t="s">
        <v>152</v>
      </c>
      <c r="C31" s="18" t="s">
        <v>222</v>
      </c>
      <c r="D31" s="3"/>
      <c r="E31" s="25" t="s">
        <v>22</v>
      </c>
      <c r="F31" s="3"/>
      <c r="G31" s="25" t="s">
        <v>235</v>
      </c>
      <c r="H31" s="25"/>
      <c r="I31" s="3"/>
      <c r="J31" s="3"/>
      <c r="K31" s="3"/>
      <c r="L31" s="3"/>
      <c r="M31" s="6" t="s">
        <v>78</v>
      </c>
      <c r="N31" s="3" t="s">
        <v>233</v>
      </c>
      <c r="O31" s="5" t="n">
        <v>0.75</v>
      </c>
    </row>
    <row r="32" customFormat="false" ht="15" hidden="false" customHeight="false" outlineLevel="0" collapsed="false">
      <c r="A32" s="3" t="s">
        <v>22</v>
      </c>
      <c r="B32" s="18" t="s">
        <v>153</v>
      </c>
      <c r="C32" s="18" t="s">
        <v>222</v>
      </c>
      <c r="D32" s="3"/>
      <c r="E32" s="25" t="s">
        <v>22</v>
      </c>
      <c r="F32" s="3"/>
      <c r="G32" s="25" t="s">
        <v>236</v>
      </c>
      <c r="H32" s="25"/>
      <c r="I32" s="3"/>
      <c r="J32" s="3"/>
      <c r="K32" s="3"/>
      <c r="L32" s="3"/>
      <c r="M32" s="6" t="s">
        <v>78</v>
      </c>
      <c r="N32" s="3" t="s">
        <v>233</v>
      </c>
      <c r="O32" s="5" t="n">
        <v>0.75</v>
      </c>
    </row>
    <row r="33" customFormat="false" ht="15" hidden="false" customHeight="false" outlineLevel="0" collapsed="false">
      <c r="A33" s="3" t="s">
        <v>22</v>
      </c>
      <c r="B33" s="9" t="s">
        <v>154</v>
      </c>
      <c r="C33" s="18" t="s">
        <v>222</v>
      </c>
      <c r="D33" s="3"/>
      <c r="E33" s="25" t="s">
        <v>22</v>
      </c>
      <c r="F33" s="3"/>
      <c r="G33" s="3" t="s">
        <v>237</v>
      </c>
      <c r="H33" s="3"/>
      <c r="I33" s="3"/>
      <c r="J33" s="3"/>
      <c r="K33" s="3"/>
      <c r="L33" s="3"/>
      <c r="M33" s="6" t="s">
        <v>78</v>
      </c>
      <c r="N33" s="3" t="s">
        <v>233</v>
      </c>
      <c r="O33" s="5" t="n">
        <v>0.75</v>
      </c>
    </row>
    <row r="34" customFormat="false" ht="15" hidden="false" customHeight="false" outlineLevel="0" collapsed="false">
      <c r="A34" s="3" t="s">
        <v>22</v>
      </c>
      <c r="B34" s="18" t="s">
        <v>156</v>
      </c>
      <c r="C34" s="18" t="s">
        <v>222</v>
      </c>
      <c r="D34" s="3"/>
      <c r="E34" s="25" t="s">
        <v>22</v>
      </c>
      <c r="F34" s="3"/>
      <c r="G34" s="3"/>
      <c r="H34" s="3"/>
      <c r="I34" s="27" t="s">
        <v>238</v>
      </c>
      <c r="J34" s="25" t="s">
        <v>239</v>
      </c>
      <c r="K34" s="25"/>
      <c r="L34" s="25"/>
      <c r="M34" s="6" t="s">
        <v>78</v>
      </c>
      <c r="N34" s="3" t="s">
        <v>233</v>
      </c>
      <c r="O34" s="5" t="n">
        <v>0.75</v>
      </c>
    </row>
    <row r="35" customFormat="false" ht="15" hidden="false" customHeight="false" outlineLevel="0" collapsed="false">
      <c r="A35" s="3" t="s">
        <v>22</v>
      </c>
      <c r="B35" s="18" t="s">
        <v>157</v>
      </c>
      <c r="C35" s="18" t="s">
        <v>222</v>
      </c>
      <c r="D35" s="3"/>
      <c r="E35" s="25" t="s">
        <v>22</v>
      </c>
      <c r="F35" s="3"/>
      <c r="G35" s="3"/>
      <c r="H35" s="3"/>
      <c r="I35" s="27" t="s">
        <v>238</v>
      </c>
      <c r="J35" s="25" t="s">
        <v>240</v>
      </c>
      <c r="K35" s="25"/>
      <c r="L35" s="25"/>
      <c r="M35" s="6" t="s">
        <v>78</v>
      </c>
      <c r="N35" s="3" t="s">
        <v>233</v>
      </c>
      <c r="O35" s="5" t="n">
        <v>0.75</v>
      </c>
    </row>
    <row r="36" customFormat="false" ht="15" hidden="false" customHeight="false" outlineLevel="0" collapsed="false">
      <c r="A36" s="3" t="s">
        <v>22</v>
      </c>
      <c r="B36" s="18" t="s">
        <v>158</v>
      </c>
      <c r="C36" s="18" t="s">
        <v>222</v>
      </c>
      <c r="D36" s="3"/>
      <c r="E36" s="25" t="s">
        <v>22</v>
      </c>
      <c r="F36" s="3"/>
      <c r="G36" s="3"/>
      <c r="H36" s="3"/>
      <c r="I36" s="27" t="s">
        <v>238</v>
      </c>
      <c r="J36" s="25" t="s">
        <v>241</v>
      </c>
      <c r="K36" s="6"/>
      <c r="L36" s="6"/>
      <c r="M36" s="6" t="s">
        <v>78</v>
      </c>
      <c r="N36" s="3" t="s">
        <v>233</v>
      </c>
      <c r="O36" s="5" t="n">
        <v>0.75</v>
      </c>
    </row>
    <row r="37" customFormat="false" ht="30" hidden="false" customHeight="false" outlineLevel="0" collapsed="false">
      <c r="A37" s="3" t="s">
        <v>22</v>
      </c>
      <c r="B37" s="18" t="s">
        <v>166</v>
      </c>
      <c r="C37" s="18" t="s">
        <v>222</v>
      </c>
      <c r="D37" s="3"/>
      <c r="E37" s="25" t="s">
        <v>22</v>
      </c>
      <c r="F37" s="3"/>
      <c r="G37" s="3"/>
      <c r="H37" s="3"/>
      <c r="I37" s="27" t="s">
        <v>238</v>
      </c>
      <c r="J37" s="3"/>
      <c r="K37" s="25" t="s">
        <v>242</v>
      </c>
      <c r="L37" s="25"/>
      <c r="M37" s="6" t="s">
        <v>78</v>
      </c>
      <c r="N37" s="3" t="s">
        <v>233</v>
      </c>
      <c r="O37" s="5" t="n">
        <v>0.75</v>
      </c>
    </row>
    <row r="38" customFormat="false" ht="30" hidden="false" customHeight="false" outlineLevel="0" collapsed="false">
      <c r="A38" s="3" t="s">
        <v>22</v>
      </c>
      <c r="B38" s="18" t="s">
        <v>167</v>
      </c>
      <c r="C38" s="18" t="s">
        <v>222</v>
      </c>
      <c r="D38" s="3"/>
      <c r="E38" s="25" t="s">
        <v>22</v>
      </c>
      <c r="F38" s="3"/>
      <c r="G38" s="3"/>
      <c r="H38" s="3"/>
      <c r="I38" s="27" t="s">
        <v>238</v>
      </c>
      <c r="J38" s="3"/>
      <c r="K38" s="25" t="s">
        <v>243</v>
      </c>
      <c r="L38" s="25"/>
      <c r="M38" s="6" t="s">
        <v>78</v>
      </c>
      <c r="N38" s="3" t="s">
        <v>233</v>
      </c>
      <c r="O38" s="5" t="n">
        <v>0.75</v>
      </c>
    </row>
    <row r="39" customFormat="false" ht="30" hidden="false" customHeight="false" outlineLevel="0" collapsed="false">
      <c r="A39" s="3" t="s">
        <v>22</v>
      </c>
      <c r="B39" s="18" t="s">
        <v>168</v>
      </c>
      <c r="C39" s="18" t="s">
        <v>222</v>
      </c>
      <c r="D39" s="3"/>
      <c r="E39" s="25" t="s">
        <v>22</v>
      </c>
      <c r="F39" s="3"/>
      <c r="G39" s="3"/>
      <c r="H39" s="3"/>
      <c r="I39" s="27" t="s">
        <v>238</v>
      </c>
      <c r="J39" s="3"/>
      <c r="K39" s="25" t="s">
        <v>244</v>
      </c>
      <c r="L39" s="25"/>
      <c r="M39" s="6" t="s">
        <v>78</v>
      </c>
      <c r="N39" s="3" t="s">
        <v>233</v>
      </c>
      <c r="O39" s="5" t="n">
        <v>0.75</v>
      </c>
    </row>
    <row r="40" customFormat="false" ht="15" hidden="false" customHeight="false" outlineLevel="0" collapsed="false">
      <c r="A40" s="3" t="s">
        <v>22</v>
      </c>
      <c r="B40" s="15" t="s">
        <v>170</v>
      </c>
      <c r="C40" s="18" t="s">
        <v>222</v>
      </c>
      <c r="D40" s="3"/>
      <c r="E40" s="25" t="s">
        <v>22</v>
      </c>
      <c r="F40" s="3"/>
      <c r="G40" s="3"/>
      <c r="H40" s="3"/>
      <c r="I40" s="27" t="s">
        <v>238</v>
      </c>
      <c r="J40" s="3"/>
      <c r="K40" s="3"/>
      <c r="L40" s="3"/>
      <c r="M40" s="6" t="s">
        <v>78</v>
      </c>
      <c r="N40" s="3" t="s">
        <v>233</v>
      </c>
      <c r="O40" s="5" t="n">
        <v>0.75</v>
      </c>
    </row>
    <row r="41" customFormat="false" ht="15" hidden="false" customHeight="false" outlineLevel="0" collapsed="false">
      <c r="A41" s="3" t="s">
        <v>22</v>
      </c>
      <c r="B41" s="9" t="s">
        <v>173</v>
      </c>
      <c r="C41" s="18" t="s">
        <v>222</v>
      </c>
      <c r="D41" s="3"/>
      <c r="E41" s="25" t="s">
        <v>22</v>
      </c>
      <c r="F41" s="3"/>
      <c r="G41" s="3"/>
      <c r="H41" s="3"/>
      <c r="I41" s="3"/>
      <c r="J41" s="3"/>
      <c r="K41" s="3"/>
      <c r="L41" s="3"/>
      <c r="M41" s="3"/>
      <c r="N41" s="3" t="s">
        <v>233</v>
      </c>
      <c r="O41" s="5" t="n">
        <v>0.75</v>
      </c>
    </row>
    <row r="42" customFormat="false" ht="15" hidden="false" customHeight="false" outlineLevel="0" collapsed="false">
      <c r="A42" s="3" t="s">
        <v>22</v>
      </c>
      <c r="B42" s="9" t="s">
        <v>172</v>
      </c>
      <c r="C42" s="18" t="s">
        <v>222</v>
      </c>
      <c r="D42" s="3"/>
      <c r="E42" s="25" t="s">
        <v>22</v>
      </c>
      <c r="F42" s="3"/>
      <c r="G42" s="3"/>
      <c r="H42" s="3"/>
      <c r="I42" s="3"/>
      <c r="J42" s="3"/>
      <c r="K42" s="3"/>
      <c r="L42" s="3"/>
      <c r="M42" s="3"/>
      <c r="N42" s="3" t="s">
        <v>233</v>
      </c>
      <c r="O42" s="5" t="n">
        <v>0.75</v>
      </c>
    </row>
    <row r="43" customFormat="false" ht="15" hidden="false" customHeight="false" outlineLevel="0" collapsed="false">
      <c r="A43" s="3" t="s">
        <v>22</v>
      </c>
      <c r="B43" s="9" t="s">
        <v>175</v>
      </c>
      <c r="C43" s="18" t="s">
        <v>222</v>
      </c>
      <c r="D43" s="3"/>
      <c r="E43" s="25" t="s">
        <v>22</v>
      </c>
      <c r="F43" s="3"/>
      <c r="G43" s="3"/>
      <c r="H43" s="3"/>
      <c r="I43" s="4" t="s">
        <v>181</v>
      </c>
      <c r="J43" s="3"/>
      <c r="K43" s="3"/>
      <c r="L43" s="3"/>
      <c r="M43" s="6" t="s">
        <v>78</v>
      </c>
      <c r="N43" s="3" t="s">
        <v>233</v>
      </c>
      <c r="O43" s="5" t="n">
        <v>0.75</v>
      </c>
    </row>
    <row r="44" customFormat="false" ht="15" hidden="false" customHeight="false" outlineLevel="0" collapsed="false">
      <c r="A44" s="6" t="s">
        <v>20</v>
      </c>
      <c r="B44" s="9" t="s">
        <v>127</v>
      </c>
      <c r="C44" s="18" t="s">
        <v>78</v>
      </c>
      <c r="D44" s="3"/>
      <c r="E44" s="3"/>
      <c r="F44" s="25" t="s">
        <v>20</v>
      </c>
      <c r="G44" s="25" t="s">
        <v>229</v>
      </c>
      <c r="H44" s="25"/>
      <c r="I44" s="3"/>
      <c r="J44" s="3"/>
      <c r="K44" s="3"/>
      <c r="L44" s="3"/>
      <c r="M44" s="6" t="s">
        <v>78</v>
      </c>
      <c r="N44" s="3" t="s">
        <v>215</v>
      </c>
      <c r="O44" s="5" t="n">
        <v>0.75</v>
      </c>
    </row>
    <row r="45" customFormat="false" ht="30" hidden="false" customHeight="false" outlineLevel="0" collapsed="false">
      <c r="A45" s="6" t="s">
        <v>20</v>
      </c>
      <c r="B45" s="9" t="s">
        <v>128</v>
      </c>
      <c r="C45" s="18" t="s">
        <v>78</v>
      </c>
      <c r="D45" s="3"/>
      <c r="E45" s="3"/>
      <c r="F45" s="25" t="s">
        <v>20</v>
      </c>
      <c r="G45" s="25" t="s">
        <v>214</v>
      </c>
      <c r="H45" s="25"/>
      <c r="I45" s="3"/>
      <c r="J45" s="3"/>
      <c r="K45" s="3"/>
      <c r="L45" s="3"/>
      <c r="M45" s="6" t="s">
        <v>78</v>
      </c>
      <c r="N45" s="3" t="s">
        <v>215</v>
      </c>
      <c r="O45" s="5" t="n">
        <v>0.75</v>
      </c>
    </row>
    <row r="46" customFormat="false" ht="30" hidden="false" customHeight="false" outlineLevel="0" collapsed="false">
      <c r="A46" s="6" t="s">
        <v>20</v>
      </c>
      <c r="B46" s="9" t="s">
        <v>129</v>
      </c>
      <c r="C46" s="18" t="s">
        <v>78</v>
      </c>
      <c r="D46" s="3"/>
      <c r="E46" s="3"/>
      <c r="F46" s="25" t="s">
        <v>20</v>
      </c>
      <c r="G46" s="25" t="s">
        <v>230</v>
      </c>
      <c r="H46" s="25"/>
      <c r="I46" s="3"/>
      <c r="J46" s="3"/>
      <c r="K46" s="3"/>
      <c r="L46" s="3"/>
      <c r="M46" s="6" t="s">
        <v>78</v>
      </c>
      <c r="N46" s="3" t="s">
        <v>215</v>
      </c>
      <c r="O46" s="5" t="n">
        <v>0.75</v>
      </c>
    </row>
    <row r="47" customFormat="false" ht="30" hidden="false" customHeight="false" outlineLevel="0" collapsed="false">
      <c r="A47" s="6" t="s">
        <v>20</v>
      </c>
      <c r="B47" s="9" t="s">
        <v>130</v>
      </c>
      <c r="C47" s="18" t="s">
        <v>78</v>
      </c>
      <c r="D47" s="3"/>
      <c r="E47" s="3"/>
      <c r="F47" s="25" t="s">
        <v>20</v>
      </c>
      <c r="G47" s="25" t="s">
        <v>231</v>
      </c>
      <c r="H47" s="25"/>
      <c r="I47" s="3"/>
      <c r="J47" s="3"/>
      <c r="K47" s="3"/>
      <c r="L47" s="3"/>
      <c r="M47" s="6" t="s">
        <v>78</v>
      </c>
      <c r="N47" s="3" t="s">
        <v>215</v>
      </c>
      <c r="O47" s="5" t="n">
        <v>0.75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032388663968"/>
  </cols>
  <sheetData>
    <row r="1" customFormat="false" ht="42" hidden="false" customHeight="false" outlineLevel="0" collapsed="false">
      <c r="A1" s="28" t="s">
        <v>245</v>
      </c>
      <c r="B1" s="29" t="s">
        <v>246</v>
      </c>
      <c r="C1" s="29" t="s">
        <v>27</v>
      </c>
      <c r="D1" s="29" t="s">
        <v>247</v>
      </c>
      <c r="E1" s="29" t="s">
        <v>248</v>
      </c>
      <c r="F1" s="30" t="s">
        <v>249</v>
      </c>
    </row>
    <row r="2" customFormat="false" ht="45" hidden="false" customHeight="false" outlineLevel="0" collapsed="false">
      <c r="A2" s="31" t="s">
        <v>250</v>
      </c>
      <c r="B2" s="32" t="s">
        <v>251</v>
      </c>
      <c r="C2" s="33" t="s">
        <v>35</v>
      </c>
      <c r="D2" s="32" t="s">
        <v>17</v>
      </c>
      <c r="E2" s="32" t="str">
        <f aca="false">"001901471226"</f>
        <v>001901471226</v>
      </c>
      <c r="F2" s="34"/>
    </row>
    <row r="3" customFormat="false" ht="45" hidden="false" customHeight="false" outlineLevel="0" collapsed="false">
      <c r="A3" s="31" t="s">
        <v>250</v>
      </c>
      <c r="B3" s="32" t="s">
        <v>251</v>
      </c>
      <c r="C3" s="33" t="s">
        <v>35</v>
      </c>
      <c r="D3" s="32" t="s">
        <v>17</v>
      </c>
      <c r="E3" s="32" t="str">
        <f aca="false">"001901471229"</f>
        <v>001901471229</v>
      </c>
      <c r="F3" s="34"/>
    </row>
    <row r="4" customFormat="false" ht="45" hidden="false" customHeight="false" outlineLevel="0" collapsed="false">
      <c r="A4" s="31" t="s">
        <v>250</v>
      </c>
      <c r="B4" s="32" t="s">
        <v>251</v>
      </c>
      <c r="C4" s="33" t="s">
        <v>35</v>
      </c>
      <c r="D4" s="32" t="s">
        <v>17</v>
      </c>
      <c r="E4" s="32" t="str">
        <f aca="false">"001901471235"</f>
        <v>001901471235</v>
      </c>
      <c r="F4" s="34"/>
    </row>
    <row r="5" customFormat="false" ht="45" hidden="false" customHeight="false" outlineLevel="0" collapsed="false">
      <c r="A5" s="31" t="s">
        <v>250</v>
      </c>
      <c r="B5" s="32" t="s">
        <v>251</v>
      </c>
      <c r="C5" s="33" t="s">
        <v>35</v>
      </c>
      <c r="D5" s="32" t="s">
        <v>17</v>
      </c>
      <c r="E5" s="32" t="str">
        <f aca="false">"001901471238"</f>
        <v>001901471238</v>
      </c>
      <c r="F5" s="34"/>
    </row>
    <row r="6" customFormat="false" ht="45" hidden="false" customHeight="false" outlineLevel="0" collapsed="false">
      <c r="A6" s="31" t="s">
        <v>250</v>
      </c>
      <c r="B6" s="32" t="s">
        <v>251</v>
      </c>
      <c r="C6" s="33" t="s">
        <v>35</v>
      </c>
      <c r="D6" s="32" t="s">
        <v>17</v>
      </c>
      <c r="E6" s="32" t="str">
        <f aca="false">"001901471243"</f>
        <v>001901471243</v>
      </c>
      <c r="F6" s="34"/>
    </row>
    <row r="7" customFormat="false" ht="45" hidden="false" customHeight="false" outlineLevel="0" collapsed="false">
      <c r="A7" s="31" t="s">
        <v>250</v>
      </c>
      <c r="B7" s="32" t="s">
        <v>251</v>
      </c>
      <c r="C7" s="33" t="s">
        <v>35</v>
      </c>
      <c r="D7" s="32" t="s">
        <v>17</v>
      </c>
      <c r="E7" s="32" t="str">
        <f aca="false">"001901471245"</f>
        <v>001901471245</v>
      </c>
      <c r="F7" s="34"/>
    </row>
    <row r="8" customFormat="false" ht="45" hidden="false" customHeight="false" outlineLevel="0" collapsed="false">
      <c r="A8" s="31" t="s">
        <v>250</v>
      </c>
      <c r="B8" s="32" t="s">
        <v>251</v>
      </c>
      <c r="C8" s="33" t="s">
        <v>35</v>
      </c>
      <c r="D8" s="32" t="s">
        <v>17</v>
      </c>
      <c r="E8" s="32" t="str">
        <f aca="false">"001901471246"</f>
        <v>001901471246</v>
      </c>
      <c r="F8" s="34"/>
    </row>
    <row r="9" customFormat="false" ht="45" hidden="false" customHeight="false" outlineLevel="0" collapsed="false">
      <c r="A9" s="31" t="s">
        <v>250</v>
      </c>
      <c r="B9" s="32" t="s">
        <v>251</v>
      </c>
      <c r="C9" s="33" t="s">
        <v>35</v>
      </c>
      <c r="D9" s="32" t="s">
        <v>17</v>
      </c>
      <c r="E9" s="32" t="str">
        <f aca="false">"001901471249"</f>
        <v>001901471249</v>
      </c>
      <c r="F9" s="34"/>
    </row>
    <row r="10" customFormat="false" ht="45" hidden="false" customHeight="false" outlineLevel="0" collapsed="false">
      <c r="A10" s="31" t="s">
        <v>250</v>
      </c>
      <c r="B10" s="32" t="s">
        <v>251</v>
      </c>
      <c r="C10" s="33" t="s">
        <v>35</v>
      </c>
      <c r="D10" s="32" t="s">
        <v>17</v>
      </c>
      <c r="E10" s="32" t="str">
        <f aca="false">"001901471256"</f>
        <v>001901471256</v>
      </c>
      <c r="F10" s="34"/>
    </row>
    <row r="11" customFormat="false" ht="45" hidden="false" customHeight="false" outlineLevel="0" collapsed="false">
      <c r="A11" s="31" t="s">
        <v>250</v>
      </c>
      <c r="B11" s="32" t="s">
        <v>251</v>
      </c>
      <c r="C11" s="33" t="s">
        <v>35</v>
      </c>
      <c r="D11" s="32" t="s">
        <v>17</v>
      </c>
      <c r="E11" s="32" t="str">
        <f aca="false">"001901471257"</f>
        <v>001901471257</v>
      </c>
      <c r="F11" s="34"/>
    </row>
    <row r="12" customFormat="false" ht="45" hidden="false" customHeight="false" outlineLevel="0" collapsed="false">
      <c r="A12" s="31" t="s">
        <v>250</v>
      </c>
      <c r="B12" s="32" t="s">
        <v>251</v>
      </c>
      <c r="C12" s="33" t="s">
        <v>35</v>
      </c>
      <c r="D12" s="32" t="s">
        <v>17</v>
      </c>
      <c r="E12" s="32" t="str">
        <f aca="false">"001901471261"</f>
        <v>001901471261</v>
      </c>
      <c r="F12" s="34"/>
    </row>
    <row r="13" customFormat="false" ht="45" hidden="false" customHeight="false" outlineLevel="0" collapsed="false">
      <c r="A13" s="31" t="s">
        <v>250</v>
      </c>
      <c r="B13" s="32" t="s">
        <v>251</v>
      </c>
      <c r="C13" s="33" t="s">
        <v>35</v>
      </c>
      <c r="D13" s="32" t="s">
        <v>17</v>
      </c>
      <c r="E13" s="32" t="str">
        <f aca="false">"001901471276"</f>
        <v>001901471276</v>
      </c>
      <c r="F13" s="34"/>
    </row>
    <row r="14" customFormat="false" ht="45" hidden="false" customHeight="false" outlineLevel="0" collapsed="false">
      <c r="A14" s="31" t="s">
        <v>250</v>
      </c>
      <c r="B14" s="32" t="s">
        <v>251</v>
      </c>
      <c r="C14" s="33" t="s">
        <v>35</v>
      </c>
      <c r="D14" s="32" t="s">
        <v>17</v>
      </c>
      <c r="E14" s="32" t="str">
        <f aca="false">"001901480137"</f>
        <v>001901480137</v>
      </c>
      <c r="F14" s="34"/>
    </row>
    <row r="15" customFormat="false" ht="45" hidden="false" customHeight="false" outlineLevel="0" collapsed="false">
      <c r="A15" s="31" t="s">
        <v>250</v>
      </c>
      <c r="B15" s="32" t="s">
        <v>251</v>
      </c>
      <c r="C15" s="33" t="s">
        <v>35</v>
      </c>
      <c r="D15" s="32" t="s">
        <v>17</v>
      </c>
      <c r="E15" s="32" t="str">
        <f aca="false">"002310012335"</f>
        <v>002310012335</v>
      </c>
      <c r="F15" s="34"/>
    </row>
    <row r="16" customFormat="false" ht="45" hidden="false" customHeight="false" outlineLevel="0" collapsed="false">
      <c r="A16" s="31" t="s">
        <v>250</v>
      </c>
      <c r="B16" s="32" t="s">
        <v>251</v>
      </c>
      <c r="C16" s="33" t="s">
        <v>35</v>
      </c>
      <c r="D16" s="32" t="s">
        <v>17</v>
      </c>
      <c r="E16" s="32" t="str">
        <f aca="false">"002310012337"</f>
        <v>002310012337</v>
      </c>
      <c r="F16" s="34"/>
    </row>
    <row r="17" customFormat="false" ht="45" hidden="false" customHeight="false" outlineLevel="0" collapsed="false">
      <c r="A17" s="31" t="s">
        <v>250</v>
      </c>
      <c r="B17" s="32" t="s">
        <v>251</v>
      </c>
      <c r="C17" s="33" t="s">
        <v>35</v>
      </c>
      <c r="D17" s="32" t="s">
        <v>17</v>
      </c>
      <c r="E17" s="32" t="str">
        <f aca="false">"002310012341"</f>
        <v>002310012341</v>
      </c>
      <c r="F17" s="34"/>
    </row>
    <row r="18" customFormat="false" ht="45" hidden="false" customHeight="false" outlineLevel="0" collapsed="false">
      <c r="A18" s="31" t="s">
        <v>250</v>
      </c>
      <c r="B18" s="32" t="s">
        <v>251</v>
      </c>
      <c r="C18" s="33" t="s">
        <v>35</v>
      </c>
      <c r="D18" s="32" t="s">
        <v>17</v>
      </c>
      <c r="E18" s="32" t="str">
        <f aca="false">"002310012342"</f>
        <v>002310012342</v>
      </c>
      <c r="F18" s="34"/>
    </row>
    <row r="19" customFormat="false" ht="45" hidden="false" customHeight="false" outlineLevel="0" collapsed="false">
      <c r="A19" s="35" t="s">
        <v>250</v>
      </c>
      <c r="B19" s="32" t="s">
        <v>251</v>
      </c>
      <c r="C19" s="33" t="s">
        <v>35</v>
      </c>
      <c r="D19" s="32" t="s">
        <v>17</v>
      </c>
      <c r="E19" s="32" t="str">
        <f aca="false">"001901480217"</f>
        <v>001901480217</v>
      </c>
      <c r="F19" s="36"/>
    </row>
    <row r="20" customFormat="false" ht="45" hidden="false" customHeight="false" outlineLevel="0" collapsed="false">
      <c r="A20" s="35" t="s">
        <v>250</v>
      </c>
      <c r="B20" s="32" t="s">
        <v>251</v>
      </c>
      <c r="C20" s="33" t="s">
        <v>35</v>
      </c>
      <c r="D20" s="32" t="s">
        <v>17</v>
      </c>
      <c r="E20" s="32" t="str">
        <f aca="false">"001901480218"</f>
        <v>001901480218</v>
      </c>
      <c r="F20" s="36"/>
    </row>
    <row r="21" customFormat="false" ht="45" hidden="false" customHeight="false" outlineLevel="0" collapsed="false">
      <c r="A21" s="31" t="s">
        <v>250</v>
      </c>
      <c r="B21" s="32" t="s">
        <v>251</v>
      </c>
      <c r="C21" s="33" t="s">
        <v>35</v>
      </c>
      <c r="D21" s="32" t="s">
        <v>18</v>
      </c>
      <c r="E21" s="32" t="str">
        <f aca="false">"002310011019"</f>
        <v>002310011019</v>
      </c>
      <c r="F21" s="34"/>
    </row>
    <row r="22" customFormat="false" ht="45" hidden="false" customHeight="false" outlineLevel="0" collapsed="false">
      <c r="A22" s="31" t="s">
        <v>250</v>
      </c>
      <c r="B22" s="32" t="s">
        <v>251</v>
      </c>
      <c r="C22" s="33" t="s">
        <v>35</v>
      </c>
      <c r="D22" s="32" t="s">
        <v>18</v>
      </c>
      <c r="E22" s="32" t="str">
        <f aca="false">"002310011020"</f>
        <v>002310011020</v>
      </c>
      <c r="F22" s="34"/>
    </row>
    <row r="23" customFormat="false" ht="45" hidden="false" customHeight="false" outlineLevel="0" collapsed="false">
      <c r="A23" s="31" t="s">
        <v>250</v>
      </c>
      <c r="B23" s="32" t="s">
        <v>251</v>
      </c>
      <c r="C23" s="33" t="s">
        <v>35</v>
      </c>
      <c r="D23" s="32" t="s">
        <v>18</v>
      </c>
      <c r="E23" s="32" t="str">
        <f aca="false">"002310011021"</f>
        <v>002310011021</v>
      </c>
      <c r="F23" s="34"/>
    </row>
    <row r="24" customFormat="false" ht="45" hidden="false" customHeight="false" outlineLevel="0" collapsed="false">
      <c r="A24" s="31" t="s">
        <v>250</v>
      </c>
      <c r="B24" s="32" t="s">
        <v>251</v>
      </c>
      <c r="C24" s="33" t="s">
        <v>35</v>
      </c>
      <c r="D24" s="32" t="s">
        <v>18</v>
      </c>
      <c r="E24" s="32" t="str">
        <f aca="false">"002310011024"</f>
        <v>002310011024</v>
      </c>
      <c r="F24" s="34"/>
    </row>
    <row r="25" customFormat="false" ht="45" hidden="false" customHeight="false" outlineLevel="0" collapsed="false">
      <c r="A25" s="31" t="s">
        <v>250</v>
      </c>
      <c r="B25" s="32" t="s">
        <v>251</v>
      </c>
      <c r="C25" s="33" t="s">
        <v>35</v>
      </c>
      <c r="D25" s="32" t="s">
        <v>18</v>
      </c>
      <c r="E25" s="32" t="str">
        <f aca="false">"002310011025"</f>
        <v>002310011025</v>
      </c>
      <c r="F25" s="34"/>
    </row>
    <row r="26" customFormat="false" ht="45" hidden="false" customHeight="false" outlineLevel="0" collapsed="false">
      <c r="A26" s="31" t="s">
        <v>250</v>
      </c>
      <c r="B26" s="32" t="s">
        <v>251</v>
      </c>
      <c r="C26" s="33" t="s">
        <v>35</v>
      </c>
      <c r="D26" s="32" t="s">
        <v>18</v>
      </c>
      <c r="E26" s="32" t="str">
        <f aca="false">"002310011026"</f>
        <v>002310011026</v>
      </c>
      <c r="F26" s="34"/>
    </row>
    <row r="27" customFormat="false" ht="45" hidden="false" customHeight="false" outlineLevel="0" collapsed="false">
      <c r="A27" s="31" t="s">
        <v>250</v>
      </c>
      <c r="B27" s="32" t="s">
        <v>251</v>
      </c>
      <c r="C27" s="33" t="s">
        <v>35</v>
      </c>
      <c r="D27" s="32" t="s">
        <v>18</v>
      </c>
      <c r="E27" s="32" t="str">
        <f aca="false">"002310011027"</f>
        <v>002310011027</v>
      </c>
      <c r="F27" s="34"/>
    </row>
    <row r="28" customFormat="false" ht="45" hidden="false" customHeight="false" outlineLevel="0" collapsed="false">
      <c r="A28" s="31" t="s">
        <v>250</v>
      </c>
      <c r="B28" s="32" t="s">
        <v>251</v>
      </c>
      <c r="C28" s="33" t="s">
        <v>35</v>
      </c>
      <c r="D28" s="32" t="s">
        <v>18</v>
      </c>
      <c r="E28" s="32" t="str">
        <f aca="false">"002310011028"</f>
        <v>002310011028</v>
      </c>
      <c r="F28" s="34"/>
    </row>
    <row r="29" customFormat="false" ht="45" hidden="false" customHeight="false" outlineLevel="0" collapsed="false">
      <c r="A29" s="31" t="s">
        <v>250</v>
      </c>
      <c r="B29" s="32" t="s">
        <v>251</v>
      </c>
      <c r="C29" s="33" t="s">
        <v>35</v>
      </c>
      <c r="D29" s="32" t="s">
        <v>18</v>
      </c>
      <c r="E29" s="32" t="str">
        <f aca="false">"002310011415"</f>
        <v>002310011415</v>
      </c>
      <c r="F29" s="34"/>
    </row>
    <row r="30" customFormat="false" ht="45" hidden="false" customHeight="false" outlineLevel="0" collapsed="false">
      <c r="A30" s="31" t="s">
        <v>250</v>
      </c>
      <c r="B30" s="32" t="s">
        <v>251</v>
      </c>
      <c r="C30" s="33" t="s">
        <v>35</v>
      </c>
      <c r="D30" s="32" t="s">
        <v>18</v>
      </c>
      <c r="E30" s="32" t="str">
        <f aca="false">"002310011416"</f>
        <v>002310011416</v>
      </c>
      <c r="F30" s="34"/>
    </row>
    <row r="31" customFormat="false" ht="45" hidden="false" customHeight="false" outlineLevel="0" collapsed="false">
      <c r="A31" s="31" t="s">
        <v>250</v>
      </c>
      <c r="B31" s="32" t="s">
        <v>251</v>
      </c>
      <c r="C31" s="33" t="s">
        <v>35</v>
      </c>
      <c r="D31" s="32" t="s">
        <v>18</v>
      </c>
      <c r="E31" s="32" t="str">
        <f aca="false">"002310011417"</f>
        <v>002310011417</v>
      </c>
      <c r="F31" s="34"/>
    </row>
    <row r="32" customFormat="false" ht="45" hidden="false" customHeight="false" outlineLevel="0" collapsed="false">
      <c r="A32" s="31" t="s">
        <v>250</v>
      </c>
      <c r="B32" s="32" t="s">
        <v>251</v>
      </c>
      <c r="C32" s="33" t="s">
        <v>35</v>
      </c>
      <c r="D32" s="32" t="s">
        <v>18</v>
      </c>
      <c r="E32" s="32" t="str">
        <f aca="false">"002310011418"</f>
        <v>002310011418</v>
      </c>
      <c r="F32" s="34"/>
    </row>
    <row r="33" customFormat="false" ht="45" hidden="false" customHeight="false" outlineLevel="0" collapsed="false">
      <c r="A33" s="31" t="s">
        <v>250</v>
      </c>
      <c r="B33" s="32" t="s">
        <v>251</v>
      </c>
      <c r="C33" s="33" t="s">
        <v>35</v>
      </c>
      <c r="D33" s="32" t="s">
        <v>18</v>
      </c>
      <c r="E33" s="32" t="str">
        <f aca="false">"002310011420"</f>
        <v>002310011420</v>
      </c>
      <c r="F33" s="34"/>
    </row>
    <row r="34" customFormat="false" ht="45" hidden="false" customHeight="false" outlineLevel="0" collapsed="false">
      <c r="A34" s="31" t="s">
        <v>250</v>
      </c>
      <c r="B34" s="32" t="s">
        <v>251</v>
      </c>
      <c r="C34" s="33" t="s">
        <v>35</v>
      </c>
      <c r="D34" s="32" t="s">
        <v>18</v>
      </c>
      <c r="E34" s="32" t="str">
        <f aca="false">"002310011516"</f>
        <v>002310011516</v>
      </c>
      <c r="F34" s="34"/>
    </row>
    <row r="35" customFormat="false" ht="45" hidden="false" customHeight="false" outlineLevel="0" collapsed="false">
      <c r="A35" s="31" t="s">
        <v>250</v>
      </c>
      <c r="B35" s="32" t="s">
        <v>251</v>
      </c>
      <c r="C35" s="33" t="s">
        <v>35</v>
      </c>
      <c r="D35" s="32" t="s">
        <v>18</v>
      </c>
      <c r="E35" s="32" t="str">
        <f aca="false">"002310011831"</f>
        <v>002310011831</v>
      </c>
      <c r="F35" s="34"/>
    </row>
    <row r="36" customFormat="false" ht="45" hidden="false" customHeight="false" outlineLevel="0" collapsed="false">
      <c r="A36" s="31" t="s">
        <v>250</v>
      </c>
      <c r="B36" s="32" t="s">
        <v>251</v>
      </c>
      <c r="C36" s="33" t="s">
        <v>35</v>
      </c>
      <c r="D36" s="32" t="s">
        <v>18</v>
      </c>
      <c r="E36" s="32" t="str">
        <f aca="false">"002310011833"</f>
        <v>002310011833</v>
      </c>
      <c r="F36" s="34"/>
    </row>
    <row r="37" customFormat="false" ht="45" hidden="false" customHeight="false" outlineLevel="0" collapsed="false">
      <c r="A37" s="31" t="s">
        <v>250</v>
      </c>
      <c r="B37" s="32" t="s">
        <v>251</v>
      </c>
      <c r="C37" s="33" t="s">
        <v>35</v>
      </c>
      <c r="D37" s="32" t="s">
        <v>21</v>
      </c>
      <c r="E37" s="32" t="str">
        <f aca="false">"002310000073"</f>
        <v>002310000073</v>
      </c>
      <c r="F37" s="34"/>
    </row>
    <row r="38" customFormat="false" ht="45" hidden="false" customHeight="false" outlineLevel="0" collapsed="false">
      <c r="A38" s="31" t="s">
        <v>250</v>
      </c>
      <c r="B38" s="32" t="s">
        <v>251</v>
      </c>
      <c r="C38" s="33" t="s">
        <v>35</v>
      </c>
      <c r="D38" s="32" t="s">
        <v>21</v>
      </c>
      <c r="E38" s="32" t="str">
        <f aca="false">"002310000099"</f>
        <v>002310000099</v>
      </c>
      <c r="F38" s="34"/>
    </row>
    <row r="39" customFormat="false" ht="45" hidden="false" customHeight="false" outlineLevel="0" collapsed="false">
      <c r="A39" s="31" t="s">
        <v>250</v>
      </c>
      <c r="B39" s="32" t="s">
        <v>251</v>
      </c>
      <c r="C39" s="33" t="s">
        <v>35</v>
      </c>
      <c r="D39" s="32" t="s">
        <v>21</v>
      </c>
      <c r="E39" s="32" t="str">
        <f aca="false">"002310000157"</f>
        <v>002310000157</v>
      </c>
      <c r="F39" s="34"/>
    </row>
    <row r="40" customFormat="false" ht="45" hidden="false" customHeight="false" outlineLevel="0" collapsed="false">
      <c r="A40" s="31" t="s">
        <v>250</v>
      </c>
      <c r="B40" s="32" t="s">
        <v>251</v>
      </c>
      <c r="C40" s="33" t="s">
        <v>35</v>
      </c>
      <c r="D40" s="32" t="s">
        <v>21</v>
      </c>
      <c r="E40" s="32" t="str">
        <f aca="false">"002310000158"</f>
        <v>002310000158</v>
      </c>
      <c r="F40" s="34"/>
    </row>
    <row r="41" customFormat="false" ht="45" hidden="false" customHeight="false" outlineLevel="0" collapsed="false">
      <c r="A41" s="31" t="s">
        <v>250</v>
      </c>
      <c r="B41" s="32" t="s">
        <v>251</v>
      </c>
      <c r="C41" s="33" t="s">
        <v>35</v>
      </c>
      <c r="D41" s="32" t="s">
        <v>21</v>
      </c>
      <c r="E41" s="32" t="str">
        <f aca="false">"002310008541"</f>
        <v>002310008541</v>
      </c>
      <c r="F41" s="34"/>
    </row>
    <row r="42" customFormat="false" ht="45" hidden="false" customHeight="false" outlineLevel="0" collapsed="false">
      <c r="A42" s="31" t="s">
        <v>250</v>
      </c>
      <c r="B42" s="32" t="s">
        <v>251</v>
      </c>
      <c r="C42" s="33" t="s">
        <v>35</v>
      </c>
      <c r="D42" s="32" t="s">
        <v>21</v>
      </c>
      <c r="E42" s="32" t="str">
        <f aca="false">"002310010155"</f>
        <v>002310010155</v>
      </c>
      <c r="F42" s="34"/>
    </row>
    <row r="43" customFormat="false" ht="45" hidden="false" customHeight="false" outlineLevel="0" collapsed="false">
      <c r="A43" s="31" t="s">
        <v>250</v>
      </c>
      <c r="B43" s="32" t="s">
        <v>251</v>
      </c>
      <c r="C43" s="33" t="s">
        <v>35</v>
      </c>
      <c r="D43" s="32" t="s">
        <v>21</v>
      </c>
      <c r="E43" s="32" t="str">
        <f aca="false">"002310010396"</f>
        <v>002310010396</v>
      </c>
      <c r="F43" s="34"/>
    </row>
    <row r="44" customFormat="false" ht="45" hidden="false" customHeight="false" outlineLevel="0" collapsed="false">
      <c r="A44" s="31" t="s">
        <v>250</v>
      </c>
      <c r="B44" s="32" t="s">
        <v>251</v>
      </c>
      <c r="C44" s="33" t="s">
        <v>35</v>
      </c>
      <c r="D44" s="32" t="s">
        <v>21</v>
      </c>
      <c r="E44" s="32" t="str">
        <f aca="false">"002310010397"</f>
        <v>002310010397</v>
      </c>
      <c r="F44" s="34"/>
    </row>
    <row r="45" customFormat="false" ht="45" hidden="false" customHeight="false" outlineLevel="0" collapsed="false">
      <c r="A45" s="31" t="s">
        <v>250</v>
      </c>
      <c r="B45" s="32" t="s">
        <v>251</v>
      </c>
      <c r="C45" s="33" t="s">
        <v>35</v>
      </c>
      <c r="D45" s="32" t="s">
        <v>21</v>
      </c>
      <c r="E45" s="32" t="str">
        <f aca="false">"002310010517"</f>
        <v>002310010517</v>
      </c>
      <c r="F45" s="34"/>
    </row>
    <row r="46" customFormat="false" ht="45" hidden="false" customHeight="false" outlineLevel="0" collapsed="false">
      <c r="A46" s="31" t="s">
        <v>250</v>
      </c>
      <c r="B46" s="32" t="s">
        <v>251</v>
      </c>
      <c r="C46" s="33" t="s">
        <v>35</v>
      </c>
      <c r="D46" s="32" t="s">
        <v>21</v>
      </c>
      <c r="E46" s="32" t="str">
        <f aca="false">"002310010648"</f>
        <v>002310010648</v>
      </c>
      <c r="F46" s="34"/>
    </row>
    <row r="47" customFormat="false" ht="45" hidden="false" customHeight="false" outlineLevel="0" collapsed="false">
      <c r="A47" s="31" t="s">
        <v>250</v>
      </c>
      <c r="B47" s="32" t="s">
        <v>251</v>
      </c>
      <c r="C47" s="33" t="s">
        <v>35</v>
      </c>
      <c r="D47" s="32" t="s">
        <v>21</v>
      </c>
      <c r="E47" s="32" t="str">
        <f aca="false">"002310010755"</f>
        <v>002310010755</v>
      </c>
      <c r="F47" s="34"/>
    </row>
    <row r="48" customFormat="false" ht="45" hidden="false" customHeight="false" outlineLevel="0" collapsed="false">
      <c r="A48" s="31" t="s">
        <v>250</v>
      </c>
      <c r="B48" s="32" t="s">
        <v>251</v>
      </c>
      <c r="C48" s="33" t="s">
        <v>35</v>
      </c>
      <c r="D48" s="32" t="s">
        <v>21</v>
      </c>
      <c r="E48" s="32" t="str">
        <f aca="false">"002310010756"</f>
        <v>002310010756</v>
      </c>
      <c r="F48" s="34"/>
    </row>
    <row r="49" customFormat="false" ht="45" hidden="false" customHeight="false" outlineLevel="0" collapsed="false">
      <c r="A49" s="31" t="s">
        <v>250</v>
      </c>
      <c r="B49" s="32" t="s">
        <v>251</v>
      </c>
      <c r="C49" s="33" t="s">
        <v>35</v>
      </c>
      <c r="D49" s="32" t="s">
        <v>21</v>
      </c>
      <c r="E49" s="32" t="str">
        <f aca="false">"002310010925"</f>
        <v>002310010925</v>
      </c>
      <c r="F49" s="34"/>
    </row>
    <row r="50" customFormat="false" ht="45" hidden="false" customHeight="false" outlineLevel="0" collapsed="false">
      <c r="A50" s="31" t="s">
        <v>250</v>
      </c>
      <c r="B50" s="32" t="s">
        <v>251</v>
      </c>
      <c r="C50" s="33" t="s">
        <v>35</v>
      </c>
      <c r="D50" s="32" t="s">
        <v>21</v>
      </c>
      <c r="E50" s="32" t="str">
        <f aca="false">"002310010926"</f>
        <v>002310010926</v>
      </c>
      <c r="F50" s="34"/>
    </row>
    <row r="51" customFormat="false" ht="45" hidden="false" customHeight="false" outlineLevel="0" collapsed="false">
      <c r="A51" s="31" t="s">
        <v>250</v>
      </c>
      <c r="B51" s="32" t="s">
        <v>251</v>
      </c>
      <c r="C51" s="33" t="s">
        <v>35</v>
      </c>
      <c r="D51" s="32" t="s">
        <v>21</v>
      </c>
      <c r="E51" s="32" t="str">
        <f aca="false">"002310011081"</f>
        <v>002310011081</v>
      </c>
      <c r="F51" s="34"/>
    </row>
    <row r="52" customFormat="false" ht="45" hidden="false" customHeight="false" outlineLevel="0" collapsed="false">
      <c r="A52" s="31" t="s">
        <v>250</v>
      </c>
      <c r="B52" s="32" t="s">
        <v>251</v>
      </c>
      <c r="C52" s="33" t="s">
        <v>35</v>
      </c>
      <c r="D52" s="32" t="s">
        <v>21</v>
      </c>
      <c r="E52" s="32" t="str">
        <f aca="false">"002310011718"</f>
        <v>002310011718</v>
      </c>
      <c r="F52" s="34"/>
    </row>
    <row r="53" customFormat="false" ht="45" hidden="false" customHeight="false" outlineLevel="0" collapsed="false">
      <c r="A53" s="31" t="s">
        <v>250</v>
      </c>
      <c r="B53" s="32" t="s">
        <v>251</v>
      </c>
      <c r="C53" s="33" t="s">
        <v>35</v>
      </c>
      <c r="D53" s="32" t="s">
        <v>21</v>
      </c>
      <c r="E53" s="32" t="str">
        <f aca="false">"002310032784"</f>
        <v>002310032784</v>
      </c>
      <c r="F53" s="34"/>
    </row>
    <row r="54" customFormat="false" ht="45" hidden="false" customHeight="false" outlineLevel="0" collapsed="false">
      <c r="A54" s="31" t="s">
        <v>250</v>
      </c>
      <c r="B54" s="32" t="s">
        <v>251</v>
      </c>
      <c r="C54" s="33" t="s">
        <v>35</v>
      </c>
      <c r="D54" s="32" t="s">
        <v>21</v>
      </c>
      <c r="E54" s="32" t="str">
        <f aca="false">"005849628128"</f>
        <v>005849628128</v>
      </c>
      <c r="F54" s="34"/>
    </row>
    <row r="55" customFormat="false" ht="45" hidden="false" customHeight="false" outlineLevel="0" collapsed="false">
      <c r="A55" s="31" t="s">
        <v>250</v>
      </c>
      <c r="B55" s="32" t="s">
        <v>251</v>
      </c>
      <c r="C55" s="33" t="s">
        <v>35</v>
      </c>
      <c r="D55" s="32" t="s">
        <v>21</v>
      </c>
      <c r="E55" s="32" t="str">
        <f aca="false">"005849670122"</f>
        <v>005849670122</v>
      </c>
      <c r="F55" s="34"/>
    </row>
    <row r="56" customFormat="false" ht="45" hidden="false" customHeight="false" outlineLevel="0" collapsed="false">
      <c r="A56" s="31" t="s">
        <v>250</v>
      </c>
      <c r="B56" s="32" t="s">
        <v>251</v>
      </c>
      <c r="C56" s="33" t="s">
        <v>35</v>
      </c>
      <c r="D56" s="32" t="s">
        <v>21</v>
      </c>
      <c r="E56" s="32" t="str">
        <f aca="false">"005849670123"</f>
        <v>005849670123</v>
      </c>
      <c r="F56" s="34"/>
    </row>
    <row r="57" customFormat="false" ht="45" hidden="false" customHeight="false" outlineLevel="0" collapsed="false">
      <c r="A57" s="31" t="s">
        <v>250</v>
      </c>
      <c r="B57" s="32" t="s">
        <v>251</v>
      </c>
      <c r="C57" s="33" t="s">
        <v>35</v>
      </c>
      <c r="D57" s="32" t="s">
        <v>21</v>
      </c>
      <c r="E57" s="32" t="str">
        <f aca="false">"005849672300"</f>
        <v>005849672300</v>
      </c>
      <c r="F57" s="34"/>
    </row>
    <row r="58" customFormat="false" ht="45" hidden="false" customHeight="false" outlineLevel="0" collapsed="false">
      <c r="A58" s="31" t="s">
        <v>250</v>
      </c>
      <c r="B58" s="32" t="s">
        <v>251</v>
      </c>
      <c r="C58" s="33" t="s">
        <v>35</v>
      </c>
      <c r="D58" s="32" t="s">
        <v>21</v>
      </c>
      <c r="E58" s="32" t="str">
        <f aca="false">"005849672301"</f>
        <v>005849672301</v>
      </c>
      <c r="F58" s="34"/>
    </row>
    <row r="59" customFormat="false" ht="45" hidden="false" customHeight="false" outlineLevel="0" collapsed="false">
      <c r="A59" s="31" t="s">
        <v>250</v>
      </c>
      <c r="B59" s="32" t="s">
        <v>251</v>
      </c>
      <c r="C59" s="33" t="s">
        <v>35</v>
      </c>
      <c r="D59" s="32" t="s">
        <v>21</v>
      </c>
      <c r="E59" s="32" t="str">
        <f aca="false">"005849672302"</f>
        <v>005849672302</v>
      </c>
      <c r="F59" s="34"/>
    </row>
    <row r="60" customFormat="false" ht="45" hidden="false" customHeight="false" outlineLevel="0" collapsed="false">
      <c r="A60" s="31" t="s">
        <v>250</v>
      </c>
      <c r="B60" s="32" t="s">
        <v>251</v>
      </c>
      <c r="C60" s="33" t="s">
        <v>35</v>
      </c>
      <c r="D60" s="32" t="s">
        <v>21</v>
      </c>
      <c r="E60" s="32" t="str">
        <f aca="false">"005849672303"</f>
        <v>005849672303</v>
      </c>
      <c r="F60" s="34"/>
    </row>
    <row r="61" customFormat="false" ht="45" hidden="false" customHeight="false" outlineLevel="0" collapsed="false">
      <c r="A61" s="31" t="s">
        <v>250</v>
      </c>
      <c r="B61" s="32" t="s">
        <v>251</v>
      </c>
      <c r="C61" s="33" t="s">
        <v>35</v>
      </c>
      <c r="D61" s="32" t="s">
        <v>21</v>
      </c>
      <c r="E61" s="32" t="str">
        <f aca="false">"005849672304"</f>
        <v>005849672304</v>
      </c>
      <c r="F61" s="34"/>
    </row>
    <row r="62" customFormat="false" ht="45" hidden="false" customHeight="false" outlineLevel="0" collapsed="false">
      <c r="A62" s="31" t="s">
        <v>250</v>
      </c>
      <c r="B62" s="32" t="s">
        <v>251</v>
      </c>
      <c r="C62" s="33" t="s">
        <v>35</v>
      </c>
      <c r="D62" s="32" t="s">
        <v>21</v>
      </c>
      <c r="E62" s="32" t="str">
        <f aca="false">"005849672306"</f>
        <v>005849672306</v>
      </c>
      <c r="F62" s="34"/>
    </row>
    <row r="63" customFormat="false" ht="45" hidden="false" customHeight="false" outlineLevel="0" collapsed="false">
      <c r="A63" s="31" t="s">
        <v>250</v>
      </c>
      <c r="B63" s="32" t="s">
        <v>251</v>
      </c>
      <c r="C63" s="33" t="s">
        <v>35</v>
      </c>
      <c r="D63" s="32" t="s">
        <v>20</v>
      </c>
      <c r="E63" s="32" t="str">
        <f aca="false">"001901461081"</f>
        <v>001901461081</v>
      </c>
      <c r="F63" s="34"/>
    </row>
    <row r="64" customFormat="false" ht="45" hidden="false" customHeight="false" outlineLevel="0" collapsed="false">
      <c r="A64" s="31" t="s">
        <v>250</v>
      </c>
      <c r="B64" s="32" t="s">
        <v>251</v>
      </c>
      <c r="C64" s="33" t="s">
        <v>35</v>
      </c>
      <c r="D64" s="32" t="s">
        <v>20</v>
      </c>
      <c r="E64" s="32" t="str">
        <f aca="false">"001901461089"</f>
        <v>001901461089</v>
      </c>
      <c r="F64" s="34"/>
    </row>
    <row r="65" customFormat="false" ht="45" hidden="false" customHeight="false" outlineLevel="0" collapsed="false">
      <c r="A65" s="31" t="s">
        <v>250</v>
      </c>
      <c r="B65" s="32" t="s">
        <v>251</v>
      </c>
      <c r="C65" s="33" t="s">
        <v>35</v>
      </c>
      <c r="D65" s="32" t="s">
        <v>20</v>
      </c>
      <c r="E65" s="32" t="str">
        <f aca="false">"001901461090"</f>
        <v>001901461090</v>
      </c>
      <c r="F65" s="34"/>
    </row>
    <row r="66" customFormat="false" ht="45" hidden="false" customHeight="false" outlineLevel="0" collapsed="false">
      <c r="A66" s="31" t="s">
        <v>250</v>
      </c>
      <c r="B66" s="32" t="s">
        <v>251</v>
      </c>
      <c r="C66" s="33" t="s">
        <v>35</v>
      </c>
      <c r="D66" s="32" t="s">
        <v>20</v>
      </c>
      <c r="E66" s="32" t="str">
        <f aca="false">"001901461094"</f>
        <v>001901461094</v>
      </c>
      <c r="F66" s="34"/>
    </row>
    <row r="67" customFormat="false" ht="45" hidden="false" customHeight="false" outlineLevel="0" collapsed="false">
      <c r="A67" s="31" t="s">
        <v>250</v>
      </c>
      <c r="B67" s="32" t="s">
        <v>251</v>
      </c>
      <c r="C67" s="33" t="s">
        <v>35</v>
      </c>
      <c r="D67" s="32" t="s">
        <v>20</v>
      </c>
      <c r="E67" s="32" t="str">
        <f aca="false">"001901461097"</f>
        <v>001901461097</v>
      </c>
      <c r="F67" s="34"/>
    </row>
    <row r="68" customFormat="false" ht="45" hidden="false" customHeight="false" outlineLevel="0" collapsed="false">
      <c r="A68" s="31" t="s">
        <v>250</v>
      </c>
      <c r="B68" s="32" t="s">
        <v>251</v>
      </c>
      <c r="C68" s="33" t="s">
        <v>35</v>
      </c>
      <c r="D68" s="32" t="s">
        <v>20</v>
      </c>
      <c r="E68" s="32" t="str">
        <f aca="false">"001901461206"</f>
        <v>001901461206</v>
      </c>
      <c r="F68" s="34"/>
    </row>
    <row r="69" customFormat="false" ht="45" hidden="false" customHeight="false" outlineLevel="0" collapsed="false">
      <c r="A69" s="31" t="s">
        <v>250</v>
      </c>
      <c r="B69" s="32" t="s">
        <v>251</v>
      </c>
      <c r="C69" s="33" t="s">
        <v>35</v>
      </c>
      <c r="D69" s="32" t="s">
        <v>20</v>
      </c>
      <c r="E69" s="32" t="str">
        <f aca="false">"001901470071"</f>
        <v>001901470071</v>
      </c>
      <c r="F69" s="34"/>
    </row>
    <row r="70" customFormat="false" ht="45" hidden="false" customHeight="false" outlineLevel="0" collapsed="false">
      <c r="A70" s="31" t="s">
        <v>250</v>
      </c>
      <c r="B70" s="32" t="s">
        <v>251</v>
      </c>
      <c r="C70" s="33" t="s">
        <v>35</v>
      </c>
      <c r="D70" s="32" t="s">
        <v>20</v>
      </c>
      <c r="E70" s="32" t="str">
        <f aca="false">"001901470072"</f>
        <v>001901470072</v>
      </c>
      <c r="F70" s="34"/>
    </row>
    <row r="71" customFormat="false" ht="45" hidden="false" customHeight="false" outlineLevel="0" collapsed="false">
      <c r="A71" s="31" t="s">
        <v>250</v>
      </c>
      <c r="B71" s="32" t="s">
        <v>251</v>
      </c>
      <c r="C71" s="33" t="s">
        <v>35</v>
      </c>
      <c r="D71" s="32" t="s">
        <v>20</v>
      </c>
      <c r="E71" s="32" t="str">
        <f aca="false">"001901470520"</f>
        <v>001901470520</v>
      </c>
      <c r="F71" s="34"/>
    </row>
    <row r="72" customFormat="false" ht="45" hidden="false" customHeight="false" outlineLevel="0" collapsed="false">
      <c r="A72" s="31" t="s">
        <v>250</v>
      </c>
      <c r="B72" s="32" t="s">
        <v>251</v>
      </c>
      <c r="C72" s="33" t="s">
        <v>35</v>
      </c>
      <c r="D72" s="32" t="s">
        <v>20</v>
      </c>
      <c r="E72" s="32" t="str">
        <f aca="false">"001901471108"</f>
        <v>001901471108</v>
      </c>
      <c r="F72" s="34"/>
    </row>
    <row r="73" customFormat="false" ht="45" hidden="false" customHeight="false" outlineLevel="0" collapsed="false">
      <c r="A73" s="35" t="s">
        <v>250</v>
      </c>
      <c r="B73" s="32" t="s">
        <v>251</v>
      </c>
      <c r="C73" s="33" t="s">
        <v>35</v>
      </c>
      <c r="D73" s="32" t="s">
        <v>20</v>
      </c>
      <c r="E73" s="32" t="str">
        <f aca="false">"002310000077"</f>
        <v>002310000077</v>
      </c>
      <c r="F73" s="36" t="n">
        <v>3</v>
      </c>
    </row>
    <row r="74" customFormat="false" ht="45" hidden="false" customHeight="false" outlineLevel="0" collapsed="false">
      <c r="A74" s="31" t="s">
        <v>250</v>
      </c>
      <c r="B74" s="32" t="s">
        <v>251</v>
      </c>
      <c r="C74" s="33" t="s">
        <v>35</v>
      </c>
      <c r="D74" s="32" t="s">
        <v>20</v>
      </c>
      <c r="E74" s="32" t="str">
        <f aca="false">"002310001538"</f>
        <v>002310001538</v>
      </c>
      <c r="F74" s="34"/>
    </row>
    <row r="75" customFormat="false" ht="45" hidden="false" customHeight="false" outlineLevel="0" collapsed="false">
      <c r="A75" s="31" t="s">
        <v>250</v>
      </c>
      <c r="B75" s="32" t="s">
        <v>251</v>
      </c>
      <c r="C75" s="33" t="s">
        <v>35</v>
      </c>
      <c r="D75" s="32" t="s">
        <v>20</v>
      </c>
      <c r="E75" s="32" t="str">
        <f aca="false">"002310002517"</f>
        <v>002310002517</v>
      </c>
      <c r="F75" s="34"/>
    </row>
    <row r="76" customFormat="false" ht="45" hidden="false" customHeight="false" outlineLevel="0" collapsed="false">
      <c r="A76" s="31" t="s">
        <v>250</v>
      </c>
      <c r="B76" s="32" t="s">
        <v>251</v>
      </c>
      <c r="C76" s="33" t="s">
        <v>35</v>
      </c>
      <c r="D76" s="32" t="s">
        <v>20</v>
      </c>
      <c r="E76" s="32" t="str">
        <f aca="false">"002310003069"</f>
        <v>002310003069</v>
      </c>
      <c r="F76" s="34"/>
    </row>
    <row r="77" customFormat="false" ht="45" hidden="false" customHeight="false" outlineLevel="0" collapsed="false">
      <c r="A77" s="35" t="s">
        <v>250</v>
      </c>
      <c r="B77" s="32" t="s">
        <v>251</v>
      </c>
      <c r="C77" s="33" t="s">
        <v>35</v>
      </c>
      <c r="D77" s="32" t="s">
        <v>20</v>
      </c>
      <c r="E77" s="32" t="str">
        <f aca="false">"002310010280"</f>
        <v>002310010280</v>
      </c>
      <c r="F77" s="36" t="n">
        <v>1</v>
      </c>
    </row>
    <row r="78" customFormat="false" ht="45" hidden="false" customHeight="false" outlineLevel="0" collapsed="false">
      <c r="A78" s="31" t="s">
        <v>250</v>
      </c>
      <c r="B78" s="32" t="s">
        <v>251</v>
      </c>
      <c r="C78" s="33" t="s">
        <v>35</v>
      </c>
      <c r="D78" s="32" t="s">
        <v>20</v>
      </c>
      <c r="E78" s="32" t="str">
        <f aca="false">"002310010281"</f>
        <v>002310010281</v>
      </c>
      <c r="F78" s="34"/>
    </row>
    <row r="79" customFormat="false" ht="45" hidden="false" customHeight="false" outlineLevel="0" collapsed="false">
      <c r="A79" s="31" t="s">
        <v>250</v>
      </c>
      <c r="B79" s="32" t="s">
        <v>251</v>
      </c>
      <c r="C79" s="33" t="s">
        <v>35</v>
      </c>
      <c r="D79" s="32" t="s">
        <v>20</v>
      </c>
      <c r="E79" s="32" t="str">
        <f aca="false">"002310010339"</f>
        <v>002310010339</v>
      </c>
      <c r="F79" s="34" t="n">
        <v>1</v>
      </c>
    </row>
    <row r="80" customFormat="false" ht="45" hidden="false" customHeight="false" outlineLevel="0" collapsed="false">
      <c r="A80" s="31" t="s">
        <v>250</v>
      </c>
      <c r="B80" s="32" t="s">
        <v>251</v>
      </c>
      <c r="C80" s="33" t="s">
        <v>35</v>
      </c>
      <c r="D80" s="32" t="s">
        <v>20</v>
      </c>
      <c r="E80" s="32" t="str">
        <f aca="false">"002310010364"</f>
        <v>002310010364</v>
      </c>
      <c r="F80" s="34"/>
    </row>
    <row r="81" customFormat="false" ht="45" hidden="false" customHeight="false" outlineLevel="0" collapsed="false">
      <c r="A81" s="31" t="s">
        <v>250</v>
      </c>
      <c r="B81" s="32" t="s">
        <v>251</v>
      </c>
      <c r="C81" s="33" t="s">
        <v>35</v>
      </c>
      <c r="D81" s="32" t="s">
        <v>20</v>
      </c>
      <c r="E81" s="32" t="str">
        <f aca="false">"002310011034"</f>
        <v>002310011034</v>
      </c>
      <c r="F81" s="34"/>
    </row>
    <row r="82" customFormat="false" ht="45" hidden="false" customHeight="false" outlineLevel="0" collapsed="false">
      <c r="A82" s="31" t="s">
        <v>250</v>
      </c>
      <c r="B82" s="32" t="s">
        <v>251</v>
      </c>
      <c r="C82" s="33" t="s">
        <v>35</v>
      </c>
      <c r="D82" s="32" t="s">
        <v>20</v>
      </c>
      <c r="E82" s="32" t="str">
        <f aca="false">"002310011035"</f>
        <v>002310011035</v>
      </c>
      <c r="F82" s="34"/>
    </row>
    <row r="83" customFormat="false" ht="45" hidden="false" customHeight="false" outlineLevel="0" collapsed="false">
      <c r="A83" s="35" t="s">
        <v>250</v>
      </c>
      <c r="B83" s="32" t="s">
        <v>251</v>
      </c>
      <c r="C83" s="33" t="s">
        <v>35</v>
      </c>
      <c r="D83" s="32" t="s">
        <v>20</v>
      </c>
      <c r="E83" s="32" t="str">
        <f aca="false">"002310011130"</f>
        <v>002310011130</v>
      </c>
      <c r="F83" s="36" t="n">
        <v>2</v>
      </c>
    </row>
    <row r="84" customFormat="false" ht="45" hidden="false" customHeight="false" outlineLevel="0" collapsed="false">
      <c r="A84" s="31" t="s">
        <v>250</v>
      </c>
      <c r="B84" s="32" t="s">
        <v>251</v>
      </c>
      <c r="C84" s="33" t="s">
        <v>35</v>
      </c>
      <c r="D84" s="32" t="s">
        <v>20</v>
      </c>
      <c r="E84" s="32" t="str">
        <f aca="false">"002310011131"</f>
        <v>002310011131</v>
      </c>
      <c r="F84" s="34" t="n">
        <v>2</v>
      </c>
    </row>
    <row r="85" customFormat="false" ht="45" hidden="false" customHeight="false" outlineLevel="0" collapsed="false">
      <c r="A85" s="31" t="s">
        <v>250</v>
      </c>
      <c r="B85" s="32" t="s">
        <v>251</v>
      </c>
      <c r="C85" s="33" t="s">
        <v>35</v>
      </c>
      <c r="D85" s="32" t="s">
        <v>20</v>
      </c>
      <c r="E85" s="32" t="str">
        <f aca="false">"002310011624"</f>
        <v>002310011624</v>
      </c>
      <c r="F85" s="34"/>
    </row>
    <row r="86" customFormat="false" ht="45" hidden="false" customHeight="false" outlineLevel="0" collapsed="false">
      <c r="A86" s="31" t="s">
        <v>250</v>
      </c>
      <c r="B86" s="32" t="s">
        <v>251</v>
      </c>
      <c r="C86" s="33" t="s">
        <v>35</v>
      </c>
      <c r="D86" s="32" t="s">
        <v>20</v>
      </c>
      <c r="E86" s="32" t="str">
        <f aca="false">"002310011625"</f>
        <v>002310011625</v>
      </c>
      <c r="F86" s="34"/>
    </row>
    <row r="87" customFormat="false" ht="45" hidden="false" customHeight="false" outlineLevel="0" collapsed="false">
      <c r="A87" s="31" t="s">
        <v>250</v>
      </c>
      <c r="B87" s="32" t="s">
        <v>251</v>
      </c>
      <c r="C87" s="33" t="s">
        <v>35</v>
      </c>
      <c r="D87" s="32" t="s">
        <v>20</v>
      </c>
      <c r="E87" s="32" t="str">
        <f aca="false">"002310011626"</f>
        <v>002310011626</v>
      </c>
      <c r="F87" s="34"/>
    </row>
    <row r="88" customFormat="false" ht="45" hidden="false" customHeight="false" outlineLevel="0" collapsed="false">
      <c r="A88" s="31" t="s">
        <v>250</v>
      </c>
      <c r="B88" s="32" t="s">
        <v>251</v>
      </c>
      <c r="C88" s="33" t="s">
        <v>35</v>
      </c>
      <c r="D88" s="32" t="s">
        <v>20</v>
      </c>
      <c r="E88" s="32" t="str">
        <f aca="false">"002310011627"</f>
        <v>002310011627</v>
      </c>
      <c r="F88" s="34"/>
    </row>
    <row r="89" customFormat="false" ht="45" hidden="false" customHeight="false" outlineLevel="0" collapsed="false">
      <c r="A89" s="31" t="s">
        <v>250</v>
      </c>
      <c r="B89" s="32" t="s">
        <v>251</v>
      </c>
      <c r="C89" s="33" t="s">
        <v>35</v>
      </c>
      <c r="D89" s="32" t="s">
        <v>20</v>
      </c>
      <c r="E89" s="32" t="str">
        <f aca="false">"002310011628"</f>
        <v>002310011628</v>
      </c>
      <c r="F89" s="34"/>
    </row>
    <row r="90" customFormat="false" ht="45" hidden="false" customHeight="false" outlineLevel="0" collapsed="false">
      <c r="A90" s="31" t="s">
        <v>250</v>
      </c>
      <c r="B90" s="32" t="s">
        <v>251</v>
      </c>
      <c r="C90" s="33" t="s">
        <v>35</v>
      </c>
      <c r="D90" s="32" t="s">
        <v>20</v>
      </c>
      <c r="E90" s="32" t="str">
        <f aca="false">"002310011629"</f>
        <v>002310011629</v>
      </c>
      <c r="F90" s="34"/>
    </row>
    <row r="91" customFormat="false" ht="45" hidden="false" customHeight="false" outlineLevel="0" collapsed="false">
      <c r="A91" s="35" t="s">
        <v>250</v>
      </c>
      <c r="B91" s="37" t="s">
        <v>251</v>
      </c>
      <c r="C91" s="33" t="s">
        <v>35</v>
      </c>
      <c r="D91" s="37" t="s">
        <v>20</v>
      </c>
      <c r="E91" s="37" t="str">
        <f aca="false">"002310012323"</f>
        <v>002310012323</v>
      </c>
      <c r="F91" s="36"/>
    </row>
    <row r="92" customFormat="false" ht="45" hidden="false" customHeight="false" outlineLevel="0" collapsed="false">
      <c r="A92" s="35" t="s">
        <v>250</v>
      </c>
      <c r="B92" s="37" t="s">
        <v>251</v>
      </c>
      <c r="C92" s="33" t="s">
        <v>35</v>
      </c>
      <c r="D92" s="37" t="s">
        <v>20</v>
      </c>
      <c r="E92" s="37" t="str">
        <f aca="false">"002310012324"</f>
        <v>002310012324</v>
      </c>
      <c r="F92" s="36"/>
    </row>
    <row r="93" customFormat="false" ht="45" hidden="false" customHeight="false" outlineLevel="0" collapsed="false">
      <c r="A93" s="35" t="s">
        <v>250</v>
      </c>
      <c r="B93" s="37" t="s">
        <v>251</v>
      </c>
      <c r="C93" s="33" t="s">
        <v>35</v>
      </c>
      <c r="D93" s="37" t="s">
        <v>20</v>
      </c>
      <c r="E93" s="37" t="str">
        <f aca="false">"002310012328"</f>
        <v>002310012328</v>
      </c>
      <c r="F93" s="36"/>
    </row>
    <row r="94" customFormat="false" ht="45" hidden="false" customHeight="false" outlineLevel="0" collapsed="false">
      <c r="A94" s="35" t="s">
        <v>250</v>
      </c>
      <c r="B94" s="37" t="s">
        <v>251</v>
      </c>
      <c r="C94" s="33" t="s">
        <v>35</v>
      </c>
      <c r="D94" s="37" t="s">
        <v>20</v>
      </c>
      <c r="E94" s="37" t="str">
        <f aca="false">"002310012329"</f>
        <v>002310012329</v>
      </c>
      <c r="F94" s="36"/>
    </row>
    <row r="95" customFormat="false" ht="45" hidden="false" customHeight="false" outlineLevel="0" collapsed="false">
      <c r="A95" s="35" t="s">
        <v>250</v>
      </c>
      <c r="B95" s="37" t="s">
        <v>251</v>
      </c>
      <c r="C95" s="33" t="s">
        <v>35</v>
      </c>
      <c r="D95" s="37" t="s">
        <v>20</v>
      </c>
      <c r="E95" s="37" t="str">
        <f aca="false">"002310012332"</f>
        <v>002310012332</v>
      </c>
      <c r="F95" s="36"/>
    </row>
    <row r="96" customFormat="false" ht="45" hidden="false" customHeight="false" outlineLevel="0" collapsed="false">
      <c r="A96" s="35" t="s">
        <v>250</v>
      </c>
      <c r="B96" s="37" t="s">
        <v>251</v>
      </c>
      <c r="C96" s="33" t="s">
        <v>35</v>
      </c>
      <c r="D96" s="37" t="s">
        <v>20</v>
      </c>
      <c r="E96" s="37" t="str">
        <f aca="false">"002310012333"</f>
        <v>002310012333</v>
      </c>
      <c r="F96" s="36"/>
    </row>
    <row r="97" customFormat="false" ht="45" hidden="false" customHeight="false" outlineLevel="0" collapsed="false">
      <c r="A97" s="31" t="s">
        <v>250</v>
      </c>
      <c r="B97" s="32" t="s">
        <v>251</v>
      </c>
      <c r="C97" s="33" t="s">
        <v>35</v>
      </c>
      <c r="D97" s="32" t="s">
        <v>20</v>
      </c>
      <c r="E97" s="32" t="str">
        <f aca="false">"002310029161"</f>
        <v>002310029161</v>
      </c>
      <c r="F97" s="34"/>
    </row>
    <row r="98" customFormat="false" ht="45" hidden="false" customHeight="false" outlineLevel="0" collapsed="false">
      <c r="A98" s="31" t="s">
        <v>250</v>
      </c>
      <c r="B98" s="32" t="s">
        <v>251</v>
      </c>
      <c r="C98" s="33" t="s">
        <v>35</v>
      </c>
      <c r="D98" s="32" t="s">
        <v>20</v>
      </c>
      <c r="E98" s="32" t="str">
        <f aca="false">"002310010474"</f>
        <v>002310010474</v>
      </c>
      <c r="F98" s="34" t="n">
        <v>3</v>
      </c>
    </row>
    <row r="99" customFormat="false" ht="45" hidden="false" customHeight="false" outlineLevel="0" collapsed="false">
      <c r="A99" s="31" t="s">
        <v>250</v>
      </c>
      <c r="B99" s="32" t="s">
        <v>251</v>
      </c>
      <c r="C99" s="33" t="s">
        <v>35</v>
      </c>
      <c r="D99" s="32" t="s">
        <v>10</v>
      </c>
      <c r="E99" s="32" t="str">
        <f aca="false">"002310001004"</f>
        <v>002310001004</v>
      </c>
      <c r="F99" s="34"/>
    </row>
    <row r="100" customFormat="false" ht="45" hidden="false" customHeight="false" outlineLevel="0" collapsed="false">
      <c r="A100" s="31" t="s">
        <v>250</v>
      </c>
      <c r="B100" s="32" t="s">
        <v>251</v>
      </c>
      <c r="C100" s="33" t="s">
        <v>35</v>
      </c>
      <c r="D100" s="32" t="s">
        <v>10</v>
      </c>
      <c r="E100" s="32" t="str">
        <f aca="false">"002310001006"</f>
        <v>002310001006</v>
      </c>
      <c r="F100" s="34"/>
    </row>
    <row r="101" customFormat="false" ht="45" hidden="false" customHeight="false" outlineLevel="0" collapsed="false">
      <c r="A101" s="31" t="s">
        <v>250</v>
      </c>
      <c r="B101" s="32" t="s">
        <v>251</v>
      </c>
      <c r="C101" s="33" t="s">
        <v>35</v>
      </c>
      <c r="D101" s="32" t="s">
        <v>10</v>
      </c>
      <c r="E101" s="32" t="str">
        <f aca="false">"002310001017"</f>
        <v>002310001017</v>
      </c>
      <c r="F101" s="34"/>
    </row>
    <row r="102" customFormat="false" ht="45" hidden="false" customHeight="false" outlineLevel="0" collapsed="false">
      <c r="A102" s="31" t="s">
        <v>250</v>
      </c>
      <c r="B102" s="32" t="s">
        <v>251</v>
      </c>
      <c r="C102" s="33" t="s">
        <v>35</v>
      </c>
      <c r="D102" s="32" t="s">
        <v>10</v>
      </c>
      <c r="E102" s="32" t="str">
        <f aca="false">"002310001018"</f>
        <v>002310001018</v>
      </c>
      <c r="F102" s="34"/>
    </row>
    <row r="103" customFormat="false" ht="45" hidden="false" customHeight="false" outlineLevel="0" collapsed="false">
      <c r="A103" s="31" t="s">
        <v>250</v>
      </c>
      <c r="B103" s="32" t="s">
        <v>251</v>
      </c>
      <c r="C103" s="33" t="s">
        <v>35</v>
      </c>
      <c r="D103" s="32" t="s">
        <v>10</v>
      </c>
      <c r="E103" s="32" t="str">
        <f aca="false">"002310001030"</f>
        <v>002310001030</v>
      </c>
      <c r="F103" s="34"/>
    </row>
    <row r="104" customFormat="false" ht="45" hidden="false" customHeight="false" outlineLevel="0" collapsed="false">
      <c r="A104" s="31" t="s">
        <v>250</v>
      </c>
      <c r="B104" s="32" t="s">
        <v>251</v>
      </c>
      <c r="C104" s="33" t="s">
        <v>35</v>
      </c>
      <c r="D104" s="32" t="s">
        <v>10</v>
      </c>
      <c r="E104" s="32" t="str">
        <f aca="false">"002310001075"</f>
        <v>002310001075</v>
      </c>
      <c r="F104" s="34"/>
    </row>
    <row r="105" customFormat="false" ht="45" hidden="false" customHeight="false" outlineLevel="0" collapsed="false">
      <c r="A105" s="31" t="s">
        <v>250</v>
      </c>
      <c r="B105" s="32" t="s">
        <v>251</v>
      </c>
      <c r="C105" s="33" t="s">
        <v>35</v>
      </c>
      <c r="D105" s="32" t="s">
        <v>10</v>
      </c>
      <c r="E105" s="32" t="str">
        <f aca="false">"002310001076"</f>
        <v>002310001076</v>
      </c>
      <c r="F105" s="34"/>
    </row>
    <row r="106" customFormat="false" ht="45" hidden="false" customHeight="false" outlineLevel="0" collapsed="false">
      <c r="A106" s="31" t="s">
        <v>250</v>
      </c>
      <c r="B106" s="32" t="s">
        <v>251</v>
      </c>
      <c r="C106" s="33" t="s">
        <v>35</v>
      </c>
      <c r="D106" s="32" t="s">
        <v>10</v>
      </c>
      <c r="E106" s="32" t="str">
        <f aca="false">"002310001401"</f>
        <v>002310001401</v>
      </c>
      <c r="F106" s="34"/>
    </row>
    <row r="107" customFormat="false" ht="45" hidden="false" customHeight="false" outlineLevel="0" collapsed="false">
      <c r="A107" s="31" t="s">
        <v>250</v>
      </c>
      <c r="B107" s="32" t="s">
        <v>251</v>
      </c>
      <c r="C107" s="33" t="s">
        <v>35</v>
      </c>
      <c r="D107" s="32" t="s">
        <v>10</v>
      </c>
      <c r="E107" s="32" t="str">
        <f aca="false">"002310001404"</f>
        <v>002310001404</v>
      </c>
      <c r="F107" s="34"/>
    </row>
    <row r="108" customFormat="false" ht="45" hidden="false" customHeight="false" outlineLevel="0" collapsed="false">
      <c r="A108" s="31" t="s">
        <v>250</v>
      </c>
      <c r="B108" s="32" t="s">
        <v>251</v>
      </c>
      <c r="C108" s="33" t="s">
        <v>35</v>
      </c>
      <c r="D108" s="32" t="s">
        <v>10</v>
      </c>
      <c r="E108" s="32" t="str">
        <f aca="false">"002310001405"</f>
        <v>002310001405</v>
      </c>
      <c r="F108" s="34"/>
    </row>
    <row r="109" customFormat="false" ht="45" hidden="false" customHeight="false" outlineLevel="0" collapsed="false">
      <c r="A109" s="31" t="s">
        <v>250</v>
      </c>
      <c r="B109" s="32" t="s">
        <v>251</v>
      </c>
      <c r="C109" s="33" t="s">
        <v>35</v>
      </c>
      <c r="D109" s="32" t="s">
        <v>10</v>
      </c>
      <c r="E109" s="32" t="str">
        <f aca="false">"002310001407"</f>
        <v>002310001407</v>
      </c>
      <c r="F109" s="34"/>
    </row>
    <row r="110" customFormat="false" ht="45" hidden="false" customHeight="false" outlineLevel="0" collapsed="false">
      <c r="A110" s="31" t="s">
        <v>250</v>
      </c>
      <c r="B110" s="32" t="s">
        <v>251</v>
      </c>
      <c r="C110" s="33" t="s">
        <v>35</v>
      </c>
      <c r="D110" s="32" t="s">
        <v>10</v>
      </c>
      <c r="E110" s="32" t="str">
        <f aca="false">"002310001779"</f>
        <v>002310001779</v>
      </c>
      <c r="F110" s="34"/>
    </row>
    <row r="111" customFormat="false" ht="45" hidden="false" customHeight="false" outlineLevel="0" collapsed="false">
      <c r="A111" s="31" t="s">
        <v>250</v>
      </c>
      <c r="B111" s="32" t="s">
        <v>251</v>
      </c>
      <c r="C111" s="33" t="s">
        <v>35</v>
      </c>
      <c r="D111" s="32" t="s">
        <v>10</v>
      </c>
      <c r="E111" s="32" t="str">
        <f aca="false">"002310001907"</f>
        <v>002310001907</v>
      </c>
      <c r="F111" s="34"/>
    </row>
    <row r="112" customFormat="false" ht="45" hidden="false" customHeight="false" outlineLevel="0" collapsed="false">
      <c r="A112" s="31" t="s">
        <v>250</v>
      </c>
      <c r="B112" s="32" t="s">
        <v>251</v>
      </c>
      <c r="C112" s="33" t="s">
        <v>35</v>
      </c>
      <c r="D112" s="32" t="s">
        <v>10</v>
      </c>
      <c r="E112" s="32" t="str">
        <f aca="false">"002310002451"</f>
        <v>002310002451</v>
      </c>
      <c r="F112" s="34"/>
    </row>
    <row r="113" customFormat="false" ht="45" hidden="false" customHeight="false" outlineLevel="0" collapsed="false">
      <c r="A113" s="31" t="s">
        <v>250</v>
      </c>
      <c r="B113" s="32" t="s">
        <v>251</v>
      </c>
      <c r="C113" s="33" t="s">
        <v>35</v>
      </c>
      <c r="D113" s="32" t="s">
        <v>10</v>
      </c>
      <c r="E113" s="32" t="str">
        <f aca="false">"002310002452"</f>
        <v>002310002452</v>
      </c>
      <c r="F113" s="34"/>
    </row>
    <row r="114" customFormat="false" ht="45" hidden="false" customHeight="false" outlineLevel="0" collapsed="false">
      <c r="A114" s="31" t="s">
        <v>250</v>
      </c>
      <c r="B114" s="32" t="s">
        <v>251</v>
      </c>
      <c r="C114" s="33" t="s">
        <v>35</v>
      </c>
      <c r="D114" s="32" t="s">
        <v>10</v>
      </c>
      <c r="E114" s="32" t="str">
        <f aca="false">"002310002607"</f>
        <v>002310002607</v>
      </c>
      <c r="F114" s="34"/>
    </row>
    <row r="115" customFormat="false" ht="45" hidden="false" customHeight="false" outlineLevel="0" collapsed="false">
      <c r="A115" s="31" t="s">
        <v>250</v>
      </c>
      <c r="B115" s="32" t="s">
        <v>251</v>
      </c>
      <c r="C115" s="33" t="s">
        <v>35</v>
      </c>
      <c r="D115" s="32" t="s">
        <v>10</v>
      </c>
      <c r="E115" s="32" t="str">
        <f aca="false">"002310003320"</f>
        <v>002310003320</v>
      </c>
      <c r="F115" s="34"/>
    </row>
    <row r="116" customFormat="false" ht="45" hidden="false" customHeight="false" outlineLevel="0" collapsed="false">
      <c r="A116" s="31" t="s">
        <v>250</v>
      </c>
      <c r="B116" s="32" t="s">
        <v>251</v>
      </c>
      <c r="C116" s="33" t="s">
        <v>35</v>
      </c>
      <c r="D116" s="32" t="s">
        <v>10</v>
      </c>
      <c r="E116" s="32" t="str">
        <f aca="false">"002310003321"</f>
        <v>002310003321</v>
      </c>
      <c r="F116" s="34"/>
    </row>
    <row r="117" customFormat="false" ht="45" hidden="false" customHeight="false" outlineLevel="0" collapsed="false">
      <c r="A117" s="31" t="s">
        <v>250</v>
      </c>
      <c r="B117" s="32" t="s">
        <v>251</v>
      </c>
      <c r="C117" s="33" t="s">
        <v>35</v>
      </c>
      <c r="D117" s="32" t="s">
        <v>10</v>
      </c>
      <c r="E117" s="32" t="str">
        <f aca="false">"002310005672"</f>
        <v>002310005672</v>
      </c>
      <c r="F117" s="34"/>
    </row>
    <row r="118" customFormat="false" ht="45" hidden="false" customHeight="false" outlineLevel="0" collapsed="false">
      <c r="A118" s="31" t="s">
        <v>250</v>
      </c>
      <c r="B118" s="32" t="s">
        <v>251</v>
      </c>
      <c r="C118" s="33" t="s">
        <v>35</v>
      </c>
      <c r="D118" s="32" t="s">
        <v>10</v>
      </c>
      <c r="E118" s="32" t="str">
        <f aca="false">"002310010257"</f>
        <v>002310010257</v>
      </c>
      <c r="F118" s="34"/>
    </row>
    <row r="119" customFormat="false" ht="45" hidden="false" customHeight="false" outlineLevel="0" collapsed="false">
      <c r="A119" s="31" t="s">
        <v>250</v>
      </c>
      <c r="B119" s="32" t="s">
        <v>251</v>
      </c>
      <c r="C119" s="33" t="s">
        <v>35</v>
      </c>
      <c r="D119" s="32" t="s">
        <v>10</v>
      </c>
      <c r="E119" s="32" t="str">
        <f aca="false">"002310010266"</f>
        <v>002310010266</v>
      </c>
      <c r="F119" s="34"/>
    </row>
    <row r="120" customFormat="false" ht="45" hidden="false" customHeight="false" outlineLevel="0" collapsed="false">
      <c r="A120" s="31" t="s">
        <v>250</v>
      </c>
      <c r="B120" s="32" t="s">
        <v>251</v>
      </c>
      <c r="C120" s="33" t="s">
        <v>35</v>
      </c>
      <c r="D120" s="32" t="s">
        <v>10</v>
      </c>
      <c r="E120" s="32" t="str">
        <f aca="false">"002310010269"</f>
        <v>002310010269</v>
      </c>
      <c r="F120" s="34"/>
    </row>
    <row r="121" customFormat="false" ht="45" hidden="false" customHeight="false" outlineLevel="0" collapsed="false">
      <c r="A121" s="31" t="s">
        <v>250</v>
      </c>
      <c r="B121" s="32" t="s">
        <v>251</v>
      </c>
      <c r="C121" s="33" t="s">
        <v>35</v>
      </c>
      <c r="D121" s="32" t="s">
        <v>10</v>
      </c>
      <c r="E121" s="32" t="str">
        <f aca="false">"002310010270"</f>
        <v>002310010270</v>
      </c>
      <c r="F121" s="34"/>
    </row>
    <row r="122" customFormat="false" ht="45" hidden="false" customHeight="false" outlineLevel="0" collapsed="false">
      <c r="A122" s="31" t="s">
        <v>250</v>
      </c>
      <c r="B122" s="32" t="s">
        <v>251</v>
      </c>
      <c r="C122" s="33" t="s">
        <v>35</v>
      </c>
      <c r="D122" s="32" t="s">
        <v>10</v>
      </c>
      <c r="E122" s="32" t="str">
        <f aca="false">"002310010495"</f>
        <v>002310010495</v>
      </c>
      <c r="F122" s="34"/>
    </row>
    <row r="123" customFormat="false" ht="45" hidden="false" customHeight="false" outlineLevel="0" collapsed="false">
      <c r="A123" s="31" t="s">
        <v>250</v>
      </c>
      <c r="B123" s="32" t="s">
        <v>251</v>
      </c>
      <c r="C123" s="33" t="s">
        <v>35</v>
      </c>
      <c r="D123" s="32" t="s">
        <v>10</v>
      </c>
      <c r="E123" s="32" t="str">
        <f aca="false">"002310010515"</f>
        <v>002310010515</v>
      </c>
      <c r="F123" s="34"/>
    </row>
    <row r="124" customFormat="false" ht="45" hidden="false" customHeight="false" outlineLevel="0" collapsed="false">
      <c r="A124" s="31" t="s">
        <v>250</v>
      </c>
      <c r="B124" s="32" t="s">
        <v>251</v>
      </c>
      <c r="C124" s="33" t="s">
        <v>35</v>
      </c>
      <c r="D124" s="32" t="s">
        <v>10</v>
      </c>
      <c r="E124" s="32" t="str">
        <f aca="false">"002310010652"</f>
        <v>002310010652</v>
      </c>
      <c r="F124" s="34"/>
    </row>
    <row r="125" customFormat="false" ht="45" hidden="false" customHeight="false" outlineLevel="0" collapsed="false">
      <c r="A125" s="31" t="s">
        <v>250</v>
      </c>
      <c r="B125" s="32" t="s">
        <v>251</v>
      </c>
      <c r="C125" s="33" t="s">
        <v>35</v>
      </c>
      <c r="D125" s="32" t="s">
        <v>10</v>
      </c>
      <c r="E125" s="32" t="str">
        <f aca="false">"002310010831"</f>
        <v>002310010831</v>
      </c>
      <c r="F125" s="34"/>
    </row>
    <row r="126" customFormat="false" ht="45" hidden="false" customHeight="false" outlineLevel="0" collapsed="false">
      <c r="A126" s="31" t="s">
        <v>250</v>
      </c>
      <c r="B126" s="32" t="s">
        <v>251</v>
      </c>
      <c r="C126" s="33" t="s">
        <v>35</v>
      </c>
      <c r="D126" s="32" t="s">
        <v>10</v>
      </c>
      <c r="E126" s="32" t="str">
        <f aca="false">"002310010832"</f>
        <v>002310010832</v>
      </c>
      <c r="F126" s="34"/>
    </row>
    <row r="127" customFormat="false" ht="45" hidden="false" customHeight="false" outlineLevel="0" collapsed="false">
      <c r="A127" s="31" t="s">
        <v>250</v>
      </c>
      <c r="B127" s="32" t="s">
        <v>251</v>
      </c>
      <c r="C127" s="33" t="s">
        <v>35</v>
      </c>
      <c r="D127" s="32" t="s">
        <v>10</v>
      </c>
      <c r="E127" s="32" t="str">
        <f aca="false">"002310010835"</f>
        <v>002310010835</v>
      </c>
      <c r="F127" s="34"/>
    </row>
    <row r="128" customFormat="false" ht="45" hidden="false" customHeight="false" outlineLevel="0" collapsed="false">
      <c r="A128" s="31" t="s">
        <v>250</v>
      </c>
      <c r="B128" s="32" t="s">
        <v>251</v>
      </c>
      <c r="C128" s="33" t="s">
        <v>35</v>
      </c>
      <c r="D128" s="32" t="s">
        <v>10</v>
      </c>
      <c r="E128" s="32" t="str">
        <f aca="false">"002310010836"</f>
        <v>002310010836</v>
      </c>
      <c r="F128" s="34"/>
    </row>
    <row r="129" customFormat="false" ht="45" hidden="false" customHeight="false" outlineLevel="0" collapsed="false">
      <c r="A129" s="31" t="s">
        <v>250</v>
      </c>
      <c r="B129" s="32" t="s">
        <v>251</v>
      </c>
      <c r="C129" s="33" t="s">
        <v>35</v>
      </c>
      <c r="D129" s="32" t="s">
        <v>10</v>
      </c>
      <c r="E129" s="32" t="str">
        <f aca="false">"002310010838"</f>
        <v>002310010838</v>
      </c>
      <c r="F129" s="34"/>
    </row>
    <row r="130" customFormat="false" ht="45" hidden="false" customHeight="false" outlineLevel="0" collapsed="false">
      <c r="A130" s="31" t="s">
        <v>250</v>
      </c>
      <c r="B130" s="32" t="s">
        <v>251</v>
      </c>
      <c r="C130" s="33" t="s">
        <v>35</v>
      </c>
      <c r="D130" s="32" t="s">
        <v>10</v>
      </c>
      <c r="E130" s="32" t="str">
        <f aca="false">"002310010881"</f>
        <v>002310010881</v>
      </c>
      <c r="F130" s="34"/>
    </row>
    <row r="131" customFormat="false" ht="45" hidden="false" customHeight="false" outlineLevel="0" collapsed="false">
      <c r="A131" s="31" t="s">
        <v>250</v>
      </c>
      <c r="B131" s="32" t="s">
        <v>251</v>
      </c>
      <c r="C131" s="33" t="s">
        <v>35</v>
      </c>
      <c r="D131" s="32" t="s">
        <v>10</v>
      </c>
      <c r="E131" s="32" t="str">
        <f aca="false">"002310010978"</f>
        <v>002310010978</v>
      </c>
      <c r="F131" s="34"/>
    </row>
    <row r="132" customFormat="false" ht="45" hidden="false" customHeight="false" outlineLevel="0" collapsed="false">
      <c r="A132" s="31" t="s">
        <v>250</v>
      </c>
      <c r="B132" s="32" t="s">
        <v>251</v>
      </c>
      <c r="C132" s="33" t="s">
        <v>35</v>
      </c>
      <c r="D132" s="32" t="s">
        <v>10</v>
      </c>
      <c r="E132" s="32" t="str">
        <f aca="false">"002310011437"</f>
        <v>002310011437</v>
      </c>
      <c r="F132" s="34"/>
    </row>
    <row r="133" customFormat="false" ht="45" hidden="false" customHeight="false" outlineLevel="0" collapsed="false">
      <c r="A133" s="31" t="s">
        <v>250</v>
      </c>
      <c r="B133" s="32" t="s">
        <v>251</v>
      </c>
      <c r="C133" s="33" t="s">
        <v>35</v>
      </c>
      <c r="D133" s="32" t="s">
        <v>10</v>
      </c>
      <c r="E133" s="32" t="str">
        <f aca="false">"002310011799"</f>
        <v>002310011799</v>
      </c>
      <c r="F133" s="34"/>
    </row>
    <row r="134" customFormat="false" ht="45" hidden="false" customHeight="false" outlineLevel="0" collapsed="false">
      <c r="A134" s="31" t="s">
        <v>250</v>
      </c>
      <c r="B134" s="32" t="s">
        <v>251</v>
      </c>
      <c r="C134" s="33" t="s">
        <v>35</v>
      </c>
      <c r="D134" s="32" t="s">
        <v>10</v>
      </c>
      <c r="E134" s="32" t="str">
        <f aca="false">"002310011801"</f>
        <v>002310011801</v>
      </c>
      <c r="F134" s="34"/>
    </row>
    <row r="135" customFormat="false" ht="45" hidden="false" customHeight="false" outlineLevel="0" collapsed="false">
      <c r="A135" s="31" t="s">
        <v>250</v>
      </c>
      <c r="B135" s="32" t="s">
        <v>251</v>
      </c>
      <c r="C135" s="33" t="s">
        <v>35</v>
      </c>
      <c r="D135" s="32" t="s">
        <v>10</v>
      </c>
      <c r="E135" s="32" t="str">
        <f aca="false">"002310011802"</f>
        <v>002310011802</v>
      </c>
      <c r="F135" s="34"/>
    </row>
    <row r="136" customFormat="false" ht="45" hidden="false" customHeight="false" outlineLevel="0" collapsed="false">
      <c r="A136" s="31" t="s">
        <v>250</v>
      </c>
      <c r="B136" s="32" t="s">
        <v>251</v>
      </c>
      <c r="C136" s="33" t="s">
        <v>35</v>
      </c>
      <c r="D136" s="32" t="s">
        <v>10</v>
      </c>
      <c r="E136" s="32" t="str">
        <f aca="false">"002310011836"</f>
        <v>002310011836</v>
      </c>
      <c r="F136" s="34"/>
    </row>
    <row r="137" customFormat="false" ht="45" hidden="false" customHeight="false" outlineLevel="0" collapsed="false">
      <c r="A137" s="31" t="s">
        <v>250</v>
      </c>
      <c r="B137" s="32" t="s">
        <v>251</v>
      </c>
      <c r="C137" s="33" t="s">
        <v>35</v>
      </c>
      <c r="D137" s="32" t="s">
        <v>10</v>
      </c>
      <c r="E137" s="32" t="str">
        <f aca="false">"002310011837"</f>
        <v>002310011837</v>
      </c>
      <c r="F137" s="34"/>
    </row>
    <row r="138" customFormat="false" ht="45" hidden="false" customHeight="false" outlineLevel="0" collapsed="false">
      <c r="A138" s="31" t="s">
        <v>250</v>
      </c>
      <c r="B138" s="32" t="s">
        <v>251</v>
      </c>
      <c r="C138" s="33" t="s">
        <v>35</v>
      </c>
      <c r="D138" s="32" t="s">
        <v>10</v>
      </c>
      <c r="E138" s="32" t="str">
        <f aca="false">"002310011900"</f>
        <v>002310011900</v>
      </c>
      <c r="F138" s="34"/>
    </row>
    <row r="139" customFormat="false" ht="45" hidden="false" customHeight="false" outlineLevel="0" collapsed="false">
      <c r="A139" s="31" t="s">
        <v>250</v>
      </c>
      <c r="B139" s="32" t="s">
        <v>251</v>
      </c>
      <c r="C139" s="33" t="s">
        <v>35</v>
      </c>
      <c r="D139" s="32" t="s">
        <v>10</v>
      </c>
      <c r="E139" s="32" t="str">
        <f aca="false">"002310011930"</f>
        <v>002310011930</v>
      </c>
      <c r="F139" s="34"/>
    </row>
    <row r="140" customFormat="false" ht="45" hidden="false" customHeight="false" outlineLevel="0" collapsed="false">
      <c r="A140" s="31" t="s">
        <v>250</v>
      </c>
      <c r="B140" s="32" t="s">
        <v>251</v>
      </c>
      <c r="C140" s="33" t="s">
        <v>35</v>
      </c>
      <c r="D140" s="32" t="s">
        <v>10</v>
      </c>
      <c r="E140" s="32" t="str">
        <f aca="false">"002310011931"</f>
        <v>002310011931</v>
      </c>
      <c r="F140" s="34"/>
    </row>
    <row r="141" customFormat="false" ht="45" hidden="false" customHeight="false" outlineLevel="0" collapsed="false">
      <c r="A141" s="31" t="s">
        <v>250</v>
      </c>
      <c r="B141" s="32" t="s">
        <v>251</v>
      </c>
      <c r="C141" s="33" t="s">
        <v>35</v>
      </c>
      <c r="D141" s="32" t="s">
        <v>10</v>
      </c>
      <c r="E141" s="32" t="str">
        <f aca="false">"002310011998"</f>
        <v>002310011998</v>
      </c>
      <c r="F141" s="34"/>
    </row>
    <row r="142" customFormat="false" ht="45" hidden="false" customHeight="false" outlineLevel="0" collapsed="false">
      <c r="A142" s="31" t="s">
        <v>250</v>
      </c>
      <c r="B142" s="32" t="s">
        <v>251</v>
      </c>
      <c r="C142" s="33" t="s">
        <v>35</v>
      </c>
      <c r="D142" s="32" t="s">
        <v>10</v>
      </c>
      <c r="E142" s="32" t="str">
        <f aca="false">"002310011999"</f>
        <v>002310011999</v>
      </c>
      <c r="F142" s="34"/>
    </row>
    <row r="143" customFormat="false" ht="45" hidden="false" customHeight="false" outlineLevel="0" collapsed="false">
      <c r="A143" s="31" t="s">
        <v>250</v>
      </c>
      <c r="B143" s="32" t="s">
        <v>251</v>
      </c>
      <c r="C143" s="33" t="s">
        <v>35</v>
      </c>
      <c r="D143" s="32" t="s">
        <v>10</v>
      </c>
      <c r="E143" s="32" t="str">
        <f aca="false">"002310012002"</f>
        <v>002310012002</v>
      </c>
      <c r="F143" s="34"/>
    </row>
    <row r="144" customFormat="false" ht="45" hidden="false" customHeight="false" outlineLevel="0" collapsed="false">
      <c r="A144" s="31" t="s">
        <v>250</v>
      </c>
      <c r="B144" s="32" t="s">
        <v>251</v>
      </c>
      <c r="C144" s="33" t="s">
        <v>35</v>
      </c>
      <c r="D144" s="32" t="s">
        <v>10</v>
      </c>
      <c r="E144" s="32" t="str">
        <f aca="false">"002310012175"</f>
        <v>002310012175</v>
      </c>
      <c r="F144" s="34"/>
    </row>
    <row r="145" customFormat="false" ht="45" hidden="false" customHeight="false" outlineLevel="0" collapsed="false">
      <c r="A145" s="31" t="s">
        <v>250</v>
      </c>
      <c r="B145" s="32" t="s">
        <v>251</v>
      </c>
      <c r="C145" s="33" t="s">
        <v>35</v>
      </c>
      <c r="D145" s="32" t="s">
        <v>10</v>
      </c>
      <c r="E145" s="32" t="str">
        <f aca="false">"002310012176"</f>
        <v>002310012176</v>
      </c>
      <c r="F145" s="34"/>
    </row>
    <row r="146" customFormat="false" ht="45" hidden="false" customHeight="false" outlineLevel="0" collapsed="false">
      <c r="A146" s="31" t="s">
        <v>250</v>
      </c>
      <c r="B146" s="32" t="s">
        <v>251</v>
      </c>
      <c r="C146" s="33" t="s">
        <v>35</v>
      </c>
      <c r="D146" s="32" t="s">
        <v>10</v>
      </c>
      <c r="E146" s="32" t="str">
        <f aca="false">"002310023529"</f>
        <v>002310023529</v>
      </c>
      <c r="F146" s="34"/>
    </row>
    <row r="147" customFormat="false" ht="45" hidden="false" customHeight="false" outlineLevel="0" collapsed="false">
      <c r="A147" s="31" t="s">
        <v>250</v>
      </c>
      <c r="B147" s="32" t="s">
        <v>251</v>
      </c>
      <c r="C147" s="33" t="s">
        <v>35</v>
      </c>
      <c r="D147" s="32" t="s">
        <v>10</v>
      </c>
      <c r="E147" s="32" t="str">
        <f aca="false">"002310023537"</f>
        <v>002310023537</v>
      </c>
      <c r="F147" s="34"/>
    </row>
    <row r="148" customFormat="false" ht="45" hidden="false" customHeight="false" outlineLevel="0" collapsed="false">
      <c r="A148" s="31" t="s">
        <v>250</v>
      </c>
      <c r="B148" s="32" t="s">
        <v>251</v>
      </c>
      <c r="C148" s="33" t="s">
        <v>35</v>
      </c>
      <c r="D148" s="32" t="s">
        <v>10</v>
      </c>
      <c r="E148" s="32" t="str">
        <f aca="false">"002310033581"</f>
        <v>002310033581</v>
      </c>
      <c r="F148" s="34"/>
    </row>
    <row r="149" customFormat="false" ht="45" hidden="false" customHeight="false" outlineLevel="0" collapsed="false">
      <c r="A149" s="31" t="s">
        <v>250</v>
      </c>
      <c r="B149" s="32" t="s">
        <v>251</v>
      </c>
      <c r="C149" s="33" t="s">
        <v>35</v>
      </c>
      <c r="D149" s="32" t="s">
        <v>10</v>
      </c>
      <c r="E149" s="32" t="str">
        <f aca="false">"002310070295"</f>
        <v>002310070295</v>
      </c>
      <c r="F149" s="34"/>
    </row>
    <row r="150" customFormat="false" ht="45" hidden="false" customHeight="false" outlineLevel="0" collapsed="false">
      <c r="A150" s="31" t="s">
        <v>250</v>
      </c>
      <c r="B150" s="32" t="s">
        <v>251</v>
      </c>
      <c r="C150" s="33" t="s">
        <v>35</v>
      </c>
      <c r="D150" s="32" t="s">
        <v>10</v>
      </c>
      <c r="E150" s="32" t="str">
        <f aca="false">"002310070296"</f>
        <v>002310070296</v>
      </c>
      <c r="F150" s="34"/>
    </row>
    <row r="151" customFormat="false" ht="45" hidden="false" customHeight="false" outlineLevel="0" collapsed="false">
      <c r="A151" s="31" t="s">
        <v>250</v>
      </c>
      <c r="B151" s="32" t="s">
        <v>251</v>
      </c>
      <c r="C151" s="33" t="s">
        <v>35</v>
      </c>
      <c r="D151" s="32" t="s">
        <v>22</v>
      </c>
      <c r="E151" s="32" t="str">
        <f aca="false">"002310002347"</f>
        <v>002310002347</v>
      </c>
      <c r="F151" s="34"/>
    </row>
    <row r="152" customFormat="false" ht="45" hidden="false" customHeight="false" outlineLevel="0" collapsed="false">
      <c r="A152" s="31" t="s">
        <v>250</v>
      </c>
      <c r="B152" s="32" t="s">
        <v>251</v>
      </c>
      <c r="C152" s="33" t="s">
        <v>35</v>
      </c>
      <c r="D152" s="32" t="s">
        <v>22</v>
      </c>
      <c r="E152" s="32" t="str">
        <f aca="false">"002310010224"</f>
        <v>002310010224</v>
      </c>
      <c r="F152" s="34"/>
    </row>
    <row r="153" customFormat="false" ht="45" hidden="false" customHeight="false" outlineLevel="0" collapsed="false">
      <c r="A153" s="31" t="s">
        <v>250</v>
      </c>
      <c r="B153" s="32" t="s">
        <v>251</v>
      </c>
      <c r="C153" s="33" t="s">
        <v>35</v>
      </c>
      <c r="D153" s="32" t="s">
        <v>22</v>
      </c>
      <c r="E153" s="32" t="str">
        <f aca="false">"002310010306"</f>
        <v>002310010306</v>
      </c>
      <c r="F153" s="34"/>
    </row>
    <row r="154" customFormat="false" ht="45" hidden="false" customHeight="false" outlineLevel="0" collapsed="false">
      <c r="A154" s="31" t="s">
        <v>250</v>
      </c>
      <c r="B154" s="32" t="s">
        <v>251</v>
      </c>
      <c r="C154" s="33" t="s">
        <v>35</v>
      </c>
      <c r="D154" s="32" t="s">
        <v>22</v>
      </c>
      <c r="E154" s="32" t="str">
        <f aca="false">"002310010309"</f>
        <v>002310010309</v>
      </c>
      <c r="F154" s="34"/>
    </row>
    <row r="155" customFormat="false" ht="45" hidden="false" customHeight="false" outlineLevel="0" collapsed="false">
      <c r="A155" s="31" t="s">
        <v>250</v>
      </c>
      <c r="B155" s="32" t="s">
        <v>251</v>
      </c>
      <c r="C155" s="33" t="s">
        <v>35</v>
      </c>
      <c r="D155" s="32" t="s">
        <v>22</v>
      </c>
      <c r="E155" s="32" t="str">
        <f aca="false">"002310010310"</f>
        <v>002310010310</v>
      </c>
      <c r="F155" s="34"/>
    </row>
    <row r="156" customFormat="false" ht="45" hidden="false" customHeight="false" outlineLevel="0" collapsed="false">
      <c r="A156" s="31" t="s">
        <v>250</v>
      </c>
      <c r="B156" s="32" t="s">
        <v>251</v>
      </c>
      <c r="C156" s="33" t="s">
        <v>35</v>
      </c>
      <c r="D156" s="32" t="s">
        <v>22</v>
      </c>
      <c r="E156" s="32" t="str">
        <f aca="false">"002310010311"</f>
        <v>002310010311</v>
      </c>
      <c r="F156" s="34"/>
    </row>
    <row r="157" customFormat="false" ht="45" hidden="false" customHeight="false" outlineLevel="0" collapsed="false">
      <c r="A157" s="31" t="s">
        <v>250</v>
      </c>
      <c r="B157" s="32" t="s">
        <v>251</v>
      </c>
      <c r="C157" s="33" t="s">
        <v>35</v>
      </c>
      <c r="D157" s="32" t="s">
        <v>22</v>
      </c>
      <c r="E157" s="32" t="str">
        <f aca="false">"002310010312"</f>
        <v>002310010312</v>
      </c>
      <c r="F157" s="34"/>
    </row>
    <row r="158" customFormat="false" ht="45" hidden="false" customHeight="false" outlineLevel="0" collapsed="false">
      <c r="A158" s="31" t="s">
        <v>250</v>
      </c>
      <c r="B158" s="32" t="s">
        <v>251</v>
      </c>
      <c r="C158" s="33" t="s">
        <v>35</v>
      </c>
      <c r="D158" s="32" t="s">
        <v>22</v>
      </c>
      <c r="E158" s="32" t="str">
        <f aca="false">"002310010527"</f>
        <v>002310010527</v>
      </c>
      <c r="F158" s="34"/>
    </row>
    <row r="159" customFormat="false" ht="45" hidden="false" customHeight="false" outlineLevel="0" collapsed="false">
      <c r="A159" s="31" t="s">
        <v>250</v>
      </c>
      <c r="B159" s="32" t="s">
        <v>251</v>
      </c>
      <c r="C159" s="33" t="s">
        <v>35</v>
      </c>
      <c r="D159" s="32" t="s">
        <v>22</v>
      </c>
      <c r="E159" s="32" t="str">
        <f aca="false">"002310011562"</f>
        <v>002310011562</v>
      </c>
      <c r="F159" s="34"/>
    </row>
    <row r="160" customFormat="false" ht="45" hidden="false" customHeight="false" outlineLevel="0" collapsed="false">
      <c r="A160" s="31" t="s">
        <v>250</v>
      </c>
      <c r="B160" s="32" t="s">
        <v>251</v>
      </c>
      <c r="C160" s="33" t="s">
        <v>35</v>
      </c>
      <c r="D160" s="32" t="s">
        <v>22</v>
      </c>
      <c r="E160" s="32" t="str">
        <f aca="false">"002310011698"</f>
        <v>002310011698</v>
      </c>
      <c r="F160" s="34"/>
    </row>
    <row r="161" customFormat="false" ht="45" hidden="false" customHeight="false" outlineLevel="0" collapsed="false">
      <c r="A161" s="31" t="s">
        <v>250</v>
      </c>
      <c r="B161" s="32" t="s">
        <v>251</v>
      </c>
      <c r="C161" s="33" t="s">
        <v>35</v>
      </c>
      <c r="D161" s="32" t="s">
        <v>22</v>
      </c>
      <c r="E161" s="32" t="str">
        <f aca="false">"002310011893"</f>
        <v>002310011893</v>
      </c>
      <c r="F161" s="34"/>
    </row>
    <row r="162" customFormat="false" ht="45" hidden="false" customHeight="false" outlineLevel="0" collapsed="false">
      <c r="A162" s="31" t="s">
        <v>250</v>
      </c>
      <c r="B162" s="32" t="s">
        <v>251</v>
      </c>
      <c r="C162" s="33" t="s">
        <v>35</v>
      </c>
      <c r="D162" s="32" t="s">
        <v>22</v>
      </c>
      <c r="E162" s="32" t="str">
        <f aca="false">"002310027789"</f>
        <v>002310027789</v>
      </c>
      <c r="F162" s="34"/>
    </row>
    <row r="163" customFormat="false" ht="45" hidden="false" customHeight="false" outlineLevel="0" collapsed="false">
      <c r="A163" s="31" t="s">
        <v>250</v>
      </c>
      <c r="B163" s="32" t="s">
        <v>251</v>
      </c>
      <c r="C163" s="33" t="s">
        <v>35</v>
      </c>
      <c r="D163" s="32" t="s">
        <v>22</v>
      </c>
      <c r="E163" s="32" t="str">
        <f aca="false">"002310039606"</f>
        <v>002310039606</v>
      </c>
      <c r="F163" s="34"/>
    </row>
    <row r="164" customFormat="false" ht="45" hidden="false" customHeight="false" outlineLevel="0" collapsed="false">
      <c r="A164" s="31" t="s">
        <v>250</v>
      </c>
      <c r="B164" s="32" t="s">
        <v>251</v>
      </c>
      <c r="C164" s="33" t="s">
        <v>35</v>
      </c>
      <c r="D164" s="32" t="s">
        <v>22</v>
      </c>
      <c r="E164" s="32" t="str">
        <f aca="false">"002310085339"</f>
        <v>002310085339</v>
      </c>
      <c r="F164" s="34"/>
    </row>
    <row r="165" customFormat="false" ht="45" hidden="false" customHeight="false" outlineLevel="0" collapsed="false">
      <c r="A165" s="31" t="s">
        <v>250</v>
      </c>
      <c r="B165" s="32" t="s">
        <v>251</v>
      </c>
      <c r="C165" s="33" t="s">
        <v>35</v>
      </c>
      <c r="D165" s="32" t="s">
        <v>22</v>
      </c>
      <c r="E165" s="32" t="str">
        <f aca="false">"005849604347"</f>
        <v>005849604347</v>
      </c>
      <c r="F165" s="34"/>
    </row>
    <row r="166" customFormat="false" ht="45" hidden="false" customHeight="false" outlineLevel="0" collapsed="false">
      <c r="A166" s="31" t="s">
        <v>250</v>
      </c>
      <c r="B166" s="32" t="s">
        <v>251</v>
      </c>
      <c r="C166" s="33" t="s">
        <v>35</v>
      </c>
      <c r="D166" s="32" t="s">
        <v>22</v>
      </c>
      <c r="E166" s="32" t="str">
        <f aca="false">"005849604350"</f>
        <v>005849604350</v>
      </c>
      <c r="F166" s="34"/>
    </row>
    <row r="167" customFormat="false" ht="45" hidden="false" customHeight="false" outlineLevel="0" collapsed="false">
      <c r="A167" s="31" t="s">
        <v>252</v>
      </c>
      <c r="B167" s="32" t="s">
        <v>251</v>
      </c>
      <c r="C167" s="33" t="s">
        <v>35</v>
      </c>
      <c r="D167" s="32" t="s">
        <v>17</v>
      </c>
      <c r="E167" s="32" t="str">
        <f aca="false">"001901471226"</f>
        <v>001901471226</v>
      </c>
      <c r="F167" s="38"/>
    </row>
    <row r="168" customFormat="false" ht="45" hidden="false" customHeight="false" outlineLevel="0" collapsed="false">
      <c r="A168" s="31" t="s">
        <v>252</v>
      </c>
      <c r="B168" s="32" t="s">
        <v>251</v>
      </c>
      <c r="C168" s="33" t="s">
        <v>35</v>
      </c>
      <c r="D168" s="32" t="s">
        <v>17</v>
      </c>
      <c r="E168" s="32" t="str">
        <f aca="false">"001901471229"</f>
        <v>001901471229</v>
      </c>
      <c r="F168" s="38"/>
    </row>
    <row r="169" customFormat="false" ht="45" hidden="false" customHeight="false" outlineLevel="0" collapsed="false">
      <c r="A169" s="31" t="s">
        <v>252</v>
      </c>
      <c r="B169" s="32" t="s">
        <v>251</v>
      </c>
      <c r="C169" s="33" t="s">
        <v>35</v>
      </c>
      <c r="D169" s="32" t="s">
        <v>17</v>
      </c>
      <c r="E169" s="32" t="str">
        <f aca="false">"001901471236"</f>
        <v>001901471236</v>
      </c>
      <c r="F169" s="38"/>
    </row>
    <row r="170" customFormat="false" ht="45" hidden="false" customHeight="false" outlineLevel="0" collapsed="false">
      <c r="A170" s="31" t="s">
        <v>252</v>
      </c>
      <c r="B170" s="32" t="s">
        <v>251</v>
      </c>
      <c r="C170" s="33" t="s">
        <v>35</v>
      </c>
      <c r="D170" s="32" t="s">
        <v>17</v>
      </c>
      <c r="E170" s="32" t="str">
        <f aca="false">"001901471243"</f>
        <v>001901471243</v>
      </c>
      <c r="F170" s="38"/>
    </row>
    <row r="171" customFormat="false" ht="45" hidden="false" customHeight="false" outlineLevel="0" collapsed="false">
      <c r="A171" s="31" t="s">
        <v>252</v>
      </c>
      <c r="B171" s="32" t="s">
        <v>251</v>
      </c>
      <c r="C171" s="33" t="s">
        <v>35</v>
      </c>
      <c r="D171" s="32" t="s">
        <v>17</v>
      </c>
      <c r="E171" s="32" t="str">
        <f aca="false">"001901471245"</f>
        <v>001901471245</v>
      </c>
      <c r="F171" s="38"/>
    </row>
    <row r="172" customFormat="false" ht="45" hidden="false" customHeight="false" outlineLevel="0" collapsed="false">
      <c r="A172" s="31" t="s">
        <v>252</v>
      </c>
      <c r="B172" s="32" t="s">
        <v>251</v>
      </c>
      <c r="C172" s="33" t="s">
        <v>35</v>
      </c>
      <c r="D172" s="32" t="s">
        <v>17</v>
      </c>
      <c r="E172" s="32" t="str">
        <f aca="false">"001901471246"</f>
        <v>001901471246</v>
      </c>
      <c r="F172" s="38"/>
    </row>
    <row r="173" customFormat="false" ht="45" hidden="false" customHeight="false" outlineLevel="0" collapsed="false">
      <c r="A173" s="31" t="s">
        <v>252</v>
      </c>
      <c r="B173" s="32" t="s">
        <v>251</v>
      </c>
      <c r="C173" s="33" t="s">
        <v>35</v>
      </c>
      <c r="D173" s="32" t="s">
        <v>17</v>
      </c>
      <c r="E173" s="32" t="str">
        <f aca="false">"001901471250"</f>
        <v>001901471250</v>
      </c>
      <c r="F173" s="38"/>
    </row>
    <row r="174" customFormat="false" ht="45" hidden="false" customHeight="false" outlineLevel="0" collapsed="false">
      <c r="A174" s="31" t="s">
        <v>252</v>
      </c>
      <c r="B174" s="32" t="s">
        <v>251</v>
      </c>
      <c r="C174" s="33" t="s">
        <v>35</v>
      </c>
      <c r="D174" s="32" t="s">
        <v>17</v>
      </c>
      <c r="E174" s="32" t="str">
        <f aca="false">"001901471254"</f>
        <v>001901471254</v>
      </c>
      <c r="F174" s="38"/>
    </row>
    <row r="175" customFormat="false" ht="45" hidden="false" customHeight="false" outlineLevel="0" collapsed="false">
      <c r="A175" s="31" t="s">
        <v>252</v>
      </c>
      <c r="B175" s="32" t="s">
        <v>251</v>
      </c>
      <c r="C175" s="33" t="s">
        <v>35</v>
      </c>
      <c r="D175" s="32" t="s">
        <v>17</v>
      </c>
      <c r="E175" s="32" t="str">
        <f aca="false">"001901471256"</f>
        <v>001901471256</v>
      </c>
      <c r="F175" s="38"/>
    </row>
    <row r="176" customFormat="false" ht="45" hidden="false" customHeight="false" outlineLevel="0" collapsed="false">
      <c r="A176" s="31" t="s">
        <v>252</v>
      </c>
      <c r="B176" s="32" t="s">
        <v>251</v>
      </c>
      <c r="C176" s="33" t="s">
        <v>35</v>
      </c>
      <c r="D176" s="32" t="s">
        <v>17</v>
      </c>
      <c r="E176" s="32" t="str">
        <f aca="false">"001901471257"</f>
        <v>001901471257</v>
      </c>
      <c r="F176" s="38"/>
    </row>
    <row r="177" customFormat="false" ht="45" hidden="false" customHeight="false" outlineLevel="0" collapsed="false">
      <c r="A177" s="31" t="s">
        <v>252</v>
      </c>
      <c r="B177" s="32" t="s">
        <v>251</v>
      </c>
      <c r="C177" s="33" t="s">
        <v>35</v>
      </c>
      <c r="D177" s="32" t="s">
        <v>17</v>
      </c>
      <c r="E177" s="32" t="str">
        <f aca="false">"001901471262"</f>
        <v>001901471262</v>
      </c>
      <c r="F177" s="38"/>
    </row>
    <row r="178" customFormat="false" ht="45" hidden="false" customHeight="false" outlineLevel="0" collapsed="false">
      <c r="A178" s="31" t="s">
        <v>252</v>
      </c>
      <c r="B178" s="32" t="s">
        <v>251</v>
      </c>
      <c r="C178" s="33" t="s">
        <v>35</v>
      </c>
      <c r="D178" s="32" t="s">
        <v>17</v>
      </c>
      <c r="E178" s="32" t="str">
        <f aca="false">"001901471276"</f>
        <v>001901471276</v>
      </c>
      <c r="F178" s="38"/>
    </row>
    <row r="179" customFormat="false" ht="45" hidden="false" customHeight="false" outlineLevel="0" collapsed="false">
      <c r="A179" s="31" t="s">
        <v>252</v>
      </c>
      <c r="B179" s="32" t="s">
        <v>251</v>
      </c>
      <c r="C179" s="33" t="s">
        <v>35</v>
      </c>
      <c r="D179" s="32" t="s">
        <v>17</v>
      </c>
      <c r="E179" s="32" t="str">
        <f aca="false">"001901480138"</f>
        <v>001901480138</v>
      </c>
      <c r="F179" s="38"/>
    </row>
    <row r="180" customFormat="false" ht="45" hidden="false" customHeight="false" outlineLevel="0" collapsed="false">
      <c r="A180" s="31" t="s">
        <v>252</v>
      </c>
      <c r="B180" s="32" t="s">
        <v>251</v>
      </c>
      <c r="C180" s="33" t="s">
        <v>35</v>
      </c>
      <c r="D180" s="32" t="s">
        <v>17</v>
      </c>
      <c r="E180" s="32" t="str">
        <f aca="false">"002310012335"</f>
        <v>002310012335</v>
      </c>
      <c r="F180" s="38"/>
    </row>
    <row r="181" customFormat="false" ht="45" hidden="false" customHeight="false" outlineLevel="0" collapsed="false">
      <c r="A181" s="31" t="s">
        <v>252</v>
      </c>
      <c r="B181" s="32" t="s">
        <v>251</v>
      </c>
      <c r="C181" s="33" t="s">
        <v>35</v>
      </c>
      <c r="D181" s="32" t="s">
        <v>17</v>
      </c>
      <c r="E181" s="32" t="str">
        <f aca="false">"002310012337"</f>
        <v>002310012337</v>
      </c>
      <c r="F181" s="38"/>
    </row>
    <row r="182" customFormat="false" ht="45" hidden="false" customHeight="false" outlineLevel="0" collapsed="false">
      <c r="A182" s="31" t="s">
        <v>252</v>
      </c>
      <c r="B182" s="32" t="s">
        <v>251</v>
      </c>
      <c r="C182" s="33" t="s">
        <v>35</v>
      </c>
      <c r="D182" s="32" t="s">
        <v>17</v>
      </c>
      <c r="E182" s="32" t="str">
        <f aca="false">"002310012341"</f>
        <v>002310012341</v>
      </c>
      <c r="F182" s="38"/>
    </row>
    <row r="183" customFormat="false" ht="45" hidden="false" customHeight="false" outlineLevel="0" collapsed="false">
      <c r="A183" s="31" t="s">
        <v>252</v>
      </c>
      <c r="B183" s="32" t="s">
        <v>251</v>
      </c>
      <c r="C183" s="33" t="s">
        <v>35</v>
      </c>
      <c r="D183" s="32" t="s">
        <v>17</v>
      </c>
      <c r="E183" s="32" t="str">
        <f aca="false">"002310012342"</f>
        <v>002310012342</v>
      </c>
      <c r="F183" s="38"/>
    </row>
    <row r="184" customFormat="false" ht="45" hidden="false" customHeight="false" outlineLevel="0" collapsed="false">
      <c r="A184" s="31" t="s">
        <v>252</v>
      </c>
      <c r="B184" s="32" t="s">
        <v>251</v>
      </c>
      <c r="C184" s="33" t="s">
        <v>35</v>
      </c>
      <c r="D184" s="32" t="s">
        <v>17</v>
      </c>
      <c r="E184" s="32" t="str">
        <f aca="false">"001901480217"</f>
        <v>001901480217</v>
      </c>
      <c r="F184" s="38"/>
    </row>
    <row r="185" customFormat="false" ht="45" hidden="false" customHeight="false" outlineLevel="0" collapsed="false">
      <c r="A185" s="31" t="s">
        <v>252</v>
      </c>
      <c r="B185" s="32" t="s">
        <v>251</v>
      </c>
      <c r="C185" s="33" t="s">
        <v>35</v>
      </c>
      <c r="D185" s="32" t="s">
        <v>17</v>
      </c>
      <c r="E185" s="32" t="str">
        <f aca="false">"001901480218"</f>
        <v>001901480218</v>
      </c>
      <c r="F185" s="38"/>
    </row>
    <row r="186" customFormat="false" ht="45" hidden="false" customHeight="false" outlineLevel="0" collapsed="false">
      <c r="A186" s="31" t="s">
        <v>252</v>
      </c>
      <c r="B186" s="32" t="s">
        <v>251</v>
      </c>
      <c r="C186" s="33" t="s">
        <v>35</v>
      </c>
      <c r="D186" s="32" t="s">
        <v>18</v>
      </c>
      <c r="E186" s="32" t="str">
        <f aca="false">"002310011019"</f>
        <v>002310011019</v>
      </c>
      <c r="F186" s="38"/>
    </row>
    <row r="187" customFormat="false" ht="45" hidden="false" customHeight="false" outlineLevel="0" collapsed="false">
      <c r="A187" s="31" t="s">
        <v>252</v>
      </c>
      <c r="B187" s="32" t="s">
        <v>251</v>
      </c>
      <c r="C187" s="33" t="s">
        <v>35</v>
      </c>
      <c r="D187" s="32" t="s">
        <v>18</v>
      </c>
      <c r="E187" s="32" t="str">
        <f aca="false">"002310011020"</f>
        <v>002310011020</v>
      </c>
      <c r="F187" s="38"/>
    </row>
    <row r="188" customFormat="false" ht="45" hidden="false" customHeight="false" outlineLevel="0" collapsed="false">
      <c r="A188" s="31" t="s">
        <v>252</v>
      </c>
      <c r="B188" s="32" t="s">
        <v>251</v>
      </c>
      <c r="C188" s="33" t="s">
        <v>35</v>
      </c>
      <c r="D188" s="32" t="s">
        <v>18</v>
      </c>
      <c r="E188" s="32" t="str">
        <f aca="false">"002310011021"</f>
        <v>002310011021</v>
      </c>
      <c r="F188" s="38"/>
    </row>
    <row r="189" customFormat="false" ht="45" hidden="false" customHeight="false" outlineLevel="0" collapsed="false">
      <c r="A189" s="31" t="s">
        <v>252</v>
      </c>
      <c r="B189" s="32" t="s">
        <v>251</v>
      </c>
      <c r="C189" s="33" t="s">
        <v>35</v>
      </c>
      <c r="D189" s="32" t="s">
        <v>18</v>
      </c>
      <c r="E189" s="32" t="str">
        <f aca="false">"002310011024"</f>
        <v>002310011024</v>
      </c>
      <c r="F189" s="38"/>
    </row>
    <row r="190" customFormat="false" ht="45" hidden="false" customHeight="false" outlineLevel="0" collapsed="false">
      <c r="A190" s="31" t="s">
        <v>252</v>
      </c>
      <c r="B190" s="32" t="s">
        <v>251</v>
      </c>
      <c r="C190" s="33" t="s">
        <v>35</v>
      </c>
      <c r="D190" s="32" t="s">
        <v>18</v>
      </c>
      <c r="E190" s="32" t="str">
        <f aca="false">"002310011025"</f>
        <v>002310011025</v>
      </c>
      <c r="F190" s="38"/>
    </row>
    <row r="191" customFormat="false" ht="45" hidden="false" customHeight="false" outlineLevel="0" collapsed="false">
      <c r="A191" s="31" t="s">
        <v>252</v>
      </c>
      <c r="B191" s="32" t="s">
        <v>251</v>
      </c>
      <c r="C191" s="33" t="s">
        <v>35</v>
      </c>
      <c r="D191" s="32" t="s">
        <v>18</v>
      </c>
      <c r="E191" s="32" t="str">
        <f aca="false">"002310011026"</f>
        <v>002310011026</v>
      </c>
      <c r="F191" s="38"/>
    </row>
    <row r="192" customFormat="false" ht="45" hidden="false" customHeight="false" outlineLevel="0" collapsed="false">
      <c r="A192" s="31" t="s">
        <v>252</v>
      </c>
      <c r="B192" s="32" t="s">
        <v>251</v>
      </c>
      <c r="C192" s="33" t="s">
        <v>35</v>
      </c>
      <c r="D192" s="32" t="s">
        <v>18</v>
      </c>
      <c r="E192" s="32" t="str">
        <f aca="false">"002310011027"</f>
        <v>002310011027</v>
      </c>
      <c r="F192" s="38"/>
    </row>
    <row r="193" customFormat="false" ht="45" hidden="false" customHeight="false" outlineLevel="0" collapsed="false">
      <c r="A193" s="31" t="s">
        <v>252</v>
      </c>
      <c r="B193" s="32" t="s">
        <v>251</v>
      </c>
      <c r="C193" s="33" t="s">
        <v>35</v>
      </c>
      <c r="D193" s="32" t="s">
        <v>18</v>
      </c>
      <c r="E193" s="32" t="str">
        <f aca="false">"002310011028"</f>
        <v>002310011028</v>
      </c>
      <c r="F193" s="38"/>
    </row>
    <row r="194" customFormat="false" ht="45" hidden="false" customHeight="false" outlineLevel="0" collapsed="false">
      <c r="A194" s="31" t="s">
        <v>252</v>
      </c>
      <c r="B194" s="32" t="s">
        <v>251</v>
      </c>
      <c r="C194" s="33" t="s">
        <v>35</v>
      </c>
      <c r="D194" s="32" t="s">
        <v>18</v>
      </c>
      <c r="E194" s="32" t="str">
        <f aca="false">"002310011415"</f>
        <v>002310011415</v>
      </c>
      <c r="F194" s="38"/>
    </row>
    <row r="195" customFormat="false" ht="45" hidden="false" customHeight="false" outlineLevel="0" collapsed="false">
      <c r="A195" s="31" t="s">
        <v>252</v>
      </c>
      <c r="B195" s="32" t="s">
        <v>251</v>
      </c>
      <c r="C195" s="33" t="s">
        <v>35</v>
      </c>
      <c r="D195" s="32" t="s">
        <v>18</v>
      </c>
      <c r="E195" s="32" t="str">
        <f aca="false">"002310011416"</f>
        <v>002310011416</v>
      </c>
      <c r="F195" s="38"/>
    </row>
    <row r="196" customFormat="false" ht="45" hidden="false" customHeight="false" outlineLevel="0" collapsed="false">
      <c r="A196" s="31" t="s">
        <v>252</v>
      </c>
      <c r="B196" s="32" t="s">
        <v>251</v>
      </c>
      <c r="C196" s="33" t="s">
        <v>35</v>
      </c>
      <c r="D196" s="32" t="s">
        <v>18</v>
      </c>
      <c r="E196" s="32" t="str">
        <f aca="false">"002310011417"</f>
        <v>002310011417</v>
      </c>
      <c r="F196" s="38"/>
    </row>
    <row r="197" customFormat="false" ht="45" hidden="false" customHeight="false" outlineLevel="0" collapsed="false">
      <c r="A197" s="31" t="s">
        <v>252</v>
      </c>
      <c r="B197" s="32" t="s">
        <v>251</v>
      </c>
      <c r="C197" s="33" t="s">
        <v>35</v>
      </c>
      <c r="D197" s="32" t="s">
        <v>18</v>
      </c>
      <c r="E197" s="32" t="str">
        <f aca="false">"002310011418"</f>
        <v>002310011418</v>
      </c>
      <c r="F197" s="38"/>
    </row>
    <row r="198" customFormat="false" ht="45" hidden="false" customHeight="false" outlineLevel="0" collapsed="false">
      <c r="A198" s="31" t="s">
        <v>252</v>
      </c>
      <c r="B198" s="32" t="s">
        <v>251</v>
      </c>
      <c r="C198" s="33" t="s">
        <v>35</v>
      </c>
      <c r="D198" s="32" t="s">
        <v>18</v>
      </c>
      <c r="E198" s="32" t="str">
        <f aca="false">"002310011420"</f>
        <v>002310011420</v>
      </c>
      <c r="F198" s="38"/>
    </row>
    <row r="199" customFormat="false" ht="45" hidden="false" customHeight="false" outlineLevel="0" collapsed="false">
      <c r="A199" s="31" t="s">
        <v>252</v>
      </c>
      <c r="B199" s="32" t="s">
        <v>251</v>
      </c>
      <c r="C199" s="33" t="s">
        <v>35</v>
      </c>
      <c r="D199" s="32" t="s">
        <v>18</v>
      </c>
      <c r="E199" s="32" t="str">
        <f aca="false">"002310011516"</f>
        <v>002310011516</v>
      </c>
      <c r="F199" s="38"/>
    </row>
    <row r="200" customFormat="false" ht="45" hidden="false" customHeight="false" outlineLevel="0" collapsed="false">
      <c r="A200" s="31" t="s">
        <v>252</v>
      </c>
      <c r="B200" s="32" t="s">
        <v>251</v>
      </c>
      <c r="C200" s="33" t="s">
        <v>35</v>
      </c>
      <c r="D200" s="32" t="s">
        <v>18</v>
      </c>
      <c r="E200" s="32" t="str">
        <f aca="false">"002310011831"</f>
        <v>002310011831</v>
      </c>
      <c r="F200" s="38"/>
    </row>
    <row r="201" customFormat="false" ht="45" hidden="false" customHeight="false" outlineLevel="0" collapsed="false">
      <c r="A201" s="31" t="s">
        <v>252</v>
      </c>
      <c r="B201" s="32" t="s">
        <v>251</v>
      </c>
      <c r="C201" s="33" t="s">
        <v>35</v>
      </c>
      <c r="D201" s="32" t="s">
        <v>18</v>
      </c>
      <c r="E201" s="32" t="str">
        <f aca="false">"002310011833"</f>
        <v>002310011833</v>
      </c>
      <c r="F201" s="38"/>
    </row>
    <row r="202" customFormat="false" ht="45" hidden="false" customHeight="false" outlineLevel="0" collapsed="false">
      <c r="A202" s="31" t="s">
        <v>252</v>
      </c>
      <c r="B202" s="32" t="s">
        <v>251</v>
      </c>
      <c r="C202" s="33" t="s">
        <v>35</v>
      </c>
      <c r="D202" s="32" t="s">
        <v>18</v>
      </c>
      <c r="E202" s="32" t="str">
        <f aca="false">"002310012268"</f>
        <v>002310012268</v>
      </c>
      <c r="F202" s="38" t="n">
        <v>2</v>
      </c>
    </row>
    <row r="203" customFormat="false" ht="45" hidden="false" customHeight="false" outlineLevel="0" collapsed="false">
      <c r="A203" s="31" t="s">
        <v>252</v>
      </c>
      <c r="B203" s="32" t="s">
        <v>251</v>
      </c>
      <c r="C203" s="33" t="s">
        <v>35</v>
      </c>
      <c r="D203" s="32" t="s">
        <v>18</v>
      </c>
      <c r="E203" s="32" t="str">
        <f aca="false">"002310011884"</f>
        <v>002310011884</v>
      </c>
      <c r="F203" s="38" t="n">
        <v>2</v>
      </c>
    </row>
    <row r="204" customFormat="false" ht="45" hidden="false" customHeight="false" outlineLevel="0" collapsed="false">
      <c r="A204" s="31" t="s">
        <v>252</v>
      </c>
      <c r="B204" s="32" t="s">
        <v>251</v>
      </c>
      <c r="C204" s="33" t="s">
        <v>35</v>
      </c>
      <c r="D204" s="32" t="s">
        <v>18</v>
      </c>
      <c r="E204" s="32" t="str">
        <f aca="false">"002310012267"</f>
        <v>002310012267</v>
      </c>
      <c r="F204" s="38" t="n">
        <v>1</v>
      </c>
    </row>
    <row r="205" customFormat="false" ht="45" hidden="false" customHeight="false" outlineLevel="0" collapsed="false">
      <c r="A205" s="31" t="s">
        <v>252</v>
      </c>
      <c r="B205" s="32" t="s">
        <v>251</v>
      </c>
      <c r="C205" s="33" t="s">
        <v>35</v>
      </c>
      <c r="D205" s="32" t="s">
        <v>18</v>
      </c>
      <c r="E205" s="32" t="str">
        <f aca="false">"002310012362"</f>
        <v>002310012362</v>
      </c>
      <c r="F205" s="38" t="n">
        <v>1</v>
      </c>
    </row>
    <row r="206" customFormat="false" ht="45" hidden="false" customHeight="false" outlineLevel="0" collapsed="false">
      <c r="A206" s="31" t="s">
        <v>252</v>
      </c>
      <c r="B206" s="32" t="s">
        <v>251</v>
      </c>
      <c r="C206" s="33" t="s">
        <v>35</v>
      </c>
      <c r="D206" s="32" t="s">
        <v>21</v>
      </c>
      <c r="E206" s="32" t="str">
        <f aca="false">"002310000072"</f>
        <v>002310000072</v>
      </c>
      <c r="F206" s="38"/>
    </row>
    <row r="207" customFormat="false" ht="45" hidden="false" customHeight="false" outlineLevel="0" collapsed="false">
      <c r="A207" s="31" t="s">
        <v>252</v>
      </c>
      <c r="B207" s="32" t="s">
        <v>251</v>
      </c>
      <c r="C207" s="33" t="s">
        <v>35</v>
      </c>
      <c r="D207" s="32" t="s">
        <v>21</v>
      </c>
      <c r="E207" s="32" t="str">
        <f aca="false">"002310000073"</f>
        <v>002310000073</v>
      </c>
      <c r="F207" s="38"/>
    </row>
    <row r="208" customFormat="false" ht="45" hidden="false" customHeight="false" outlineLevel="0" collapsed="false">
      <c r="A208" s="31" t="s">
        <v>252</v>
      </c>
      <c r="B208" s="32" t="s">
        <v>251</v>
      </c>
      <c r="C208" s="33" t="s">
        <v>35</v>
      </c>
      <c r="D208" s="32" t="s">
        <v>21</v>
      </c>
      <c r="E208" s="32" t="str">
        <f aca="false">"002310000099"</f>
        <v>002310000099</v>
      </c>
      <c r="F208" s="38"/>
    </row>
    <row r="209" customFormat="false" ht="45" hidden="false" customHeight="false" outlineLevel="0" collapsed="false">
      <c r="A209" s="31" t="s">
        <v>252</v>
      </c>
      <c r="B209" s="32" t="s">
        <v>251</v>
      </c>
      <c r="C209" s="33" t="s">
        <v>35</v>
      </c>
      <c r="D209" s="32" t="s">
        <v>21</v>
      </c>
      <c r="E209" s="32" t="str">
        <f aca="false">"002310000157"</f>
        <v>002310000157</v>
      </c>
      <c r="F209" s="38"/>
    </row>
    <row r="210" customFormat="false" ht="45" hidden="false" customHeight="false" outlineLevel="0" collapsed="false">
      <c r="A210" s="31" t="s">
        <v>252</v>
      </c>
      <c r="B210" s="32" t="s">
        <v>251</v>
      </c>
      <c r="C210" s="33" t="s">
        <v>35</v>
      </c>
      <c r="D210" s="32" t="s">
        <v>21</v>
      </c>
      <c r="E210" s="32" t="str">
        <f aca="false">"002310000158"</f>
        <v>002310000158</v>
      </c>
      <c r="F210" s="38"/>
    </row>
    <row r="211" customFormat="false" ht="45" hidden="false" customHeight="false" outlineLevel="0" collapsed="false">
      <c r="A211" s="31" t="s">
        <v>252</v>
      </c>
      <c r="B211" s="32" t="s">
        <v>251</v>
      </c>
      <c r="C211" s="33" t="s">
        <v>35</v>
      </c>
      <c r="D211" s="32" t="s">
        <v>21</v>
      </c>
      <c r="E211" s="32" t="str">
        <f aca="false">"002310010155"</f>
        <v>002310010155</v>
      </c>
      <c r="F211" s="38"/>
    </row>
    <row r="212" customFormat="false" ht="45" hidden="false" customHeight="false" outlineLevel="0" collapsed="false">
      <c r="A212" s="31" t="s">
        <v>252</v>
      </c>
      <c r="B212" s="32" t="s">
        <v>251</v>
      </c>
      <c r="C212" s="33" t="s">
        <v>35</v>
      </c>
      <c r="D212" s="32" t="s">
        <v>21</v>
      </c>
      <c r="E212" s="32" t="str">
        <f aca="false">"002310010396"</f>
        <v>002310010396</v>
      </c>
      <c r="F212" s="38"/>
    </row>
    <row r="213" customFormat="false" ht="45" hidden="false" customHeight="false" outlineLevel="0" collapsed="false">
      <c r="A213" s="31" t="s">
        <v>252</v>
      </c>
      <c r="B213" s="32" t="s">
        <v>251</v>
      </c>
      <c r="C213" s="33" t="s">
        <v>35</v>
      </c>
      <c r="D213" s="32" t="s">
        <v>21</v>
      </c>
      <c r="E213" s="32" t="str">
        <f aca="false">"002310010397"</f>
        <v>002310010397</v>
      </c>
      <c r="F213" s="38"/>
    </row>
    <row r="214" customFormat="false" ht="45" hidden="false" customHeight="false" outlineLevel="0" collapsed="false">
      <c r="A214" s="31" t="s">
        <v>252</v>
      </c>
      <c r="B214" s="32" t="s">
        <v>251</v>
      </c>
      <c r="C214" s="33" t="s">
        <v>35</v>
      </c>
      <c r="D214" s="32" t="s">
        <v>21</v>
      </c>
      <c r="E214" s="32" t="str">
        <f aca="false">"002310010517"</f>
        <v>002310010517</v>
      </c>
      <c r="F214" s="38"/>
    </row>
    <row r="215" customFormat="false" ht="45" hidden="false" customHeight="false" outlineLevel="0" collapsed="false">
      <c r="A215" s="31" t="s">
        <v>252</v>
      </c>
      <c r="B215" s="32" t="s">
        <v>251</v>
      </c>
      <c r="C215" s="33" t="s">
        <v>35</v>
      </c>
      <c r="D215" s="32" t="s">
        <v>21</v>
      </c>
      <c r="E215" s="32" t="str">
        <f aca="false">"002310010648"</f>
        <v>002310010648</v>
      </c>
      <c r="F215" s="38"/>
    </row>
    <row r="216" customFormat="false" ht="45" hidden="false" customHeight="false" outlineLevel="0" collapsed="false">
      <c r="A216" s="31" t="s">
        <v>252</v>
      </c>
      <c r="B216" s="32" t="s">
        <v>251</v>
      </c>
      <c r="C216" s="33" t="s">
        <v>35</v>
      </c>
      <c r="D216" s="32" t="s">
        <v>21</v>
      </c>
      <c r="E216" s="32" t="str">
        <f aca="false">"002310010755"</f>
        <v>002310010755</v>
      </c>
      <c r="F216" s="38"/>
    </row>
    <row r="217" customFormat="false" ht="45" hidden="false" customHeight="false" outlineLevel="0" collapsed="false">
      <c r="A217" s="31" t="s">
        <v>252</v>
      </c>
      <c r="B217" s="32" t="s">
        <v>251</v>
      </c>
      <c r="C217" s="33" t="s">
        <v>35</v>
      </c>
      <c r="D217" s="32" t="s">
        <v>21</v>
      </c>
      <c r="E217" s="32" t="str">
        <f aca="false">"002310010756"</f>
        <v>002310010756</v>
      </c>
      <c r="F217" s="38"/>
    </row>
    <row r="218" customFormat="false" ht="45" hidden="false" customHeight="false" outlineLevel="0" collapsed="false">
      <c r="A218" s="31" t="s">
        <v>252</v>
      </c>
      <c r="B218" s="32" t="s">
        <v>251</v>
      </c>
      <c r="C218" s="33" t="s">
        <v>35</v>
      </c>
      <c r="D218" s="32" t="s">
        <v>21</v>
      </c>
      <c r="E218" s="32" t="str">
        <f aca="false">"002310010776"</f>
        <v>002310010776</v>
      </c>
      <c r="F218" s="38"/>
    </row>
    <row r="219" customFormat="false" ht="45" hidden="false" customHeight="false" outlineLevel="0" collapsed="false">
      <c r="A219" s="31" t="s">
        <v>252</v>
      </c>
      <c r="B219" s="32" t="s">
        <v>251</v>
      </c>
      <c r="C219" s="33" t="s">
        <v>35</v>
      </c>
      <c r="D219" s="32" t="s">
        <v>21</v>
      </c>
      <c r="E219" s="32" t="str">
        <f aca="false">"002310010925"</f>
        <v>002310010925</v>
      </c>
      <c r="F219" s="38"/>
    </row>
    <row r="220" customFormat="false" ht="45" hidden="false" customHeight="false" outlineLevel="0" collapsed="false">
      <c r="A220" s="31" t="s">
        <v>252</v>
      </c>
      <c r="B220" s="32" t="s">
        <v>251</v>
      </c>
      <c r="C220" s="33" t="s">
        <v>35</v>
      </c>
      <c r="D220" s="32" t="s">
        <v>21</v>
      </c>
      <c r="E220" s="32" t="str">
        <f aca="false">"002310010926"</f>
        <v>002310010926</v>
      </c>
      <c r="F220" s="38"/>
    </row>
    <row r="221" customFormat="false" ht="45" hidden="false" customHeight="false" outlineLevel="0" collapsed="false">
      <c r="A221" s="31" t="s">
        <v>252</v>
      </c>
      <c r="B221" s="32" t="s">
        <v>251</v>
      </c>
      <c r="C221" s="33" t="s">
        <v>35</v>
      </c>
      <c r="D221" s="32" t="s">
        <v>21</v>
      </c>
      <c r="E221" s="32" t="str">
        <f aca="false">"002310011079"</f>
        <v>002310011079</v>
      </c>
      <c r="F221" s="38"/>
    </row>
    <row r="222" customFormat="false" ht="45" hidden="false" customHeight="false" outlineLevel="0" collapsed="false">
      <c r="A222" s="31" t="s">
        <v>252</v>
      </c>
      <c r="B222" s="32" t="s">
        <v>251</v>
      </c>
      <c r="C222" s="33" t="s">
        <v>35</v>
      </c>
      <c r="D222" s="32" t="s">
        <v>21</v>
      </c>
      <c r="E222" s="32" t="str">
        <f aca="false">"002310011080"</f>
        <v>002310011080</v>
      </c>
      <c r="F222" s="38"/>
    </row>
    <row r="223" customFormat="false" ht="45" hidden="false" customHeight="false" outlineLevel="0" collapsed="false">
      <c r="A223" s="31" t="s">
        <v>252</v>
      </c>
      <c r="B223" s="32" t="s">
        <v>251</v>
      </c>
      <c r="C223" s="33" t="s">
        <v>35</v>
      </c>
      <c r="D223" s="32" t="s">
        <v>21</v>
      </c>
      <c r="E223" s="32" t="str">
        <f aca="false">"002310011081"</f>
        <v>002310011081</v>
      </c>
      <c r="F223" s="38"/>
    </row>
    <row r="224" customFormat="false" ht="45" hidden="false" customHeight="false" outlineLevel="0" collapsed="false">
      <c r="A224" s="31" t="s">
        <v>252</v>
      </c>
      <c r="B224" s="32" t="s">
        <v>251</v>
      </c>
      <c r="C224" s="33" t="s">
        <v>35</v>
      </c>
      <c r="D224" s="32" t="s">
        <v>21</v>
      </c>
      <c r="E224" s="32" t="str">
        <f aca="false">"002310011642"</f>
        <v>002310011642</v>
      </c>
      <c r="F224" s="38"/>
    </row>
    <row r="225" customFormat="false" ht="45" hidden="false" customHeight="false" outlineLevel="0" collapsed="false">
      <c r="A225" s="31" t="s">
        <v>252</v>
      </c>
      <c r="B225" s="32" t="s">
        <v>251</v>
      </c>
      <c r="C225" s="33" t="s">
        <v>35</v>
      </c>
      <c r="D225" s="32" t="s">
        <v>21</v>
      </c>
      <c r="E225" s="32" t="str">
        <f aca="false">"002310011718"</f>
        <v>002310011718</v>
      </c>
      <c r="F225" s="38"/>
    </row>
    <row r="226" customFormat="false" ht="45" hidden="false" customHeight="false" outlineLevel="0" collapsed="false">
      <c r="A226" s="31" t="s">
        <v>252</v>
      </c>
      <c r="B226" s="32" t="s">
        <v>251</v>
      </c>
      <c r="C226" s="33" t="s">
        <v>35</v>
      </c>
      <c r="D226" s="32" t="s">
        <v>21</v>
      </c>
      <c r="E226" s="32" t="str">
        <f aca="false">"002310011719"</f>
        <v>002310011719</v>
      </c>
      <c r="F226" s="38"/>
    </row>
    <row r="227" customFormat="false" ht="45" hidden="false" customHeight="false" outlineLevel="0" collapsed="false">
      <c r="A227" s="31" t="s">
        <v>252</v>
      </c>
      <c r="B227" s="32" t="s">
        <v>251</v>
      </c>
      <c r="C227" s="33" t="s">
        <v>35</v>
      </c>
      <c r="D227" s="32" t="s">
        <v>21</v>
      </c>
      <c r="E227" s="32" t="str">
        <f aca="false">"002310032784"</f>
        <v>002310032784</v>
      </c>
      <c r="F227" s="38"/>
    </row>
    <row r="228" customFormat="false" ht="45" hidden="false" customHeight="false" outlineLevel="0" collapsed="false">
      <c r="A228" s="31" t="s">
        <v>252</v>
      </c>
      <c r="B228" s="32" t="s">
        <v>251</v>
      </c>
      <c r="C228" s="33" t="s">
        <v>35</v>
      </c>
      <c r="D228" s="32" t="s">
        <v>21</v>
      </c>
      <c r="E228" s="32" t="str">
        <f aca="false">"005849628128"</f>
        <v>005849628128</v>
      </c>
      <c r="F228" s="38"/>
    </row>
    <row r="229" customFormat="false" ht="45" hidden="false" customHeight="false" outlineLevel="0" collapsed="false">
      <c r="A229" s="31" t="s">
        <v>252</v>
      </c>
      <c r="B229" s="32" t="s">
        <v>251</v>
      </c>
      <c r="C229" s="33" t="s">
        <v>35</v>
      </c>
      <c r="D229" s="32" t="s">
        <v>21</v>
      </c>
      <c r="E229" s="32" t="str">
        <f aca="false">"005849670122"</f>
        <v>005849670122</v>
      </c>
      <c r="F229" s="38"/>
    </row>
    <row r="230" customFormat="false" ht="45" hidden="false" customHeight="false" outlineLevel="0" collapsed="false">
      <c r="A230" s="31" t="s">
        <v>252</v>
      </c>
      <c r="B230" s="32" t="s">
        <v>251</v>
      </c>
      <c r="C230" s="33" t="s">
        <v>35</v>
      </c>
      <c r="D230" s="32" t="s">
        <v>21</v>
      </c>
      <c r="E230" s="32" t="str">
        <f aca="false">"005849670123"</f>
        <v>005849670123</v>
      </c>
      <c r="F230" s="38"/>
    </row>
    <row r="231" customFormat="false" ht="45" hidden="false" customHeight="false" outlineLevel="0" collapsed="false">
      <c r="A231" s="31" t="s">
        <v>252</v>
      </c>
      <c r="B231" s="32" t="s">
        <v>251</v>
      </c>
      <c r="C231" s="33" t="s">
        <v>35</v>
      </c>
      <c r="D231" s="32" t="s">
        <v>21</v>
      </c>
      <c r="E231" s="32" t="str">
        <f aca="false">"005849672300"</f>
        <v>005849672300</v>
      </c>
      <c r="F231" s="38"/>
    </row>
    <row r="232" customFormat="false" ht="45" hidden="false" customHeight="false" outlineLevel="0" collapsed="false">
      <c r="A232" s="31" t="s">
        <v>252</v>
      </c>
      <c r="B232" s="32" t="s">
        <v>251</v>
      </c>
      <c r="C232" s="33" t="s">
        <v>35</v>
      </c>
      <c r="D232" s="32" t="s">
        <v>21</v>
      </c>
      <c r="E232" s="32" t="str">
        <f aca="false">"005849672301"</f>
        <v>005849672301</v>
      </c>
      <c r="F232" s="38"/>
    </row>
    <row r="233" customFormat="false" ht="45" hidden="false" customHeight="false" outlineLevel="0" collapsed="false">
      <c r="A233" s="31" t="s">
        <v>252</v>
      </c>
      <c r="B233" s="32" t="s">
        <v>251</v>
      </c>
      <c r="C233" s="33" t="s">
        <v>35</v>
      </c>
      <c r="D233" s="32" t="s">
        <v>21</v>
      </c>
      <c r="E233" s="32" t="str">
        <f aca="false">"005849672303"</f>
        <v>005849672303</v>
      </c>
      <c r="F233" s="38"/>
    </row>
    <row r="234" customFormat="false" ht="45" hidden="false" customHeight="false" outlineLevel="0" collapsed="false">
      <c r="A234" s="31" t="s">
        <v>252</v>
      </c>
      <c r="B234" s="32" t="s">
        <v>251</v>
      </c>
      <c r="C234" s="33" t="s">
        <v>35</v>
      </c>
      <c r="D234" s="32" t="s">
        <v>21</v>
      </c>
      <c r="E234" s="32" t="str">
        <f aca="false">"005849672304"</f>
        <v>005849672304</v>
      </c>
      <c r="F234" s="38"/>
    </row>
    <row r="235" customFormat="false" ht="45" hidden="false" customHeight="false" outlineLevel="0" collapsed="false">
      <c r="A235" s="31" t="s">
        <v>252</v>
      </c>
      <c r="B235" s="32" t="s">
        <v>251</v>
      </c>
      <c r="C235" s="33" t="s">
        <v>35</v>
      </c>
      <c r="D235" s="32" t="s">
        <v>21</v>
      </c>
      <c r="E235" s="32" t="str">
        <f aca="false">"005849672306"</f>
        <v>005849672306</v>
      </c>
      <c r="F235" s="38"/>
    </row>
    <row r="236" customFormat="false" ht="45" hidden="false" customHeight="false" outlineLevel="0" collapsed="false">
      <c r="A236" s="31" t="s">
        <v>252</v>
      </c>
      <c r="B236" s="32" t="s">
        <v>251</v>
      </c>
      <c r="C236" s="33" t="s">
        <v>35</v>
      </c>
      <c r="D236" s="32" t="s">
        <v>20</v>
      </c>
      <c r="E236" s="32" t="str">
        <f aca="false">"001901461090"</f>
        <v>001901461090</v>
      </c>
      <c r="F236" s="38"/>
    </row>
    <row r="237" customFormat="false" ht="45" hidden="false" customHeight="false" outlineLevel="0" collapsed="false">
      <c r="A237" s="31" t="s">
        <v>252</v>
      </c>
      <c r="B237" s="32" t="s">
        <v>251</v>
      </c>
      <c r="C237" s="33" t="s">
        <v>35</v>
      </c>
      <c r="D237" s="32" t="s">
        <v>20</v>
      </c>
      <c r="E237" s="32" t="str">
        <f aca="false">"001901461094"</f>
        <v>001901461094</v>
      </c>
      <c r="F237" s="38"/>
    </row>
    <row r="238" customFormat="false" ht="45" hidden="false" customHeight="false" outlineLevel="0" collapsed="false">
      <c r="A238" s="31" t="s">
        <v>252</v>
      </c>
      <c r="B238" s="32" t="s">
        <v>251</v>
      </c>
      <c r="C238" s="33" t="s">
        <v>35</v>
      </c>
      <c r="D238" s="32" t="s">
        <v>20</v>
      </c>
      <c r="E238" s="32" t="str">
        <f aca="false">"001901461097"</f>
        <v>001901461097</v>
      </c>
      <c r="F238" s="38"/>
    </row>
    <row r="239" customFormat="false" ht="45" hidden="false" customHeight="false" outlineLevel="0" collapsed="false">
      <c r="A239" s="31" t="s">
        <v>252</v>
      </c>
      <c r="B239" s="32" t="s">
        <v>251</v>
      </c>
      <c r="C239" s="33" t="s">
        <v>35</v>
      </c>
      <c r="D239" s="32" t="s">
        <v>20</v>
      </c>
      <c r="E239" s="32" t="str">
        <f aca="false">"001901461206"</f>
        <v>001901461206</v>
      </c>
      <c r="F239" s="38"/>
    </row>
    <row r="240" customFormat="false" ht="45" hidden="false" customHeight="false" outlineLevel="0" collapsed="false">
      <c r="A240" s="31" t="s">
        <v>252</v>
      </c>
      <c r="B240" s="32" t="s">
        <v>251</v>
      </c>
      <c r="C240" s="33" t="s">
        <v>35</v>
      </c>
      <c r="D240" s="32" t="s">
        <v>20</v>
      </c>
      <c r="E240" s="32" t="str">
        <f aca="false">"001901470063"</f>
        <v>001901470063</v>
      </c>
      <c r="F240" s="38"/>
    </row>
    <row r="241" customFormat="false" ht="45" hidden="false" customHeight="false" outlineLevel="0" collapsed="false">
      <c r="A241" s="31" t="s">
        <v>252</v>
      </c>
      <c r="B241" s="32" t="s">
        <v>251</v>
      </c>
      <c r="C241" s="33" t="s">
        <v>35</v>
      </c>
      <c r="D241" s="32" t="s">
        <v>20</v>
      </c>
      <c r="E241" s="32" t="str">
        <f aca="false">"001901470071"</f>
        <v>001901470071</v>
      </c>
      <c r="F241" s="38"/>
    </row>
    <row r="242" customFormat="false" ht="45" hidden="false" customHeight="false" outlineLevel="0" collapsed="false">
      <c r="A242" s="31" t="s">
        <v>252</v>
      </c>
      <c r="B242" s="32" t="s">
        <v>251</v>
      </c>
      <c r="C242" s="33" t="s">
        <v>35</v>
      </c>
      <c r="D242" s="32" t="s">
        <v>20</v>
      </c>
      <c r="E242" s="32" t="str">
        <f aca="false">"001901470072"</f>
        <v>001901470072</v>
      </c>
      <c r="F242" s="38"/>
    </row>
    <row r="243" customFormat="false" ht="45" hidden="false" customHeight="false" outlineLevel="0" collapsed="false">
      <c r="A243" s="31" t="s">
        <v>252</v>
      </c>
      <c r="B243" s="32" t="s">
        <v>251</v>
      </c>
      <c r="C243" s="33" t="s">
        <v>35</v>
      </c>
      <c r="D243" s="32" t="s">
        <v>20</v>
      </c>
      <c r="E243" s="32" t="str">
        <f aca="false">"001901470076"</f>
        <v>001901470076</v>
      </c>
      <c r="F243" s="38"/>
    </row>
    <row r="244" customFormat="false" ht="45" hidden="false" customHeight="false" outlineLevel="0" collapsed="false">
      <c r="A244" s="31" t="s">
        <v>252</v>
      </c>
      <c r="B244" s="32" t="s">
        <v>251</v>
      </c>
      <c r="C244" s="33" t="s">
        <v>35</v>
      </c>
      <c r="D244" s="32" t="s">
        <v>20</v>
      </c>
      <c r="E244" s="32" t="str">
        <f aca="false">"001901470357"</f>
        <v>001901470357</v>
      </c>
      <c r="F244" s="38"/>
    </row>
    <row r="245" customFormat="false" ht="45" hidden="false" customHeight="false" outlineLevel="0" collapsed="false">
      <c r="A245" s="31" t="s">
        <v>252</v>
      </c>
      <c r="B245" s="32" t="s">
        <v>251</v>
      </c>
      <c r="C245" s="33" t="s">
        <v>35</v>
      </c>
      <c r="D245" s="32" t="s">
        <v>20</v>
      </c>
      <c r="E245" s="32" t="str">
        <f aca="false">"001901470358"</f>
        <v>001901470358</v>
      </c>
      <c r="F245" s="38"/>
    </row>
    <row r="246" customFormat="false" ht="45" hidden="false" customHeight="false" outlineLevel="0" collapsed="false">
      <c r="A246" s="31" t="s">
        <v>252</v>
      </c>
      <c r="B246" s="32" t="s">
        <v>251</v>
      </c>
      <c r="C246" s="33" t="s">
        <v>35</v>
      </c>
      <c r="D246" s="32" t="s">
        <v>20</v>
      </c>
      <c r="E246" s="32" t="str">
        <f aca="false">"001901470420"</f>
        <v>001901470420</v>
      </c>
      <c r="F246" s="38"/>
    </row>
    <row r="247" customFormat="false" ht="45" hidden="false" customHeight="false" outlineLevel="0" collapsed="false">
      <c r="A247" s="31" t="s">
        <v>252</v>
      </c>
      <c r="B247" s="32" t="s">
        <v>251</v>
      </c>
      <c r="C247" s="33" t="s">
        <v>35</v>
      </c>
      <c r="D247" s="32" t="s">
        <v>20</v>
      </c>
      <c r="E247" s="32" t="str">
        <f aca="false">"001901470520"</f>
        <v>001901470520</v>
      </c>
      <c r="F247" s="38"/>
    </row>
    <row r="248" customFormat="false" ht="45" hidden="false" customHeight="false" outlineLevel="0" collapsed="false">
      <c r="A248" s="31" t="s">
        <v>252</v>
      </c>
      <c r="B248" s="32" t="s">
        <v>251</v>
      </c>
      <c r="C248" s="33" t="s">
        <v>35</v>
      </c>
      <c r="D248" s="32" t="s">
        <v>20</v>
      </c>
      <c r="E248" s="32" t="str">
        <f aca="false">"001901470536"</f>
        <v>001901470536</v>
      </c>
      <c r="F248" s="38"/>
    </row>
    <row r="249" customFormat="false" ht="45" hidden="false" customHeight="false" outlineLevel="0" collapsed="false">
      <c r="A249" s="31" t="s">
        <v>252</v>
      </c>
      <c r="B249" s="32" t="s">
        <v>251</v>
      </c>
      <c r="C249" s="33" t="s">
        <v>35</v>
      </c>
      <c r="D249" s="32" t="s">
        <v>20</v>
      </c>
      <c r="E249" s="32" t="str">
        <f aca="false">"001901470545"</f>
        <v>001901470545</v>
      </c>
      <c r="F249" s="38"/>
    </row>
    <row r="250" customFormat="false" ht="45" hidden="false" customHeight="false" outlineLevel="0" collapsed="false">
      <c r="A250" s="31" t="s">
        <v>252</v>
      </c>
      <c r="B250" s="32" t="s">
        <v>251</v>
      </c>
      <c r="C250" s="33" t="s">
        <v>35</v>
      </c>
      <c r="D250" s="32" t="s">
        <v>20</v>
      </c>
      <c r="E250" s="32" t="str">
        <f aca="false">"001901471109"</f>
        <v>001901471109</v>
      </c>
      <c r="F250" s="38"/>
    </row>
    <row r="251" customFormat="false" ht="45" hidden="false" customHeight="false" outlineLevel="0" collapsed="false">
      <c r="A251" s="31" t="s">
        <v>252</v>
      </c>
      <c r="B251" s="32" t="s">
        <v>251</v>
      </c>
      <c r="C251" s="33" t="s">
        <v>35</v>
      </c>
      <c r="D251" s="32" t="s">
        <v>20</v>
      </c>
      <c r="E251" s="32" t="str">
        <f aca="false">"001901471113"</f>
        <v>001901471113</v>
      </c>
      <c r="F251" s="38"/>
    </row>
    <row r="252" customFormat="false" ht="45" hidden="false" customHeight="false" outlineLevel="0" collapsed="false">
      <c r="A252" s="31" t="s">
        <v>252</v>
      </c>
      <c r="B252" s="32" t="s">
        <v>251</v>
      </c>
      <c r="C252" s="33" t="s">
        <v>35</v>
      </c>
      <c r="D252" s="32" t="s">
        <v>20</v>
      </c>
      <c r="E252" s="32" t="str">
        <f aca="false">"001901471114"</f>
        <v>001901471114</v>
      </c>
      <c r="F252" s="38"/>
    </row>
    <row r="253" customFormat="false" ht="45" hidden="false" customHeight="false" outlineLevel="0" collapsed="false">
      <c r="A253" s="31" t="s">
        <v>252</v>
      </c>
      <c r="B253" s="32" t="s">
        <v>251</v>
      </c>
      <c r="C253" s="33" t="s">
        <v>35</v>
      </c>
      <c r="D253" s="32" t="s">
        <v>20</v>
      </c>
      <c r="E253" s="32" t="str">
        <f aca="false">"002310001538"</f>
        <v>002310001538</v>
      </c>
      <c r="F253" s="38"/>
    </row>
    <row r="254" customFormat="false" ht="45" hidden="false" customHeight="false" outlineLevel="0" collapsed="false">
      <c r="A254" s="31" t="s">
        <v>252</v>
      </c>
      <c r="B254" s="32" t="s">
        <v>251</v>
      </c>
      <c r="C254" s="33" t="s">
        <v>35</v>
      </c>
      <c r="D254" s="32" t="s">
        <v>20</v>
      </c>
      <c r="E254" s="32" t="str">
        <f aca="false">"002310002517"</f>
        <v>002310002517</v>
      </c>
      <c r="F254" s="38"/>
    </row>
    <row r="255" customFormat="false" ht="45" hidden="false" customHeight="false" outlineLevel="0" collapsed="false">
      <c r="A255" s="31" t="s">
        <v>252</v>
      </c>
      <c r="B255" s="32" t="s">
        <v>251</v>
      </c>
      <c r="C255" s="33" t="s">
        <v>35</v>
      </c>
      <c r="D255" s="32" t="s">
        <v>20</v>
      </c>
      <c r="E255" s="32" t="str">
        <f aca="false">"002310003069"</f>
        <v>002310003069</v>
      </c>
      <c r="F255" s="38"/>
    </row>
    <row r="256" customFormat="false" ht="45" hidden="false" customHeight="false" outlineLevel="0" collapsed="false">
      <c r="A256" s="31" t="s">
        <v>252</v>
      </c>
      <c r="B256" s="32" t="s">
        <v>251</v>
      </c>
      <c r="C256" s="33" t="s">
        <v>35</v>
      </c>
      <c r="D256" s="32" t="s">
        <v>20</v>
      </c>
      <c r="E256" s="32" t="str">
        <f aca="false">"002310010339"</f>
        <v>002310010339</v>
      </c>
      <c r="F256" s="38" t="n">
        <v>3</v>
      </c>
    </row>
    <row r="257" customFormat="false" ht="45" hidden="false" customHeight="false" outlineLevel="0" collapsed="false">
      <c r="A257" s="31" t="s">
        <v>252</v>
      </c>
      <c r="B257" s="32" t="s">
        <v>251</v>
      </c>
      <c r="C257" s="33" t="s">
        <v>35</v>
      </c>
      <c r="D257" s="32" t="s">
        <v>20</v>
      </c>
      <c r="E257" s="32" t="str">
        <f aca="false">"002310010364"</f>
        <v>002310010364</v>
      </c>
      <c r="F257" s="38"/>
    </row>
    <row r="258" customFormat="false" ht="45" hidden="false" customHeight="false" outlineLevel="0" collapsed="false">
      <c r="A258" s="31" t="s">
        <v>252</v>
      </c>
      <c r="B258" s="32" t="s">
        <v>251</v>
      </c>
      <c r="C258" s="33" t="s">
        <v>35</v>
      </c>
      <c r="D258" s="32" t="s">
        <v>20</v>
      </c>
      <c r="E258" s="32" t="str">
        <f aca="false">"002310010365"</f>
        <v>002310010365</v>
      </c>
      <c r="F258" s="38"/>
    </row>
    <row r="259" customFormat="false" ht="45" hidden="false" customHeight="false" outlineLevel="0" collapsed="false">
      <c r="A259" s="31" t="s">
        <v>252</v>
      </c>
      <c r="B259" s="32" t="s">
        <v>251</v>
      </c>
      <c r="C259" s="33" t="s">
        <v>35</v>
      </c>
      <c r="D259" s="32" t="s">
        <v>20</v>
      </c>
      <c r="E259" s="32" t="str">
        <f aca="false">"002310010736"</f>
        <v>002310010736</v>
      </c>
      <c r="F259" s="38"/>
    </row>
    <row r="260" customFormat="false" ht="45" hidden="false" customHeight="false" outlineLevel="0" collapsed="false">
      <c r="A260" s="31" t="s">
        <v>252</v>
      </c>
      <c r="B260" s="32" t="s">
        <v>251</v>
      </c>
      <c r="C260" s="33" t="s">
        <v>35</v>
      </c>
      <c r="D260" s="32" t="s">
        <v>20</v>
      </c>
      <c r="E260" s="32" t="str">
        <f aca="false">"002310011034"</f>
        <v>002310011034</v>
      </c>
      <c r="F260" s="38"/>
    </row>
    <row r="261" customFormat="false" ht="45" hidden="false" customHeight="false" outlineLevel="0" collapsed="false">
      <c r="A261" s="31" t="s">
        <v>252</v>
      </c>
      <c r="B261" s="32" t="s">
        <v>251</v>
      </c>
      <c r="C261" s="33" t="s">
        <v>35</v>
      </c>
      <c r="D261" s="32" t="s">
        <v>20</v>
      </c>
      <c r="E261" s="32" t="str">
        <f aca="false">"002310011035"</f>
        <v>002310011035</v>
      </c>
      <c r="F261" s="38"/>
    </row>
    <row r="262" customFormat="false" ht="45" hidden="false" customHeight="false" outlineLevel="0" collapsed="false">
      <c r="A262" s="31" t="s">
        <v>252</v>
      </c>
      <c r="B262" s="32" t="s">
        <v>251</v>
      </c>
      <c r="C262" s="33" t="s">
        <v>35</v>
      </c>
      <c r="D262" s="32" t="s">
        <v>20</v>
      </c>
      <c r="E262" s="32" t="str">
        <f aca="false">"002310011131"</f>
        <v>002310011131</v>
      </c>
      <c r="F262" s="38" t="n">
        <v>4</v>
      </c>
    </row>
    <row r="263" customFormat="false" ht="45" hidden="false" customHeight="false" outlineLevel="0" collapsed="false">
      <c r="A263" s="31" t="s">
        <v>252</v>
      </c>
      <c r="B263" s="32" t="s">
        <v>251</v>
      </c>
      <c r="C263" s="33" t="s">
        <v>35</v>
      </c>
      <c r="D263" s="32" t="s">
        <v>20</v>
      </c>
      <c r="E263" s="32" t="str">
        <f aca="false">"002310011557"</f>
        <v>002310011557</v>
      </c>
      <c r="F263" s="38"/>
    </row>
    <row r="264" customFormat="false" ht="45" hidden="false" customHeight="false" outlineLevel="0" collapsed="false">
      <c r="A264" s="31" t="s">
        <v>252</v>
      </c>
      <c r="B264" s="32" t="s">
        <v>251</v>
      </c>
      <c r="C264" s="33" t="s">
        <v>35</v>
      </c>
      <c r="D264" s="32" t="s">
        <v>20</v>
      </c>
      <c r="E264" s="32" t="str">
        <f aca="false">"002310011627"</f>
        <v>002310011627</v>
      </c>
      <c r="F264" s="38"/>
    </row>
    <row r="265" customFormat="false" ht="45" hidden="false" customHeight="false" outlineLevel="0" collapsed="false">
      <c r="A265" s="31" t="s">
        <v>252</v>
      </c>
      <c r="B265" s="32" t="s">
        <v>251</v>
      </c>
      <c r="C265" s="33" t="s">
        <v>35</v>
      </c>
      <c r="D265" s="32" t="s">
        <v>20</v>
      </c>
      <c r="E265" s="32" t="str">
        <f aca="false">"002310011628"</f>
        <v>002310011628</v>
      </c>
      <c r="F265" s="38"/>
    </row>
    <row r="266" customFormat="false" ht="45" hidden="false" customHeight="false" outlineLevel="0" collapsed="false">
      <c r="A266" s="31" t="s">
        <v>252</v>
      </c>
      <c r="B266" s="32" t="s">
        <v>251</v>
      </c>
      <c r="C266" s="33" t="s">
        <v>35</v>
      </c>
      <c r="D266" s="32" t="s">
        <v>20</v>
      </c>
      <c r="E266" s="32" t="str">
        <f aca="false">"002310011629"</f>
        <v>002310011629</v>
      </c>
      <c r="F266" s="38"/>
    </row>
    <row r="267" customFormat="false" ht="45" hidden="false" customHeight="false" outlineLevel="0" collapsed="false">
      <c r="A267" s="31" t="s">
        <v>252</v>
      </c>
      <c r="B267" s="32" t="s">
        <v>251</v>
      </c>
      <c r="C267" s="33" t="s">
        <v>35</v>
      </c>
      <c r="D267" s="32" t="s">
        <v>20</v>
      </c>
      <c r="E267" s="32" t="str">
        <f aca="false">"002310011630"</f>
        <v>002310011630</v>
      </c>
      <c r="F267" s="38"/>
    </row>
    <row r="268" customFormat="false" ht="45" hidden="false" customHeight="false" outlineLevel="0" collapsed="false">
      <c r="A268" s="31" t="s">
        <v>252</v>
      </c>
      <c r="B268" s="32" t="s">
        <v>251</v>
      </c>
      <c r="C268" s="33" t="s">
        <v>35</v>
      </c>
      <c r="D268" s="32" t="s">
        <v>20</v>
      </c>
      <c r="E268" s="32" t="str">
        <f aca="false">"002310011631"</f>
        <v>002310011631</v>
      </c>
      <c r="F268" s="38"/>
    </row>
    <row r="269" customFormat="false" ht="45" hidden="false" customHeight="false" outlineLevel="0" collapsed="false">
      <c r="A269" s="31" t="s">
        <v>252</v>
      </c>
      <c r="B269" s="32" t="s">
        <v>251</v>
      </c>
      <c r="C269" s="33" t="s">
        <v>35</v>
      </c>
      <c r="D269" s="32" t="s">
        <v>20</v>
      </c>
      <c r="E269" s="32" t="str">
        <f aca="false">"002310011632"</f>
        <v>002310011632</v>
      </c>
      <c r="F269" s="38"/>
    </row>
    <row r="270" customFormat="false" ht="45" hidden="false" customHeight="false" outlineLevel="0" collapsed="false">
      <c r="A270" s="31" t="s">
        <v>252</v>
      </c>
      <c r="B270" s="32" t="s">
        <v>251</v>
      </c>
      <c r="C270" s="33" t="s">
        <v>35</v>
      </c>
      <c r="D270" s="32" t="s">
        <v>20</v>
      </c>
      <c r="E270" s="32" t="str">
        <f aca="false">"002310012323"</f>
        <v>002310012323</v>
      </c>
      <c r="F270" s="38"/>
    </row>
    <row r="271" customFormat="false" ht="45" hidden="false" customHeight="false" outlineLevel="0" collapsed="false">
      <c r="A271" s="31" t="s">
        <v>252</v>
      </c>
      <c r="B271" s="32" t="s">
        <v>251</v>
      </c>
      <c r="C271" s="33" t="s">
        <v>35</v>
      </c>
      <c r="D271" s="32" t="s">
        <v>20</v>
      </c>
      <c r="E271" s="32" t="str">
        <f aca="false">"002310012324"</f>
        <v>002310012324</v>
      </c>
      <c r="F271" s="38"/>
    </row>
    <row r="272" customFormat="false" ht="45" hidden="false" customHeight="false" outlineLevel="0" collapsed="false">
      <c r="A272" s="31" t="s">
        <v>252</v>
      </c>
      <c r="B272" s="32" t="s">
        <v>251</v>
      </c>
      <c r="C272" s="33" t="s">
        <v>35</v>
      </c>
      <c r="D272" s="32" t="s">
        <v>20</v>
      </c>
      <c r="E272" s="32" t="str">
        <f aca="false">"002310012325"</f>
        <v>002310012325</v>
      </c>
      <c r="F272" s="38"/>
    </row>
    <row r="273" customFormat="false" ht="45" hidden="false" customHeight="false" outlineLevel="0" collapsed="false">
      <c r="A273" s="31" t="s">
        <v>252</v>
      </c>
      <c r="B273" s="32" t="s">
        <v>251</v>
      </c>
      <c r="C273" s="33" t="s">
        <v>35</v>
      </c>
      <c r="D273" s="32" t="s">
        <v>20</v>
      </c>
      <c r="E273" s="32" t="str">
        <f aca="false">"002310012328"</f>
        <v>002310012328</v>
      </c>
      <c r="F273" s="38"/>
    </row>
    <row r="274" customFormat="false" ht="45" hidden="false" customHeight="false" outlineLevel="0" collapsed="false">
      <c r="A274" s="31" t="s">
        <v>252</v>
      </c>
      <c r="B274" s="32" t="s">
        <v>251</v>
      </c>
      <c r="C274" s="33" t="s">
        <v>35</v>
      </c>
      <c r="D274" s="32" t="s">
        <v>20</v>
      </c>
      <c r="E274" s="32" t="str">
        <f aca="false">"002310012329"</f>
        <v>002310012329</v>
      </c>
      <c r="F274" s="38"/>
    </row>
    <row r="275" customFormat="false" ht="45" hidden="false" customHeight="false" outlineLevel="0" collapsed="false">
      <c r="A275" s="31" t="s">
        <v>252</v>
      </c>
      <c r="B275" s="32" t="s">
        <v>251</v>
      </c>
      <c r="C275" s="33" t="s">
        <v>35</v>
      </c>
      <c r="D275" s="32" t="s">
        <v>20</v>
      </c>
      <c r="E275" s="32" t="str">
        <f aca="false">"002310012333"</f>
        <v>002310012333</v>
      </c>
      <c r="F275" s="38"/>
    </row>
    <row r="276" customFormat="false" ht="45" hidden="false" customHeight="false" outlineLevel="0" collapsed="false">
      <c r="A276" s="31" t="s">
        <v>252</v>
      </c>
      <c r="B276" s="32" t="s">
        <v>251</v>
      </c>
      <c r="C276" s="33" t="s">
        <v>35</v>
      </c>
      <c r="D276" s="32" t="s">
        <v>20</v>
      </c>
      <c r="E276" s="32" t="str">
        <f aca="false">"002310029161"</f>
        <v>002310029161</v>
      </c>
      <c r="F276" s="38"/>
    </row>
    <row r="277" customFormat="false" ht="45" hidden="false" customHeight="false" outlineLevel="0" collapsed="false">
      <c r="A277" s="31" t="s">
        <v>252</v>
      </c>
      <c r="B277" s="32" t="s">
        <v>251</v>
      </c>
      <c r="C277" s="33" t="s">
        <v>35</v>
      </c>
      <c r="D277" s="32" t="s">
        <v>20</v>
      </c>
      <c r="E277" s="32" t="str">
        <f aca="false">"002310031479"</f>
        <v>002310031479</v>
      </c>
      <c r="F277" s="38"/>
    </row>
    <row r="278" customFormat="false" ht="45" hidden="false" customHeight="false" outlineLevel="0" collapsed="false">
      <c r="A278" s="31" t="s">
        <v>252</v>
      </c>
      <c r="B278" s="32" t="s">
        <v>251</v>
      </c>
      <c r="C278" s="33" t="s">
        <v>35</v>
      </c>
      <c r="D278" s="32" t="s">
        <v>20</v>
      </c>
      <c r="E278" s="32" t="str">
        <f aca="false">"002310010280"</f>
        <v>002310010280</v>
      </c>
      <c r="F278" s="38" t="n">
        <v>3</v>
      </c>
    </row>
    <row r="279" customFormat="false" ht="45" hidden="false" customHeight="false" outlineLevel="0" collapsed="false">
      <c r="A279" s="31" t="s">
        <v>252</v>
      </c>
      <c r="B279" s="32" t="s">
        <v>251</v>
      </c>
      <c r="C279" s="33" t="s">
        <v>35</v>
      </c>
      <c r="D279" s="32" t="s">
        <v>20</v>
      </c>
      <c r="E279" s="32" t="str">
        <f aca="false">"002310011130"</f>
        <v>002310011130</v>
      </c>
      <c r="F279" s="38" t="n">
        <v>4</v>
      </c>
    </row>
    <row r="280" customFormat="false" ht="45" hidden="false" customHeight="false" outlineLevel="0" collapsed="false">
      <c r="A280" s="31" t="s">
        <v>252</v>
      </c>
      <c r="B280" s="32" t="s">
        <v>251</v>
      </c>
      <c r="C280" s="33" t="s">
        <v>35</v>
      </c>
      <c r="D280" s="32" t="s">
        <v>10</v>
      </c>
      <c r="E280" s="32" t="str">
        <f aca="false">"002310001004"</f>
        <v>002310001004</v>
      </c>
      <c r="F280" s="38"/>
    </row>
    <row r="281" customFormat="false" ht="45" hidden="false" customHeight="false" outlineLevel="0" collapsed="false">
      <c r="A281" s="31" t="s">
        <v>252</v>
      </c>
      <c r="B281" s="32" t="s">
        <v>251</v>
      </c>
      <c r="C281" s="33" t="s">
        <v>35</v>
      </c>
      <c r="D281" s="32" t="s">
        <v>10</v>
      </c>
      <c r="E281" s="32" t="str">
        <f aca="false">"002310001006"</f>
        <v>002310001006</v>
      </c>
      <c r="F281" s="38"/>
    </row>
    <row r="282" customFormat="false" ht="45" hidden="false" customHeight="false" outlineLevel="0" collapsed="false">
      <c r="A282" s="31" t="s">
        <v>252</v>
      </c>
      <c r="B282" s="32" t="s">
        <v>251</v>
      </c>
      <c r="C282" s="33" t="s">
        <v>35</v>
      </c>
      <c r="D282" s="32" t="s">
        <v>10</v>
      </c>
      <c r="E282" s="32" t="str">
        <f aca="false">"002310001017"</f>
        <v>002310001017</v>
      </c>
      <c r="F282" s="38"/>
    </row>
    <row r="283" customFormat="false" ht="45" hidden="false" customHeight="false" outlineLevel="0" collapsed="false">
      <c r="A283" s="31" t="s">
        <v>252</v>
      </c>
      <c r="B283" s="32" t="s">
        <v>251</v>
      </c>
      <c r="C283" s="33" t="s">
        <v>35</v>
      </c>
      <c r="D283" s="32" t="s">
        <v>10</v>
      </c>
      <c r="E283" s="32" t="str">
        <f aca="false">"002310001018"</f>
        <v>002310001018</v>
      </c>
      <c r="F283" s="38"/>
    </row>
    <row r="284" customFormat="false" ht="45" hidden="false" customHeight="false" outlineLevel="0" collapsed="false">
      <c r="A284" s="31" t="s">
        <v>252</v>
      </c>
      <c r="B284" s="32" t="s">
        <v>251</v>
      </c>
      <c r="C284" s="33" t="s">
        <v>35</v>
      </c>
      <c r="D284" s="32" t="s">
        <v>10</v>
      </c>
      <c r="E284" s="32" t="str">
        <f aca="false">"002310001027"</f>
        <v>002310001027</v>
      </c>
      <c r="F284" s="38"/>
    </row>
    <row r="285" customFormat="false" ht="45" hidden="false" customHeight="false" outlineLevel="0" collapsed="false">
      <c r="A285" s="31" t="s">
        <v>252</v>
      </c>
      <c r="B285" s="32" t="s">
        <v>251</v>
      </c>
      <c r="C285" s="33" t="s">
        <v>35</v>
      </c>
      <c r="D285" s="32" t="s">
        <v>10</v>
      </c>
      <c r="E285" s="32" t="str">
        <f aca="false">"002310001075"</f>
        <v>002310001075</v>
      </c>
      <c r="F285" s="38"/>
    </row>
    <row r="286" customFormat="false" ht="45" hidden="false" customHeight="false" outlineLevel="0" collapsed="false">
      <c r="A286" s="31" t="s">
        <v>252</v>
      </c>
      <c r="B286" s="32" t="s">
        <v>251</v>
      </c>
      <c r="C286" s="33" t="s">
        <v>35</v>
      </c>
      <c r="D286" s="32" t="s">
        <v>10</v>
      </c>
      <c r="E286" s="32" t="str">
        <f aca="false">"002310001076"</f>
        <v>002310001076</v>
      </c>
      <c r="F286" s="38"/>
    </row>
    <row r="287" customFormat="false" ht="45" hidden="false" customHeight="false" outlineLevel="0" collapsed="false">
      <c r="A287" s="31" t="s">
        <v>252</v>
      </c>
      <c r="B287" s="32" t="s">
        <v>251</v>
      </c>
      <c r="C287" s="33" t="s">
        <v>35</v>
      </c>
      <c r="D287" s="32" t="s">
        <v>10</v>
      </c>
      <c r="E287" s="32" t="str">
        <f aca="false">"002310001078"</f>
        <v>002310001078</v>
      </c>
      <c r="F287" s="38"/>
    </row>
    <row r="288" customFormat="false" ht="45" hidden="false" customHeight="false" outlineLevel="0" collapsed="false">
      <c r="A288" s="31" t="s">
        <v>252</v>
      </c>
      <c r="B288" s="32" t="s">
        <v>251</v>
      </c>
      <c r="C288" s="33" t="s">
        <v>35</v>
      </c>
      <c r="D288" s="32" t="s">
        <v>10</v>
      </c>
      <c r="E288" s="32" t="str">
        <f aca="false">"002310001301"</f>
        <v>002310001301</v>
      </c>
      <c r="F288" s="38"/>
    </row>
    <row r="289" customFormat="false" ht="45" hidden="false" customHeight="false" outlineLevel="0" collapsed="false">
      <c r="A289" s="31" t="s">
        <v>252</v>
      </c>
      <c r="B289" s="32" t="s">
        <v>251</v>
      </c>
      <c r="C289" s="33" t="s">
        <v>35</v>
      </c>
      <c r="D289" s="32" t="s">
        <v>10</v>
      </c>
      <c r="E289" s="32" t="str">
        <f aca="false">"002310001308"</f>
        <v>002310001308</v>
      </c>
      <c r="F289" s="38"/>
    </row>
    <row r="290" customFormat="false" ht="45" hidden="false" customHeight="false" outlineLevel="0" collapsed="false">
      <c r="A290" s="31" t="s">
        <v>252</v>
      </c>
      <c r="B290" s="32" t="s">
        <v>251</v>
      </c>
      <c r="C290" s="33" t="s">
        <v>35</v>
      </c>
      <c r="D290" s="32" t="s">
        <v>10</v>
      </c>
      <c r="E290" s="32" t="str">
        <f aca="false">"002310001401"</f>
        <v>002310001401</v>
      </c>
      <c r="F290" s="38"/>
    </row>
    <row r="291" customFormat="false" ht="45" hidden="false" customHeight="false" outlineLevel="0" collapsed="false">
      <c r="A291" s="31" t="s">
        <v>252</v>
      </c>
      <c r="B291" s="32" t="s">
        <v>251</v>
      </c>
      <c r="C291" s="33" t="s">
        <v>35</v>
      </c>
      <c r="D291" s="32" t="s">
        <v>10</v>
      </c>
      <c r="E291" s="32" t="str">
        <f aca="false">"002310001404"</f>
        <v>002310001404</v>
      </c>
      <c r="F291" s="38"/>
    </row>
    <row r="292" customFormat="false" ht="45" hidden="false" customHeight="false" outlineLevel="0" collapsed="false">
      <c r="A292" s="31" t="s">
        <v>252</v>
      </c>
      <c r="B292" s="32" t="s">
        <v>251</v>
      </c>
      <c r="C292" s="33" t="s">
        <v>35</v>
      </c>
      <c r="D292" s="32" t="s">
        <v>10</v>
      </c>
      <c r="E292" s="32" t="str">
        <f aca="false">"002310001405"</f>
        <v>002310001405</v>
      </c>
      <c r="F292" s="38"/>
    </row>
    <row r="293" customFormat="false" ht="45" hidden="false" customHeight="false" outlineLevel="0" collapsed="false">
      <c r="A293" s="31" t="s">
        <v>252</v>
      </c>
      <c r="B293" s="32" t="s">
        <v>251</v>
      </c>
      <c r="C293" s="33" t="s">
        <v>35</v>
      </c>
      <c r="D293" s="32" t="s">
        <v>10</v>
      </c>
      <c r="E293" s="32" t="str">
        <f aca="false">"002310001406"</f>
        <v>002310001406</v>
      </c>
      <c r="F293" s="38"/>
    </row>
    <row r="294" customFormat="false" ht="45" hidden="false" customHeight="false" outlineLevel="0" collapsed="false">
      <c r="A294" s="31" t="s">
        <v>252</v>
      </c>
      <c r="B294" s="32" t="s">
        <v>251</v>
      </c>
      <c r="C294" s="33" t="s">
        <v>35</v>
      </c>
      <c r="D294" s="32" t="s">
        <v>10</v>
      </c>
      <c r="E294" s="32" t="str">
        <f aca="false">"002310001407"</f>
        <v>002310001407</v>
      </c>
      <c r="F294" s="38"/>
    </row>
    <row r="295" customFormat="false" ht="45" hidden="false" customHeight="false" outlineLevel="0" collapsed="false">
      <c r="A295" s="31" t="s">
        <v>252</v>
      </c>
      <c r="B295" s="32" t="s">
        <v>251</v>
      </c>
      <c r="C295" s="33" t="s">
        <v>35</v>
      </c>
      <c r="D295" s="32" t="s">
        <v>10</v>
      </c>
      <c r="E295" s="32" t="str">
        <f aca="false">"002310001779"</f>
        <v>002310001779</v>
      </c>
      <c r="F295" s="38"/>
    </row>
    <row r="296" customFormat="false" ht="45" hidden="false" customHeight="false" outlineLevel="0" collapsed="false">
      <c r="A296" s="31" t="s">
        <v>252</v>
      </c>
      <c r="B296" s="32" t="s">
        <v>251</v>
      </c>
      <c r="C296" s="33" t="s">
        <v>35</v>
      </c>
      <c r="D296" s="32" t="s">
        <v>10</v>
      </c>
      <c r="E296" s="32" t="str">
        <f aca="false">"002310001907"</f>
        <v>002310001907</v>
      </c>
      <c r="F296" s="38"/>
    </row>
    <row r="297" customFormat="false" ht="45" hidden="false" customHeight="false" outlineLevel="0" collapsed="false">
      <c r="A297" s="31" t="s">
        <v>252</v>
      </c>
      <c r="B297" s="32" t="s">
        <v>251</v>
      </c>
      <c r="C297" s="33" t="s">
        <v>35</v>
      </c>
      <c r="D297" s="32" t="s">
        <v>10</v>
      </c>
      <c r="E297" s="32" t="str">
        <f aca="false">"002310002451"</f>
        <v>002310002451</v>
      </c>
      <c r="F297" s="38"/>
    </row>
    <row r="298" customFormat="false" ht="45" hidden="false" customHeight="false" outlineLevel="0" collapsed="false">
      <c r="A298" s="31" t="s">
        <v>252</v>
      </c>
      <c r="B298" s="32" t="s">
        <v>251</v>
      </c>
      <c r="C298" s="33" t="s">
        <v>35</v>
      </c>
      <c r="D298" s="32" t="s">
        <v>10</v>
      </c>
      <c r="E298" s="32" t="str">
        <f aca="false">"002310002452"</f>
        <v>002310002452</v>
      </c>
      <c r="F298" s="38"/>
    </row>
    <row r="299" customFormat="false" ht="45" hidden="false" customHeight="false" outlineLevel="0" collapsed="false">
      <c r="A299" s="31" t="s">
        <v>252</v>
      </c>
      <c r="B299" s="32" t="s">
        <v>251</v>
      </c>
      <c r="C299" s="33" t="s">
        <v>35</v>
      </c>
      <c r="D299" s="32" t="s">
        <v>10</v>
      </c>
      <c r="E299" s="32" t="str">
        <f aca="false">"002310002607"</f>
        <v>002310002607</v>
      </c>
      <c r="F299" s="38"/>
    </row>
    <row r="300" customFormat="false" ht="45" hidden="false" customHeight="false" outlineLevel="0" collapsed="false">
      <c r="A300" s="31" t="s">
        <v>252</v>
      </c>
      <c r="B300" s="32" t="s">
        <v>251</v>
      </c>
      <c r="C300" s="33" t="s">
        <v>35</v>
      </c>
      <c r="D300" s="32" t="s">
        <v>10</v>
      </c>
      <c r="E300" s="32" t="str">
        <f aca="false">"002310003321"</f>
        <v>002310003321</v>
      </c>
      <c r="F300" s="38"/>
    </row>
    <row r="301" customFormat="false" ht="45" hidden="false" customHeight="false" outlineLevel="0" collapsed="false">
      <c r="A301" s="31" t="s">
        <v>252</v>
      </c>
      <c r="B301" s="32" t="s">
        <v>251</v>
      </c>
      <c r="C301" s="33" t="s">
        <v>35</v>
      </c>
      <c r="D301" s="32" t="s">
        <v>10</v>
      </c>
      <c r="E301" s="32" t="str">
        <f aca="false">"002310005672"</f>
        <v>002310005672</v>
      </c>
      <c r="F301" s="38"/>
    </row>
    <row r="302" customFormat="false" ht="45" hidden="false" customHeight="false" outlineLevel="0" collapsed="false">
      <c r="A302" s="31" t="s">
        <v>252</v>
      </c>
      <c r="B302" s="32" t="s">
        <v>251</v>
      </c>
      <c r="C302" s="33" t="s">
        <v>35</v>
      </c>
      <c r="D302" s="32" t="s">
        <v>10</v>
      </c>
      <c r="E302" s="32" t="str">
        <f aca="false">"002310010257"</f>
        <v>002310010257</v>
      </c>
      <c r="F302" s="38"/>
    </row>
    <row r="303" customFormat="false" ht="45" hidden="false" customHeight="false" outlineLevel="0" collapsed="false">
      <c r="A303" s="31" t="s">
        <v>252</v>
      </c>
      <c r="B303" s="32" t="s">
        <v>251</v>
      </c>
      <c r="C303" s="33" t="s">
        <v>35</v>
      </c>
      <c r="D303" s="32" t="s">
        <v>10</v>
      </c>
      <c r="E303" s="32" t="str">
        <f aca="false">"002310010266"</f>
        <v>002310010266</v>
      </c>
      <c r="F303" s="38"/>
    </row>
    <row r="304" customFormat="false" ht="45" hidden="false" customHeight="false" outlineLevel="0" collapsed="false">
      <c r="A304" s="31" t="s">
        <v>252</v>
      </c>
      <c r="B304" s="32" t="s">
        <v>251</v>
      </c>
      <c r="C304" s="33" t="s">
        <v>35</v>
      </c>
      <c r="D304" s="32" t="s">
        <v>10</v>
      </c>
      <c r="E304" s="32" t="str">
        <f aca="false">"002310010267"</f>
        <v>002310010267</v>
      </c>
      <c r="F304" s="38"/>
    </row>
    <row r="305" customFormat="false" ht="45" hidden="false" customHeight="false" outlineLevel="0" collapsed="false">
      <c r="A305" s="31" t="s">
        <v>252</v>
      </c>
      <c r="B305" s="32" t="s">
        <v>251</v>
      </c>
      <c r="C305" s="33" t="s">
        <v>35</v>
      </c>
      <c r="D305" s="32" t="s">
        <v>10</v>
      </c>
      <c r="E305" s="32" t="str">
        <f aca="false">"002310010269"</f>
        <v>002310010269</v>
      </c>
      <c r="F305" s="38"/>
    </row>
    <row r="306" customFormat="false" ht="45" hidden="false" customHeight="false" outlineLevel="0" collapsed="false">
      <c r="A306" s="31" t="s">
        <v>252</v>
      </c>
      <c r="B306" s="32" t="s">
        <v>251</v>
      </c>
      <c r="C306" s="33" t="s">
        <v>35</v>
      </c>
      <c r="D306" s="32" t="s">
        <v>10</v>
      </c>
      <c r="E306" s="32" t="str">
        <f aca="false">"002310010270"</f>
        <v>002310010270</v>
      </c>
      <c r="F306" s="38"/>
    </row>
    <row r="307" customFormat="false" ht="45" hidden="false" customHeight="false" outlineLevel="0" collapsed="false">
      <c r="A307" s="31" t="s">
        <v>252</v>
      </c>
      <c r="B307" s="32" t="s">
        <v>251</v>
      </c>
      <c r="C307" s="33" t="s">
        <v>35</v>
      </c>
      <c r="D307" s="32" t="s">
        <v>10</v>
      </c>
      <c r="E307" s="32" t="str">
        <f aca="false">"002310010495"</f>
        <v>002310010495</v>
      </c>
      <c r="F307" s="38"/>
    </row>
    <row r="308" customFormat="false" ht="45" hidden="false" customHeight="false" outlineLevel="0" collapsed="false">
      <c r="A308" s="31" t="s">
        <v>252</v>
      </c>
      <c r="B308" s="32" t="s">
        <v>251</v>
      </c>
      <c r="C308" s="33" t="s">
        <v>35</v>
      </c>
      <c r="D308" s="32" t="s">
        <v>10</v>
      </c>
      <c r="E308" s="32" t="str">
        <f aca="false">"002310010515"</f>
        <v>002310010515</v>
      </c>
      <c r="F308" s="38"/>
    </row>
    <row r="309" customFormat="false" ht="45" hidden="false" customHeight="false" outlineLevel="0" collapsed="false">
      <c r="A309" s="31" t="s">
        <v>252</v>
      </c>
      <c r="B309" s="32" t="s">
        <v>251</v>
      </c>
      <c r="C309" s="33" t="s">
        <v>35</v>
      </c>
      <c r="D309" s="32" t="s">
        <v>10</v>
      </c>
      <c r="E309" s="32" t="str">
        <f aca="false">"002310010652"</f>
        <v>002310010652</v>
      </c>
      <c r="F309" s="38"/>
    </row>
    <row r="310" customFormat="false" ht="45" hidden="false" customHeight="false" outlineLevel="0" collapsed="false">
      <c r="A310" s="31" t="s">
        <v>252</v>
      </c>
      <c r="B310" s="32" t="s">
        <v>251</v>
      </c>
      <c r="C310" s="33" t="s">
        <v>35</v>
      </c>
      <c r="D310" s="32" t="s">
        <v>10</v>
      </c>
      <c r="E310" s="32" t="str">
        <f aca="false">"002310010831"</f>
        <v>002310010831</v>
      </c>
      <c r="F310" s="38"/>
    </row>
    <row r="311" customFormat="false" ht="45" hidden="false" customHeight="false" outlineLevel="0" collapsed="false">
      <c r="A311" s="31" t="s">
        <v>252</v>
      </c>
      <c r="B311" s="32" t="s">
        <v>251</v>
      </c>
      <c r="C311" s="33" t="s">
        <v>35</v>
      </c>
      <c r="D311" s="32" t="s">
        <v>10</v>
      </c>
      <c r="E311" s="32" t="str">
        <f aca="false">"002310010832"</f>
        <v>002310010832</v>
      </c>
      <c r="F311" s="38"/>
    </row>
    <row r="312" customFormat="false" ht="45" hidden="false" customHeight="false" outlineLevel="0" collapsed="false">
      <c r="A312" s="31" t="s">
        <v>252</v>
      </c>
      <c r="B312" s="32" t="s">
        <v>251</v>
      </c>
      <c r="C312" s="33" t="s">
        <v>35</v>
      </c>
      <c r="D312" s="32" t="s">
        <v>10</v>
      </c>
      <c r="E312" s="32" t="str">
        <f aca="false">"002310010835"</f>
        <v>002310010835</v>
      </c>
      <c r="F312" s="38"/>
    </row>
    <row r="313" customFormat="false" ht="45" hidden="false" customHeight="false" outlineLevel="0" collapsed="false">
      <c r="A313" s="31" t="s">
        <v>252</v>
      </c>
      <c r="B313" s="32" t="s">
        <v>251</v>
      </c>
      <c r="C313" s="33" t="s">
        <v>35</v>
      </c>
      <c r="D313" s="32" t="s">
        <v>10</v>
      </c>
      <c r="E313" s="32" t="str">
        <f aca="false">"002310010836"</f>
        <v>002310010836</v>
      </c>
      <c r="F313" s="38"/>
    </row>
    <row r="314" customFormat="false" ht="45" hidden="false" customHeight="false" outlineLevel="0" collapsed="false">
      <c r="A314" s="31" t="s">
        <v>252</v>
      </c>
      <c r="B314" s="32" t="s">
        <v>251</v>
      </c>
      <c r="C314" s="33" t="s">
        <v>35</v>
      </c>
      <c r="D314" s="32" t="s">
        <v>10</v>
      </c>
      <c r="E314" s="32" t="str">
        <f aca="false">"002310010838"</f>
        <v>002310010838</v>
      </c>
      <c r="F314" s="38"/>
    </row>
    <row r="315" customFormat="false" ht="45" hidden="false" customHeight="false" outlineLevel="0" collapsed="false">
      <c r="A315" s="31" t="s">
        <v>252</v>
      </c>
      <c r="B315" s="32" t="s">
        <v>251</v>
      </c>
      <c r="C315" s="33" t="s">
        <v>35</v>
      </c>
      <c r="D315" s="32" t="s">
        <v>10</v>
      </c>
      <c r="E315" s="32" t="str">
        <f aca="false">"002310010881"</f>
        <v>002310010881</v>
      </c>
      <c r="F315" s="38"/>
    </row>
    <row r="316" customFormat="false" ht="45" hidden="false" customHeight="false" outlineLevel="0" collapsed="false">
      <c r="A316" s="31" t="s">
        <v>252</v>
      </c>
      <c r="B316" s="32" t="s">
        <v>251</v>
      </c>
      <c r="C316" s="33" t="s">
        <v>35</v>
      </c>
      <c r="D316" s="32" t="s">
        <v>10</v>
      </c>
      <c r="E316" s="32" t="str">
        <f aca="false">"002310010978"</f>
        <v>002310010978</v>
      </c>
      <c r="F316" s="38"/>
    </row>
    <row r="317" customFormat="false" ht="45" hidden="false" customHeight="false" outlineLevel="0" collapsed="false">
      <c r="A317" s="31" t="s">
        <v>252</v>
      </c>
      <c r="B317" s="32" t="s">
        <v>251</v>
      </c>
      <c r="C317" s="33" t="s">
        <v>35</v>
      </c>
      <c r="D317" s="32" t="s">
        <v>10</v>
      </c>
      <c r="E317" s="32" t="str">
        <f aca="false">"002310011215"</f>
        <v>002310011215</v>
      </c>
      <c r="F317" s="38"/>
    </row>
    <row r="318" customFormat="false" ht="45" hidden="false" customHeight="false" outlineLevel="0" collapsed="false">
      <c r="A318" s="31" t="s">
        <v>252</v>
      </c>
      <c r="B318" s="32" t="s">
        <v>251</v>
      </c>
      <c r="C318" s="33" t="s">
        <v>35</v>
      </c>
      <c r="D318" s="32" t="s">
        <v>10</v>
      </c>
      <c r="E318" s="32" t="str">
        <f aca="false">"002310011437"</f>
        <v>002310011437</v>
      </c>
      <c r="F318" s="38"/>
    </row>
    <row r="319" customFormat="false" ht="45" hidden="false" customHeight="false" outlineLevel="0" collapsed="false">
      <c r="A319" s="31" t="s">
        <v>252</v>
      </c>
      <c r="B319" s="32" t="s">
        <v>251</v>
      </c>
      <c r="C319" s="33" t="s">
        <v>35</v>
      </c>
      <c r="D319" s="32" t="s">
        <v>10</v>
      </c>
      <c r="E319" s="32" t="str">
        <f aca="false">"002310011799"</f>
        <v>002310011799</v>
      </c>
      <c r="F319" s="38"/>
    </row>
    <row r="320" customFormat="false" ht="45" hidden="false" customHeight="false" outlineLevel="0" collapsed="false">
      <c r="A320" s="31" t="s">
        <v>252</v>
      </c>
      <c r="B320" s="32" t="s">
        <v>251</v>
      </c>
      <c r="C320" s="33" t="s">
        <v>35</v>
      </c>
      <c r="D320" s="32" t="s">
        <v>10</v>
      </c>
      <c r="E320" s="32" t="str">
        <f aca="false">"002310011801"</f>
        <v>002310011801</v>
      </c>
      <c r="F320" s="38"/>
    </row>
    <row r="321" customFormat="false" ht="45" hidden="false" customHeight="false" outlineLevel="0" collapsed="false">
      <c r="A321" s="31" t="s">
        <v>252</v>
      </c>
      <c r="B321" s="32" t="s">
        <v>251</v>
      </c>
      <c r="C321" s="33" t="s">
        <v>35</v>
      </c>
      <c r="D321" s="32" t="s">
        <v>10</v>
      </c>
      <c r="E321" s="32" t="str">
        <f aca="false">"002310011802"</f>
        <v>002310011802</v>
      </c>
      <c r="F321" s="38"/>
    </row>
    <row r="322" customFormat="false" ht="45" hidden="false" customHeight="false" outlineLevel="0" collapsed="false">
      <c r="A322" s="31" t="s">
        <v>252</v>
      </c>
      <c r="B322" s="32" t="s">
        <v>251</v>
      </c>
      <c r="C322" s="33" t="s">
        <v>35</v>
      </c>
      <c r="D322" s="32" t="s">
        <v>10</v>
      </c>
      <c r="E322" s="32" t="str">
        <f aca="false">"002310011837"</f>
        <v>002310011837</v>
      </c>
      <c r="F322" s="38"/>
    </row>
    <row r="323" customFormat="false" ht="45" hidden="false" customHeight="false" outlineLevel="0" collapsed="false">
      <c r="A323" s="31" t="s">
        <v>252</v>
      </c>
      <c r="B323" s="32" t="s">
        <v>251</v>
      </c>
      <c r="C323" s="33" t="s">
        <v>35</v>
      </c>
      <c r="D323" s="32" t="s">
        <v>10</v>
      </c>
      <c r="E323" s="32" t="str">
        <f aca="false">"002310011900"</f>
        <v>002310011900</v>
      </c>
      <c r="F323" s="38"/>
    </row>
    <row r="324" customFormat="false" ht="45" hidden="false" customHeight="false" outlineLevel="0" collapsed="false">
      <c r="A324" s="31" t="s">
        <v>252</v>
      </c>
      <c r="B324" s="32" t="s">
        <v>251</v>
      </c>
      <c r="C324" s="33" t="s">
        <v>35</v>
      </c>
      <c r="D324" s="32" t="s">
        <v>10</v>
      </c>
      <c r="E324" s="32" t="str">
        <f aca="false">"002310011930"</f>
        <v>002310011930</v>
      </c>
      <c r="F324" s="38"/>
    </row>
    <row r="325" customFormat="false" ht="45" hidden="false" customHeight="false" outlineLevel="0" collapsed="false">
      <c r="A325" s="31" t="s">
        <v>252</v>
      </c>
      <c r="B325" s="32" t="s">
        <v>251</v>
      </c>
      <c r="C325" s="33" t="s">
        <v>35</v>
      </c>
      <c r="D325" s="32" t="s">
        <v>10</v>
      </c>
      <c r="E325" s="32" t="str">
        <f aca="false">"002310011931"</f>
        <v>002310011931</v>
      </c>
      <c r="F325" s="38"/>
    </row>
    <row r="326" customFormat="false" ht="45" hidden="false" customHeight="false" outlineLevel="0" collapsed="false">
      <c r="A326" s="31" t="s">
        <v>252</v>
      </c>
      <c r="B326" s="32" t="s">
        <v>251</v>
      </c>
      <c r="C326" s="33" t="s">
        <v>35</v>
      </c>
      <c r="D326" s="32" t="s">
        <v>10</v>
      </c>
      <c r="E326" s="32" t="str">
        <f aca="false">"002310011998"</f>
        <v>002310011998</v>
      </c>
      <c r="F326" s="38"/>
    </row>
    <row r="327" customFormat="false" ht="45" hidden="false" customHeight="false" outlineLevel="0" collapsed="false">
      <c r="A327" s="31" t="s">
        <v>252</v>
      </c>
      <c r="B327" s="32" t="s">
        <v>251</v>
      </c>
      <c r="C327" s="33" t="s">
        <v>35</v>
      </c>
      <c r="D327" s="32" t="s">
        <v>10</v>
      </c>
      <c r="E327" s="32" t="str">
        <f aca="false">"002310011999"</f>
        <v>002310011999</v>
      </c>
      <c r="F327" s="38"/>
    </row>
    <row r="328" customFormat="false" ht="45" hidden="false" customHeight="false" outlineLevel="0" collapsed="false">
      <c r="A328" s="31" t="s">
        <v>252</v>
      </c>
      <c r="B328" s="32" t="s">
        <v>251</v>
      </c>
      <c r="C328" s="33" t="s">
        <v>35</v>
      </c>
      <c r="D328" s="32" t="s">
        <v>10</v>
      </c>
      <c r="E328" s="32" t="str">
        <f aca="false">"002310012002"</f>
        <v>002310012002</v>
      </c>
      <c r="F328" s="38"/>
    </row>
    <row r="329" customFormat="false" ht="45" hidden="false" customHeight="false" outlineLevel="0" collapsed="false">
      <c r="A329" s="31" t="s">
        <v>252</v>
      </c>
      <c r="B329" s="32" t="s">
        <v>251</v>
      </c>
      <c r="C329" s="33" t="s">
        <v>35</v>
      </c>
      <c r="D329" s="32" t="s">
        <v>10</v>
      </c>
      <c r="E329" s="32" t="str">
        <f aca="false">"002310012175"</f>
        <v>002310012175</v>
      </c>
      <c r="F329" s="38"/>
    </row>
    <row r="330" customFormat="false" ht="45" hidden="false" customHeight="false" outlineLevel="0" collapsed="false">
      <c r="A330" s="31" t="s">
        <v>252</v>
      </c>
      <c r="B330" s="32" t="s">
        <v>251</v>
      </c>
      <c r="C330" s="33" t="s">
        <v>35</v>
      </c>
      <c r="D330" s="32" t="s">
        <v>10</v>
      </c>
      <c r="E330" s="32" t="str">
        <f aca="false">"002310012176"</f>
        <v>002310012176</v>
      </c>
      <c r="F330" s="38"/>
    </row>
    <row r="331" customFormat="false" ht="45" hidden="false" customHeight="false" outlineLevel="0" collapsed="false">
      <c r="A331" s="31" t="s">
        <v>252</v>
      </c>
      <c r="B331" s="32" t="s">
        <v>251</v>
      </c>
      <c r="C331" s="33" t="s">
        <v>35</v>
      </c>
      <c r="D331" s="32" t="s">
        <v>10</v>
      </c>
      <c r="E331" s="32" t="str">
        <f aca="false">"002310012177"</f>
        <v>002310012177</v>
      </c>
      <c r="F331" s="38"/>
    </row>
    <row r="332" customFormat="false" ht="45" hidden="false" customHeight="false" outlineLevel="0" collapsed="false">
      <c r="A332" s="31" t="s">
        <v>252</v>
      </c>
      <c r="B332" s="32" t="s">
        <v>251</v>
      </c>
      <c r="C332" s="33" t="s">
        <v>35</v>
      </c>
      <c r="D332" s="32" t="s">
        <v>10</v>
      </c>
      <c r="E332" s="32" t="str">
        <f aca="false">"002310012353"</f>
        <v>002310012353</v>
      </c>
      <c r="F332" s="38"/>
    </row>
    <row r="333" customFormat="false" ht="45" hidden="false" customHeight="false" outlineLevel="0" collapsed="false">
      <c r="A333" s="31" t="s">
        <v>252</v>
      </c>
      <c r="B333" s="32" t="s">
        <v>251</v>
      </c>
      <c r="C333" s="33" t="s">
        <v>35</v>
      </c>
      <c r="D333" s="32" t="s">
        <v>10</v>
      </c>
      <c r="E333" s="32" t="str">
        <f aca="false">"002310012355"</f>
        <v>002310012355</v>
      </c>
      <c r="F333" s="38"/>
    </row>
    <row r="334" customFormat="false" ht="45" hidden="false" customHeight="false" outlineLevel="0" collapsed="false">
      <c r="A334" s="31" t="s">
        <v>252</v>
      </c>
      <c r="B334" s="32" t="s">
        <v>251</v>
      </c>
      <c r="C334" s="33" t="s">
        <v>35</v>
      </c>
      <c r="D334" s="32" t="s">
        <v>10</v>
      </c>
      <c r="E334" s="32" t="str">
        <f aca="false">"002310023045"</f>
        <v>002310023045</v>
      </c>
      <c r="F334" s="38"/>
    </row>
    <row r="335" customFormat="false" ht="45" hidden="false" customHeight="false" outlineLevel="0" collapsed="false">
      <c r="A335" s="31" t="s">
        <v>252</v>
      </c>
      <c r="B335" s="32" t="s">
        <v>251</v>
      </c>
      <c r="C335" s="33" t="s">
        <v>35</v>
      </c>
      <c r="D335" s="32" t="s">
        <v>10</v>
      </c>
      <c r="E335" s="32" t="str">
        <f aca="false">"002310023529"</f>
        <v>002310023529</v>
      </c>
      <c r="F335" s="38"/>
    </row>
    <row r="336" customFormat="false" ht="45" hidden="false" customHeight="false" outlineLevel="0" collapsed="false">
      <c r="A336" s="31" t="s">
        <v>252</v>
      </c>
      <c r="B336" s="32" t="s">
        <v>251</v>
      </c>
      <c r="C336" s="33" t="s">
        <v>35</v>
      </c>
      <c r="D336" s="32" t="s">
        <v>10</v>
      </c>
      <c r="E336" s="32" t="str">
        <f aca="false">"002310023537"</f>
        <v>002310023537</v>
      </c>
      <c r="F336" s="38"/>
    </row>
    <row r="337" customFormat="false" ht="45" hidden="false" customHeight="false" outlineLevel="0" collapsed="false">
      <c r="A337" s="31" t="s">
        <v>252</v>
      </c>
      <c r="B337" s="32" t="s">
        <v>251</v>
      </c>
      <c r="C337" s="33" t="s">
        <v>35</v>
      </c>
      <c r="D337" s="32" t="s">
        <v>10</v>
      </c>
      <c r="E337" s="32" t="str">
        <f aca="false">"002310027315"</f>
        <v>002310027315</v>
      </c>
      <c r="F337" s="38"/>
    </row>
    <row r="338" customFormat="false" ht="45" hidden="false" customHeight="false" outlineLevel="0" collapsed="false">
      <c r="A338" s="31" t="s">
        <v>252</v>
      </c>
      <c r="B338" s="32" t="s">
        <v>251</v>
      </c>
      <c r="C338" s="33" t="s">
        <v>35</v>
      </c>
      <c r="D338" s="32" t="s">
        <v>10</v>
      </c>
      <c r="E338" s="32" t="s">
        <v>253</v>
      </c>
      <c r="F338" s="38"/>
    </row>
    <row r="339" customFormat="false" ht="45" hidden="false" customHeight="false" outlineLevel="0" collapsed="false">
      <c r="A339" s="31" t="s">
        <v>252</v>
      </c>
      <c r="B339" s="32" t="s">
        <v>251</v>
      </c>
      <c r="C339" s="33" t="s">
        <v>35</v>
      </c>
      <c r="D339" s="32" t="s">
        <v>10</v>
      </c>
      <c r="E339" s="32" t="str">
        <f aca="false">"002310033581"</f>
        <v>002310033581</v>
      </c>
      <c r="F339" s="38"/>
    </row>
    <row r="340" customFormat="false" ht="45" hidden="false" customHeight="false" outlineLevel="0" collapsed="false">
      <c r="A340" s="31" t="s">
        <v>252</v>
      </c>
      <c r="B340" s="32" t="s">
        <v>251</v>
      </c>
      <c r="C340" s="33" t="s">
        <v>35</v>
      </c>
      <c r="D340" s="32" t="s">
        <v>10</v>
      </c>
      <c r="E340" s="32" t="str">
        <f aca="false">"002310033582"</f>
        <v>002310033582</v>
      </c>
      <c r="F340" s="38"/>
    </row>
    <row r="341" customFormat="false" ht="45" hidden="false" customHeight="false" outlineLevel="0" collapsed="false">
      <c r="A341" s="31" t="s">
        <v>252</v>
      </c>
      <c r="B341" s="32" t="s">
        <v>251</v>
      </c>
      <c r="C341" s="33" t="s">
        <v>35</v>
      </c>
      <c r="D341" s="32" t="s">
        <v>10</v>
      </c>
      <c r="E341" s="32" t="str">
        <f aca="false">"002310070295"</f>
        <v>002310070295</v>
      </c>
      <c r="F341" s="38"/>
    </row>
    <row r="342" customFormat="false" ht="45" hidden="false" customHeight="false" outlineLevel="0" collapsed="false">
      <c r="A342" s="31" t="s">
        <v>252</v>
      </c>
      <c r="B342" s="32" t="s">
        <v>251</v>
      </c>
      <c r="C342" s="33" t="s">
        <v>35</v>
      </c>
      <c r="D342" s="32" t="s">
        <v>10</v>
      </c>
      <c r="E342" s="32" t="str">
        <f aca="false">"002310070296"</f>
        <v>002310070296</v>
      </c>
      <c r="F342" s="38"/>
    </row>
    <row r="343" customFormat="false" ht="45" hidden="false" customHeight="false" outlineLevel="0" collapsed="false">
      <c r="A343" s="31" t="s">
        <v>252</v>
      </c>
      <c r="B343" s="32" t="s">
        <v>251</v>
      </c>
      <c r="C343" s="33" t="s">
        <v>35</v>
      </c>
      <c r="D343" s="32" t="s">
        <v>22</v>
      </c>
      <c r="E343" s="32" t="str">
        <f aca="false">"002310002347"</f>
        <v>002310002347</v>
      </c>
      <c r="F343" s="38"/>
    </row>
    <row r="344" customFormat="false" ht="45" hidden="false" customHeight="false" outlineLevel="0" collapsed="false">
      <c r="A344" s="31" t="s">
        <v>252</v>
      </c>
      <c r="B344" s="32" t="s">
        <v>251</v>
      </c>
      <c r="C344" s="33" t="s">
        <v>35</v>
      </c>
      <c r="D344" s="32" t="s">
        <v>22</v>
      </c>
      <c r="E344" s="32" t="str">
        <f aca="false">"002310010054"</f>
        <v>002310010054</v>
      </c>
      <c r="F344" s="38" t="n">
        <v>5</v>
      </c>
    </row>
    <row r="345" customFormat="false" ht="45" hidden="false" customHeight="false" outlineLevel="0" collapsed="false">
      <c r="A345" s="31" t="s">
        <v>252</v>
      </c>
      <c r="B345" s="32" t="s">
        <v>251</v>
      </c>
      <c r="C345" s="33" t="s">
        <v>35</v>
      </c>
      <c r="D345" s="32" t="s">
        <v>22</v>
      </c>
      <c r="E345" s="32" t="str">
        <f aca="false">"002310010224"</f>
        <v>002310010224</v>
      </c>
      <c r="F345" s="38"/>
    </row>
    <row r="346" customFormat="false" ht="45" hidden="false" customHeight="false" outlineLevel="0" collapsed="false">
      <c r="A346" s="31" t="s">
        <v>252</v>
      </c>
      <c r="B346" s="32" t="s">
        <v>251</v>
      </c>
      <c r="C346" s="33" t="s">
        <v>35</v>
      </c>
      <c r="D346" s="32" t="s">
        <v>22</v>
      </c>
      <c r="E346" s="32" t="str">
        <f aca="false">"002310010306"</f>
        <v>002310010306</v>
      </c>
      <c r="F346" s="38"/>
    </row>
    <row r="347" customFormat="false" ht="45" hidden="false" customHeight="false" outlineLevel="0" collapsed="false">
      <c r="A347" s="31" t="s">
        <v>252</v>
      </c>
      <c r="B347" s="32" t="s">
        <v>251</v>
      </c>
      <c r="C347" s="33" t="s">
        <v>35</v>
      </c>
      <c r="D347" s="32" t="s">
        <v>22</v>
      </c>
      <c r="E347" s="32" t="str">
        <f aca="false">"002310010307"</f>
        <v>002310010307</v>
      </c>
      <c r="F347" s="38"/>
    </row>
    <row r="348" customFormat="false" ht="45" hidden="false" customHeight="false" outlineLevel="0" collapsed="false">
      <c r="A348" s="31" t="s">
        <v>252</v>
      </c>
      <c r="B348" s="32" t="s">
        <v>251</v>
      </c>
      <c r="C348" s="33" t="s">
        <v>35</v>
      </c>
      <c r="D348" s="32" t="s">
        <v>22</v>
      </c>
      <c r="E348" s="32" t="str">
        <f aca="false">"002310010309"</f>
        <v>002310010309</v>
      </c>
      <c r="F348" s="38"/>
    </row>
    <row r="349" customFormat="false" ht="45" hidden="false" customHeight="false" outlineLevel="0" collapsed="false">
      <c r="A349" s="31" t="s">
        <v>252</v>
      </c>
      <c r="B349" s="32" t="s">
        <v>251</v>
      </c>
      <c r="C349" s="33" t="s">
        <v>35</v>
      </c>
      <c r="D349" s="32" t="s">
        <v>22</v>
      </c>
      <c r="E349" s="32" t="str">
        <f aca="false">"002310010312"</f>
        <v>002310010312</v>
      </c>
      <c r="F349" s="38" t="n">
        <v>6</v>
      </c>
    </row>
    <row r="350" customFormat="false" ht="45" hidden="false" customHeight="false" outlineLevel="0" collapsed="false">
      <c r="A350" s="31" t="s">
        <v>252</v>
      </c>
      <c r="B350" s="32" t="s">
        <v>251</v>
      </c>
      <c r="C350" s="33" t="s">
        <v>35</v>
      </c>
      <c r="D350" s="32" t="s">
        <v>22</v>
      </c>
      <c r="E350" s="32" t="str">
        <f aca="false">"002310010657"</f>
        <v>002310010657</v>
      </c>
      <c r="F350" s="38" t="n">
        <v>6</v>
      </c>
    </row>
    <row r="351" customFormat="false" ht="45" hidden="false" customHeight="false" outlineLevel="0" collapsed="false">
      <c r="A351" s="31" t="s">
        <v>252</v>
      </c>
      <c r="B351" s="32" t="s">
        <v>251</v>
      </c>
      <c r="C351" s="33" t="s">
        <v>35</v>
      </c>
      <c r="D351" s="32" t="s">
        <v>22</v>
      </c>
      <c r="E351" s="32" t="str">
        <f aca="false">"002310011562"</f>
        <v>002310011562</v>
      </c>
      <c r="F351" s="38"/>
    </row>
    <row r="352" customFormat="false" ht="45" hidden="false" customHeight="false" outlineLevel="0" collapsed="false">
      <c r="A352" s="31" t="s">
        <v>252</v>
      </c>
      <c r="B352" s="32" t="s">
        <v>251</v>
      </c>
      <c r="C352" s="33" t="s">
        <v>35</v>
      </c>
      <c r="D352" s="32" t="s">
        <v>22</v>
      </c>
      <c r="E352" s="32" t="str">
        <f aca="false">"002310011582"</f>
        <v>002310011582</v>
      </c>
      <c r="F352" s="38"/>
    </row>
    <row r="353" customFormat="false" ht="45" hidden="false" customHeight="false" outlineLevel="0" collapsed="false">
      <c r="A353" s="31" t="s">
        <v>252</v>
      </c>
      <c r="B353" s="32" t="s">
        <v>251</v>
      </c>
      <c r="C353" s="33" t="s">
        <v>35</v>
      </c>
      <c r="D353" s="32" t="s">
        <v>22</v>
      </c>
      <c r="E353" s="32" t="str">
        <f aca="false">"002310011583"</f>
        <v>002310011583</v>
      </c>
      <c r="F353" s="38"/>
    </row>
    <row r="354" customFormat="false" ht="45" hidden="false" customHeight="false" outlineLevel="0" collapsed="false">
      <c r="A354" s="31" t="s">
        <v>252</v>
      </c>
      <c r="B354" s="32" t="s">
        <v>251</v>
      </c>
      <c r="C354" s="33" t="s">
        <v>35</v>
      </c>
      <c r="D354" s="32" t="s">
        <v>22</v>
      </c>
      <c r="E354" s="32" t="str">
        <f aca="false">"002310027789"</f>
        <v>002310027789</v>
      </c>
      <c r="F354" s="38"/>
    </row>
    <row r="355" customFormat="false" ht="45" hidden="false" customHeight="false" outlineLevel="0" collapsed="false">
      <c r="A355" s="31" t="s">
        <v>252</v>
      </c>
      <c r="B355" s="32" t="s">
        <v>251</v>
      </c>
      <c r="C355" s="33" t="s">
        <v>35</v>
      </c>
      <c r="D355" s="32" t="s">
        <v>22</v>
      </c>
      <c r="E355" s="32" t="str">
        <f aca="false">"002310039606"</f>
        <v>002310039606</v>
      </c>
      <c r="F355" s="38"/>
    </row>
    <row r="356" customFormat="false" ht="45" hidden="false" customHeight="false" outlineLevel="0" collapsed="false">
      <c r="A356" s="31" t="s">
        <v>252</v>
      </c>
      <c r="B356" s="32" t="s">
        <v>251</v>
      </c>
      <c r="C356" s="33" t="s">
        <v>35</v>
      </c>
      <c r="D356" s="32" t="s">
        <v>22</v>
      </c>
      <c r="E356" s="32" t="str">
        <f aca="false">"002310085339"</f>
        <v>002310085339</v>
      </c>
      <c r="F356" s="38"/>
    </row>
    <row r="357" customFormat="false" ht="45" hidden="false" customHeight="false" outlineLevel="0" collapsed="false">
      <c r="A357" s="31" t="s">
        <v>252</v>
      </c>
      <c r="B357" s="32" t="s">
        <v>251</v>
      </c>
      <c r="C357" s="33" t="s">
        <v>35</v>
      </c>
      <c r="D357" s="32" t="s">
        <v>22</v>
      </c>
      <c r="E357" s="32" t="str">
        <f aca="false">"005849604347"</f>
        <v>005849604347</v>
      </c>
      <c r="F357" s="38" t="n">
        <v>5</v>
      </c>
    </row>
    <row r="358" customFormat="false" ht="45" hidden="false" customHeight="false" outlineLevel="0" collapsed="false">
      <c r="A358" s="31" t="s">
        <v>252</v>
      </c>
      <c r="B358" s="32" t="s">
        <v>251</v>
      </c>
      <c r="C358" s="33" t="s">
        <v>35</v>
      </c>
      <c r="D358" s="32" t="s">
        <v>22</v>
      </c>
      <c r="E358" s="32" t="str">
        <f aca="false">"005849604350"</f>
        <v>005849604350</v>
      </c>
      <c r="F358" s="38"/>
    </row>
    <row r="359" customFormat="false" ht="45" hidden="false" customHeight="false" outlineLevel="0" collapsed="false">
      <c r="A359" s="31" t="s">
        <v>254</v>
      </c>
      <c r="B359" s="32" t="s">
        <v>251</v>
      </c>
      <c r="C359" s="33" t="s">
        <v>35</v>
      </c>
      <c r="D359" s="32" t="s">
        <v>17</v>
      </c>
      <c r="E359" s="39" t="s">
        <v>255</v>
      </c>
      <c r="F359" s="40"/>
    </row>
    <row r="360" customFormat="false" ht="45" hidden="false" customHeight="false" outlineLevel="0" collapsed="false">
      <c r="A360" s="31" t="s">
        <v>254</v>
      </c>
      <c r="B360" s="32" t="s">
        <v>251</v>
      </c>
      <c r="C360" s="33" t="s">
        <v>35</v>
      </c>
      <c r="D360" s="32" t="s">
        <v>17</v>
      </c>
      <c r="E360" s="39" t="s">
        <v>256</v>
      </c>
      <c r="F360" s="40"/>
    </row>
    <row r="361" customFormat="false" ht="45" hidden="false" customHeight="false" outlineLevel="0" collapsed="false">
      <c r="A361" s="31" t="s">
        <v>254</v>
      </c>
      <c r="B361" s="32" t="s">
        <v>251</v>
      </c>
      <c r="C361" s="33" t="s">
        <v>35</v>
      </c>
      <c r="D361" s="32" t="s">
        <v>17</v>
      </c>
      <c r="E361" s="39" t="s">
        <v>257</v>
      </c>
      <c r="F361" s="40"/>
    </row>
    <row r="362" customFormat="false" ht="45" hidden="false" customHeight="false" outlineLevel="0" collapsed="false">
      <c r="A362" s="31" t="s">
        <v>254</v>
      </c>
      <c r="B362" s="32" t="s">
        <v>251</v>
      </c>
      <c r="C362" s="33" t="s">
        <v>35</v>
      </c>
      <c r="D362" s="32" t="s">
        <v>17</v>
      </c>
      <c r="E362" s="39" t="s">
        <v>258</v>
      </c>
      <c r="F362" s="40"/>
    </row>
    <row r="363" customFormat="false" ht="45" hidden="false" customHeight="false" outlineLevel="0" collapsed="false">
      <c r="A363" s="31" t="s">
        <v>254</v>
      </c>
      <c r="B363" s="32" t="s">
        <v>251</v>
      </c>
      <c r="C363" s="33" t="s">
        <v>35</v>
      </c>
      <c r="D363" s="32" t="s">
        <v>17</v>
      </c>
      <c r="E363" s="39" t="s">
        <v>259</v>
      </c>
      <c r="F363" s="40"/>
    </row>
    <row r="364" customFormat="false" ht="45" hidden="false" customHeight="false" outlineLevel="0" collapsed="false">
      <c r="A364" s="31" t="s">
        <v>254</v>
      </c>
      <c r="B364" s="32" t="s">
        <v>251</v>
      </c>
      <c r="C364" s="33" t="s">
        <v>35</v>
      </c>
      <c r="D364" s="32" t="s">
        <v>17</v>
      </c>
      <c r="E364" s="39" t="s">
        <v>260</v>
      </c>
      <c r="F364" s="40"/>
    </row>
    <row r="365" customFormat="false" ht="45" hidden="false" customHeight="false" outlineLevel="0" collapsed="false">
      <c r="A365" s="31" t="s">
        <v>254</v>
      </c>
      <c r="B365" s="37" t="s">
        <v>251</v>
      </c>
      <c r="C365" s="33" t="s">
        <v>35</v>
      </c>
      <c r="D365" s="37" t="s">
        <v>17</v>
      </c>
      <c r="E365" s="41" t="s">
        <v>261</v>
      </c>
      <c r="F365" s="40"/>
    </row>
    <row r="366" customFormat="false" ht="45" hidden="false" customHeight="false" outlineLevel="0" collapsed="false">
      <c r="A366" s="31" t="s">
        <v>254</v>
      </c>
      <c r="B366" s="32" t="s">
        <v>251</v>
      </c>
      <c r="C366" s="33" t="s">
        <v>35</v>
      </c>
      <c r="D366" s="32" t="s">
        <v>17</v>
      </c>
      <c r="E366" s="32" t="str">
        <f aca="false">"002310012335"</f>
        <v>002310012335</v>
      </c>
      <c r="F366" s="38"/>
    </row>
    <row r="367" customFormat="false" ht="45" hidden="false" customHeight="false" outlineLevel="0" collapsed="false">
      <c r="A367" s="31" t="s">
        <v>254</v>
      </c>
      <c r="B367" s="32" t="s">
        <v>251</v>
      </c>
      <c r="C367" s="33" t="s">
        <v>35</v>
      </c>
      <c r="D367" s="32" t="s">
        <v>17</v>
      </c>
      <c r="E367" s="39" t="s">
        <v>262</v>
      </c>
      <c r="F367" s="40"/>
    </row>
    <row r="368" customFormat="false" ht="45" hidden="false" customHeight="false" outlineLevel="0" collapsed="false">
      <c r="A368" s="31" t="s">
        <v>254</v>
      </c>
      <c r="B368" s="32" t="s">
        <v>251</v>
      </c>
      <c r="C368" s="33" t="s">
        <v>35</v>
      </c>
      <c r="D368" s="32" t="s">
        <v>21</v>
      </c>
      <c r="E368" s="39" t="s">
        <v>263</v>
      </c>
      <c r="F368" s="40"/>
    </row>
    <row r="369" customFormat="false" ht="45" hidden="false" customHeight="false" outlineLevel="0" collapsed="false">
      <c r="A369" s="31" t="s">
        <v>254</v>
      </c>
      <c r="B369" s="32" t="s">
        <v>251</v>
      </c>
      <c r="C369" s="33" t="s">
        <v>35</v>
      </c>
      <c r="D369" s="32" t="s">
        <v>21</v>
      </c>
      <c r="E369" s="39" t="s">
        <v>264</v>
      </c>
      <c r="F369" s="40"/>
    </row>
    <row r="370" customFormat="false" ht="45" hidden="false" customHeight="false" outlineLevel="0" collapsed="false">
      <c r="A370" s="31" t="s">
        <v>254</v>
      </c>
      <c r="B370" s="32" t="s">
        <v>251</v>
      </c>
      <c r="C370" s="33" t="s">
        <v>35</v>
      </c>
      <c r="D370" s="32" t="s">
        <v>21</v>
      </c>
      <c r="E370" s="39" t="s">
        <v>265</v>
      </c>
      <c r="F370" s="40"/>
    </row>
    <row r="371" customFormat="false" ht="45" hidden="false" customHeight="false" outlineLevel="0" collapsed="false">
      <c r="A371" s="31" t="s">
        <v>254</v>
      </c>
      <c r="B371" s="32" t="s">
        <v>251</v>
      </c>
      <c r="C371" s="33" t="s">
        <v>35</v>
      </c>
      <c r="D371" s="32" t="s">
        <v>21</v>
      </c>
      <c r="E371" s="39" t="s">
        <v>266</v>
      </c>
      <c r="F371" s="40"/>
    </row>
    <row r="372" customFormat="false" ht="45" hidden="false" customHeight="false" outlineLevel="0" collapsed="false">
      <c r="A372" s="31" t="s">
        <v>254</v>
      </c>
      <c r="B372" s="32" t="s">
        <v>251</v>
      </c>
      <c r="C372" s="33" t="s">
        <v>35</v>
      </c>
      <c r="D372" s="32" t="s">
        <v>21</v>
      </c>
      <c r="E372" s="39" t="s">
        <v>267</v>
      </c>
      <c r="F372" s="40"/>
    </row>
    <row r="373" customFormat="false" ht="45" hidden="false" customHeight="false" outlineLevel="0" collapsed="false">
      <c r="A373" s="31" t="s">
        <v>254</v>
      </c>
      <c r="B373" s="32" t="s">
        <v>251</v>
      </c>
      <c r="C373" s="33" t="s">
        <v>35</v>
      </c>
      <c r="D373" s="32" t="s">
        <v>21</v>
      </c>
      <c r="E373" s="39" t="s">
        <v>268</v>
      </c>
      <c r="F373" s="40"/>
    </row>
    <row r="374" customFormat="false" ht="45" hidden="false" customHeight="false" outlineLevel="0" collapsed="false">
      <c r="A374" s="31" t="s">
        <v>254</v>
      </c>
      <c r="B374" s="32" t="s">
        <v>251</v>
      </c>
      <c r="C374" s="33" t="s">
        <v>35</v>
      </c>
      <c r="D374" s="32" t="s">
        <v>21</v>
      </c>
      <c r="E374" s="39" t="s">
        <v>269</v>
      </c>
      <c r="F374" s="40"/>
    </row>
    <row r="375" customFormat="false" ht="45" hidden="false" customHeight="false" outlineLevel="0" collapsed="false">
      <c r="A375" s="31" t="s">
        <v>254</v>
      </c>
      <c r="B375" s="32" t="s">
        <v>251</v>
      </c>
      <c r="C375" s="33" t="s">
        <v>35</v>
      </c>
      <c r="D375" s="32" t="s">
        <v>21</v>
      </c>
      <c r="E375" s="39" t="s">
        <v>270</v>
      </c>
      <c r="F375" s="40"/>
    </row>
    <row r="376" customFormat="false" ht="45" hidden="false" customHeight="false" outlineLevel="0" collapsed="false">
      <c r="A376" s="31" t="s">
        <v>254</v>
      </c>
      <c r="B376" s="32" t="s">
        <v>251</v>
      </c>
      <c r="C376" s="33" t="s">
        <v>35</v>
      </c>
      <c r="D376" s="32" t="s">
        <v>21</v>
      </c>
      <c r="E376" s="39" t="s">
        <v>271</v>
      </c>
      <c r="F376" s="40"/>
    </row>
    <row r="377" customFormat="false" ht="45" hidden="false" customHeight="false" outlineLevel="0" collapsed="false">
      <c r="A377" s="31" t="s">
        <v>254</v>
      </c>
      <c r="B377" s="32" t="s">
        <v>251</v>
      </c>
      <c r="C377" s="33" t="s">
        <v>35</v>
      </c>
      <c r="D377" s="32" t="s">
        <v>21</v>
      </c>
      <c r="E377" s="39" t="s">
        <v>272</v>
      </c>
      <c r="F377" s="40"/>
    </row>
    <row r="378" customFormat="false" ht="45" hidden="false" customHeight="false" outlineLevel="0" collapsed="false">
      <c r="A378" s="31" t="s">
        <v>254</v>
      </c>
      <c r="B378" s="32" t="s">
        <v>251</v>
      </c>
      <c r="C378" s="33" t="s">
        <v>35</v>
      </c>
      <c r="D378" s="32" t="s">
        <v>20</v>
      </c>
      <c r="E378" s="39" t="s">
        <v>273</v>
      </c>
      <c r="F378" s="40"/>
    </row>
    <row r="379" customFormat="false" ht="45" hidden="false" customHeight="false" outlineLevel="0" collapsed="false">
      <c r="A379" s="31" t="s">
        <v>254</v>
      </c>
      <c r="B379" s="32" t="s">
        <v>251</v>
      </c>
      <c r="C379" s="33" t="s">
        <v>35</v>
      </c>
      <c r="D379" s="32" t="s">
        <v>20</v>
      </c>
      <c r="E379" s="39" t="s">
        <v>274</v>
      </c>
      <c r="F379" s="40"/>
    </row>
    <row r="380" customFormat="false" ht="45" hidden="false" customHeight="false" outlineLevel="0" collapsed="false">
      <c r="A380" s="31" t="s">
        <v>254</v>
      </c>
      <c r="B380" s="32" t="s">
        <v>251</v>
      </c>
      <c r="C380" s="33" t="s">
        <v>35</v>
      </c>
      <c r="D380" s="32" t="s">
        <v>20</v>
      </c>
      <c r="E380" s="39" t="s">
        <v>275</v>
      </c>
      <c r="F380" s="40"/>
    </row>
    <row r="381" customFormat="false" ht="45" hidden="false" customHeight="false" outlineLevel="0" collapsed="false">
      <c r="A381" s="31" t="s">
        <v>254</v>
      </c>
      <c r="B381" s="32" t="s">
        <v>251</v>
      </c>
      <c r="C381" s="33" t="s">
        <v>35</v>
      </c>
      <c r="D381" s="32" t="s">
        <v>20</v>
      </c>
      <c r="E381" s="39" t="s">
        <v>276</v>
      </c>
      <c r="F381" s="40"/>
    </row>
    <row r="382" customFormat="false" ht="45" hidden="false" customHeight="false" outlineLevel="0" collapsed="false">
      <c r="A382" s="31" t="s">
        <v>254</v>
      </c>
      <c r="B382" s="32" t="s">
        <v>251</v>
      </c>
      <c r="C382" s="33" t="s">
        <v>35</v>
      </c>
      <c r="D382" s="32" t="s">
        <v>20</v>
      </c>
      <c r="E382" s="39" t="s">
        <v>277</v>
      </c>
      <c r="F382" s="40" t="n">
        <v>1</v>
      </c>
    </row>
    <row r="383" customFormat="false" ht="45" hidden="false" customHeight="false" outlineLevel="0" collapsed="false">
      <c r="A383" s="31" t="s">
        <v>254</v>
      </c>
      <c r="B383" s="32" t="s">
        <v>251</v>
      </c>
      <c r="C383" s="33" t="s">
        <v>35</v>
      </c>
      <c r="D383" s="32" t="s">
        <v>20</v>
      </c>
      <c r="E383" s="39" t="s">
        <v>278</v>
      </c>
      <c r="F383" s="40"/>
    </row>
    <row r="384" customFormat="false" ht="45" hidden="false" customHeight="false" outlineLevel="0" collapsed="false">
      <c r="A384" s="31" t="s">
        <v>254</v>
      </c>
      <c r="B384" s="32" t="s">
        <v>251</v>
      </c>
      <c r="C384" s="33" t="s">
        <v>35</v>
      </c>
      <c r="D384" s="32" t="s">
        <v>20</v>
      </c>
      <c r="E384" s="39" t="s">
        <v>279</v>
      </c>
      <c r="F384" s="40"/>
    </row>
    <row r="385" customFormat="false" ht="45" hidden="false" customHeight="false" outlineLevel="0" collapsed="false">
      <c r="A385" s="31" t="s">
        <v>254</v>
      </c>
      <c r="B385" s="32" t="s">
        <v>251</v>
      </c>
      <c r="C385" s="33" t="s">
        <v>35</v>
      </c>
      <c r="D385" s="32" t="s">
        <v>20</v>
      </c>
      <c r="E385" s="39" t="s">
        <v>280</v>
      </c>
      <c r="F385" s="40"/>
    </row>
    <row r="386" customFormat="false" ht="45" hidden="false" customHeight="false" outlineLevel="0" collapsed="false">
      <c r="A386" s="31" t="s">
        <v>254</v>
      </c>
      <c r="B386" s="32" t="s">
        <v>251</v>
      </c>
      <c r="C386" s="33" t="s">
        <v>35</v>
      </c>
      <c r="D386" s="32" t="s">
        <v>20</v>
      </c>
      <c r="E386" s="39" t="s">
        <v>281</v>
      </c>
      <c r="F386" s="40"/>
    </row>
    <row r="387" customFormat="false" ht="45" hidden="false" customHeight="false" outlineLevel="0" collapsed="false">
      <c r="A387" s="31" t="s">
        <v>254</v>
      </c>
      <c r="B387" s="32" t="s">
        <v>251</v>
      </c>
      <c r="C387" s="33" t="s">
        <v>35</v>
      </c>
      <c r="D387" s="32" t="s">
        <v>20</v>
      </c>
      <c r="E387" s="39" t="s">
        <v>282</v>
      </c>
      <c r="F387" s="40"/>
    </row>
    <row r="388" customFormat="false" ht="45" hidden="false" customHeight="false" outlineLevel="0" collapsed="false">
      <c r="A388" s="31" t="s">
        <v>254</v>
      </c>
      <c r="B388" s="32" t="s">
        <v>251</v>
      </c>
      <c r="C388" s="33" t="s">
        <v>35</v>
      </c>
      <c r="D388" s="32" t="s">
        <v>20</v>
      </c>
      <c r="E388" s="39" t="s">
        <v>283</v>
      </c>
      <c r="F388" s="40"/>
    </row>
    <row r="389" customFormat="false" ht="45" hidden="false" customHeight="false" outlineLevel="0" collapsed="false">
      <c r="A389" s="31" t="s">
        <v>254</v>
      </c>
      <c r="B389" s="32" t="s">
        <v>251</v>
      </c>
      <c r="C389" s="33" t="s">
        <v>35</v>
      </c>
      <c r="D389" s="32" t="s">
        <v>20</v>
      </c>
      <c r="E389" s="39" t="s">
        <v>284</v>
      </c>
      <c r="F389" s="40"/>
    </row>
    <row r="390" customFormat="false" ht="45" hidden="false" customHeight="false" outlineLevel="0" collapsed="false">
      <c r="A390" s="31" t="s">
        <v>254</v>
      </c>
      <c r="B390" s="32" t="s">
        <v>251</v>
      </c>
      <c r="C390" s="33" t="s">
        <v>35</v>
      </c>
      <c r="D390" s="32" t="s">
        <v>20</v>
      </c>
      <c r="E390" s="39" t="s">
        <v>285</v>
      </c>
      <c r="F390" s="40" t="n">
        <v>1</v>
      </c>
    </row>
    <row r="391" customFormat="false" ht="45" hidden="false" customHeight="false" outlineLevel="0" collapsed="false">
      <c r="A391" s="31" t="s">
        <v>254</v>
      </c>
      <c r="B391" s="32" t="s">
        <v>251</v>
      </c>
      <c r="C391" s="33" t="s">
        <v>35</v>
      </c>
      <c r="D391" s="32" t="s">
        <v>10</v>
      </c>
      <c r="E391" s="39" t="s">
        <v>286</v>
      </c>
      <c r="F391" s="40"/>
    </row>
    <row r="392" customFormat="false" ht="45" hidden="false" customHeight="false" outlineLevel="0" collapsed="false">
      <c r="A392" s="31" t="s">
        <v>254</v>
      </c>
      <c r="B392" s="32" t="s">
        <v>251</v>
      </c>
      <c r="C392" s="33" t="s">
        <v>35</v>
      </c>
      <c r="D392" s="32" t="s">
        <v>10</v>
      </c>
      <c r="E392" s="39" t="s">
        <v>287</v>
      </c>
      <c r="F392" s="40"/>
    </row>
    <row r="393" customFormat="false" ht="45" hidden="false" customHeight="false" outlineLevel="0" collapsed="false">
      <c r="A393" s="31" t="s">
        <v>254</v>
      </c>
      <c r="B393" s="32" t="s">
        <v>251</v>
      </c>
      <c r="C393" s="33" t="s">
        <v>35</v>
      </c>
      <c r="D393" s="32" t="s">
        <v>10</v>
      </c>
      <c r="E393" s="39" t="s">
        <v>288</v>
      </c>
      <c r="F393" s="40"/>
    </row>
    <row r="394" customFormat="false" ht="45" hidden="false" customHeight="false" outlineLevel="0" collapsed="false">
      <c r="A394" s="31" t="s">
        <v>254</v>
      </c>
      <c r="B394" s="32" t="s">
        <v>251</v>
      </c>
      <c r="C394" s="33" t="s">
        <v>35</v>
      </c>
      <c r="D394" s="32" t="s">
        <v>10</v>
      </c>
      <c r="E394" s="39" t="s">
        <v>289</v>
      </c>
      <c r="F394" s="40"/>
    </row>
    <row r="395" customFormat="false" ht="45" hidden="false" customHeight="false" outlineLevel="0" collapsed="false">
      <c r="A395" s="31" t="s">
        <v>254</v>
      </c>
      <c r="B395" s="32" t="s">
        <v>251</v>
      </c>
      <c r="C395" s="33" t="s">
        <v>35</v>
      </c>
      <c r="D395" s="32" t="s">
        <v>10</v>
      </c>
      <c r="E395" s="39" t="s">
        <v>290</v>
      </c>
      <c r="F395" s="40"/>
    </row>
    <row r="396" customFormat="false" ht="45" hidden="false" customHeight="false" outlineLevel="0" collapsed="false">
      <c r="A396" s="31" t="s">
        <v>254</v>
      </c>
      <c r="B396" s="32" t="s">
        <v>251</v>
      </c>
      <c r="C396" s="33" t="s">
        <v>35</v>
      </c>
      <c r="D396" s="32" t="s">
        <v>10</v>
      </c>
      <c r="E396" s="39" t="s">
        <v>291</v>
      </c>
      <c r="F396" s="40"/>
    </row>
    <row r="397" customFormat="false" ht="45" hidden="false" customHeight="false" outlineLevel="0" collapsed="false">
      <c r="A397" s="31" t="s">
        <v>254</v>
      </c>
      <c r="B397" s="32" t="s">
        <v>251</v>
      </c>
      <c r="C397" s="33" t="s">
        <v>35</v>
      </c>
      <c r="D397" s="32" t="s">
        <v>10</v>
      </c>
      <c r="E397" s="39" t="s">
        <v>292</v>
      </c>
      <c r="F397" s="40"/>
    </row>
    <row r="398" customFormat="false" ht="45" hidden="false" customHeight="false" outlineLevel="0" collapsed="false">
      <c r="A398" s="31" t="s">
        <v>254</v>
      </c>
      <c r="B398" s="32" t="s">
        <v>251</v>
      </c>
      <c r="C398" s="33" t="s">
        <v>35</v>
      </c>
      <c r="D398" s="32" t="s">
        <v>10</v>
      </c>
      <c r="E398" s="39" t="s">
        <v>293</v>
      </c>
      <c r="F398" s="40"/>
    </row>
    <row r="399" customFormat="false" ht="45" hidden="false" customHeight="false" outlineLevel="0" collapsed="false">
      <c r="A399" s="31" t="s">
        <v>254</v>
      </c>
      <c r="B399" s="32" t="s">
        <v>251</v>
      </c>
      <c r="C399" s="33" t="s">
        <v>35</v>
      </c>
      <c r="D399" s="32" t="s">
        <v>10</v>
      </c>
      <c r="E399" s="39" t="s">
        <v>294</v>
      </c>
      <c r="F399" s="40"/>
    </row>
    <row r="400" customFormat="false" ht="45" hidden="false" customHeight="false" outlineLevel="0" collapsed="false">
      <c r="A400" s="31" t="s">
        <v>254</v>
      </c>
      <c r="B400" s="32" t="s">
        <v>251</v>
      </c>
      <c r="C400" s="33" t="s">
        <v>35</v>
      </c>
      <c r="D400" s="32" t="s">
        <v>10</v>
      </c>
      <c r="E400" s="39" t="s">
        <v>295</v>
      </c>
      <c r="F400" s="40"/>
    </row>
    <row r="401" customFormat="false" ht="45" hidden="false" customHeight="false" outlineLevel="0" collapsed="false">
      <c r="A401" s="31" t="s">
        <v>254</v>
      </c>
      <c r="B401" s="32" t="s">
        <v>251</v>
      </c>
      <c r="C401" s="33" t="s">
        <v>35</v>
      </c>
      <c r="D401" s="32" t="s">
        <v>10</v>
      </c>
      <c r="E401" s="39" t="s">
        <v>296</v>
      </c>
      <c r="F401" s="40"/>
    </row>
    <row r="402" customFormat="false" ht="45" hidden="false" customHeight="false" outlineLevel="0" collapsed="false">
      <c r="A402" s="31" t="s">
        <v>254</v>
      </c>
      <c r="B402" s="32" t="s">
        <v>251</v>
      </c>
      <c r="C402" s="33" t="s">
        <v>35</v>
      </c>
      <c r="D402" s="32" t="s">
        <v>10</v>
      </c>
      <c r="E402" s="39" t="s">
        <v>297</v>
      </c>
      <c r="F402" s="40"/>
    </row>
    <row r="403" customFormat="false" ht="45" hidden="false" customHeight="false" outlineLevel="0" collapsed="false">
      <c r="A403" s="31" t="s">
        <v>254</v>
      </c>
      <c r="B403" s="32" t="s">
        <v>251</v>
      </c>
      <c r="C403" s="33" t="s">
        <v>35</v>
      </c>
      <c r="D403" s="32" t="s">
        <v>10</v>
      </c>
      <c r="E403" s="39" t="s">
        <v>298</v>
      </c>
      <c r="F403" s="40"/>
    </row>
    <row r="404" customFormat="false" ht="45" hidden="false" customHeight="false" outlineLevel="0" collapsed="false">
      <c r="A404" s="31" t="s">
        <v>254</v>
      </c>
      <c r="B404" s="32" t="s">
        <v>251</v>
      </c>
      <c r="C404" s="33" t="s">
        <v>35</v>
      </c>
      <c r="D404" s="32" t="s">
        <v>10</v>
      </c>
      <c r="E404" s="39" t="s">
        <v>299</v>
      </c>
      <c r="F404" s="40"/>
    </row>
    <row r="405" customFormat="false" ht="45" hidden="false" customHeight="false" outlineLevel="0" collapsed="false">
      <c r="A405" s="31" t="s">
        <v>254</v>
      </c>
      <c r="B405" s="32" t="s">
        <v>251</v>
      </c>
      <c r="C405" s="33" t="s">
        <v>35</v>
      </c>
      <c r="D405" s="32" t="s">
        <v>10</v>
      </c>
      <c r="E405" s="39" t="s">
        <v>300</v>
      </c>
      <c r="F405" s="40"/>
    </row>
    <row r="406" customFormat="false" ht="45" hidden="false" customHeight="false" outlineLevel="0" collapsed="false">
      <c r="A406" s="31" t="s">
        <v>254</v>
      </c>
      <c r="B406" s="32" t="s">
        <v>251</v>
      </c>
      <c r="C406" s="33" t="s">
        <v>35</v>
      </c>
      <c r="D406" s="32" t="s">
        <v>10</v>
      </c>
      <c r="E406" s="39" t="s">
        <v>301</v>
      </c>
      <c r="F406" s="40"/>
    </row>
    <row r="407" customFormat="false" ht="45" hidden="false" customHeight="false" outlineLevel="0" collapsed="false">
      <c r="A407" s="31" t="s">
        <v>254</v>
      </c>
      <c r="B407" s="32" t="s">
        <v>251</v>
      </c>
      <c r="C407" s="33" t="s">
        <v>35</v>
      </c>
      <c r="D407" s="32" t="s">
        <v>10</v>
      </c>
      <c r="E407" s="39" t="s">
        <v>302</v>
      </c>
      <c r="F407" s="40"/>
    </row>
    <row r="408" customFormat="false" ht="45" hidden="false" customHeight="false" outlineLevel="0" collapsed="false">
      <c r="A408" s="31" t="s">
        <v>254</v>
      </c>
      <c r="B408" s="32" t="s">
        <v>251</v>
      </c>
      <c r="C408" s="33" t="s">
        <v>35</v>
      </c>
      <c r="D408" s="32" t="s">
        <v>10</v>
      </c>
      <c r="E408" s="39" t="s">
        <v>303</v>
      </c>
      <c r="F408" s="40"/>
    </row>
    <row r="409" customFormat="false" ht="45" hidden="false" customHeight="false" outlineLevel="0" collapsed="false">
      <c r="A409" s="31" t="s">
        <v>254</v>
      </c>
      <c r="B409" s="32" t="s">
        <v>251</v>
      </c>
      <c r="C409" s="33" t="s">
        <v>35</v>
      </c>
      <c r="D409" s="32" t="s">
        <v>10</v>
      </c>
      <c r="E409" s="39" t="s">
        <v>304</v>
      </c>
      <c r="F409" s="40"/>
    </row>
    <row r="410" customFormat="false" ht="45" hidden="false" customHeight="false" outlineLevel="0" collapsed="false">
      <c r="A410" s="31" t="s">
        <v>254</v>
      </c>
      <c r="B410" s="32" t="s">
        <v>251</v>
      </c>
      <c r="C410" s="33" t="s">
        <v>35</v>
      </c>
      <c r="D410" s="32" t="s">
        <v>10</v>
      </c>
      <c r="E410" s="39" t="s">
        <v>305</v>
      </c>
      <c r="F410" s="40"/>
    </row>
    <row r="411" customFormat="false" ht="45" hidden="false" customHeight="false" outlineLevel="0" collapsed="false">
      <c r="A411" s="31" t="s">
        <v>254</v>
      </c>
      <c r="B411" s="32" t="s">
        <v>251</v>
      </c>
      <c r="C411" s="33" t="s">
        <v>35</v>
      </c>
      <c r="D411" s="32" t="s">
        <v>10</v>
      </c>
      <c r="E411" s="39" t="s">
        <v>306</v>
      </c>
      <c r="F411" s="40"/>
    </row>
    <row r="412" customFormat="false" ht="45" hidden="false" customHeight="false" outlineLevel="0" collapsed="false">
      <c r="A412" s="31" t="s">
        <v>254</v>
      </c>
      <c r="B412" s="32" t="s">
        <v>251</v>
      </c>
      <c r="C412" s="33" t="s">
        <v>35</v>
      </c>
      <c r="D412" s="32" t="s">
        <v>10</v>
      </c>
      <c r="E412" s="39" t="s">
        <v>307</v>
      </c>
      <c r="F412" s="40"/>
    </row>
    <row r="413" customFormat="false" ht="45" hidden="false" customHeight="false" outlineLevel="0" collapsed="false">
      <c r="A413" s="31" t="s">
        <v>254</v>
      </c>
      <c r="B413" s="32" t="s">
        <v>251</v>
      </c>
      <c r="C413" s="33" t="s">
        <v>35</v>
      </c>
      <c r="D413" s="32" t="s">
        <v>10</v>
      </c>
      <c r="E413" s="39" t="s">
        <v>308</v>
      </c>
      <c r="F413" s="40"/>
    </row>
    <row r="414" customFormat="false" ht="45" hidden="false" customHeight="false" outlineLevel="0" collapsed="false">
      <c r="A414" s="31" t="s">
        <v>254</v>
      </c>
      <c r="B414" s="32" t="s">
        <v>251</v>
      </c>
      <c r="C414" s="33" t="s">
        <v>35</v>
      </c>
      <c r="D414" s="32" t="s">
        <v>10</v>
      </c>
      <c r="E414" s="39" t="s">
        <v>309</v>
      </c>
      <c r="F414" s="40"/>
    </row>
    <row r="415" customFormat="false" ht="45" hidden="false" customHeight="false" outlineLevel="0" collapsed="false">
      <c r="A415" s="31" t="s">
        <v>254</v>
      </c>
      <c r="B415" s="32" t="s">
        <v>251</v>
      </c>
      <c r="C415" s="33" t="s">
        <v>35</v>
      </c>
      <c r="D415" s="32" t="s">
        <v>10</v>
      </c>
      <c r="E415" s="39" t="s">
        <v>310</v>
      </c>
      <c r="F415" s="40"/>
    </row>
    <row r="416" customFormat="false" ht="45" hidden="false" customHeight="false" outlineLevel="0" collapsed="false">
      <c r="A416" s="31" t="s">
        <v>254</v>
      </c>
      <c r="B416" s="32" t="s">
        <v>251</v>
      </c>
      <c r="C416" s="33" t="s">
        <v>35</v>
      </c>
      <c r="D416" s="32" t="s">
        <v>10</v>
      </c>
      <c r="E416" s="39" t="s">
        <v>311</v>
      </c>
      <c r="F416" s="40"/>
    </row>
    <row r="417" customFormat="false" ht="45" hidden="false" customHeight="false" outlineLevel="0" collapsed="false">
      <c r="A417" s="31" t="s">
        <v>254</v>
      </c>
      <c r="B417" s="32" t="s">
        <v>251</v>
      </c>
      <c r="C417" s="33" t="s">
        <v>35</v>
      </c>
      <c r="D417" s="32" t="s">
        <v>10</v>
      </c>
      <c r="E417" s="39" t="s">
        <v>312</v>
      </c>
      <c r="F417" s="40"/>
    </row>
    <row r="418" customFormat="false" ht="45" hidden="false" customHeight="false" outlineLevel="0" collapsed="false">
      <c r="A418" s="31" t="s">
        <v>254</v>
      </c>
      <c r="B418" s="32" t="s">
        <v>251</v>
      </c>
      <c r="C418" s="33" t="s">
        <v>35</v>
      </c>
      <c r="D418" s="32" t="s">
        <v>10</v>
      </c>
      <c r="E418" s="39" t="s">
        <v>313</v>
      </c>
      <c r="F418" s="40"/>
    </row>
    <row r="419" customFormat="false" ht="45" hidden="false" customHeight="false" outlineLevel="0" collapsed="false">
      <c r="A419" s="31" t="s">
        <v>254</v>
      </c>
      <c r="B419" s="32" t="s">
        <v>251</v>
      </c>
      <c r="C419" s="33" t="s">
        <v>35</v>
      </c>
      <c r="D419" s="32" t="s">
        <v>10</v>
      </c>
      <c r="E419" s="39" t="s">
        <v>314</v>
      </c>
      <c r="F419" s="40"/>
    </row>
    <row r="420" customFormat="false" ht="45" hidden="false" customHeight="false" outlineLevel="0" collapsed="false">
      <c r="A420" s="31" t="s">
        <v>254</v>
      </c>
      <c r="B420" s="32" t="s">
        <v>251</v>
      </c>
      <c r="C420" s="33" t="s">
        <v>35</v>
      </c>
      <c r="D420" s="32" t="s">
        <v>10</v>
      </c>
      <c r="E420" s="39" t="s">
        <v>315</v>
      </c>
      <c r="F420" s="40"/>
    </row>
    <row r="421" customFormat="false" ht="45" hidden="false" customHeight="false" outlineLevel="0" collapsed="false">
      <c r="A421" s="31" t="s">
        <v>254</v>
      </c>
      <c r="B421" s="32" t="s">
        <v>251</v>
      </c>
      <c r="C421" s="33" t="s">
        <v>35</v>
      </c>
      <c r="D421" s="32" t="s">
        <v>10</v>
      </c>
      <c r="E421" s="39" t="s">
        <v>316</v>
      </c>
      <c r="F421" s="40"/>
    </row>
    <row r="422" customFormat="false" ht="45" hidden="false" customHeight="false" outlineLevel="0" collapsed="false">
      <c r="A422" s="31" t="s">
        <v>254</v>
      </c>
      <c r="B422" s="32" t="s">
        <v>251</v>
      </c>
      <c r="C422" s="33" t="s">
        <v>35</v>
      </c>
      <c r="D422" s="32" t="s">
        <v>22</v>
      </c>
      <c r="E422" s="39" t="s">
        <v>317</v>
      </c>
      <c r="F422" s="40"/>
    </row>
    <row r="423" customFormat="false" ht="45" hidden="false" customHeight="false" outlineLevel="0" collapsed="false">
      <c r="A423" s="31" t="s">
        <v>254</v>
      </c>
      <c r="B423" s="32" t="s">
        <v>251</v>
      </c>
      <c r="C423" s="33" t="s">
        <v>35</v>
      </c>
      <c r="D423" s="32" t="s">
        <v>22</v>
      </c>
      <c r="E423" s="39" t="s">
        <v>318</v>
      </c>
      <c r="F423" s="40"/>
    </row>
    <row r="424" customFormat="false" ht="45" hidden="false" customHeight="false" outlineLevel="0" collapsed="false">
      <c r="A424" s="31" t="s">
        <v>254</v>
      </c>
      <c r="B424" s="32" t="s">
        <v>251</v>
      </c>
      <c r="C424" s="33" t="s">
        <v>35</v>
      </c>
      <c r="D424" s="32" t="s">
        <v>22</v>
      </c>
      <c r="E424" s="39" t="s">
        <v>319</v>
      </c>
      <c r="F424" s="40"/>
    </row>
    <row r="425" customFormat="false" ht="45" hidden="false" customHeight="false" outlineLevel="0" collapsed="false">
      <c r="A425" s="31" t="s">
        <v>254</v>
      </c>
      <c r="B425" s="32" t="s">
        <v>251</v>
      </c>
      <c r="C425" s="33" t="s">
        <v>35</v>
      </c>
      <c r="D425" s="32" t="s">
        <v>22</v>
      </c>
      <c r="E425" s="39" t="s">
        <v>320</v>
      </c>
      <c r="F425" s="40"/>
    </row>
    <row r="426" customFormat="false" ht="45" hidden="false" customHeight="false" outlineLevel="0" collapsed="false">
      <c r="A426" s="31" t="s">
        <v>254</v>
      </c>
      <c r="B426" s="32" t="s">
        <v>251</v>
      </c>
      <c r="C426" s="33" t="s">
        <v>35</v>
      </c>
      <c r="D426" s="32" t="s">
        <v>22</v>
      </c>
      <c r="E426" s="39" t="s">
        <v>321</v>
      </c>
      <c r="F426" s="4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2017-12-18T20:50:26Z</dcterms:created>
  <dc:creator>Felipe Abramovitch</dc:creator>
  <dc:language>en-US</dc:language>
  <dcterms:modified xsi:type="dcterms:W3CDTF">2017-12-21T16:04:24Z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