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matches" sheetId="1" state="visible" r:id="rId2"/>
    <sheet name="all_products" sheetId="2" state="visible" r:id="rId3"/>
    <sheet name="scif" sheetId="3" state="visible" r:id="rId4"/>
    <sheet name="stitch_groups" sheetId="4" state="visible" r:id="rId5"/>
    <sheet name="display" sheetId="5" state="visible" r:id="rId6"/>
  </sheets>
  <definedNames>
    <definedName function="false" hidden="true" localSheetId="0" name="_xlnm._FilterDatabase" vbProcedure="false">matches!$A$1:$Q$52</definedName>
    <definedName function="false" hidden="true" localSheetId="2" name="_xlnm._FilterDatabase" vbProcedure="false">scif!$A$1:$V$12</definedName>
    <definedName function="false" hidden="false" localSheetId="0" name="_xlnm._FilterDatabase" vbProcedure="false">matches!$A$1:$P$52</definedName>
    <definedName function="false" hidden="false" localSheetId="0" name="_xlnm._FilterDatabase_0" vbProcedure="false">matches!$A$1:$Q$52</definedName>
    <definedName function="false" hidden="false" localSheetId="0" name="_xlnm._FilterDatabase_0_0" vbProcedure="false">matches!$A$1:$P$52</definedName>
    <definedName function="false" hidden="false" localSheetId="0" name="_xlnm._FilterDatabase_0_0_0" vbProcedure="false">matches!$A$1:$Q$52</definedName>
    <definedName function="false" hidden="false" localSheetId="0" name="_xlnm._FilterDatabase_0_0_0_0" vbProcedure="false">matches!$A$1:$P$52</definedName>
    <definedName function="false" hidden="false" localSheetId="0" name="_xlnm._FilterDatabase_0_0_0_0_0" vbProcedure="false">matches!$A$1:$N$52</definedName>
    <definedName function="false" hidden="false" localSheetId="0" name="_xlnm._FilterDatabase_0_0_0_0_0_0" vbProcedure="false">matches!$A$1:$P$52</definedName>
    <definedName function="false" hidden="false" localSheetId="0" name="_xlnm._FilterDatabase_0_0_0_0_0_0_0" vbProcedure="false">matches!$A$1:$N$52</definedName>
    <definedName function="false" hidden="false" localSheetId="0" name="_xlnm._FilterDatabase_0_0_0_0_0_0_0_0" vbProcedure="false">matches!$A$1:$P$52</definedName>
    <definedName function="false" hidden="false" localSheetId="0" name="_xlnm._FilterDatabase_0_0_0_0_0_0_0_0_0" vbProcedure="false">matches!$A$1:$N$52</definedName>
    <definedName function="false" hidden="false" localSheetId="0" name="_xlnm._FilterDatabase_0_0_0_0_0_0_0_0_0_0" vbProcedure="false">matches!$A$1:$P$52</definedName>
    <definedName function="false" hidden="false" localSheetId="0" name="_xlnm._FilterDatabase_0_0_0_0_0_0_0_0_0_0_0" vbProcedure="false">matches!$A$1:$N$52</definedName>
    <definedName function="false" hidden="false" localSheetId="0" name="_xlnm._FilterDatabase_0_0_0_0_0_0_0_0_0_0_0_0" vbProcedure="false">matches!$A$1:$N$52</definedName>
    <definedName function="false" hidden="false" localSheetId="0" name="_xlnm._FilterDatabase_0_0_0_0_0_0_0_0_0_0_0_0_0" vbProcedure="false">matches!$A$1:$N$52</definedName>
    <definedName function="false" hidden="false" localSheetId="0" name="_xlnm._FilterDatabase_0_0_0_0_0_0_0_0_0_0_0_0_0_0" vbProcedure="false">matches!$A$1:$N$52</definedName>
    <definedName function="false" hidden="false" localSheetId="2" name="_xlnm._FilterDatabase" vbProcedure="false">scif!$A$1:$V$12</definedName>
    <definedName function="false" hidden="false" localSheetId="2" name="_xlnm._FilterDatabase_0" vbProcedure="false">scif!$A$1:$V$12</definedName>
    <definedName function="false" hidden="false" localSheetId="2" name="_xlnm._FilterDatabase_0_0" vbProcedure="false">scif!$A$1:$V$12</definedName>
    <definedName function="false" hidden="false" localSheetId="2" name="_xlnm._FilterDatabase_0_0_0" vbProcedure="false">scif!$A$1:$V$12</definedName>
    <definedName function="false" hidden="false" localSheetId="2" name="_xlnm._FilterDatabase_0_0_0_0" vbProcedure="false">scif!$A$1:$V$12</definedName>
    <definedName function="false" hidden="false" localSheetId="2" name="_xlnm._FilterDatabase_0_0_0_0_0" vbProcedure="false">scif!$A$1:$V$12</definedName>
    <definedName function="false" hidden="false" localSheetId="2" name="_xlnm._FilterDatabase_0_0_0_0_0_0" vbProcedure="false">scif!$A$1:$V$12</definedName>
    <definedName function="false" hidden="false" localSheetId="2" name="_xlnm._FilterDatabase_0_0_0_0_0_0_0" vbProcedure="false">scif!$A$1:$V$12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<sst xmlns="http://schemas.openxmlformats.org/spreadsheetml/2006/main" count="140" uniqueCount="79">
  <si>
    <t xml:space="preserve">probe_match_fk</t>
  </si>
  <si>
    <t xml:space="preserve">scene_fk</t>
  </si>
  <si>
    <t xml:space="preserve">bay_number</t>
  </si>
  <si>
    <t xml:space="preserve">shelf_number</t>
  </si>
  <si>
    <t xml:space="preserve">shelf_number_from_bottom</t>
  </si>
  <si>
    <t xml:space="preserve">stacking_layer</t>
  </si>
  <si>
    <t xml:space="preserve">facing_sequence_number</t>
  </si>
  <si>
    <t xml:space="preserve">product_fk</t>
  </si>
  <si>
    <t xml:space="preserve">width_mm_advance</t>
  </si>
  <si>
    <t xml:space="preserve">rect_x</t>
  </si>
  <si>
    <t xml:space="preserve">x_mm</t>
  </si>
  <si>
    <t xml:space="preserve">price</t>
  </si>
  <si>
    <t xml:space="preserve">promotion_price</t>
  </si>
  <si>
    <t xml:space="preserve">facing_test_purposes_only</t>
  </si>
  <si>
    <t xml:space="preserve">Out</t>
  </si>
  <si>
    <t xml:space="preserve">Comment</t>
  </si>
  <si>
    <t xml:space="preserve">vertical_positioning_assumption_kpi_fk</t>
  </si>
  <si>
    <t xml:space="preserve">on display</t>
  </si>
  <si>
    <t xml:space="preserve">product name</t>
  </si>
  <si>
    <t xml:space="preserve">location</t>
  </si>
  <si>
    <t xml:space="preserve">width</t>
  </si>
  <si>
    <t xml:space="preserve">product_name</t>
  </si>
  <si>
    <t xml:space="preserve">brand_name</t>
  </si>
  <si>
    <t xml:space="preserve">brand_fk</t>
  </si>
  <si>
    <t xml:space="preserve">category</t>
  </si>
  <si>
    <t xml:space="preserve">category_fk</t>
  </si>
  <si>
    <t xml:space="preserve">sub_category</t>
  </si>
  <si>
    <t xml:space="preserve">sub_category_fk</t>
  </si>
  <si>
    <t xml:space="preserve">manufacturer_fk</t>
  </si>
  <si>
    <t xml:space="preserve">manufacturer_name</t>
  </si>
  <si>
    <t xml:space="preserve">PDH Sub-segment</t>
  </si>
  <si>
    <t xml:space="preserve">PDH Format</t>
  </si>
  <si>
    <t xml:space="preserve">sub_brand</t>
  </si>
  <si>
    <t xml:space="preserve">Hero</t>
  </si>
  <si>
    <t xml:space="preserve">att1</t>
  </si>
  <si>
    <t xml:space="preserve">Hero SKU</t>
  </si>
  <si>
    <t xml:space="preserve">Product 1</t>
  </si>
  <si>
    <t xml:space="preserve">DORITOS</t>
  </si>
  <si>
    <t xml:space="preserve">CSN</t>
  </si>
  <si>
    <t xml:space="preserve">Sharing</t>
  </si>
  <si>
    <t xml:space="preserve">PEPSICO</t>
  </si>
  <si>
    <t xml:space="preserve">EAT REAL HUMMUS LENTIL &amp; QUINOA CHIPS</t>
  </si>
  <si>
    <t xml:space="preserve">Yes</t>
  </si>
  <si>
    <t xml:space="preserve">PepsiCo</t>
  </si>
  <si>
    <t xml:space="preserve">Product 2</t>
  </si>
  <si>
    <t xml:space="preserve">Fun times together Tortilla</t>
  </si>
  <si>
    <t xml:space="preserve">TRANSFORM-A-SNACK</t>
  </si>
  <si>
    <t xml:space="preserve">Competitor</t>
  </si>
  <si>
    <t xml:space="preserve">Product 3</t>
  </si>
  <si>
    <t xml:space="preserve">PRINGLES</t>
  </si>
  <si>
    <t xml:space="preserve">Nuts</t>
  </si>
  <si>
    <t xml:space="preserve">Healthier Multipack</t>
  </si>
  <si>
    <t xml:space="preserve">Fun times together Tubes</t>
  </si>
  <si>
    <t xml:space="preserve">Product 4</t>
  </si>
  <si>
    <t xml:space="preserve">HULA HOOPS</t>
  </si>
  <si>
    <t xml:space="preserve">Non-pepsico</t>
  </si>
  <si>
    <t xml:space="preserve">GOLDEN WONDER AWESOME OINKS</t>
  </si>
  <si>
    <t xml:space="preserve">display cardboard box</t>
  </si>
  <si>
    <t xml:space="preserve">General Empty</t>
  </si>
  <si>
    <t xml:space="preserve">General</t>
  </si>
  <si>
    <t xml:space="preserve">Dips</t>
  </si>
  <si>
    <t xml:space="preserve">Other</t>
  </si>
  <si>
    <t xml:space="preserve">Product 5</t>
  </si>
  <si>
    <t xml:space="preserve">BLACK COUNTRY SNACKS</t>
  </si>
  <si>
    <t xml:space="preserve">MP</t>
  </si>
  <si>
    <t xml:space="preserve">Private Label</t>
  </si>
  <si>
    <t xml:space="preserve">facings</t>
  </si>
  <si>
    <t xml:space="preserve">facings_ign_stack</t>
  </si>
  <si>
    <t xml:space="preserve">gross_len_add_stack</t>
  </si>
  <si>
    <t xml:space="preserve">gross_len_ignore_stack</t>
  </si>
  <si>
    <t xml:space="preserve">template_fk</t>
  </si>
  <si>
    <t xml:space="preserve">template_name</t>
  </si>
  <si>
    <t xml:space="preserve">location_type</t>
  </si>
  <si>
    <t xml:space="preserve">location_type_fk</t>
  </si>
  <si>
    <t xml:space="preserve">Template 1</t>
  </si>
  <si>
    <t xml:space="preserve">Primary Shelf</t>
  </si>
  <si>
    <t xml:space="preserve">Template 2</t>
  </si>
  <si>
    <t xml:space="preserve">Secondary Shelf</t>
  </si>
  <si>
    <t xml:space="preserve">probe_group_id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</si>
</sst>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EEEEEE"/>
        <bgColor rgb="FFDDDDDD"/>
      </patternFill>
    </fill>
    <fill>
      <patternFill patternType="solid">
        <fgColor rgb="FFFFFF99"/>
        <bgColor rgb="FFFFFF66"/>
      </patternFill>
    </fill>
    <fill>
      <patternFill patternType="solid">
        <fgColor rgb="FFCCFF00"/>
        <bgColor rgb="FFFFFF66"/>
      </patternFill>
    </fill>
    <fill>
      <patternFill patternType="solid">
        <fgColor rgb="FF99FF99"/>
        <bgColor rgb="FF66FF66"/>
      </patternFill>
    </fill>
    <fill>
      <patternFill patternType="solid">
        <fgColor rgb="FF66FF66"/>
        <bgColor rgb="FF99FF99"/>
      </patternFill>
    </fill>
    <fill>
      <patternFill patternType="solid">
        <fgColor rgb="FF66FF00"/>
        <bgColor rgb="FF66FF66"/>
      </patternFill>
    </fill>
    <fill>
      <patternFill patternType="solid">
        <fgColor rgb="FF66CC00"/>
        <bgColor rgb="FF66FF00"/>
      </patternFill>
    </fill>
    <fill>
      <patternFill patternType="solid">
        <fgColor rgb="FF00CC33"/>
        <bgColor rgb="FF00CCCC"/>
      </patternFill>
    </fill>
    <fill>
      <patternFill patternType="solid">
        <fgColor rgb="FFFFFF66"/>
        <bgColor rgb="FFFFFF99"/>
      </patternFill>
    </fill>
    <fill>
      <patternFill patternType="solid">
        <fgColor rgb="FFDDDDDD"/>
        <bgColor rgb="FFEEEEEE"/>
      </patternFill>
    </fill>
    <fill>
      <patternFill patternType="solid">
        <fgColor rgb="FF009999"/>
        <bgColor rgb="FF008080"/>
      </patternFill>
    </fill>
    <fill>
      <patternFill patternType="solid">
        <fgColor rgb="FF00CCCC"/>
        <bgColor rgb="FF00FFFF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CC33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9999"/>
      <rgbColor rgb="FFCCCCCC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DDDDDD"/>
      <rgbColor rgb="FF000080"/>
      <rgbColor rgb="FFFF00FF"/>
      <rgbColor rgb="FF66FF00"/>
      <rgbColor rgb="FF00FFFF"/>
      <rgbColor rgb="FF800080"/>
      <rgbColor rgb="FF800000"/>
      <rgbColor rgb="FF008080"/>
      <rgbColor rgb="FF0000FF"/>
      <rgbColor rgb="FF00CCCC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66FF66"/>
      <rgbColor rgb="FF66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G27" activeCellId="0" sqref="G27"/>
    </sheetView>
  </sheetViews>
  <sheetFormatPr defaultRowHeight="12.8"/>
  <cols>
    <col collapsed="false" hidden="false" max="1" min="1" style="0" width="11.6071428571429"/>
    <col collapsed="false" hidden="false" max="2" min="2" style="0" width="10.1224489795918"/>
    <col collapsed="false" hidden="false" max="4" min="3" style="0" width="8.50510204081633"/>
    <col collapsed="false" hidden="false" max="5" min="5" style="0" width="19.3061224489796"/>
    <col collapsed="false" hidden="false" max="6" min="6" style="0" width="10.8010204081633"/>
    <col collapsed="false" hidden="false" max="7" min="7" style="0" width="13.5"/>
    <col collapsed="false" hidden="false" max="8" min="8" style="0" width="8.50510204081633"/>
    <col collapsed="false" hidden="false" max="9" min="9" style="0" width="13.7704081632653"/>
    <col collapsed="false" hidden="false" max="12" min="10" style="0" width="8.50510204081633"/>
    <col collapsed="false" hidden="false" max="13" min="13" style="0" width="12.1479591836735"/>
    <col collapsed="false" hidden="false" max="14" min="14" style="1" width="6.88265306122449"/>
    <col collapsed="false" hidden="false" max="15" min="15" style="1" width="3.51020408163265"/>
    <col collapsed="false" hidden="false" max="16" min="16" style="1" width="15.1173469387755"/>
    <col collapsed="false" hidden="false" max="17" min="17" style="1" width="12.6887755102041"/>
    <col collapsed="false" hidden="false" max="1025" min="18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false" outlineLevel="0" collapsed="false">
      <c r="A2" s="0" t="n">
        <v>1</v>
      </c>
      <c r="B2" s="4" t="n">
        <v>1</v>
      </c>
      <c r="C2" s="5" t="n">
        <v>1</v>
      </c>
      <c r="D2" s="6" t="n">
        <v>1</v>
      </c>
      <c r="E2" s="6" t="n">
        <v>6</v>
      </c>
      <c r="F2" s="0" t="n">
        <v>1</v>
      </c>
      <c r="G2" s="0" t="n">
        <v>1</v>
      </c>
      <c r="H2" s="0" t="n">
        <v>1</v>
      </c>
      <c r="I2" s="0" t="n">
        <f aca="false">VLOOKUP(H2, all_products!$A$2:$B$20, 2, 0)</f>
        <v>10</v>
      </c>
      <c r="J2" s="0" t="n">
        <v>-300</v>
      </c>
      <c r="K2" s="0" t="n">
        <v>5</v>
      </c>
      <c r="L2" s="0" t="n">
        <v>10</v>
      </c>
      <c r="M2" s="0" t="n">
        <v>5</v>
      </c>
      <c r="N2" s="1" t="n">
        <v>1</v>
      </c>
      <c r="O2" s="1" t="n">
        <v>1</v>
      </c>
      <c r="P2" s="1" t="s">
        <v>17</v>
      </c>
      <c r="Q2" s="1" t="n">
        <v>325</v>
      </c>
    </row>
    <row r="3" customFormat="false" ht="12.8" hidden="false" customHeight="false" outlineLevel="0" collapsed="false">
      <c r="A3" s="0" t="n">
        <v>2</v>
      </c>
      <c r="B3" s="4" t="n">
        <v>1</v>
      </c>
      <c r="C3" s="5" t="n">
        <v>1</v>
      </c>
      <c r="D3" s="6" t="n">
        <v>1</v>
      </c>
      <c r="E3" s="6" t="n">
        <v>6</v>
      </c>
      <c r="F3" s="0" t="n">
        <v>1</v>
      </c>
      <c r="G3" s="0" t="n">
        <v>2</v>
      </c>
      <c r="H3" s="0" t="n">
        <v>1</v>
      </c>
      <c r="I3" s="0" t="n">
        <f aca="false">VLOOKUP(H3, all_products!$A$2:$B$20, 2, 0)</f>
        <v>10</v>
      </c>
      <c r="J3" s="0" t="n">
        <v>0</v>
      </c>
      <c r="K3" s="0" t="n">
        <v>15</v>
      </c>
      <c r="N3" s="1" t="n">
        <v>1</v>
      </c>
      <c r="O3" s="1" t="n">
        <v>1</v>
      </c>
      <c r="P3" s="1" t="s">
        <v>17</v>
      </c>
      <c r="Q3" s="1" t="n">
        <v>325</v>
      </c>
    </row>
    <row r="4" customFormat="false" ht="12.8" hidden="false" customHeight="false" outlineLevel="0" collapsed="false">
      <c r="A4" s="0" t="n">
        <v>3</v>
      </c>
      <c r="B4" s="4" t="n">
        <v>1</v>
      </c>
      <c r="C4" s="5" t="n">
        <v>1</v>
      </c>
      <c r="D4" s="7" t="n">
        <v>2</v>
      </c>
      <c r="E4" s="7" t="n">
        <v>5</v>
      </c>
      <c r="F4" s="0" t="n">
        <v>1</v>
      </c>
      <c r="G4" s="0" t="n">
        <v>1</v>
      </c>
      <c r="H4" s="0" t="n">
        <v>1</v>
      </c>
      <c r="I4" s="0" t="n">
        <f aca="false">VLOOKUP(H4, all_products!$A$2:$B$20, 2, 0)</f>
        <v>10</v>
      </c>
      <c r="J4" s="0" t="n">
        <v>-250</v>
      </c>
      <c r="K4" s="0" t="n">
        <v>5</v>
      </c>
      <c r="L4" s="0" t="n">
        <v>9</v>
      </c>
      <c r="N4" s="1" t="n">
        <v>1</v>
      </c>
      <c r="O4" s="0"/>
      <c r="P4" s="0"/>
      <c r="Q4" s="1" t="n">
        <v>325</v>
      </c>
    </row>
    <row r="5" customFormat="false" ht="12.8" hidden="false" customHeight="false" outlineLevel="0" collapsed="false">
      <c r="A5" s="0" t="n">
        <v>4</v>
      </c>
      <c r="B5" s="4" t="n">
        <v>1</v>
      </c>
      <c r="C5" s="5" t="n">
        <v>1</v>
      </c>
      <c r="D5" s="7" t="n">
        <v>2</v>
      </c>
      <c r="E5" s="7" t="n">
        <v>5</v>
      </c>
      <c r="F5" s="0" t="n">
        <v>1</v>
      </c>
      <c r="G5" s="0" t="n">
        <v>2</v>
      </c>
      <c r="H5" s="0" t="n">
        <v>1</v>
      </c>
      <c r="I5" s="0" t="n">
        <f aca="false">VLOOKUP(H5, all_products!$A$2:$B$20, 2, 0)</f>
        <v>10</v>
      </c>
      <c r="J5" s="0" t="n">
        <v>200</v>
      </c>
      <c r="K5" s="0" t="n">
        <v>17</v>
      </c>
      <c r="N5" s="1" t="n">
        <v>1</v>
      </c>
      <c r="O5" s="0"/>
      <c r="P5" s="0"/>
      <c r="Q5" s="1" t="n">
        <v>326</v>
      </c>
    </row>
    <row r="6" customFormat="false" ht="12.8" hidden="false" customHeight="false" outlineLevel="0" collapsed="false">
      <c r="A6" s="0" t="n">
        <v>5</v>
      </c>
      <c r="B6" s="4" t="n">
        <v>1</v>
      </c>
      <c r="C6" s="5" t="n">
        <v>1</v>
      </c>
      <c r="D6" s="7" t="n">
        <v>2</v>
      </c>
      <c r="E6" s="7" t="n">
        <v>5</v>
      </c>
      <c r="F6" s="0" t="n">
        <v>1</v>
      </c>
      <c r="G6" s="0" t="n">
        <v>3</v>
      </c>
      <c r="H6" s="0" t="n">
        <v>2</v>
      </c>
      <c r="I6" s="0" t="n">
        <f aca="false">VLOOKUP(H6, all_products!$A$2:$B$20, 2, 0)</f>
        <v>5</v>
      </c>
      <c r="J6" s="0" t="n">
        <v>350</v>
      </c>
      <c r="K6" s="0" t="n">
        <v>23</v>
      </c>
      <c r="N6" s="1" t="n">
        <v>1</v>
      </c>
      <c r="O6" s="0"/>
      <c r="P6" s="0"/>
      <c r="Q6" s="1" t="n">
        <v>326</v>
      </c>
    </row>
    <row r="7" customFormat="false" ht="12.8" hidden="false" customHeight="false" outlineLevel="0" collapsed="false">
      <c r="A7" s="0" t="n">
        <v>6</v>
      </c>
      <c r="B7" s="4" t="n">
        <v>1</v>
      </c>
      <c r="C7" s="5" t="n">
        <v>1</v>
      </c>
      <c r="D7" s="7" t="n">
        <v>2</v>
      </c>
      <c r="E7" s="7" t="n">
        <v>5</v>
      </c>
      <c r="F7" s="0" t="n">
        <v>2</v>
      </c>
      <c r="G7" s="0" t="n">
        <v>1</v>
      </c>
      <c r="H7" s="0" t="n">
        <v>1</v>
      </c>
      <c r="I7" s="0" t="n">
        <f aca="false">VLOOKUP(H7, all_products!$A$2:$B$20, 2, 0)</f>
        <v>10</v>
      </c>
      <c r="J7" s="0" t="n">
        <v>-100</v>
      </c>
      <c r="K7" s="0" t="n">
        <v>5</v>
      </c>
      <c r="N7" s="1" t="n">
        <v>1</v>
      </c>
      <c r="O7" s="0"/>
      <c r="P7" s="0"/>
      <c r="Q7" s="1" t="n">
        <v>325</v>
      </c>
    </row>
    <row r="8" customFormat="false" ht="12.8" hidden="false" customHeight="false" outlineLevel="0" collapsed="false">
      <c r="A8" s="0" t="n">
        <v>7</v>
      </c>
      <c r="B8" s="4" t="n">
        <v>1</v>
      </c>
      <c r="C8" s="5" t="n">
        <v>1</v>
      </c>
      <c r="D8" s="7" t="n">
        <v>2</v>
      </c>
      <c r="E8" s="7" t="n">
        <v>5</v>
      </c>
      <c r="F8" s="0" t="n">
        <v>2</v>
      </c>
      <c r="G8" s="0" t="n">
        <v>2</v>
      </c>
      <c r="H8" s="0" t="n">
        <v>2</v>
      </c>
      <c r="I8" s="0" t="n">
        <f aca="false">VLOOKUP(H8, all_products!$A$2:$B$20, 2, 0)</f>
        <v>5</v>
      </c>
      <c r="J8" s="0" t="n">
        <v>0</v>
      </c>
      <c r="K8" s="0" t="n">
        <v>13</v>
      </c>
      <c r="N8" s="1" t="n">
        <v>1</v>
      </c>
      <c r="O8" s="0"/>
      <c r="P8" s="0"/>
      <c r="Q8" s="1" t="n">
        <v>325</v>
      </c>
    </row>
    <row r="9" customFormat="false" ht="12.8" hidden="false" customHeight="false" outlineLevel="0" collapsed="false">
      <c r="A9" s="0" t="n">
        <v>8</v>
      </c>
      <c r="B9" s="4" t="n">
        <v>1</v>
      </c>
      <c r="C9" s="5" t="n">
        <v>1</v>
      </c>
      <c r="D9" s="7" t="n">
        <v>2</v>
      </c>
      <c r="E9" s="7" t="n">
        <v>5</v>
      </c>
      <c r="F9" s="0" t="n">
        <v>2</v>
      </c>
      <c r="G9" s="0" t="n">
        <v>3</v>
      </c>
      <c r="H9" s="0" t="n">
        <v>2</v>
      </c>
      <c r="I9" s="0" t="n">
        <f aca="false">VLOOKUP(H9, all_products!$A$2:$B$20, 2, 0)</f>
        <v>5</v>
      </c>
      <c r="J9" s="0" t="n">
        <v>370</v>
      </c>
      <c r="K9" s="0" t="n">
        <v>17.5</v>
      </c>
      <c r="N9" s="1" t="n">
        <v>1</v>
      </c>
      <c r="O9" s="0"/>
      <c r="P9" s="0"/>
      <c r="Q9" s="1" t="n">
        <v>326</v>
      </c>
    </row>
    <row r="10" s="8" customFormat="true" ht="12.8" hidden="false" customHeight="false" outlineLevel="0" collapsed="false">
      <c r="A10" s="8" t="n">
        <v>9</v>
      </c>
      <c r="B10" s="9" t="n">
        <v>1</v>
      </c>
      <c r="C10" s="10" t="n">
        <v>1</v>
      </c>
      <c r="D10" s="11" t="n">
        <v>3</v>
      </c>
      <c r="E10" s="11" t="n">
        <v>4</v>
      </c>
      <c r="F10" s="8" t="n">
        <v>1</v>
      </c>
      <c r="G10" s="8" t="n">
        <v>1</v>
      </c>
      <c r="H10" s="8" t="n">
        <v>2</v>
      </c>
      <c r="I10" s="8" t="n">
        <f aca="false">VLOOKUP(H10, all_products!$A$2:$B$20, 2, 0)</f>
        <v>5</v>
      </c>
      <c r="J10" s="8" t="n">
        <v>-50</v>
      </c>
      <c r="K10" s="8" t="n">
        <v>7.5</v>
      </c>
      <c r="N10" s="12" t="n">
        <v>1</v>
      </c>
      <c r="O10" s="12" t="n">
        <v>1</v>
      </c>
      <c r="P10" s="12" t="s">
        <v>17</v>
      </c>
      <c r="Q10" s="12" t="n">
        <v>325</v>
      </c>
    </row>
    <row r="11" s="8" customFormat="true" ht="12.8" hidden="false" customHeight="false" outlineLevel="0" collapsed="false">
      <c r="A11" s="8" t="n">
        <v>10</v>
      </c>
      <c r="B11" s="9" t="n">
        <v>1</v>
      </c>
      <c r="C11" s="10" t="n">
        <v>1</v>
      </c>
      <c r="D11" s="11" t="n">
        <v>3</v>
      </c>
      <c r="E11" s="11" t="n">
        <v>4</v>
      </c>
      <c r="F11" s="8" t="n">
        <v>1</v>
      </c>
      <c r="G11" s="8" t="n">
        <v>2</v>
      </c>
      <c r="H11" s="8" t="n">
        <v>3</v>
      </c>
      <c r="I11" s="8" t="n">
        <f aca="false">VLOOKUP(H11, all_products!$A$2:$B$20, 2, 0)</f>
        <v>15</v>
      </c>
      <c r="J11" s="8" t="n">
        <v>400</v>
      </c>
      <c r="K11" s="8" t="n">
        <v>18</v>
      </c>
      <c r="N11" s="12" t="n">
        <v>1</v>
      </c>
      <c r="O11" s="12" t="n">
        <v>1</v>
      </c>
      <c r="P11" s="12" t="s">
        <v>17</v>
      </c>
      <c r="Q11" s="12" t="n">
        <v>326</v>
      </c>
    </row>
    <row r="12" customFormat="false" ht="12.8" hidden="false" customHeight="false" outlineLevel="0" collapsed="false">
      <c r="A12" s="0" t="n">
        <v>11</v>
      </c>
      <c r="B12" s="4" t="n">
        <v>1</v>
      </c>
      <c r="C12" s="5" t="n">
        <v>1</v>
      </c>
      <c r="D12" s="13" t="n">
        <v>4</v>
      </c>
      <c r="E12" s="13" t="n">
        <v>3</v>
      </c>
      <c r="F12" s="0" t="n">
        <v>1</v>
      </c>
      <c r="G12" s="0" t="n">
        <v>1</v>
      </c>
      <c r="H12" s="0" t="n">
        <v>3</v>
      </c>
      <c r="I12" s="0" t="n">
        <f aca="false">VLOOKUP(H12, all_products!$A$2:$B$20, 2, 0)</f>
        <v>15</v>
      </c>
      <c r="K12" s="0" t="n">
        <v>7.5</v>
      </c>
      <c r="N12" s="1" t="n">
        <v>1</v>
      </c>
      <c r="O12" s="0"/>
      <c r="P12" s="0"/>
      <c r="Q12" s="1" t="n">
        <v>325</v>
      </c>
    </row>
    <row r="13" customFormat="false" ht="12.8" hidden="false" customHeight="false" outlineLevel="0" collapsed="false">
      <c r="A13" s="0" t="n">
        <v>12</v>
      </c>
      <c r="B13" s="4" t="n">
        <v>1</v>
      </c>
      <c r="C13" s="5" t="n">
        <v>1</v>
      </c>
      <c r="D13" s="13" t="n">
        <v>4</v>
      </c>
      <c r="E13" s="13" t="n">
        <v>3</v>
      </c>
      <c r="F13" s="0" t="n">
        <v>1</v>
      </c>
      <c r="G13" s="0" t="n">
        <v>2</v>
      </c>
      <c r="H13" s="0" t="n">
        <v>3</v>
      </c>
      <c r="I13" s="0" t="n">
        <f aca="false">VLOOKUP(H13, all_products!$A$2:$B$20, 2, 0)</f>
        <v>15</v>
      </c>
      <c r="K13" s="0" t="n">
        <v>23</v>
      </c>
      <c r="N13" s="1" t="n">
        <v>1</v>
      </c>
      <c r="O13" s="0"/>
      <c r="P13" s="0"/>
      <c r="Q13" s="1" t="n">
        <v>326</v>
      </c>
    </row>
    <row r="14" customFormat="false" ht="12.8" hidden="false" customHeight="false" outlineLevel="0" collapsed="false">
      <c r="A14" s="0" t="n">
        <v>13</v>
      </c>
      <c r="B14" s="4" t="n">
        <v>1</v>
      </c>
      <c r="C14" s="5" t="n">
        <v>1</v>
      </c>
      <c r="D14" s="13" t="n">
        <v>4</v>
      </c>
      <c r="E14" s="13" t="n">
        <v>3</v>
      </c>
      <c r="F14" s="0" t="n">
        <v>1</v>
      </c>
      <c r="G14" s="0" t="n">
        <v>3</v>
      </c>
      <c r="H14" s="0" t="n">
        <v>3</v>
      </c>
      <c r="I14" s="0" t="n">
        <f aca="false">VLOOKUP(H14, all_products!$A$2:$B$20, 2, 0)</f>
        <v>15</v>
      </c>
      <c r="K14" s="0" t="n">
        <v>38</v>
      </c>
      <c r="N14" s="1" t="n">
        <v>1</v>
      </c>
      <c r="O14" s="0"/>
      <c r="P14" s="0"/>
      <c r="Q14" s="1" t="n">
        <v>327</v>
      </c>
    </row>
    <row r="15" customFormat="false" ht="12.8" hidden="false" customHeight="false" outlineLevel="0" collapsed="false">
      <c r="A15" s="0" t="n">
        <v>14</v>
      </c>
      <c r="B15" s="4" t="n">
        <v>1</v>
      </c>
      <c r="C15" s="5" t="n">
        <v>1</v>
      </c>
      <c r="D15" s="14" t="n">
        <v>5</v>
      </c>
      <c r="E15" s="14" t="n">
        <v>2</v>
      </c>
      <c r="F15" s="0" t="n">
        <v>1</v>
      </c>
      <c r="G15" s="0" t="n">
        <v>1</v>
      </c>
      <c r="H15" s="0" t="n">
        <v>4</v>
      </c>
      <c r="I15" s="0" t="n">
        <f aca="false">VLOOKUP(H15, all_products!$A$2:$B$20, 2, 0)</f>
        <v>20</v>
      </c>
      <c r="K15" s="0" t="n">
        <v>10</v>
      </c>
      <c r="N15" s="1" t="n">
        <v>1</v>
      </c>
      <c r="O15" s="0"/>
      <c r="P15" s="0"/>
      <c r="Q15" s="1" t="n">
        <v>325</v>
      </c>
    </row>
    <row r="16" customFormat="false" ht="12.8" hidden="false" customHeight="false" outlineLevel="0" collapsed="false">
      <c r="A16" s="0" t="n">
        <v>15</v>
      </c>
      <c r="B16" s="4" t="n">
        <v>1</v>
      </c>
      <c r="C16" s="5" t="n">
        <v>1</v>
      </c>
      <c r="D16" s="14" t="n">
        <v>5</v>
      </c>
      <c r="E16" s="14" t="n">
        <v>2</v>
      </c>
      <c r="F16" s="0" t="n">
        <v>1</v>
      </c>
      <c r="G16" s="0" t="n">
        <v>2</v>
      </c>
      <c r="H16" s="0" t="n">
        <v>4</v>
      </c>
      <c r="I16" s="0" t="n">
        <f aca="false">VLOOKUP(H16, all_products!$A$2:$B$20, 2, 0)</f>
        <v>20</v>
      </c>
      <c r="K16" s="0" t="n">
        <v>30</v>
      </c>
      <c r="N16" s="1" t="n">
        <v>1</v>
      </c>
      <c r="O16" s="0"/>
      <c r="P16" s="0"/>
      <c r="Q16" s="1" t="n">
        <v>326</v>
      </c>
    </row>
    <row r="17" customFormat="false" ht="12.8" hidden="false" customHeight="false" outlineLevel="0" collapsed="false">
      <c r="A17" s="0" t="n">
        <v>16</v>
      </c>
      <c r="B17" s="4" t="n">
        <v>1</v>
      </c>
      <c r="C17" s="5" t="n">
        <v>1</v>
      </c>
      <c r="D17" s="14" t="n">
        <v>5</v>
      </c>
      <c r="E17" s="14" t="n">
        <v>2</v>
      </c>
      <c r="F17" s="0" t="n">
        <v>1</v>
      </c>
      <c r="G17" s="0" t="n">
        <v>3</v>
      </c>
      <c r="H17" s="0" t="n">
        <v>0</v>
      </c>
      <c r="I17" s="0" t="n">
        <f aca="false">VLOOKUP(H17, all_products!$A$2:$B$20, 2, 0)</f>
        <v>8</v>
      </c>
      <c r="K17" s="0" t="n">
        <v>44</v>
      </c>
      <c r="N17" s="1" t="n">
        <v>1</v>
      </c>
      <c r="O17" s="1" t="n">
        <v>1</v>
      </c>
      <c r="P17" s="1" t="s">
        <v>18</v>
      </c>
      <c r="Q17" s="1" t="n">
        <v>327</v>
      </c>
    </row>
    <row r="18" customFormat="false" ht="12.8" hidden="false" customHeight="false" outlineLevel="0" collapsed="false">
      <c r="A18" s="0" t="n">
        <v>17</v>
      </c>
      <c r="B18" s="4" t="n">
        <v>1</v>
      </c>
      <c r="C18" s="5" t="n">
        <v>1</v>
      </c>
      <c r="D18" s="14" t="n">
        <v>5</v>
      </c>
      <c r="E18" s="14" t="n">
        <v>2</v>
      </c>
      <c r="F18" s="0" t="n">
        <v>2</v>
      </c>
      <c r="G18" s="0" t="n">
        <v>1</v>
      </c>
      <c r="H18" s="0" t="n">
        <v>4</v>
      </c>
      <c r="I18" s="0" t="n">
        <f aca="false">VLOOKUP(H18, all_products!$A$2:$B$5, 2, 0)</f>
        <v>20</v>
      </c>
      <c r="K18" s="0" t="n">
        <v>12</v>
      </c>
      <c r="N18" s="1" t="n">
        <v>1</v>
      </c>
      <c r="O18" s="0"/>
      <c r="P18" s="0"/>
      <c r="Q18" s="1" t="n">
        <v>325</v>
      </c>
    </row>
    <row r="19" customFormat="false" ht="12.8" hidden="false" customHeight="false" outlineLevel="0" collapsed="false">
      <c r="A19" s="0" t="n">
        <v>18</v>
      </c>
      <c r="B19" s="4" t="n">
        <v>1</v>
      </c>
      <c r="C19" s="5" t="n">
        <v>1</v>
      </c>
      <c r="D19" s="15" t="n">
        <v>6</v>
      </c>
      <c r="E19" s="15" t="n">
        <v>1</v>
      </c>
      <c r="F19" s="0" t="n">
        <v>1</v>
      </c>
      <c r="G19" s="0" t="n">
        <v>1</v>
      </c>
      <c r="H19" s="0" t="n">
        <v>1</v>
      </c>
      <c r="I19" s="0" t="n">
        <f aca="false">VLOOKUP(H19, all_products!$A$2:$B$5, 2, 0)</f>
        <v>10</v>
      </c>
      <c r="K19" s="0" t="n">
        <v>6</v>
      </c>
      <c r="M19" s="0" t="n">
        <v>6</v>
      </c>
      <c r="N19" s="1" t="n">
        <v>1</v>
      </c>
      <c r="O19" s="0"/>
      <c r="P19" s="0"/>
      <c r="Q19" s="1" t="n">
        <v>325</v>
      </c>
    </row>
    <row r="20" customFormat="false" ht="12.8" hidden="false" customHeight="false" outlineLevel="0" collapsed="false">
      <c r="A20" s="0" t="n">
        <v>19</v>
      </c>
      <c r="B20" s="4" t="n">
        <v>1</v>
      </c>
      <c r="C20" s="5" t="n">
        <v>1</v>
      </c>
      <c r="D20" s="15" t="n">
        <v>6</v>
      </c>
      <c r="E20" s="15" t="n">
        <v>1</v>
      </c>
      <c r="F20" s="0" t="n">
        <v>1</v>
      </c>
      <c r="G20" s="0" t="n">
        <v>2</v>
      </c>
      <c r="H20" s="0" t="n">
        <v>1</v>
      </c>
      <c r="I20" s="0" t="n">
        <f aca="false">VLOOKUP(H20, all_products!$A$2:$B$5, 2, 0)</f>
        <v>10</v>
      </c>
      <c r="K20" s="0" t="n">
        <v>17</v>
      </c>
      <c r="N20" s="1" t="n">
        <v>1</v>
      </c>
      <c r="O20" s="0"/>
      <c r="P20" s="0"/>
      <c r="Q20" s="1" t="n">
        <v>326</v>
      </c>
    </row>
    <row r="21" customFormat="false" ht="12.8" hidden="false" customHeight="false" outlineLevel="0" collapsed="false">
      <c r="A21" s="0" t="n">
        <v>20</v>
      </c>
      <c r="B21" s="4" t="n">
        <v>1</v>
      </c>
      <c r="C21" s="5" t="n">
        <v>1</v>
      </c>
      <c r="D21" s="15" t="n">
        <v>6</v>
      </c>
      <c r="E21" s="15" t="n">
        <v>1</v>
      </c>
      <c r="F21" s="0" t="n">
        <v>1</v>
      </c>
      <c r="G21" s="0" t="n">
        <v>3</v>
      </c>
      <c r="H21" s="0" t="n">
        <v>3</v>
      </c>
      <c r="I21" s="0" t="n">
        <f aca="false">VLOOKUP(H21, all_products!$A$2:$B$5, 2, 0)</f>
        <v>15</v>
      </c>
      <c r="K21" s="0" t="n">
        <v>30</v>
      </c>
      <c r="N21" s="1" t="n">
        <v>1</v>
      </c>
      <c r="O21" s="0"/>
      <c r="P21" s="0"/>
      <c r="Q21" s="1" t="n">
        <v>326</v>
      </c>
    </row>
    <row r="22" customFormat="false" ht="12.8" hidden="false" customHeight="false" outlineLevel="0" collapsed="false">
      <c r="A22" s="0" t="n">
        <v>21</v>
      </c>
      <c r="B22" s="4" t="n">
        <v>1</v>
      </c>
      <c r="C22" s="16" t="n">
        <v>2</v>
      </c>
      <c r="D22" s="6" t="n">
        <v>1</v>
      </c>
      <c r="E22" s="6" t="n">
        <v>3</v>
      </c>
      <c r="F22" s="0" t="n">
        <v>1</v>
      </c>
      <c r="G22" s="0" t="n">
        <v>1</v>
      </c>
      <c r="H22" s="0" t="n">
        <v>1</v>
      </c>
      <c r="I22" s="0" t="n">
        <f aca="false">VLOOKUP(H22, all_products!$A$2:$B$5, 2, 0)</f>
        <v>10</v>
      </c>
      <c r="K22" s="0" t="n">
        <v>5</v>
      </c>
      <c r="N22" s="1" t="n">
        <v>1</v>
      </c>
      <c r="O22" s="0"/>
      <c r="P22" s="0"/>
      <c r="Q22" s="1" t="n">
        <v>325</v>
      </c>
    </row>
    <row r="23" customFormat="false" ht="12.8" hidden="false" customHeight="false" outlineLevel="0" collapsed="false">
      <c r="A23" s="0" t="n">
        <v>22</v>
      </c>
      <c r="B23" s="4" t="n">
        <v>1</v>
      </c>
      <c r="C23" s="16" t="n">
        <v>2</v>
      </c>
      <c r="D23" s="6" t="n">
        <v>1</v>
      </c>
      <c r="E23" s="6" t="n">
        <v>3</v>
      </c>
      <c r="F23" s="0" t="n">
        <v>1</v>
      </c>
      <c r="G23" s="0" t="n">
        <v>2</v>
      </c>
      <c r="H23" s="0" t="n">
        <v>4</v>
      </c>
      <c r="I23" s="0" t="n">
        <f aca="false">VLOOKUP(H23, all_products!$A$2:$B$5, 2, 0)</f>
        <v>20</v>
      </c>
      <c r="K23" s="0" t="n">
        <v>20</v>
      </c>
      <c r="N23" s="1" t="n">
        <v>1</v>
      </c>
      <c r="O23" s="0"/>
      <c r="P23" s="0"/>
      <c r="Q23" s="1" t="n">
        <v>325</v>
      </c>
    </row>
    <row r="24" customFormat="false" ht="12.8" hidden="false" customHeight="false" outlineLevel="0" collapsed="false">
      <c r="A24" s="0" t="n">
        <v>23</v>
      </c>
      <c r="B24" s="4" t="n">
        <v>1</v>
      </c>
      <c r="C24" s="16" t="n">
        <v>2</v>
      </c>
      <c r="D24" s="6" t="n">
        <v>1</v>
      </c>
      <c r="E24" s="6" t="n">
        <v>3</v>
      </c>
      <c r="F24" s="0" t="n">
        <v>1</v>
      </c>
      <c r="G24" s="0" t="n">
        <v>3</v>
      </c>
      <c r="H24" s="0" t="n">
        <v>4</v>
      </c>
      <c r="I24" s="0" t="n">
        <f aca="false">VLOOKUP(H24, all_products!$A$2:$B$5, 2, 0)</f>
        <v>20</v>
      </c>
      <c r="K24" s="0" t="n">
        <v>40</v>
      </c>
      <c r="N24" s="1" t="n">
        <v>1</v>
      </c>
      <c r="O24" s="0"/>
      <c r="P24" s="0"/>
      <c r="Q24" s="1" t="n">
        <v>326</v>
      </c>
    </row>
    <row r="25" customFormat="false" ht="12.8" hidden="false" customHeight="false" outlineLevel="0" collapsed="false">
      <c r="A25" s="0" t="n">
        <v>24</v>
      </c>
      <c r="B25" s="4" t="n">
        <v>1</v>
      </c>
      <c r="C25" s="16" t="n">
        <v>2</v>
      </c>
      <c r="D25" s="6" t="n">
        <v>1</v>
      </c>
      <c r="E25" s="6" t="n">
        <v>3</v>
      </c>
      <c r="F25" s="0" t="n">
        <v>1</v>
      </c>
      <c r="G25" s="0" t="n">
        <v>4</v>
      </c>
      <c r="H25" s="0" t="n">
        <v>4</v>
      </c>
      <c r="I25" s="0" t="n">
        <f aca="false">VLOOKUP(H25, all_products!$A$2:$B$5, 2, 0)</f>
        <v>20</v>
      </c>
      <c r="J25" s="0" t="n">
        <v>1500</v>
      </c>
      <c r="K25" s="0" t="n">
        <v>60</v>
      </c>
      <c r="N25" s="1" t="n">
        <v>1</v>
      </c>
      <c r="O25" s="0"/>
      <c r="P25" s="0"/>
      <c r="Q25" s="1" t="n">
        <v>327</v>
      </c>
    </row>
    <row r="26" customFormat="false" ht="12.8" hidden="false" customHeight="false" outlineLevel="0" collapsed="false">
      <c r="A26" s="0" t="n">
        <v>25</v>
      </c>
      <c r="B26" s="4" t="n">
        <v>1</v>
      </c>
      <c r="C26" s="16" t="n">
        <v>2</v>
      </c>
      <c r="D26" s="6" t="n">
        <v>1</v>
      </c>
      <c r="E26" s="6" t="n">
        <v>3</v>
      </c>
      <c r="F26" s="0" t="n">
        <v>2</v>
      </c>
      <c r="G26" s="0" t="n">
        <v>1</v>
      </c>
      <c r="H26" s="0" t="n">
        <v>1</v>
      </c>
      <c r="I26" s="0" t="n">
        <f aca="false">VLOOKUP(H26, all_products!$A$2:$B$5, 2, 0)</f>
        <v>10</v>
      </c>
      <c r="K26" s="0" t="n">
        <v>6</v>
      </c>
      <c r="N26" s="1" t="n">
        <v>1</v>
      </c>
      <c r="O26" s="0"/>
      <c r="P26" s="0"/>
      <c r="Q26" s="1" t="n">
        <v>325</v>
      </c>
    </row>
    <row r="27" customFormat="false" ht="12.8" hidden="false" customHeight="false" outlineLevel="0" collapsed="false">
      <c r="A27" s="0" t="n">
        <v>26</v>
      </c>
      <c r="B27" s="4" t="n">
        <v>1</v>
      </c>
      <c r="C27" s="16" t="n">
        <v>2</v>
      </c>
      <c r="D27" s="7" t="n">
        <v>2</v>
      </c>
      <c r="E27" s="7" t="n">
        <v>2</v>
      </c>
      <c r="F27" s="0" t="n">
        <v>1</v>
      </c>
      <c r="G27" s="0" t="n">
        <v>1</v>
      </c>
      <c r="H27" s="0" t="n">
        <v>2</v>
      </c>
      <c r="I27" s="0" t="n">
        <f aca="false">VLOOKUP(H27, all_products!$A$2:$B$5, 2, 0)</f>
        <v>5</v>
      </c>
      <c r="K27" s="0" t="n">
        <v>2.5</v>
      </c>
      <c r="N27" s="1" t="n">
        <v>1</v>
      </c>
      <c r="O27" s="0"/>
      <c r="P27" s="0"/>
      <c r="Q27" s="1" t="n">
        <v>325</v>
      </c>
    </row>
    <row r="28" customFormat="false" ht="12.8" hidden="false" customHeight="false" outlineLevel="0" collapsed="false">
      <c r="A28" s="0" t="n">
        <v>27</v>
      </c>
      <c r="B28" s="4" t="n">
        <v>1</v>
      </c>
      <c r="C28" s="16" t="n">
        <v>2</v>
      </c>
      <c r="D28" s="7" t="n">
        <v>2</v>
      </c>
      <c r="E28" s="7" t="n">
        <v>2</v>
      </c>
      <c r="F28" s="0" t="n">
        <v>1</v>
      </c>
      <c r="G28" s="0" t="n">
        <v>2</v>
      </c>
      <c r="H28" s="0" t="n">
        <v>2</v>
      </c>
      <c r="I28" s="0" t="n">
        <f aca="false">VLOOKUP(H28, all_products!$A$2:$B$5, 2, 0)</f>
        <v>5</v>
      </c>
      <c r="K28" s="0" t="n">
        <v>8</v>
      </c>
      <c r="N28" s="1" t="n">
        <v>1</v>
      </c>
      <c r="O28" s="0"/>
      <c r="P28" s="0"/>
      <c r="Q28" s="1" t="n">
        <v>325</v>
      </c>
    </row>
    <row r="29" customFormat="false" ht="12.8" hidden="false" customHeight="false" outlineLevel="0" collapsed="false">
      <c r="A29" s="0" t="n">
        <v>28</v>
      </c>
      <c r="B29" s="4" t="n">
        <v>1</v>
      </c>
      <c r="C29" s="16" t="n">
        <v>2</v>
      </c>
      <c r="D29" s="7" t="n">
        <v>2</v>
      </c>
      <c r="E29" s="7" t="n">
        <v>2</v>
      </c>
      <c r="F29" s="0" t="n">
        <v>1</v>
      </c>
      <c r="G29" s="0" t="n">
        <v>3</v>
      </c>
      <c r="H29" s="0" t="n">
        <v>2</v>
      </c>
      <c r="I29" s="0" t="n">
        <f aca="false">VLOOKUP(H29, all_products!$A$2:$B$5, 2, 0)</f>
        <v>5</v>
      </c>
      <c r="K29" s="0" t="n">
        <v>13</v>
      </c>
      <c r="N29" s="1" t="n">
        <v>1</v>
      </c>
      <c r="O29" s="0"/>
      <c r="P29" s="0"/>
      <c r="Q29" s="1" t="n">
        <v>325</v>
      </c>
    </row>
    <row r="30" customFormat="false" ht="12.8" hidden="false" customHeight="false" outlineLevel="0" collapsed="false">
      <c r="A30" s="0" t="n">
        <v>29</v>
      </c>
      <c r="B30" s="4" t="n">
        <v>1</v>
      </c>
      <c r="C30" s="16" t="n">
        <v>2</v>
      </c>
      <c r="D30" s="17" t="n">
        <v>3</v>
      </c>
      <c r="E30" s="17" t="n">
        <v>1</v>
      </c>
      <c r="F30" s="0" t="n">
        <v>1</v>
      </c>
      <c r="G30" s="0" t="n">
        <v>1</v>
      </c>
      <c r="H30" s="0" t="n">
        <v>3</v>
      </c>
      <c r="I30" s="0" t="n">
        <f aca="false">VLOOKUP(H30, all_products!$A$2:$B$5, 2, 0)</f>
        <v>15</v>
      </c>
      <c r="K30" s="0" t="n">
        <v>8</v>
      </c>
      <c r="N30" s="1" t="n">
        <v>1</v>
      </c>
      <c r="O30" s="0"/>
      <c r="P30" s="0"/>
      <c r="Q30" s="1" t="n">
        <v>325</v>
      </c>
    </row>
    <row r="31" customFormat="false" ht="12.8" hidden="false" customHeight="false" outlineLevel="0" collapsed="false">
      <c r="A31" s="0" t="n">
        <v>30</v>
      </c>
      <c r="B31" s="4" t="n">
        <v>1</v>
      </c>
      <c r="C31" s="16" t="n">
        <v>2</v>
      </c>
      <c r="D31" s="17" t="n">
        <v>3</v>
      </c>
      <c r="E31" s="17" t="n">
        <v>1</v>
      </c>
      <c r="F31" s="0" t="n">
        <v>1</v>
      </c>
      <c r="G31" s="0" t="n">
        <v>2</v>
      </c>
      <c r="H31" s="0" t="n">
        <v>3</v>
      </c>
      <c r="I31" s="0" t="n">
        <f aca="false">VLOOKUP(H31, all_products!$A$2:$B$5, 2, 0)</f>
        <v>15</v>
      </c>
      <c r="K31" s="0" t="n">
        <v>23</v>
      </c>
      <c r="N31" s="1" t="n">
        <v>1</v>
      </c>
      <c r="O31" s="0"/>
      <c r="P31" s="0"/>
      <c r="Q31" s="1" t="n">
        <v>325</v>
      </c>
    </row>
    <row r="32" customFormat="false" ht="12.8" hidden="false" customHeight="false" outlineLevel="0" collapsed="false">
      <c r="A32" s="0" t="n">
        <v>31</v>
      </c>
      <c r="B32" s="4" t="n">
        <v>1</v>
      </c>
      <c r="C32" s="16" t="n">
        <v>2</v>
      </c>
      <c r="D32" s="17" t="n">
        <v>3</v>
      </c>
      <c r="E32" s="17" t="n">
        <v>1</v>
      </c>
      <c r="F32" s="0" t="n">
        <v>1</v>
      </c>
      <c r="G32" s="0" t="n">
        <v>3</v>
      </c>
      <c r="H32" s="0" t="n">
        <v>3</v>
      </c>
      <c r="I32" s="0" t="n">
        <f aca="false">VLOOKUP(H32, all_products!$A$2:$B$5, 2, 0)</f>
        <v>15</v>
      </c>
      <c r="K32" s="0" t="n">
        <v>38</v>
      </c>
      <c r="N32" s="1" t="n">
        <v>1</v>
      </c>
      <c r="O32" s="0"/>
      <c r="P32" s="0"/>
      <c r="Q32" s="1" t="n">
        <v>326</v>
      </c>
    </row>
    <row r="33" customFormat="false" ht="12.8" hidden="false" customHeight="false" outlineLevel="0" collapsed="false">
      <c r="A33" s="0" t="n">
        <v>32</v>
      </c>
      <c r="B33" s="4" t="n">
        <v>1</v>
      </c>
      <c r="C33" s="16" t="n">
        <v>2</v>
      </c>
      <c r="D33" s="17" t="n">
        <v>3</v>
      </c>
      <c r="E33" s="17" t="n">
        <v>1</v>
      </c>
      <c r="F33" s="0" t="n">
        <v>2</v>
      </c>
      <c r="G33" s="0" t="n">
        <v>1</v>
      </c>
      <c r="H33" s="0" t="n">
        <v>3</v>
      </c>
      <c r="I33" s="0" t="n">
        <f aca="false">VLOOKUP(H33, all_products!$A$2:$B$5, 2, 0)</f>
        <v>15</v>
      </c>
      <c r="K33" s="0" t="n">
        <v>7.5</v>
      </c>
      <c r="N33" s="1" t="n">
        <v>1</v>
      </c>
      <c r="O33" s="0"/>
      <c r="P33" s="0"/>
      <c r="Q33" s="1" t="n">
        <v>325</v>
      </c>
    </row>
    <row r="34" customFormat="false" ht="12.8" hidden="false" customHeight="false" outlineLevel="0" collapsed="false">
      <c r="A34" s="0" t="n">
        <v>33</v>
      </c>
      <c r="B34" s="18" t="n">
        <v>2</v>
      </c>
      <c r="C34" s="5" t="n">
        <v>1</v>
      </c>
      <c r="D34" s="6" t="n">
        <v>1</v>
      </c>
      <c r="E34" s="6" t="n">
        <v>8</v>
      </c>
      <c r="F34" s="0" t="n">
        <v>1</v>
      </c>
      <c r="G34" s="0" t="n">
        <v>1</v>
      </c>
      <c r="H34" s="0" t="n">
        <v>1</v>
      </c>
      <c r="I34" s="0" t="n">
        <f aca="false">VLOOKUP(H34, all_products!$A$2:$B$5, 2, 0)</f>
        <v>10</v>
      </c>
      <c r="K34" s="0" t="n">
        <v>5</v>
      </c>
      <c r="N34" s="1" t="n">
        <v>1</v>
      </c>
      <c r="O34" s="0"/>
      <c r="P34" s="0"/>
      <c r="Q34" s="1" t="n">
        <v>325</v>
      </c>
    </row>
    <row r="35" customFormat="false" ht="12.8" hidden="false" customHeight="false" outlineLevel="0" collapsed="false">
      <c r="A35" s="0" t="n">
        <v>34</v>
      </c>
      <c r="B35" s="18" t="n">
        <v>2</v>
      </c>
      <c r="C35" s="5" t="n">
        <v>1</v>
      </c>
      <c r="D35" s="6" t="n">
        <v>1</v>
      </c>
      <c r="E35" s="6" t="n">
        <v>8</v>
      </c>
      <c r="F35" s="0" t="n">
        <v>1</v>
      </c>
      <c r="G35" s="0" t="n">
        <v>2</v>
      </c>
      <c r="H35" s="0" t="n">
        <v>1</v>
      </c>
      <c r="I35" s="0" t="n">
        <f aca="false">VLOOKUP(H35, all_products!$A$2:$B$5, 2, 0)</f>
        <v>10</v>
      </c>
      <c r="K35" s="0" t="n">
        <v>15</v>
      </c>
      <c r="L35" s="0" t="n">
        <v>8</v>
      </c>
      <c r="N35" s="1" t="n">
        <v>1</v>
      </c>
      <c r="O35" s="0"/>
      <c r="P35" s="0"/>
      <c r="Q35" s="1" t="n">
        <v>326</v>
      </c>
    </row>
    <row r="36" customFormat="false" ht="12.8" hidden="false" customHeight="false" outlineLevel="0" collapsed="false">
      <c r="A36" s="0" t="n">
        <v>35</v>
      </c>
      <c r="B36" s="18" t="n">
        <v>2</v>
      </c>
      <c r="C36" s="5" t="n">
        <v>1</v>
      </c>
      <c r="D36" s="6" t="n">
        <v>1</v>
      </c>
      <c r="E36" s="6" t="n">
        <v>8</v>
      </c>
      <c r="F36" s="0" t="n">
        <v>1</v>
      </c>
      <c r="G36" s="0" t="n">
        <v>3</v>
      </c>
      <c r="H36" s="0" t="n">
        <v>1</v>
      </c>
      <c r="I36" s="0" t="n">
        <f aca="false">VLOOKUP(H36, all_products!$A$2:$B$5, 2, 0)</f>
        <v>10</v>
      </c>
      <c r="K36" s="0" t="n">
        <v>25</v>
      </c>
      <c r="N36" s="1" t="n">
        <v>1</v>
      </c>
      <c r="O36" s="0"/>
      <c r="P36" s="0"/>
      <c r="Q36" s="1" t="n">
        <v>327</v>
      </c>
    </row>
    <row r="37" customFormat="false" ht="12.8" hidden="false" customHeight="false" outlineLevel="0" collapsed="false">
      <c r="A37" s="0" t="n">
        <v>36</v>
      </c>
      <c r="B37" s="18" t="n">
        <v>2</v>
      </c>
      <c r="C37" s="5" t="n">
        <v>1</v>
      </c>
      <c r="D37" s="7" t="n">
        <v>2</v>
      </c>
      <c r="E37" s="7" t="n">
        <v>7</v>
      </c>
      <c r="F37" s="0" t="n">
        <v>1</v>
      </c>
      <c r="G37" s="0" t="n">
        <v>1</v>
      </c>
      <c r="H37" s="0" t="n">
        <v>1</v>
      </c>
      <c r="I37" s="0" t="n">
        <f aca="false">VLOOKUP(H37, all_products!$A$2:$B$5, 2, 0)</f>
        <v>10</v>
      </c>
      <c r="K37" s="0" t="n">
        <v>5</v>
      </c>
      <c r="N37" s="1" t="n">
        <v>1</v>
      </c>
      <c r="O37" s="0"/>
      <c r="P37" s="0"/>
      <c r="Q37" s="1" t="n">
        <v>325</v>
      </c>
    </row>
    <row r="38" customFormat="false" ht="12.8" hidden="false" customHeight="false" outlineLevel="0" collapsed="false">
      <c r="A38" s="0" t="n">
        <v>37</v>
      </c>
      <c r="B38" s="18" t="n">
        <v>2</v>
      </c>
      <c r="C38" s="5" t="n">
        <v>1</v>
      </c>
      <c r="D38" s="7" t="n">
        <v>2</v>
      </c>
      <c r="E38" s="7" t="n">
        <v>7</v>
      </c>
      <c r="F38" s="0" t="n">
        <v>1</v>
      </c>
      <c r="G38" s="0" t="n">
        <v>2</v>
      </c>
      <c r="H38" s="0" t="n">
        <v>1</v>
      </c>
      <c r="I38" s="0" t="n">
        <f aca="false">VLOOKUP(H38, all_products!$A$2:$B$5, 2, 0)</f>
        <v>10</v>
      </c>
      <c r="K38" s="0" t="n">
        <v>15</v>
      </c>
      <c r="N38" s="1" t="n">
        <v>1</v>
      </c>
      <c r="O38" s="0"/>
      <c r="P38" s="0"/>
      <c r="Q38" s="1" t="n">
        <v>326</v>
      </c>
    </row>
    <row r="39" customFormat="false" ht="12.8" hidden="false" customHeight="false" outlineLevel="0" collapsed="false">
      <c r="A39" s="0" t="n">
        <v>38</v>
      </c>
      <c r="B39" s="18" t="n">
        <v>2</v>
      </c>
      <c r="C39" s="5" t="n">
        <v>1</v>
      </c>
      <c r="D39" s="17" t="n">
        <v>3</v>
      </c>
      <c r="E39" s="17" t="n">
        <v>6</v>
      </c>
      <c r="F39" s="0" t="n">
        <v>1</v>
      </c>
      <c r="G39" s="0" t="n">
        <v>1</v>
      </c>
      <c r="H39" s="0" t="n">
        <v>2</v>
      </c>
      <c r="I39" s="0" t="n">
        <f aca="false">VLOOKUP(H39, all_products!$A$2:$B$5, 2, 0)</f>
        <v>5</v>
      </c>
      <c r="K39" s="0" t="n">
        <v>2.5</v>
      </c>
      <c r="N39" s="1" t="n">
        <v>1</v>
      </c>
      <c r="O39" s="0"/>
      <c r="P39" s="0"/>
      <c r="Q39" s="1" t="n">
        <v>325</v>
      </c>
    </row>
    <row r="40" customFormat="false" ht="12.8" hidden="false" customHeight="false" outlineLevel="0" collapsed="false">
      <c r="A40" s="0" t="n">
        <v>39</v>
      </c>
      <c r="B40" s="18" t="n">
        <v>2</v>
      </c>
      <c r="C40" s="5" t="n">
        <v>1</v>
      </c>
      <c r="D40" s="13" t="n">
        <v>4</v>
      </c>
      <c r="E40" s="13" t="n">
        <v>5</v>
      </c>
      <c r="F40" s="0" t="n">
        <v>1</v>
      </c>
      <c r="G40" s="0" t="n">
        <v>1</v>
      </c>
      <c r="H40" s="0" t="n">
        <v>2</v>
      </c>
      <c r="I40" s="0" t="n">
        <f aca="false">VLOOKUP(H40, all_products!$A$2:$B$5, 2, 0)</f>
        <v>5</v>
      </c>
      <c r="K40" s="0" t="n">
        <v>3</v>
      </c>
      <c r="N40" s="1" t="n">
        <v>1</v>
      </c>
      <c r="O40" s="0"/>
      <c r="P40" s="0"/>
      <c r="Q40" s="1" t="n">
        <v>325</v>
      </c>
    </row>
    <row r="41" customFormat="false" ht="12.8" hidden="false" customHeight="false" outlineLevel="0" collapsed="false">
      <c r="A41" s="0" t="n">
        <v>40</v>
      </c>
      <c r="B41" s="18" t="n">
        <v>2</v>
      </c>
      <c r="C41" s="5" t="n">
        <v>1</v>
      </c>
      <c r="D41" s="14" t="n">
        <v>5</v>
      </c>
      <c r="E41" s="14" t="n">
        <v>4</v>
      </c>
      <c r="F41" s="0" t="n">
        <v>1</v>
      </c>
      <c r="G41" s="0" t="n">
        <v>1</v>
      </c>
      <c r="H41" s="0" t="n">
        <v>2</v>
      </c>
      <c r="I41" s="0" t="n">
        <f aca="false">VLOOKUP(H41, all_products!$A$2:$B$5, 2, 0)</f>
        <v>5</v>
      </c>
      <c r="K41" s="0" t="n">
        <v>2.5</v>
      </c>
      <c r="N41" s="1" t="n">
        <v>1</v>
      </c>
      <c r="O41" s="0"/>
      <c r="P41" s="0"/>
      <c r="Q41" s="1" t="n">
        <v>325</v>
      </c>
    </row>
    <row r="42" customFormat="false" ht="12.8" hidden="false" customHeight="false" outlineLevel="0" collapsed="false">
      <c r="A42" s="0" t="n">
        <v>41</v>
      </c>
      <c r="B42" s="18" t="n">
        <v>2</v>
      </c>
      <c r="C42" s="5" t="n">
        <v>1</v>
      </c>
      <c r="D42" s="15" t="n">
        <v>6</v>
      </c>
      <c r="E42" s="15" t="n">
        <v>3</v>
      </c>
      <c r="F42" s="0" t="n">
        <v>1</v>
      </c>
      <c r="G42" s="0" t="n">
        <v>1</v>
      </c>
      <c r="H42" s="0" t="n">
        <v>2</v>
      </c>
      <c r="I42" s="0" t="n">
        <f aca="false">VLOOKUP(H42, all_products!$A$2:$B$5, 2, 0)</f>
        <v>5</v>
      </c>
      <c r="K42" s="0" t="n">
        <v>2.5</v>
      </c>
      <c r="N42" s="1" t="n">
        <v>1</v>
      </c>
      <c r="O42" s="0"/>
      <c r="P42" s="0"/>
      <c r="Q42" s="1" t="n">
        <v>325</v>
      </c>
    </row>
    <row r="43" customFormat="false" ht="12.8" hidden="false" customHeight="false" outlineLevel="0" collapsed="false">
      <c r="A43" s="0" t="n">
        <v>42</v>
      </c>
      <c r="B43" s="18" t="n">
        <v>2</v>
      </c>
      <c r="C43" s="5" t="n">
        <v>1</v>
      </c>
      <c r="D43" s="19" t="n">
        <v>7</v>
      </c>
      <c r="E43" s="19" t="n">
        <v>2</v>
      </c>
      <c r="F43" s="0" t="n">
        <v>1</v>
      </c>
      <c r="G43" s="0" t="n">
        <v>1</v>
      </c>
      <c r="H43" s="0" t="n">
        <v>2</v>
      </c>
      <c r="I43" s="0" t="n">
        <f aca="false">VLOOKUP(H43, all_products!$A$2:$B$5, 2, 0)</f>
        <v>5</v>
      </c>
      <c r="K43" s="0" t="n">
        <v>4</v>
      </c>
      <c r="N43" s="1" t="n">
        <v>1</v>
      </c>
      <c r="O43" s="0"/>
      <c r="P43" s="0"/>
      <c r="Q43" s="1" t="n">
        <v>325</v>
      </c>
    </row>
    <row r="44" customFormat="false" ht="12.8" hidden="false" customHeight="false" outlineLevel="0" collapsed="false">
      <c r="A44" s="0" t="n">
        <v>43</v>
      </c>
      <c r="B44" s="18" t="n">
        <v>2</v>
      </c>
      <c r="C44" s="5" t="n">
        <v>1</v>
      </c>
      <c r="D44" s="20" t="n">
        <v>8</v>
      </c>
      <c r="E44" s="20" t="n">
        <v>1</v>
      </c>
      <c r="F44" s="0" t="n">
        <v>1</v>
      </c>
      <c r="G44" s="0" t="n">
        <v>1</v>
      </c>
      <c r="H44" s="0" t="n">
        <v>2</v>
      </c>
      <c r="I44" s="0" t="n">
        <f aca="false">VLOOKUP(H44, all_products!$A$2:$B$5, 2, 0)</f>
        <v>5</v>
      </c>
      <c r="K44" s="0" t="n">
        <v>2.5</v>
      </c>
      <c r="N44" s="1" t="n">
        <v>1</v>
      </c>
      <c r="O44" s="0"/>
      <c r="P44" s="0"/>
      <c r="Q44" s="1" t="n">
        <v>325</v>
      </c>
    </row>
    <row r="45" customFormat="false" ht="12.8" hidden="false" customHeight="false" outlineLevel="0" collapsed="false">
      <c r="A45" s="0" t="n">
        <v>44</v>
      </c>
      <c r="B45" s="18" t="n">
        <v>2</v>
      </c>
      <c r="C45" s="5" t="n">
        <v>1</v>
      </c>
      <c r="D45" s="20" t="n">
        <v>8</v>
      </c>
      <c r="E45" s="20" t="n">
        <v>1</v>
      </c>
      <c r="F45" s="0" t="n">
        <v>1</v>
      </c>
      <c r="G45" s="0" t="n">
        <v>2</v>
      </c>
      <c r="H45" s="0" t="n">
        <v>3</v>
      </c>
      <c r="I45" s="0" t="n">
        <f aca="false">VLOOKUP(H45, all_products!$A$2:$B$5, 2, 0)</f>
        <v>15</v>
      </c>
      <c r="K45" s="0" t="n">
        <v>13</v>
      </c>
      <c r="N45" s="1" t="n">
        <v>1</v>
      </c>
      <c r="O45" s="0"/>
      <c r="P45" s="0"/>
      <c r="Q45" s="1" t="n">
        <v>326</v>
      </c>
    </row>
    <row r="46" customFormat="false" ht="12.8" hidden="false" customHeight="false" outlineLevel="0" collapsed="false">
      <c r="A46" s="0" t="n">
        <v>45</v>
      </c>
      <c r="B46" s="21" t="n">
        <v>3</v>
      </c>
      <c r="C46" s="5" t="n">
        <v>1</v>
      </c>
      <c r="D46" s="6" t="n">
        <v>1</v>
      </c>
      <c r="E46" s="6" t="n">
        <v>5</v>
      </c>
      <c r="F46" s="0" t="n">
        <v>1</v>
      </c>
      <c r="G46" s="0" t="n">
        <v>1</v>
      </c>
      <c r="H46" s="0" t="n">
        <v>1</v>
      </c>
      <c r="I46" s="0" t="n">
        <f aca="false">VLOOKUP(H46, all_products!$A$2:$B$5, 2, 0)</f>
        <v>10</v>
      </c>
      <c r="K46" s="0" t="n">
        <v>5</v>
      </c>
      <c r="N46" s="1" t="n">
        <v>1</v>
      </c>
      <c r="O46" s="1" t="n">
        <v>1</v>
      </c>
      <c r="P46" s="1" t="s">
        <v>19</v>
      </c>
    </row>
    <row r="47" customFormat="false" ht="12.8" hidden="false" customHeight="false" outlineLevel="0" collapsed="false">
      <c r="A47" s="0" t="n">
        <v>46</v>
      </c>
      <c r="B47" s="21" t="n">
        <v>3</v>
      </c>
      <c r="C47" s="5" t="n">
        <v>1</v>
      </c>
      <c r="D47" s="6" t="n">
        <v>1</v>
      </c>
      <c r="E47" s="6" t="n">
        <v>5</v>
      </c>
      <c r="F47" s="0" t="n">
        <v>1</v>
      </c>
      <c r="G47" s="0" t="n">
        <v>2</v>
      </c>
      <c r="H47" s="0" t="n">
        <v>1</v>
      </c>
      <c r="I47" s="0" t="n">
        <f aca="false">VLOOKUP(H47, all_products!$A$2:$B$5, 2, 0)</f>
        <v>10</v>
      </c>
      <c r="K47" s="0" t="n">
        <v>15</v>
      </c>
      <c r="L47" s="0" t="n">
        <v>11</v>
      </c>
      <c r="N47" s="1" t="n">
        <v>1</v>
      </c>
      <c r="O47" s="1" t="n">
        <v>1</v>
      </c>
      <c r="P47" s="1" t="s">
        <v>19</v>
      </c>
    </row>
    <row r="48" customFormat="false" ht="12.8" hidden="false" customHeight="false" outlineLevel="0" collapsed="false">
      <c r="A48" s="0" t="n">
        <v>47</v>
      </c>
      <c r="B48" s="21" t="n">
        <v>3</v>
      </c>
      <c r="C48" s="5" t="n">
        <v>1</v>
      </c>
      <c r="D48" s="7" t="n">
        <v>2</v>
      </c>
      <c r="E48" s="7" t="n">
        <v>4</v>
      </c>
      <c r="F48" s="0" t="n">
        <v>1</v>
      </c>
      <c r="G48" s="0" t="n">
        <v>1</v>
      </c>
      <c r="H48" s="0" t="n">
        <v>2</v>
      </c>
      <c r="I48" s="0" t="n">
        <f aca="false">VLOOKUP(H48, all_products!$A$2:$B$5, 2, 0)</f>
        <v>5</v>
      </c>
      <c r="K48" s="0" t="n">
        <v>2.5</v>
      </c>
      <c r="N48" s="1" t="n">
        <v>1</v>
      </c>
      <c r="O48" s="1" t="n">
        <v>1</v>
      </c>
      <c r="P48" s="1" t="s">
        <v>19</v>
      </c>
    </row>
    <row r="49" customFormat="false" ht="12.8" hidden="false" customHeight="false" outlineLevel="0" collapsed="false">
      <c r="A49" s="0" t="n">
        <v>48</v>
      </c>
      <c r="B49" s="21" t="n">
        <v>3</v>
      </c>
      <c r="C49" s="5" t="n">
        <v>1</v>
      </c>
      <c r="D49" s="17" t="n">
        <v>3</v>
      </c>
      <c r="E49" s="17" t="n">
        <v>3</v>
      </c>
      <c r="F49" s="0" t="n">
        <v>1</v>
      </c>
      <c r="G49" s="0" t="n">
        <v>1</v>
      </c>
      <c r="H49" s="0" t="n">
        <v>2</v>
      </c>
      <c r="I49" s="0" t="n">
        <f aca="false">VLOOKUP(H49, all_products!$A$2:$B$5, 2, 0)</f>
        <v>5</v>
      </c>
      <c r="K49" s="0" t="n">
        <v>3</v>
      </c>
      <c r="N49" s="1" t="n">
        <v>1</v>
      </c>
      <c r="O49" s="1" t="n">
        <v>1</v>
      </c>
      <c r="P49" s="1" t="s">
        <v>19</v>
      </c>
    </row>
    <row r="50" customFormat="false" ht="12.8" hidden="false" customHeight="false" outlineLevel="0" collapsed="false">
      <c r="A50" s="0" t="n">
        <v>49</v>
      </c>
      <c r="B50" s="21" t="n">
        <v>3</v>
      </c>
      <c r="C50" s="5" t="n">
        <v>1</v>
      </c>
      <c r="D50" s="13" t="n">
        <v>4</v>
      </c>
      <c r="E50" s="13" t="n">
        <v>2</v>
      </c>
      <c r="F50" s="0" t="n">
        <v>1</v>
      </c>
      <c r="G50" s="0" t="n">
        <v>1</v>
      </c>
      <c r="H50" s="0" t="n">
        <v>2</v>
      </c>
      <c r="I50" s="0" t="n">
        <f aca="false">VLOOKUP(H50, all_products!$A$2:$B$5, 2, 0)</f>
        <v>5</v>
      </c>
      <c r="K50" s="0" t="n">
        <v>3</v>
      </c>
      <c r="N50" s="1" t="n">
        <v>1</v>
      </c>
      <c r="O50" s="1" t="n">
        <v>1</v>
      </c>
      <c r="P50" s="1" t="s">
        <v>19</v>
      </c>
    </row>
    <row r="51" customFormat="false" ht="12.8" hidden="false" customHeight="false" outlineLevel="0" collapsed="false">
      <c r="A51" s="0" t="n">
        <v>50</v>
      </c>
      <c r="B51" s="21" t="n">
        <v>3</v>
      </c>
      <c r="C51" s="5" t="n">
        <v>1</v>
      </c>
      <c r="D51" s="14" t="n">
        <v>5</v>
      </c>
      <c r="E51" s="14" t="n">
        <v>1</v>
      </c>
      <c r="F51" s="0" t="n">
        <v>1</v>
      </c>
      <c r="G51" s="0" t="n">
        <v>1</v>
      </c>
      <c r="H51" s="0" t="n">
        <v>3</v>
      </c>
      <c r="I51" s="0" t="n">
        <f aca="false">VLOOKUP(H51, all_products!$A$2:$B$5, 2, 0)</f>
        <v>15</v>
      </c>
      <c r="K51" s="0" t="n">
        <v>7.5</v>
      </c>
      <c r="N51" s="1" t="n">
        <v>1</v>
      </c>
      <c r="O51" s="1" t="n">
        <v>1</v>
      </c>
      <c r="P51" s="1" t="s">
        <v>19</v>
      </c>
    </row>
    <row r="52" customFormat="false" ht="12.8" hidden="false" customHeight="false" outlineLevel="0" collapsed="false">
      <c r="A52" s="0" t="n">
        <v>51</v>
      </c>
      <c r="B52" s="21" t="n">
        <v>3</v>
      </c>
      <c r="C52" s="5" t="n">
        <v>1</v>
      </c>
      <c r="D52" s="14" t="n">
        <v>5</v>
      </c>
      <c r="E52" s="14" t="n">
        <v>1</v>
      </c>
      <c r="F52" s="0" t="n">
        <v>1</v>
      </c>
      <c r="G52" s="0" t="n">
        <v>2</v>
      </c>
      <c r="H52" s="0" t="n">
        <v>3</v>
      </c>
      <c r="I52" s="0" t="n">
        <f aca="false">VLOOKUP(H52, all_products!$A$2:$B$5, 2, 0)</f>
        <v>15</v>
      </c>
      <c r="K52" s="0" t="n">
        <v>22.5</v>
      </c>
      <c r="N52" s="1" t="n">
        <v>1</v>
      </c>
      <c r="O52" s="1" t="n">
        <v>1</v>
      </c>
      <c r="P52" s="1" t="s">
        <v>19</v>
      </c>
    </row>
  </sheetData>
  <autoFilter ref="A1:Q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RowHeight="12.8"/>
  <cols>
    <col collapsed="false" hidden="false" max="1" min="1" style="0" width="8.23469387755102"/>
    <col collapsed="false" hidden="false" max="2" min="2" style="0" width="3.64285714285714"/>
    <col collapsed="false" hidden="false" max="3" min="3" style="0" width="13.7704081632653"/>
    <col collapsed="false" hidden="false" max="4" min="4" style="0" width="19.9795918367347"/>
    <col collapsed="false" hidden="false" max="5" min="5" style="0" width="10.2602040816327"/>
    <col collapsed="false" hidden="false" max="6" min="6" style="0" width="9.98979591836735"/>
    <col collapsed="false" hidden="false" max="7" min="7" style="0" width="11.3418367346939"/>
    <col collapsed="false" hidden="false" max="8" min="8" style="0" width="14.3112244897959"/>
    <col collapsed="false" hidden="false" max="9" min="9" style="0" width="18.765306122449"/>
    <col collapsed="false" hidden="false" max="10" min="10" style="0" width="12.6887755102041"/>
    <col collapsed="false" hidden="false" max="11" min="11" style="0" width="13.2295918367347"/>
    <col collapsed="false" hidden="false" max="12" min="12" style="0" width="16.469387755102"/>
    <col collapsed="false" hidden="false" max="13" min="13" style="0" width="22.5459183673469"/>
    <col collapsed="false" hidden="false" max="14" min="14" style="0" width="24.9744897959184"/>
    <col collapsed="false" hidden="false" max="1025" min="15" style="0" width="8.50510204081633"/>
  </cols>
  <sheetData>
    <row r="1" customFormat="false" ht="12.8" hidden="false" customHeight="false" outlineLevel="0" collapsed="false">
      <c r="A1" s="22" t="s">
        <v>7</v>
      </c>
      <c r="B1" s="22" t="s">
        <v>20</v>
      </c>
      <c r="C1" s="22" t="s">
        <v>21</v>
      </c>
      <c r="D1" s="22" t="s">
        <v>22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29</v>
      </c>
      <c r="L1" s="22" t="s">
        <v>30</v>
      </c>
      <c r="M1" s="22" t="s">
        <v>31</v>
      </c>
      <c r="N1" s="22" t="s">
        <v>32</v>
      </c>
      <c r="O1" s="22" t="s">
        <v>33</v>
      </c>
      <c r="P1" s="22" t="s">
        <v>34</v>
      </c>
      <c r="Q1" s="0" t="s">
        <v>35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36</v>
      </c>
      <c r="D2" s="0" t="s">
        <v>37</v>
      </c>
      <c r="E2" s="0" t="n">
        <v>136</v>
      </c>
      <c r="F2" s="0" t="s">
        <v>38</v>
      </c>
      <c r="G2" s="0" t="n">
        <v>2</v>
      </c>
      <c r="H2" s="0" t="s">
        <v>39</v>
      </c>
      <c r="I2" s="0" t="n">
        <v>5</v>
      </c>
      <c r="J2" s="0" t="n">
        <v>2</v>
      </c>
      <c r="K2" s="0" t="s">
        <v>40</v>
      </c>
      <c r="N2" s="0" t="s">
        <v>41</v>
      </c>
      <c r="O2" s="0" t="s">
        <v>42</v>
      </c>
      <c r="Q2" s="0" t="s">
        <v>43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s">
        <v>44</v>
      </c>
      <c r="D3" s="0" t="s">
        <v>37</v>
      </c>
      <c r="E3" s="0" t="n">
        <v>136</v>
      </c>
      <c r="F3" s="0" t="s">
        <v>38</v>
      </c>
      <c r="G3" s="0" t="n">
        <v>2</v>
      </c>
      <c r="H3" s="0" t="s">
        <v>39</v>
      </c>
      <c r="I3" s="0" t="n">
        <v>5</v>
      </c>
      <c r="J3" s="0" t="n">
        <v>2</v>
      </c>
      <c r="K3" s="0" t="s">
        <v>40</v>
      </c>
      <c r="M3" s="0" t="s">
        <v>45</v>
      </c>
      <c r="N3" s="0" t="s">
        <v>46</v>
      </c>
      <c r="O3" s="0" t="s">
        <v>42</v>
      </c>
      <c r="Q3" s="0" t="s">
        <v>47</v>
      </c>
    </row>
    <row r="4" customFormat="false" ht="12.8" hidden="false" customHeight="false" outlineLevel="0" collapsed="false">
      <c r="A4" s="0" t="n">
        <v>3</v>
      </c>
      <c r="B4" s="0" t="n">
        <v>15</v>
      </c>
      <c r="C4" s="0" t="s">
        <v>48</v>
      </c>
      <c r="D4" s="0" t="s">
        <v>49</v>
      </c>
      <c r="E4" s="0" t="n">
        <v>189</v>
      </c>
      <c r="F4" s="0" t="s">
        <v>38</v>
      </c>
      <c r="G4" s="0" t="n">
        <v>2</v>
      </c>
      <c r="H4" s="0" t="s">
        <v>50</v>
      </c>
      <c r="I4" s="0" t="n">
        <v>14</v>
      </c>
      <c r="J4" s="0" t="n">
        <v>2</v>
      </c>
      <c r="K4" s="0" t="s">
        <v>40</v>
      </c>
      <c r="L4" s="0" t="s">
        <v>51</v>
      </c>
      <c r="M4" s="0" t="s">
        <v>52</v>
      </c>
      <c r="N4" s="0" t="s">
        <v>46</v>
      </c>
    </row>
    <row r="5" customFormat="false" ht="12.8" hidden="false" customHeight="false" outlineLevel="0" collapsed="false">
      <c r="A5" s="0" t="n">
        <v>4</v>
      </c>
      <c r="B5" s="0" t="n">
        <v>20</v>
      </c>
      <c r="C5" s="0" t="s">
        <v>53</v>
      </c>
      <c r="D5" s="18" t="s">
        <v>54</v>
      </c>
      <c r="E5" s="0" t="n">
        <v>138</v>
      </c>
      <c r="F5" s="0" t="s">
        <v>38</v>
      </c>
      <c r="G5" s="0" t="n">
        <v>2</v>
      </c>
      <c r="H5" s="0" t="s">
        <v>39</v>
      </c>
      <c r="I5" s="0" t="n">
        <v>5</v>
      </c>
      <c r="J5" s="0" t="n">
        <v>3</v>
      </c>
      <c r="K5" s="0" t="s">
        <v>55</v>
      </c>
      <c r="L5" s="0" t="s">
        <v>51</v>
      </c>
      <c r="N5" s="0" t="s">
        <v>56</v>
      </c>
      <c r="P5" s="0" t="s">
        <v>57</v>
      </c>
    </row>
    <row r="6" customFormat="false" ht="12.8" hidden="false" customHeight="false" outlineLevel="0" collapsed="false">
      <c r="A6" s="0" t="n">
        <v>0</v>
      </c>
      <c r="B6" s="0" t="n">
        <v>8</v>
      </c>
      <c r="C6" s="0" t="s">
        <v>58</v>
      </c>
      <c r="D6" s="18" t="s">
        <v>59</v>
      </c>
      <c r="E6" s="0" t="n">
        <v>0</v>
      </c>
      <c r="F6" s="0" t="s">
        <v>59</v>
      </c>
      <c r="G6" s="0" t="n">
        <v>0</v>
      </c>
      <c r="H6" s="0" t="s">
        <v>60</v>
      </c>
      <c r="I6" s="0" t="n">
        <v>13</v>
      </c>
      <c r="J6" s="0" t="n">
        <v>1</v>
      </c>
      <c r="K6" s="0" t="s">
        <v>61</v>
      </c>
    </row>
    <row r="7" customFormat="false" ht="12.8" hidden="false" customHeight="false" outlineLevel="0" collapsed="false">
      <c r="A7" s="0" t="n">
        <v>5</v>
      </c>
      <c r="B7" s="0" t="n">
        <v>6</v>
      </c>
      <c r="C7" s="0" t="s">
        <v>62</v>
      </c>
      <c r="D7" s="18" t="s">
        <v>63</v>
      </c>
      <c r="E7" s="0" t="n">
        <v>301</v>
      </c>
      <c r="F7" s="0" t="s">
        <v>38</v>
      </c>
      <c r="G7" s="0" t="n">
        <v>2</v>
      </c>
      <c r="H7" s="0" t="s">
        <v>64</v>
      </c>
      <c r="I7" s="0" t="n">
        <v>7</v>
      </c>
      <c r="J7" s="0" t="n">
        <v>2</v>
      </c>
      <c r="K7" s="0" t="s">
        <v>40</v>
      </c>
      <c r="N7" s="0" t="s">
        <v>46</v>
      </c>
      <c r="O7" s="0" t="s">
        <v>42</v>
      </c>
      <c r="Q7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0510204081633"/>
    <col collapsed="false" hidden="false" max="5" min="4" style="0" width="15.2551020408163"/>
    <col collapsed="false" hidden="false" max="6" min="6" style="0" width="19.1683673469388"/>
    <col collapsed="false" hidden="false" max="9" min="7" style="0" width="11.8775510204082"/>
    <col collapsed="false" hidden="false" max="11" min="10" style="0" width="12.8265306122449"/>
    <col collapsed="false" hidden="false" max="12" min="12" style="0" width="11.6071428571429"/>
    <col collapsed="false" hidden="false" max="13" min="13" style="0" width="9.71938775510204"/>
    <col collapsed="false" hidden="false" max="14" min="14" style="0" width="8.36734693877551"/>
    <col collapsed="false" hidden="false" max="16" min="15" style="0" width="8.50510204081633"/>
    <col collapsed="false" hidden="false" max="17" min="17" style="0" width="11.8775510204082"/>
    <col collapsed="false" hidden="false" max="18" min="18" style="0" width="8.50510204081633"/>
    <col collapsed="false" hidden="false" max="19" min="19" style="0" width="11.6071428571429"/>
    <col collapsed="false" hidden="false" max="20" min="20" style="0" width="15.7959183673469"/>
    <col collapsed="false" hidden="false" max="1025" min="21" style="0" width="8.50510204081633"/>
  </cols>
  <sheetData>
    <row r="1" customFormat="false" ht="12.8" hidden="false" customHeight="false" outlineLevel="0" collapsed="false">
      <c r="A1" s="2" t="s">
        <v>1</v>
      </c>
      <c r="B1" s="2" t="s">
        <v>7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73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0" t="s">
        <v>34</v>
      </c>
      <c r="X1" s="0" t="s">
        <v>35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f aca="false">SUMIFS(matches!$N$2:$N$52,matches!$B$2:$B$52,$A2,matches!$H$2:$H$52,$B2)</f>
        <v>1</v>
      </c>
      <c r="D2" s="0" t="n">
        <f aca="false">SUMIFS(matches!$N$2:$N$52,matches!$B$2:$B$52,$A2,matches!$H$2:$H$52,$B2, matches!$F$2:$F$52, 1)</f>
        <v>1</v>
      </c>
      <c r="E2" s="0" t="n">
        <f aca="false">SUMIFS(matches!$I$2:$I$52,matches!$B$2:$B$52,$A2,matches!$H$2:$H$52,$B2)</f>
        <v>8</v>
      </c>
      <c r="F2" s="0" t="n">
        <f aca="false">SUMIFS(matches!$I$2:$I$52,matches!$B$2:$B$52,$A2,matches!$H$2:$H$52,$B2, matches!$F$2:$F$52, 1)</f>
        <v>8</v>
      </c>
      <c r="G2" s="0" t="n">
        <v>1</v>
      </c>
      <c r="H2" s="0" t="s">
        <v>74</v>
      </c>
      <c r="I2" s="0" t="s">
        <v>75</v>
      </c>
      <c r="J2" s="0" t="n">
        <v>1</v>
      </c>
      <c r="K2" s="0" t="str">
        <f aca="false">VLOOKUP(B2,all_products!$A$2:$C$6, 3, 0)</f>
        <v>General Empty</v>
      </c>
      <c r="L2" s="0" t="str">
        <f aca="false">VLOOKUP($B2, all_products!$A$2:$O$14, 4, 0)</f>
        <v>General</v>
      </c>
      <c r="M2" s="0" t="n">
        <f aca="false">VLOOKUP($B2, all_products!$A$2:$O$14, 5, 0)</f>
        <v>0</v>
      </c>
      <c r="N2" s="0" t="str">
        <f aca="false">VLOOKUP($B2, all_products!$A$2:$O$14, 6, 0)</f>
        <v>General</v>
      </c>
      <c r="O2" s="0" t="n">
        <f aca="false">VLOOKUP($B2, all_products!$A$2:$O$14, 7, 0)</f>
        <v>0</v>
      </c>
      <c r="P2" s="0" t="str">
        <f aca="false">VLOOKUP($B2, all_products!$A$2:$O$14,8, 0)</f>
        <v>Dips</v>
      </c>
      <c r="Q2" s="0" t="n">
        <f aca="false">VLOOKUP($B2, all_products!$A$2:$O$14,9, 0)</f>
        <v>13</v>
      </c>
      <c r="R2" s="0" t="n">
        <f aca="false">VLOOKUP($B2, all_products!$A$2:$K$6, 10, 0)</f>
        <v>1</v>
      </c>
      <c r="S2" s="0" t="str">
        <f aca="false">VLOOKUP($B2, all_products!$A$2:$K$6, 11, 0)</f>
        <v>Other</v>
      </c>
      <c r="T2" s="0" t="n">
        <f aca="false">VLOOKUP($B2, all_products!$A$2:$O$6, 12, 0)</f>
        <v>0</v>
      </c>
      <c r="U2" s="0" t="n">
        <f aca="false">VLOOKUP(B2, all_products!$A$2:$O$6, 13, 0)</f>
        <v>0</v>
      </c>
      <c r="V2" s="0" t="n">
        <f aca="false">VLOOKUP($B2, all_products!$A$2:$N$6, 14, 0)</f>
        <v>0</v>
      </c>
      <c r="W2" s="0" t="n">
        <f aca="false">VLOOKUP($B2, all_products!$A$2:$P$6, 16, 0)</f>
        <v>0</v>
      </c>
      <c r="X2" s="0" t="n">
        <f aca="false">VLOOKUP($B2, all_products!$A$2:$Q$6, 17, 0)</f>
        <v>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SUMIFS(matches!$N$2:$N$52,matches!$B$2:$B$52,A3,matches!$H$2:$H$52,B3)</f>
        <v>9</v>
      </c>
      <c r="D3" s="0" t="n">
        <f aca="false">SUMIFS(matches!$N$2:$N$52,matches!$B$2:$B$52,$A3,matches!$H$2:$H$52,$B3, matches!$F$2:$F$52, 1)</f>
        <v>7</v>
      </c>
      <c r="E3" s="0" t="n">
        <f aca="false">SUMIFS(matches!$I$2:$I$52,matches!$B$2:$B$52,$A3,matches!$H$2:$H$52,$B3)</f>
        <v>90</v>
      </c>
      <c r="F3" s="0" t="n">
        <f aca="false">SUMIFS(matches!$I$2:$I$52,matches!$B$2:$B$52,$A3,matches!$H$2:$H$52,$B3, matches!$F$2:$F$52, 1)</f>
        <v>70</v>
      </c>
      <c r="G3" s="0" t="n">
        <v>1</v>
      </c>
      <c r="H3" s="0" t="s">
        <v>74</v>
      </c>
      <c r="I3" s="0" t="s">
        <v>75</v>
      </c>
      <c r="J3" s="0" t="n">
        <v>1</v>
      </c>
      <c r="K3" s="0" t="str">
        <f aca="false">VLOOKUP(B3,all_products!$A$2:$C$6, 3, 0)</f>
        <v>Product 1</v>
      </c>
      <c r="L3" s="0" t="str">
        <f aca="false">VLOOKUP(B3, all_products!$A$2:$O$14, 4, 0)</f>
        <v>DORITOS</v>
      </c>
      <c r="M3" s="0" t="n">
        <f aca="false">VLOOKUP($B3, all_products!$A$2:$O$14, 5, 0)</f>
        <v>136</v>
      </c>
      <c r="N3" s="0" t="str">
        <f aca="false">VLOOKUP($B3, all_products!$A$2:$O$14, 6, 0)</f>
        <v>CSN</v>
      </c>
      <c r="O3" s="0" t="n">
        <f aca="false">VLOOKUP($B3, all_products!$A$2:$O$14, 7, 0)</f>
        <v>2</v>
      </c>
      <c r="P3" s="0" t="str">
        <f aca="false">VLOOKUP($B3, all_products!$A$2:$O$14,8, 0)</f>
        <v>Sharing</v>
      </c>
      <c r="Q3" s="0" t="n">
        <f aca="false">VLOOKUP($B3, all_products!$A$2:$O$14,9, 0)</f>
        <v>5</v>
      </c>
      <c r="R3" s="0" t="n">
        <f aca="false">VLOOKUP($B3, all_products!$A$2:$K$6, 10, 0)</f>
        <v>2</v>
      </c>
      <c r="S3" s="0" t="str">
        <f aca="false">VLOOKUP(B3, all_products!$A$2:$K$6, 11, 0)</f>
        <v>PEPSICO</v>
      </c>
      <c r="T3" s="0" t="n">
        <f aca="false">VLOOKUP($B3, all_products!$A$2:$O$6, 12, 0)</f>
        <v>0</v>
      </c>
      <c r="U3" s="0" t="n">
        <f aca="false">VLOOKUP(B3, all_products!$A$2:$O$6, 13, 0)</f>
        <v>0</v>
      </c>
      <c r="V3" s="0" t="str">
        <f aca="false">VLOOKUP($B3, all_products!$A$2:$N$6, 14, 0)</f>
        <v>EAT REAL HUMMUS LENTIL &amp; QUINOA CHIPS</v>
      </c>
      <c r="W3" s="0" t="n">
        <f aca="false">VLOOKUP($B3, all_products!$A$2:$P$6, 16, 0)</f>
        <v>0</v>
      </c>
      <c r="X3" s="0" t="str">
        <f aca="false">VLOOKUP($B3, all_products!$A$2:$Q$6, 17, 0)</f>
        <v>PepsiCo</v>
      </c>
    </row>
    <row r="4" customFormat="false" ht="12.8" hidden="false" customHeight="false" outlineLevel="0" collapsed="false">
      <c r="A4" s="0" t="n">
        <v>1</v>
      </c>
      <c r="B4" s="0" t="n">
        <v>2</v>
      </c>
      <c r="C4" s="0" t="n">
        <f aca="false">SUMIFS(matches!$N$2:$N$52,matches!$B$2:$B$52,A4,matches!$H$2:$H$52,B4)</f>
        <v>7</v>
      </c>
      <c r="D4" s="0" t="n">
        <f aca="false">SUMIFS(matches!$N$2:$N$52,matches!$B$2:$B$52,$A4,matches!$H$2:$H$52,$B4, matches!$F$2:$F$52, 1)</f>
        <v>5</v>
      </c>
      <c r="E4" s="0" t="n">
        <f aca="false">SUMIFS(matches!$I$2:$I$52,matches!$B$2:$B$52,$A4,matches!$H$2:$H$52,$B4)</f>
        <v>35</v>
      </c>
      <c r="F4" s="0" t="n">
        <f aca="false">SUMIFS(matches!$I$2:$I$52,matches!$B$2:$B$52,$A4,matches!$H$2:$H$52,$B4, matches!$F$2:$F$52, 1)</f>
        <v>25</v>
      </c>
      <c r="G4" s="0" t="n">
        <v>1</v>
      </c>
      <c r="H4" s="0" t="s">
        <v>74</v>
      </c>
      <c r="I4" s="0" t="s">
        <v>75</v>
      </c>
      <c r="J4" s="0" t="n">
        <v>1</v>
      </c>
      <c r="K4" s="0" t="str">
        <f aca="false">VLOOKUP(B4,all_products!$A$2:$C$6, 3, 0)</f>
        <v>Product 2</v>
      </c>
      <c r="L4" s="0" t="str">
        <f aca="false">VLOOKUP(B4, all_products!$A$2:$O$14, 4, 0)</f>
        <v>DORITOS</v>
      </c>
      <c r="M4" s="0" t="n">
        <f aca="false">VLOOKUP($B4, all_products!$A$2:$O$14, 5, 0)</f>
        <v>136</v>
      </c>
      <c r="N4" s="0" t="str">
        <f aca="false">VLOOKUP($B4, all_products!$A$2:$O$14, 6, 0)</f>
        <v>CSN</v>
      </c>
      <c r="O4" s="0" t="n">
        <f aca="false">VLOOKUP($B4, all_products!$A$2:$O$14, 7, 0)</f>
        <v>2</v>
      </c>
      <c r="P4" s="0" t="str">
        <f aca="false">VLOOKUP($B4, all_products!$A$2:$O$14,8, 0)</f>
        <v>Sharing</v>
      </c>
      <c r="Q4" s="0" t="n">
        <f aca="false">VLOOKUP($B4, all_products!$A$2:$O$14,9, 0)</f>
        <v>5</v>
      </c>
      <c r="R4" s="0" t="n">
        <f aca="false">VLOOKUP($B4, all_products!$A$2:$K$6, 10, 0)</f>
        <v>2</v>
      </c>
      <c r="S4" s="0" t="str">
        <f aca="false">VLOOKUP(B4, all_products!$A$2:$K$6, 11, 0)</f>
        <v>PEPSICO</v>
      </c>
      <c r="T4" s="0" t="n">
        <f aca="false">VLOOKUP($B4, all_products!$A$2:$O$6, 12, 0)</f>
        <v>0</v>
      </c>
      <c r="U4" s="0" t="str">
        <f aca="false">VLOOKUP(B4, all_products!$A$2:$O$6, 13, 0)</f>
        <v>Fun times together Tortilla</v>
      </c>
      <c r="V4" s="0" t="str">
        <f aca="false">VLOOKUP($B4, all_products!$A$2:$N$6, 14, 0)</f>
        <v>TRANSFORM-A-SNACK</v>
      </c>
      <c r="W4" s="0" t="n">
        <f aca="false">VLOOKUP($B4, all_products!$A$2:$P$6, 16, 0)</f>
        <v>0</v>
      </c>
      <c r="X4" s="0" t="str">
        <f aca="false">VLOOKUP($B4, all_products!$A$2:$Q$6, 17, 0)</f>
        <v>Competitor</v>
      </c>
    </row>
    <row r="5" customFormat="false" ht="12.8" hidden="false" customHeight="false" outlineLevel="0" collapsed="false">
      <c r="A5" s="0" t="n">
        <v>1</v>
      </c>
      <c r="B5" s="0" t="n">
        <v>3</v>
      </c>
      <c r="C5" s="0" t="n">
        <f aca="false">SUMIFS(matches!$N$2:$N$52,matches!$B$2:$B$52,A5,matches!$H$2:$H$52,B5)</f>
        <v>9</v>
      </c>
      <c r="D5" s="0" t="n">
        <f aca="false">SUMIFS(matches!$N$2:$N$52,matches!$B$2:$B$52,$A5,matches!$H$2:$H$52,$B5, matches!$F$2:$F$52, 1)</f>
        <v>8</v>
      </c>
      <c r="E5" s="0" t="n">
        <f aca="false">SUMIFS(matches!$I$2:$I$52,matches!$B$2:$B$52,$A5,matches!$H$2:$H$52,$B5)</f>
        <v>135</v>
      </c>
      <c r="F5" s="0" t="n">
        <f aca="false">SUMIFS(matches!$I$2:$I$52,matches!$B$2:$B$52,$A5,matches!$H$2:$H$52,$B5, matches!$F$2:$F$52, 1)</f>
        <v>120</v>
      </c>
      <c r="G5" s="0" t="n">
        <v>1</v>
      </c>
      <c r="H5" s="0" t="s">
        <v>74</v>
      </c>
      <c r="I5" s="0" t="s">
        <v>75</v>
      </c>
      <c r="J5" s="0" t="n">
        <v>1</v>
      </c>
      <c r="K5" s="0" t="str">
        <f aca="false">VLOOKUP(B5,all_products!$A$2:$C$6, 3, 0)</f>
        <v>Product 3</v>
      </c>
      <c r="L5" s="0" t="str">
        <f aca="false">VLOOKUP(B5, all_products!$A$2:$O$14, 4, 0)</f>
        <v>PRINGLES</v>
      </c>
      <c r="M5" s="0" t="n">
        <f aca="false">VLOOKUP($B5, all_products!$A$2:$O$14, 5, 0)</f>
        <v>189</v>
      </c>
      <c r="N5" s="0" t="str">
        <f aca="false">VLOOKUP($B5, all_products!$A$2:$O$14, 6, 0)</f>
        <v>CSN</v>
      </c>
      <c r="O5" s="0" t="n">
        <f aca="false">VLOOKUP($B5, all_products!$A$2:$O$14, 7, 0)</f>
        <v>2</v>
      </c>
      <c r="P5" s="0" t="str">
        <f aca="false">VLOOKUP($B5, all_products!$A$2:$O$14,8, 0)</f>
        <v>Nuts</v>
      </c>
      <c r="Q5" s="0" t="n">
        <f aca="false">VLOOKUP($B5, all_products!$A$2:$O$14,9, 0)</f>
        <v>14</v>
      </c>
      <c r="R5" s="0" t="n">
        <f aca="false">VLOOKUP($B5, all_products!$A$2:$K$6, 10, 0)</f>
        <v>2</v>
      </c>
      <c r="S5" s="0" t="str">
        <f aca="false">VLOOKUP(B5, all_products!$A$2:$K$6, 11, 0)</f>
        <v>PEPSICO</v>
      </c>
      <c r="T5" s="0" t="str">
        <f aca="false">VLOOKUP($B5, all_products!$A$2:$O$6, 12, 0)</f>
        <v>Healthier Multipack</v>
      </c>
      <c r="U5" s="0" t="str">
        <f aca="false">VLOOKUP(B5, all_products!$A$2:$O$6, 13, 0)</f>
        <v>Fun times together Tubes</v>
      </c>
      <c r="V5" s="0" t="str">
        <f aca="false">VLOOKUP($B5, all_products!$A$2:$N$6, 14, 0)</f>
        <v>TRANSFORM-A-SNACK</v>
      </c>
      <c r="W5" s="0" t="n">
        <f aca="false">VLOOKUP($B5, all_products!$A$2:$P$6, 16, 0)</f>
        <v>0</v>
      </c>
      <c r="X5" s="0" t="n">
        <f aca="false">VLOOKUP($B5, all_products!$A$2:$Q$6, 17, 0)</f>
        <v>0</v>
      </c>
    </row>
    <row r="6" customFormat="false" ht="12.8" hidden="false" customHeight="false" outlineLevel="0" collapsed="false">
      <c r="A6" s="0" t="n">
        <v>1</v>
      </c>
      <c r="B6" s="0" t="n">
        <v>4</v>
      </c>
      <c r="C6" s="0" t="n">
        <f aca="false">SUMIFS(matches!$N$2:$N$52,matches!$B$2:$B$52,A6,matches!$H$2:$H$52,B6)</f>
        <v>6</v>
      </c>
      <c r="D6" s="0" t="n">
        <f aca="false">SUMIFS(matches!$N$2:$N$52,matches!$B$2:$B$52,$A6,matches!$H$2:$H$52,$B6, matches!$F$2:$F$52, 1)</f>
        <v>5</v>
      </c>
      <c r="E6" s="0" t="n">
        <f aca="false">SUMIFS(matches!$I$2:$I$52,matches!$B$2:$B$52,$A6,matches!$H$2:$H$52,$B6)</f>
        <v>120</v>
      </c>
      <c r="F6" s="0" t="n">
        <f aca="false">SUMIFS(matches!$I$2:$I$52,matches!$B$2:$B$52,$A6,matches!$H$2:$H$52,$B6, matches!$F$2:$F$52, 1)</f>
        <v>100</v>
      </c>
      <c r="G6" s="0" t="n">
        <v>1</v>
      </c>
      <c r="H6" s="0" t="s">
        <v>74</v>
      </c>
      <c r="I6" s="0" t="s">
        <v>75</v>
      </c>
      <c r="J6" s="0" t="n">
        <v>1</v>
      </c>
      <c r="K6" s="0" t="str">
        <f aca="false">VLOOKUP(B6,all_products!$A$2:$C$6, 3, 0)</f>
        <v>Product 4</v>
      </c>
      <c r="L6" s="0" t="str">
        <f aca="false">VLOOKUP(B6, all_products!$A$2:$O$14, 4, 0)</f>
        <v>HULA HOOPS</v>
      </c>
      <c r="M6" s="0" t="n">
        <f aca="false">VLOOKUP($B6, all_products!$A$2:$O$14, 5, 0)</f>
        <v>138</v>
      </c>
      <c r="N6" s="0" t="str">
        <f aca="false">VLOOKUP($B6, all_products!$A$2:$O$14, 6, 0)</f>
        <v>CSN</v>
      </c>
      <c r="O6" s="0" t="n">
        <f aca="false">VLOOKUP($B6, all_products!$A$2:$O$14, 7, 0)</f>
        <v>2</v>
      </c>
      <c r="P6" s="0" t="str">
        <f aca="false">VLOOKUP($B6, all_products!$A$2:$O$14,8, 0)</f>
        <v>Sharing</v>
      </c>
      <c r="Q6" s="0" t="n">
        <f aca="false">VLOOKUP($B6, all_products!$A$2:$O$14,9, 0)</f>
        <v>5</v>
      </c>
      <c r="R6" s="0" t="n">
        <f aca="false">VLOOKUP($B6, all_products!$A$2:$K$6, 10, 0)</f>
        <v>3</v>
      </c>
      <c r="S6" s="0" t="str">
        <f aca="false">VLOOKUP(B6, all_products!$A$2:$K$6, 11, 0)</f>
        <v>Non-pepsico</v>
      </c>
      <c r="T6" s="0" t="str">
        <f aca="false">VLOOKUP($B6, all_products!$A$2:$O$6, 12, 0)</f>
        <v>Healthier Multipack</v>
      </c>
      <c r="U6" s="0" t="n">
        <f aca="false">VLOOKUP(B6, all_products!$A$2:$O$6, 13, 0)</f>
        <v>0</v>
      </c>
      <c r="V6" s="0" t="str">
        <f aca="false">VLOOKUP($B6, all_products!$A$2:$N$6, 14, 0)</f>
        <v>GOLDEN WONDER AWESOME OINKS</v>
      </c>
      <c r="W6" s="0" t="str">
        <f aca="false">VLOOKUP($B6, all_products!$A$2:$P$6, 16, 0)</f>
        <v>display cardboard box</v>
      </c>
      <c r="X6" s="0" t="n">
        <f aca="false">VLOOKUP($B6, all_products!$A$2:$Q$6, 17, 0)</f>
        <v>0</v>
      </c>
    </row>
    <row r="7" customFormat="false" ht="12.8" hidden="false" customHeight="false" outlineLevel="0" collapsed="false">
      <c r="A7" s="0" t="n">
        <v>2</v>
      </c>
      <c r="B7" s="0" t="n">
        <v>1</v>
      </c>
      <c r="C7" s="0" t="n">
        <f aca="false">SUMIFS(matches!$N$2:$N$52,matches!$B$2:$B$52,A7,matches!$H$2:$H$52,B7)</f>
        <v>5</v>
      </c>
      <c r="D7" s="0" t="n">
        <f aca="false">SUMIFS(matches!$N$2:$N$52,matches!$B$2:$B$52,$A7,matches!$H$2:$H$52,$B7, matches!$F$2:$F$52, 1)</f>
        <v>5</v>
      </c>
      <c r="E7" s="0" t="n">
        <f aca="false">SUMIFS(matches!$I$2:$I$52,matches!$B$2:$B$52,$A7,matches!$H$2:$H$52,$B7)</f>
        <v>50</v>
      </c>
      <c r="F7" s="0" t="n">
        <f aca="false">SUMIFS(matches!$I$2:$I$52,matches!$B$2:$B$52,$A7,matches!$H$2:$H$52,$B7, matches!$F$2:$F$52, 1)</f>
        <v>50</v>
      </c>
      <c r="G7" s="0" t="n">
        <v>1</v>
      </c>
      <c r="H7" s="0" t="s">
        <v>74</v>
      </c>
      <c r="I7" s="0" t="s">
        <v>75</v>
      </c>
      <c r="J7" s="0" t="n">
        <v>1</v>
      </c>
      <c r="K7" s="0" t="str">
        <f aca="false">VLOOKUP(B7,all_products!$A$2:$C$6, 3, 0)</f>
        <v>Product 1</v>
      </c>
      <c r="L7" s="0" t="str">
        <f aca="false">VLOOKUP(B7, all_products!$A$2:$O$14, 4, 0)</f>
        <v>DORITOS</v>
      </c>
      <c r="M7" s="0" t="n">
        <f aca="false">VLOOKUP($B7, all_products!$A$2:$O$14, 5, 0)</f>
        <v>136</v>
      </c>
      <c r="N7" s="0" t="str">
        <f aca="false">VLOOKUP($B7, all_products!$A$2:$O$14, 6, 0)</f>
        <v>CSN</v>
      </c>
      <c r="O7" s="0" t="n">
        <f aca="false">VLOOKUP($B7, all_products!$A$2:$O$14, 7, 0)</f>
        <v>2</v>
      </c>
      <c r="P7" s="0" t="str">
        <f aca="false">VLOOKUP($B7, all_products!$A$2:$O$14,8, 0)</f>
        <v>Sharing</v>
      </c>
      <c r="Q7" s="0" t="n">
        <f aca="false">VLOOKUP($B7, all_products!$A$2:$O$14,9, 0)</f>
        <v>5</v>
      </c>
      <c r="R7" s="0" t="n">
        <f aca="false">VLOOKUP($B7, all_products!$A$2:$K$6, 10, 0)</f>
        <v>2</v>
      </c>
      <c r="S7" s="0" t="str">
        <f aca="false">VLOOKUP(B7, all_products!$A$2:$K$6, 11, 0)</f>
        <v>PEPSICO</v>
      </c>
      <c r="T7" s="0" t="n">
        <f aca="false">VLOOKUP($B7, all_products!$A$2:$O$6, 12, 0)</f>
        <v>0</v>
      </c>
      <c r="U7" s="0" t="n">
        <f aca="false">VLOOKUP(B7, all_products!$A$2:$O$6, 13, 0)</f>
        <v>0</v>
      </c>
      <c r="V7" s="0" t="str">
        <f aca="false">VLOOKUP($B7, all_products!$A$2:$N$6, 14, 0)</f>
        <v>EAT REAL HUMMUS LENTIL &amp; QUINOA CHIPS</v>
      </c>
      <c r="W7" s="0" t="n">
        <f aca="false">VLOOKUP($B7, all_products!$A$2:$P$6, 16, 0)</f>
        <v>0</v>
      </c>
      <c r="X7" s="0" t="str">
        <f aca="false">VLOOKUP($B7, all_products!$A$2:$Q$6, 17, 0)</f>
        <v>PepsiCo</v>
      </c>
    </row>
    <row r="8" customFormat="false" ht="12.8" hidden="false" customHeight="false" outlineLevel="0" collapsed="false">
      <c r="A8" s="0" t="n">
        <v>2</v>
      </c>
      <c r="B8" s="0" t="n">
        <v>2</v>
      </c>
      <c r="C8" s="0" t="n">
        <f aca="false">SUMIFS(matches!$N$2:$N$52,matches!$B$2:$B$52,A8,matches!$H$2:$H$52,B8)</f>
        <v>6</v>
      </c>
      <c r="D8" s="0" t="n">
        <f aca="false">SUMIFS(matches!$N$2:$N$52,matches!$B$2:$B$52,$A8,matches!$H$2:$H$52,$B8, matches!$F$2:$F$52, 1)</f>
        <v>6</v>
      </c>
      <c r="E8" s="0" t="n">
        <f aca="false">SUMIFS(matches!$I$2:$I$52,matches!$B$2:$B$52,$A8,matches!$H$2:$H$52,$B8)</f>
        <v>30</v>
      </c>
      <c r="F8" s="0" t="n">
        <f aca="false">SUMIFS(matches!$I$2:$I$52,matches!$B$2:$B$52,$A8,matches!$H$2:$H$52,$B8, matches!$F$2:$F$52, 1)</f>
        <v>30</v>
      </c>
      <c r="G8" s="0" t="n">
        <v>1</v>
      </c>
      <c r="H8" s="0" t="s">
        <v>74</v>
      </c>
      <c r="I8" s="0" t="s">
        <v>75</v>
      </c>
      <c r="J8" s="0" t="n">
        <v>1</v>
      </c>
      <c r="K8" s="0" t="str">
        <f aca="false">VLOOKUP(B8,all_products!$A$2:$C$6, 3, 0)</f>
        <v>Product 2</v>
      </c>
      <c r="L8" s="0" t="str">
        <f aca="false">VLOOKUP(B8, all_products!$A$2:$O$14, 4, 0)</f>
        <v>DORITOS</v>
      </c>
      <c r="M8" s="0" t="n">
        <f aca="false">VLOOKUP($B8, all_products!$A$2:$O$14, 5, 0)</f>
        <v>136</v>
      </c>
      <c r="N8" s="0" t="str">
        <f aca="false">VLOOKUP($B8, all_products!$A$2:$O$14, 6, 0)</f>
        <v>CSN</v>
      </c>
      <c r="O8" s="0" t="n">
        <f aca="false">VLOOKUP($B8, all_products!$A$2:$O$14, 7, 0)</f>
        <v>2</v>
      </c>
      <c r="P8" s="0" t="str">
        <f aca="false">VLOOKUP($B8, all_products!$A$2:$O$14,8, 0)</f>
        <v>Sharing</v>
      </c>
      <c r="Q8" s="0" t="n">
        <f aca="false">VLOOKUP($B8, all_products!$A$2:$O$14,9, 0)</f>
        <v>5</v>
      </c>
      <c r="R8" s="0" t="n">
        <f aca="false">VLOOKUP($B8, all_products!$A$2:$K$6, 10, 0)</f>
        <v>2</v>
      </c>
      <c r="S8" s="0" t="str">
        <f aca="false">VLOOKUP(B8, all_products!$A$2:$K$6, 11, 0)</f>
        <v>PEPSICO</v>
      </c>
      <c r="T8" s="0" t="n">
        <f aca="false">VLOOKUP($B8, all_products!$A$2:$O$6, 12, 0)</f>
        <v>0</v>
      </c>
      <c r="U8" s="0" t="str">
        <f aca="false">VLOOKUP(B8, all_products!$A$2:$O$6, 13, 0)</f>
        <v>Fun times together Tortilla</v>
      </c>
      <c r="V8" s="0" t="str">
        <f aca="false">VLOOKUP($B8, all_products!$A$2:$N$6, 14, 0)</f>
        <v>TRANSFORM-A-SNACK</v>
      </c>
      <c r="W8" s="0" t="n">
        <f aca="false">VLOOKUP($B8, all_products!$A$2:$P$6, 16, 0)</f>
        <v>0</v>
      </c>
      <c r="X8" s="0" t="str">
        <f aca="false">VLOOKUP($B8, all_products!$A$2:$Q$6, 17, 0)</f>
        <v>Competitor</v>
      </c>
    </row>
    <row r="9" customFormat="false" ht="12.8" hidden="false" customHeight="false" outlineLevel="0" collapsed="false">
      <c r="A9" s="0" t="n">
        <v>2</v>
      </c>
      <c r="B9" s="0" t="n">
        <v>3</v>
      </c>
      <c r="C9" s="0" t="n">
        <f aca="false">SUMIFS(matches!$N$2:$N$52,matches!$B$2:$B$52,A9,matches!$H$2:$H$52,B9)</f>
        <v>1</v>
      </c>
      <c r="D9" s="0" t="n">
        <f aca="false">SUMIFS(matches!$N$2:$N$52,matches!$B$2:$B$52,$A9,matches!$H$2:$H$52,$B9, matches!$F$2:$F$52, 1)</f>
        <v>1</v>
      </c>
      <c r="E9" s="0" t="n">
        <f aca="false">SUMIFS(matches!$I$2:$I$52,matches!$B$2:$B$52,$A9,matches!$H$2:$H$52,$B9)</f>
        <v>15</v>
      </c>
      <c r="F9" s="0" t="n">
        <f aca="false">SUMIFS(matches!$I$2:$I$52,matches!$B$2:$B$52,$A9,matches!$H$2:$H$52,$B9, matches!$F$2:$F$52, 1)</f>
        <v>15</v>
      </c>
      <c r="G9" s="0" t="n">
        <v>1</v>
      </c>
      <c r="H9" s="0" t="s">
        <v>74</v>
      </c>
      <c r="I9" s="0" t="s">
        <v>75</v>
      </c>
      <c r="J9" s="0" t="n">
        <v>1</v>
      </c>
      <c r="K9" s="0" t="str">
        <f aca="false">VLOOKUP(B9,all_products!$A$2:$C$6, 3, 0)</f>
        <v>Product 3</v>
      </c>
      <c r="L9" s="0" t="str">
        <f aca="false">VLOOKUP(B9, all_products!$A$2:$O$14, 4, 0)</f>
        <v>PRINGLES</v>
      </c>
      <c r="M9" s="0" t="n">
        <f aca="false">VLOOKUP($B9, all_products!$A$2:$O$14, 5, 0)</f>
        <v>189</v>
      </c>
      <c r="N9" s="0" t="str">
        <f aca="false">VLOOKUP($B9, all_products!$A$2:$O$14, 6, 0)</f>
        <v>CSN</v>
      </c>
      <c r="O9" s="0" t="n">
        <f aca="false">VLOOKUP($B9, all_products!$A$2:$O$14, 7, 0)</f>
        <v>2</v>
      </c>
      <c r="P9" s="0" t="str">
        <f aca="false">VLOOKUP($B9, all_products!$A$2:$O$14,8, 0)</f>
        <v>Nuts</v>
      </c>
      <c r="Q9" s="0" t="n">
        <f aca="false">VLOOKUP($B9, all_products!$A$2:$O$14,9, 0)</f>
        <v>14</v>
      </c>
      <c r="R9" s="0" t="n">
        <f aca="false">VLOOKUP($B9, all_products!$A$2:$K$6, 10, 0)</f>
        <v>2</v>
      </c>
      <c r="S9" s="0" t="str">
        <f aca="false">VLOOKUP(B9, all_products!$A$2:$K$6, 11, 0)</f>
        <v>PEPSICO</v>
      </c>
      <c r="T9" s="0" t="str">
        <f aca="false">VLOOKUP($B9, all_products!$A$2:$O$6, 12, 0)</f>
        <v>Healthier Multipack</v>
      </c>
      <c r="U9" s="0" t="str">
        <f aca="false">VLOOKUP(B9, all_products!$A$2:$O$6, 13, 0)</f>
        <v>Fun times together Tubes</v>
      </c>
      <c r="V9" s="0" t="str">
        <f aca="false">VLOOKUP($B9, all_products!$A$2:$N$6, 14, 0)</f>
        <v>TRANSFORM-A-SNACK</v>
      </c>
      <c r="W9" s="0" t="n">
        <f aca="false">VLOOKUP($B9, all_products!$A$2:$P$6, 16, 0)</f>
        <v>0</v>
      </c>
      <c r="X9" s="0" t="n">
        <f aca="false">VLOOKUP($B9, all_products!$A$2:$Q$6, 17, 0)</f>
        <v>0</v>
      </c>
    </row>
    <row r="10" customFormat="false" ht="12.8" hidden="false" customHeight="false" outlineLevel="0" collapsed="false">
      <c r="A10" s="0" t="n">
        <v>3</v>
      </c>
      <c r="B10" s="0" t="n">
        <v>1</v>
      </c>
      <c r="C10" s="0" t="n">
        <f aca="false">SUMIFS(matches!$N$2:$N$52,matches!$B$2:$B$52,A10,matches!$H$2:$H$52,B10)</f>
        <v>2</v>
      </c>
      <c r="D10" s="0" t="n">
        <f aca="false">SUMIFS(matches!$N$2:$N$52,matches!$B$2:$B$52,$A10,matches!$H$2:$H$52,$B10, matches!$F$2:$F$52, 1)</f>
        <v>2</v>
      </c>
      <c r="E10" s="0" t="n">
        <f aca="false">SUMIFS(matches!$I$2:$I$52,matches!$B$2:$B$52,$A10,matches!$H$2:$H$52,$B10)</f>
        <v>20</v>
      </c>
      <c r="F10" s="0" t="n">
        <f aca="false">SUMIFS(matches!$I$2:$I$52,matches!$B$2:$B$52,$A10,matches!$H$2:$H$52,$B10, matches!$F$2:$F$52, 1)</f>
        <v>20</v>
      </c>
      <c r="G10" s="0" t="n">
        <v>2</v>
      </c>
      <c r="H10" s="0" t="s">
        <v>76</v>
      </c>
      <c r="I10" s="0" t="s">
        <v>77</v>
      </c>
      <c r="J10" s="0" t="n">
        <v>2</v>
      </c>
      <c r="K10" s="0" t="str">
        <f aca="false">VLOOKUP(B10,all_products!$A$2:$C$6, 3, 0)</f>
        <v>Product 1</v>
      </c>
      <c r="L10" s="0" t="str">
        <f aca="false">VLOOKUP(B10, all_products!$A$2:$O$14, 4, 0)</f>
        <v>DORITOS</v>
      </c>
      <c r="M10" s="0" t="n">
        <f aca="false">VLOOKUP($B10, all_products!$A$2:$O$14, 5, 0)</f>
        <v>136</v>
      </c>
      <c r="N10" s="0" t="str">
        <f aca="false">VLOOKUP($B10, all_products!$A$2:$O$14, 6, 0)</f>
        <v>CSN</v>
      </c>
      <c r="O10" s="0" t="n">
        <f aca="false">VLOOKUP($B10, all_products!$A$2:$O$14, 7, 0)</f>
        <v>2</v>
      </c>
      <c r="P10" s="0" t="str">
        <f aca="false">VLOOKUP($B10, all_products!$A$2:$O$14,8, 0)</f>
        <v>Sharing</v>
      </c>
      <c r="Q10" s="0" t="n">
        <f aca="false">VLOOKUP($B10, all_products!$A$2:$O$14,9, 0)</f>
        <v>5</v>
      </c>
      <c r="R10" s="0" t="n">
        <f aca="false">VLOOKUP($B10, all_products!$A$2:$K$6, 10, 0)</f>
        <v>2</v>
      </c>
      <c r="S10" s="0" t="str">
        <f aca="false">VLOOKUP(B10, all_products!$A$2:$K$6, 11, 0)</f>
        <v>PEPSICO</v>
      </c>
      <c r="T10" s="0" t="n">
        <f aca="false">VLOOKUP($B10, all_products!$A$2:$O$6, 12, 0)</f>
        <v>0</v>
      </c>
      <c r="U10" s="0" t="n">
        <f aca="false">VLOOKUP(B10, all_products!$A$2:$O$6, 13, 0)</f>
        <v>0</v>
      </c>
      <c r="V10" s="0" t="str">
        <f aca="false">VLOOKUP($B10, all_products!$A$2:$N$6, 14, 0)</f>
        <v>EAT REAL HUMMUS LENTIL &amp; QUINOA CHIPS</v>
      </c>
      <c r="W10" s="0" t="n">
        <f aca="false">VLOOKUP($B10, all_products!$A$2:$P$6, 16, 0)</f>
        <v>0</v>
      </c>
      <c r="X10" s="0" t="str">
        <f aca="false">VLOOKUP($B10, all_products!$A$2:$Q$6, 17, 0)</f>
        <v>PepsiCo</v>
      </c>
    </row>
    <row r="11" customFormat="false" ht="12.8" hidden="false" customHeight="false" outlineLevel="0" collapsed="false">
      <c r="A11" s="0" t="n">
        <v>3</v>
      </c>
      <c r="B11" s="0" t="n">
        <v>2</v>
      </c>
      <c r="C11" s="0" t="n">
        <f aca="false">SUMIFS(matches!$N$2:$N$52,matches!$B$2:$B$52,A11,matches!$H$2:$H$52,B11)</f>
        <v>3</v>
      </c>
      <c r="D11" s="0" t="n">
        <f aca="false">SUMIFS(matches!$N$2:$N$52,matches!$B$2:$B$52,$A11,matches!$H$2:$H$52,$B11, matches!$F$2:$F$52, 1)</f>
        <v>3</v>
      </c>
      <c r="E11" s="0" t="n">
        <f aca="false">SUMIFS(matches!$I$2:$I$52,matches!$B$2:$B$52,$A11,matches!$H$2:$H$52,$B11)</f>
        <v>15</v>
      </c>
      <c r="F11" s="0" t="n">
        <f aca="false">SUMIFS(matches!$I$2:$I$52,matches!$B$2:$B$52,$A11,matches!$H$2:$H$52,$B11, matches!$F$2:$F$52, 1)</f>
        <v>15</v>
      </c>
      <c r="G11" s="0" t="n">
        <v>2</v>
      </c>
      <c r="H11" s="0" t="s">
        <v>76</v>
      </c>
      <c r="I11" s="0" t="s">
        <v>77</v>
      </c>
      <c r="J11" s="0" t="n">
        <v>2</v>
      </c>
      <c r="K11" s="0" t="str">
        <f aca="false">VLOOKUP(B11,all_products!$A$2:$C$6, 3, 0)</f>
        <v>Product 2</v>
      </c>
      <c r="L11" s="0" t="str">
        <f aca="false">VLOOKUP(B11, all_products!$A$2:$O$14, 4, 0)</f>
        <v>DORITOS</v>
      </c>
      <c r="M11" s="0" t="n">
        <f aca="false">VLOOKUP($B11, all_products!$A$2:$O$14, 5, 0)</f>
        <v>136</v>
      </c>
      <c r="N11" s="0" t="str">
        <f aca="false">VLOOKUP($B11, all_products!$A$2:$O$14, 6, 0)</f>
        <v>CSN</v>
      </c>
      <c r="O11" s="0" t="n">
        <f aca="false">VLOOKUP($B11, all_products!$A$2:$O$14, 7, 0)</f>
        <v>2</v>
      </c>
      <c r="P11" s="0" t="str">
        <f aca="false">VLOOKUP($B11, all_products!$A$2:$O$14,8, 0)</f>
        <v>Sharing</v>
      </c>
      <c r="Q11" s="0" t="n">
        <f aca="false">VLOOKUP($B11, all_products!$A$2:$O$14,9, 0)</f>
        <v>5</v>
      </c>
      <c r="R11" s="0" t="n">
        <f aca="false">VLOOKUP($B11, all_products!$A$2:$K$6, 10, 0)</f>
        <v>2</v>
      </c>
      <c r="S11" s="0" t="str">
        <f aca="false">VLOOKUP(B11, all_products!$A$2:$K$6, 11, 0)</f>
        <v>PEPSICO</v>
      </c>
      <c r="T11" s="0" t="n">
        <f aca="false">VLOOKUP($B11, all_products!$A$2:$O$6, 12, 0)</f>
        <v>0</v>
      </c>
      <c r="U11" s="0" t="str">
        <f aca="false">VLOOKUP(B11, all_products!$A$2:$O$6, 13, 0)</f>
        <v>Fun times together Tortilla</v>
      </c>
      <c r="V11" s="0" t="str">
        <f aca="false">VLOOKUP($B11, all_products!$A$2:$N$6, 14, 0)</f>
        <v>TRANSFORM-A-SNACK</v>
      </c>
      <c r="W11" s="0" t="n">
        <f aca="false">VLOOKUP($B11, all_products!$A$2:$P$6, 16, 0)</f>
        <v>0</v>
      </c>
      <c r="X11" s="0" t="str">
        <f aca="false">VLOOKUP($B11, all_products!$A$2:$Q$6, 17, 0)</f>
        <v>Competitor</v>
      </c>
    </row>
    <row r="12" customFormat="false" ht="12.8" hidden="false" customHeight="false" outlineLevel="0" collapsed="false">
      <c r="A12" s="0" t="n">
        <v>3</v>
      </c>
      <c r="B12" s="0" t="n">
        <v>3</v>
      </c>
      <c r="C12" s="0" t="n">
        <f aca="false">SUMIFS(matches!$N$2:$N$52,matches!$B$2:$B$52,A12,matches!$H$2:$H$52,B12)</f>
        <v>2</v>
      </c>
      <c r="D12" s="0" t="n">
        <f aca="false">SUMIFS(matches!$N$2:$N$52,matches!$B$2:$B$52,$A12,matches!$H$2:$H$52,$B12, matches!$F$2:$F$52, 1)</f>
        <v>2</v>
      </c>
      <c r="E12" s="0" t="n">
        <f aca="false">SUMIFS(matches!$I$2:$I$52,matches!$B$2:$B$52,$A12,matches!$H$2:$H$52,$B12)</f>
        <v>30</v>
      </c>
      <c r="F12" s="0" t="n">
        <f aca="false">SUMIFS(matches!$I$2:$I$52,matches!$B$2:$B$52,$A12,matches!$H$2:$H$52,$B12, matches!$F$2:$F$52, 1)</f>
        <v>30</v>
      </c>
      <c r="G12" s="0" t="n">
        <v>2</v>
      </c>
      <c r="H12" s="0" t="s">
        <v>76</v>
      </c>
      <c r="I12" s="0" t="s">
        <v>77</v>
      </c>
      <c r="J12" s="0" t="n">
        <v>2</v>
      </c>
      <c r="K12" s="0" t="str">
        <f aca="false">VLOOKUP(B12,all_products!$A$2:$C$6, 3, 0)</f>
        <v>Product 3</v>
      </c>
      <c r="L12" s="0" t="str">
        <f aca="false">VLOOKUP(B12, all_products!$A$2:$O$14, 4, 0)</f>
        <v>PRINGLES</v>
      </c>
      <c r="M12" s="0" t="n">
        <f aca="false">VLOOKUP($B12, all_products!$A$2:$O$14, 5, 0)</f>
        <v>189</v>
      </c>
      <c r="N12" s="0" t="str">
        <f aca="false">VLOOKUP($B12, all_products!$A$2:$O$14, 6, 0)</f>
        <v>CSN</v>
      </c>
      <c r="O12" s="0" t="n">
        <f aca="false">VLOOKUP($B12, all_products!$A$2:$O$14, 7, 0)</f>
        <v>2</v>
      </c>
      <c r="P12" s="0" t="str">
        <f aca="false">VLOOKUP($B12, all_products!$A$2:$O$14,8, 0)</f>
        <v>Nuts</v>
      </c>
      <c r="Q12" s="0" t="n">
        <f aca="false">VLOOKUP($B12, all_products!$A$2:$O$14,9, 0)</f>
        <v>14</v>
      </c>
      <c r="R12" s="0" t="n">
        <f aca="false">VLOOKUP($B12, all_products!$A$2:$K$6, 10, 0)</f>
        <v>2</v>
      </c>
      <c r="S12" s="0" t="str">
        <f aca="false">VLOOKUP(B12, all_products!$A$2:$K$6, 11, 0)</f>
        <v>PEPSICO</v>
      </c>
      <c r="T12" s="0" t="str">
        <f aca="false">VLOOKUP($B12, all_products!$A$2:$O$6, 12, 0)</f>
        <v>Healthier Multipack</v>
      </c>
      <c r="U12" s="0" t="str">
        <f aca="false">VLOOKUP(B12, all_products!$A$2:$O$6, 13, 0)</f>
        <v>Fun times together Tubes</v>
      </c>
      <c r="V12" s="0" t="str">
        <f aca="false">VLOOKUP($B12, all_products!$A$2:$N$6, 14, 0)</f>
        <v>TRANSFORM-A-SNACK</v>
      </c>
      <c r="W12" s="0" t="n">
        <f aca="false">VLOOKUP($B12, all_products!$A$2:$P$6, 16, 0)</f>
        <v>0</v>
      </c>
      <c r="X12" s="0" t="n">
        <f aca="false">VLOOKUP($B12, all_products!$A$2:$Q$6, 17, 0)</f>
        <v>0</v>
      </c>
    </row>
  </sheetData>
  <autoFilter ref="A1:V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4" activeCellId="0" sqref="B34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0</v>
      </c>
      <c r="B1" s="0" t="s">
        <v>78</v>
      </c>
    </row>
    <row r="2" customFormat="false" ht="12.8" hidden="false" customHeight="false" outlineLevel="0" collapsed="false">
      <c r="A2" s="0" t="n">
        <v>1</v>
      </c>
      <c r="B2" s="0" t="n">
        <v>0</v>
      </c>
    </row>
    <row r="3" customFormat="false" ht="12.8" hidden="false" customHeight="false" outlineLevel="0" collapsed="false">
      <c r="A3" s="0" t="n">
        <v>2</v>
      </c>
      <c r="B3" s="0" t="n">
        <v>0</v>
      </c>
    </row>
    <row r="4" customFormat="false" ht="12.8" hidden="false" customHeight="false" outlineLevel="0" collapsed="false">
      <c r="A4" s="0" t="n">
        <v>3</v>
      </c>
      <c r="B4" s="0" t="n">
        <v>0</v>
      </c>
    </row>
    <row r="5" customFormat="false" ht="12.8" hidden="false" customHeight="false" outlineLevel="0" collapsed="false">
      <c r="A5" s="0" t="n">
        <v>4</v>
      </c>
      <c r="B5" s="0" t="n">
        <v>0</v>
      </c>
    </row>
    <row r="6" customFormat="false" ht="12.8" hidden="false" customHeight="false" outlineLevel="0" collapsed="false">
      <c r="A6" s="0" t="n">
        <v>5</v>
      </c>
      <c r="B6" s="0" t="n">
        <v>0</v>
      </c>
    </row>
    <row r="7" customFormat="false" ht="12.8" hidden="false" customHeight="false" outlineLevel="0" collapsed="false">
      <c r="A7" s="0" t="n">
        <v>6</v>
      </c>
      <c r="B7" s="0" t="n">
        <v>0</v>
      </c>
    </row>
    <row r="8" customFormat="false" ht="12.8" hidden="false" customHeight="false" outlineLevel="0" collapsed="false">
      <c r="A8" s="0" t="n">
        <v>7</v>
      </c>
      <c r="B8" s="0" t="n">
        <v>0</v>
      </c>
    </row>
    <row r="9" customFormat="false" ht="12.8" hidden="false" customHeight="false" outlineLevel="0" collapsed="false">
      <c r="A9" s="0" t="n">
        <v>8</v>
      </c>
      <c r="B9" s="0" t="n">
        <v>0</v>
      </c>
    </row>
    <row r="10" customFormat="false" ht="12.8" hidden="false" customHeight="false" outlineLevel="0" collapsed="false">
      <c r="A10" s="0" t="n">
        <v>9</v>
      </c>
      <c r="B10" s="0" t="n">
        <v>0</v>
      </c>
    </row>
    <row r="11" customFormat="false" ht="12.8" hidden="false" customHeight="false" outlineLevel="0" collapsed="false">
      <c r="A11" s="0" t="n">
        <v>10</v>
      </c>
      <c r="B11" s="0" t="n">
        <v>0</v>
      </c>
    </row>
    <row r="12" customFormat="false" ht="12.8" hidden="false" customHeight="false" outlineLevel="0" collapsed="false">
      <c r="A12" s="0" t="n">
        <v>11</v>
      </c>
      <c r="B12" s="0" t="n">
        <v>0</v>
      </c>
    </row>
    <row r="13" customFormat="false" ht="12.8" hidden="false" customHeight="false" outlineLevel="0" collapsed="false">
      <c r="A13" s="0" t="n">
        <v>12</v>
      </c>
      <c r="B13" s="0" t="n">
        <v>0</v>
      </c>
    </row>
    <row r="14" customFormat="false" ht="12.8" hidden="false" customHeight="false" outlineLevel="0" collapsed="false">
      <c r="A14" s="0" t="n">
        <v>13</v>
      </c>
      <c r="B14" s="0" t="n">
        <v>0</v>
      </c>
    </row>
    <row r="15" customFormat="false" ht="12.8" hidden="false" customHeight="false" outlineLevel="0" collapsed="false">
      <c r="A15" s="0" t="n">
        <v>14</v>
      </c>
      <c r="B15" s="0" t="n">
        <v>0</v>
      </c>
    </row>
    <row r="16" customFormat="false" ht="12.8" hidden="false" customHeight="false" outlineLevel="0" collapsed="false">
      <c r="A16" s="0" t="n">
        <v>15</v>
      </c>
      <c r="B16" s="0" t="n">
        <v>0</v>
      </c>
    </row>
    <row r="17" customFormat="false" ht="12.8" hidden="false" customHeight="false" outlineLevel="0" collapsed="false">
      <c r="A17" s="0" t="n">
        <v>16</v>
      </c>
      <c r="B17" s="0" t="n">
        <v>0</v>
      </c>
    </row>
    <row r="18" customFormat="false" ht="12.8" hidden="false" customHeight="false" outlineLevel="0" collapsed="false">
      <c r="A18" s="0" t="n">
        <v>17</v>
      </c>
      <c r="B18" s="0" t="n">
        <v>0</v>
      </c>
    </row>
    <row r="19" customFormat="false" ht="12.8" hidden="false" customHeight="false" outlineLevel="0" collapsed="false">
      <c r="A19" s="0" t="n">
        <v>18</v>
      </c>
      <c r="B19" s="0" t="n">
        <v>0</v>
      </c>
    </row>
    <row r="20" customFormat="false" ht="12.8" hidden="false" customHeight="false" outlineLevel="0" collapsed="false">
      <c r="A20" s="0" t="n">
        <v>19</v>
      </c>
      <c r="B20" s="0" t="n">
        <v>0</v>
      </c>
    </row>
    <row r="21" customFormat="false" ht="12.8" hidden="false" customHeight="false" outlineLevel="0" collapsed="false">
      <c r="A21" s="0" t="n">
        <v>20</v>
      </c>
      <c r="B21" s="0" t="n">
        <v>0</v>
      </c>
    </row>
    <row r="22" customFormat="false" ht="12.8" hidden="false" customHeight="false" outlineLevel="0" collapsed="false">
      <c r="A22" s="0" t="n">
        <v>21</v>
      </c>
      <c r="B22" s="0" t="n">
        <v>1</v>
      </c>
    </row>
    <row r="23" customFormat="false" ht="12.8" hidden="false" customHeight="false" outlineLevel="0" collapsed="false">
      <c r="A23" s="0" t="n">
        <v>22</v>
      </c>
      <c r="B23" s="0" t="n">
        <v>1</v>
      </c>
    </row>
    <row r="24" customFormat="false" ht="12.8" hidden="false" customHeight="false" outlineLevel="0" collapsed="false">
      <c r="A24" s="0" t="n">
        <v>23</v>
      </c>
      <c r="B24" s="0" t="n">
        <v>1</v>
      </c>
    </row>
    <row r="25" customFormat="false" ht="12.8" hidden="false" customHeight="false" outlineLevel="0" collapsed="false">
      <c r="A25" s="0" t="n">
        <v>24</v>
      </c>
      <c r="B25" s="0" t="n">
        <v>1</v>
      </c>
    </row>
    <row r="26" customFormat="false" ht="12.8" hidden="false" customHeight="false" outlineLevel="0" collapsed="false">
      <c r="A26" s="0" t="n">
        <v>25</v>
      </c>
      <c r="B26" s="0" t="n">
        <v>1</v>
      </c>
    </row>
    <row r="27" customFormat="false" ht="12.8" hidden="false" customHeight="false" outlineLevel="0" collapsed="false">
      <c r="A27" s="0" t="n">
        <v>26</v>
      </c>
      <c r="B27" s="0" t="n">
        <v>1</v>
      </c>
    </row>
    <row r="28" customFormat="false" ht="12.8" hidden="false" customHeight="false" outlineLevel="0" collapsed="false">
      <c r="A28" s="0" t="n">
        <v>27</v>
      </c>
      <c r="B28" s="0" t="n">
        <v>1</v>
      </c>
    </row>
    <row r="29" customFormat="false" ht="12.8" hidden="false" customHeight="false" outlineLevel="0" collapsed="false">
      <c r="A29" s="0" t="n">
        <v>28</v>
      </c>
      <c r="B29" s="0" t="n">
        <v>1</v>
      </c>
    </row>
    <row r="30" customFormat="false" ht="12.8" hidden="false" customHeight="false" outlineLevel="0" collapsed="false">
      <c r="A30" s="0" t="n">
        <v>29</v>
      </c>
      <c r="B30" s="0" t="n">
        <v>1</v>
      </c>
    </row>
    <row r="31" customFormat="false" ht="12.8" hidden="false" customHeight="false" outlineLevel="0" collapsed="false">
      <c r="A31" s="0" t="n">
        <v>30</v>
      </c>
      <c r="B31" s="0" t="n">
        <v>1</v>
      </c>
    </row>
    <row r="32" customFormat="false" ht="12.8" hidden="false" customHeight="false" outlineLevel="0" collapsed="false">
      <c r="A32" s="0" t="n">
        <v>31</v>
      </c>
      <c r="B32" s="0" t="n">
        <v>1</v>
      </c>
    </row>
    <row r="33" customFormat="false" ht="12.8" hidden="false" customHeight="false" outlineLevel="0" collapsed="false">
      <c r="A33" s="0" t="n">
        <v>32</v>
      </c>
      <c r="B33" s="0" t="n">
        <v>1</v>
      </c>
    </row>
    <row r="34" customFormat="false" ht="12.8" hidden="false" customHeight="false" outlineLevel="0" collapsed="false">
      <c r="A34" s="0" t="n">
        <v>33</v>
      </c>
      <c r="B34" s="0" t="n">
        <v>0</v>
      </c>
    </row>
    <row r="35" customFormat="false" ht="12.8" hidden="false" customHeight="false" outlineLevel="0" collapsed="false">
      <c r="A35" s="0" t="n">
        <v>34</v>
      </c>
      <c r="B35" s="0" t="n">
        <v>0</v>
      </c>
    </row>
    <row r="36" customFormat="false" ht="12.8" hidden="false" customHeight="false" outlineLevel="0" collapsed="false">
      <c r="A36" s="0" t="n">
        <v>35</v>
      </c>
      <c r="B36" s="0" t="n">
        <v>0</v>
      </c>
    </row>
    <row r="37" customFormat="false" ht="12.8" hidden="false" customHeight="false" outlineLevel="0" collapsed="false">
      <c r="A37" s="0" t="n">
        <v>36</v>
      </c>
      <c r="B37" s="0" t="n">
        <v>0</v>
      </c>
    </row>
    <row r="38" customFormat="false" ht="12.8" hidden="false" customHeight="false" outlineLevel="0" collapsed="false">
      <c r="A38" s="0" t="n">
        <v>37</v>
      </c>
      <c r="B38" s="0" t="n">
        <v>0</v>
      </c>
    </row>
    <row r="39" customFormat="false" ht="12.8" hidden="false" customHeight="false" outlineLevel="0" collapsed="false">
      <c r="A39" s="0" t="n">
        <v>38</v>
      </c>
      <c r="B39" s="0" t="n">
        <v>0</v>
      </c>
    </row>
    <row r="40" customFormat="false" ht="12.8" hidden="false" customHeight="false" outlineLevel="0" collapsed="false">
      <c r="A40" s="0" t="n">
        <v>39</v>
      </c>
      <c r="B40" s="0" t="n">
        <v>0</v>
      </c>
    </row>
    <row r="41" customFormat="false" ht="12.8" hidden="false" customHeight="false" outlineLevel="0" collapsed="false">
      <c r="A41" s="0" t="n">
        <v>40</v>
      </c>
      <c r="B41" s="0" t="n">
        <v>0</v>
      </c>
    </row>
    <row r="42" customFormat="false" ht="12.8" hidden="false" customHeight="false" outlineLevel="0" collapsed="false">
      <c r="A42" s="0" t="n">
        <v>41</v>
      </c>
      <c r="B42" s="0" t="n">
        <v>0</v>
      </c>
    </row>
    <row r="43" customFormat="false" ht="12.8" hidden="false" customHeight="false" outlineLevel="0" collapsed="false">
      <c r="A43" s="0" t="n">
        <v>42</v>
      </c>
      <c r="B43" s="0" t="n">
        <v>0</v>
      </c>
    </row>
    <row r="44" customFormat="false" ht="12.8" hidden="false" customHeight="false" outlineLevel="0" collapsed="false">
      <c r="A44" s="0" t="n">
        <v>43</v>
      </c>
      <c r="B44" s="0" t="n">
        <v>0</v>
      </c>
    </row>
    <row r="45" customFormat="false" ht="12.8" hidden="false" customHeight="false" outlineLevel="0" collapsed="false">
      <c r="A45" s="0" t="n">
        <v>44</v>
      </c>
      <c r="B45" s="0" t="n">
        <v>0</v>
      </c>
    </row>
    <row r="46" customFormat="false" ht="12.8" hidden="false" customHeight="false" outlineLevel="0" collapsed="false">
      <c r="A46" s="0" t="n">
        <v>45</v>
      </c>
      <c r="B46" s="0" t="n">
        <v>0</v>
      </c>
    </row>
    <row r="47" customFormat="false" ht="12.8" hidden="false" customHeight="false" outlineLevel="0" collapsed="false">
      <c r="A47" s="0" t="n">
        <v>46</v>
      </c>
      <c r="B47" s="0" t="n">
        <v>0</v>
      </c>
    </row>
    <row r="48" customFormat="false" ht="12.8" hidden="false" customHeight="false" outlineLevel="0" collapsed="false">
      <c r="A48" s="0" t="n">
        <v>47</v>
      </c>
      <c r="B48" s="0" t="n">
        <v>0</v>
      </c>
    </row>
    <row r="49" customFormat="false" ht="12.8" hidden="false" customHeight="false" outlineLevel="0" collapsed="false">
      <c r="A49" s="0" t="n">
        <v>48</v>
      </c>
      <c r="B49" s="0" t="n">
        <v>0</v>
      </c>
    </row>
    <row r="50" customFormat="false" ht="12.8" hidden="false" customHeight="false" outlineLevel="0" collapsed="false">
      <c r="A50" s="0" t="n">
        <v>49</v>
      </c>
      <c r="B50" s="0" t="n">
        <v>0</v>
      </c>
    </row>
    <row r="51" customFormat="false" ht="12.8" hidden="false" customHeight="false" outlineLevel="0" collapsed="false">
      <c r="A51" s="0" t="n">
        <v>50</v>
      </c>
      <c r="B51" s="0" t="n">
        <v>0</v>
      </c>
    </row>
    <row r="52" customFormat="false" ht="12.8" hidden="false" customHeight="false" outlineLevel="0" collapsed="false">
      <c r="A52" s="0" t="n">
        <v>51</v>
      </c>
      <c r="B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26" activeCellId="0" sqref="C26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2019-03-30T13:40:26Z</dcterms:created>
  <dc:creator/>
  <dc:description/>
  <dc:language>en-US</dc:language>
  <cp:lastModifiedBy/>
  <dcterms:modified xsi:type="dcterms:W3CDTF">2020-05-27T05:09:56Z</dcterms:modified>
  <cp:revision>98</cp:revision>
  <dc:subject/>
  <dc:title/>
</cp:coreProperties>
</file>