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atches" sheetId="1" state="visible" r:id="rId2"/>
    <sheet name="all_products" sheetId="2" state="visible" r:id="rId3"/>
    <sheet name="scif" sheetId="3" state="visible" r:id="rId4"/>
  </sheets>
  <definedNames>
    <definedName function="false" hidden="true" localSheetId="0" name="_xlnm._FilterDatabase" vbProcedure="false">matches!$A$1:$J$121</definedName>
    <definedName function="false" hidden="true" localSheetId="2" name="_xlnm._FilterDatabase" vbProcedure="false">scif!$A$1:$M$25</definedName>
    <definedName function="false" hidden="false" localSheetId="0" name="_xlnm._FilterDatabase" vbProcedure="false">matches!$A$1:$J$46</definedName>
    <definedName function="false" hidden="false" localSheetId="0" name="_xlnm._FilterDatabase_0" vbProcedure="false">matches!$A$1:$J$121</definedName>
    <definedName function="false" hidden="false" localSheetId="0" name="_xlnm._FilterDatabase_0_0" vbProcedure="false">matches!$A$1:$J$46</definedName>
    <definedName function="false" hidden="false" localSheetId="0" name="_xlnm._FilterDatabase_0_0_0" vbProcedure="false">matches!$A$1:$J$121</definedName>
    <definedName function="false" hidden="false" localSheetId="0" name="_xlnm._FilterDatabase_0_0_0_0" vbProcedure="false">matches!$A$1:$J$46</definedName>
    <definedName function="false" hidden="false" localSheetId="0" name="_xlnm._FilterDatabase_0_0_0_0_0" vbProcedure="false">matches!$A$1:$J$121</definedName>
    <definedName function="false" hidden="false" localSheetId="0" name="_xlnm._FilterDatabase_0_0_0_0_0_0" vbProcedure="false">matches!$A$1:$J$46</definedName>
    <definedName function="false" hidden="false" localSheetId="0" name="_xlnm._FilterDatabase_0_0_0_0_0_0_0" vbProcedure="false">matches!$A$1:$J$46</definedName>
    <definedName function="false" hidden="false" localSheetId="0" name="_xlnm._FilterDatabase_0_0_0_0_0_0_0_0" vbProcedure="false">matches!$A$1:$J$46</definedName>
    <definedName function="false" hidden="false" localSheetId="0" name="_xlnm._FilterDatabase_0_0_0_0_0_0_0_0_0" vbProcedure="false">matches!$A$1:$J$46</definedName>
    <definedName function="false" hidden="false" localSheetId="0" name="_xlnm._FilterDatabase_0_0_0_0_0_0_0_0_0_0" vbProcedure="false">matches!$A$1:$J$46</definedName>
    <definedName function="false" hidden="false" localSheetId="0" name="_xlnm._FilterDatabase_0_0_0_0_0_0_0_0_0_0_0" vbProcedure="false">matches!$A$1:$J$46</definedName>
    <definedName function="false" hidden="false" localSheetId="0" name="_xlnm._FilterDatabase_0_0_0_0_0_0_0_0_0_0_0_0" vbProcedure="false">matches!$A$1:$J$46</definedName>
    <definedName function="false" hidden="false" localSheetId="0" name="_xlnm._FilterDatabase_0_0_0_0_0_0_0_0_0_0_0_0_0" vbProcedure="false">matches!$A$1:$J$46</definedName>
    <definedName function="false" hidden="false" localSheetId="0" name="_xlnm._FilterDatabase_0_0_0_0_0_0_0_0_0_0_0_0_0_0" vbProcedure="false">matches!$A$1:$J$46</definedName>
    <definedName function="false" hidden="false" localSheetId="0" name="_xlnm._FilterDatabase_0_0_0_0_0_0_0_0_0_0_0_0_0_0_0" vbProcedure="false">matches!$A$1:$J$46</definedName>
    <definedName function="false" hidden="false" localSheetId="0" name="_xlnm._FilterDatabase_0_0_0_0_0_0_0_0_0_0_0_0_0_0_0_0" vbProcedure="false">matches!$A$1:$J$46</definedName>
    <definedName function="false" hidden="false" localSheetId="0" name="_xlnm._FilterDatabase_0_0_0_0_0_0_0_0_0_0_0_0_0_0_0_0_0" vbProcedure="false">matches!$A$1:$J$46</definedName>
    <definedName function="false" hidden="false" localSheetId="0" name="_xlnm._FilterDatabase_0_0_0_0_0_0_0_0_0_0_0_0_0_0_0_0_0_0" vbProcedure="false">matches!$A$1:$J$46</definedName>
    <definedName function="false" hidden="false" localSheetId="0" name="_xlnm._FilterDatabase_0_0_0_0_0_0_0_0_0_0_0_0_0_0_0_0_0_0_0" vbProcedure="false">matches!$A$1:$J$46</definedName>
    <definedName function="false" hidden="false" localSheetId="0" name="_xlnm._FilterDatabase_0_0_0_0_0_0_0_0_0_0_0_0_0_0_0_0_0_0_0_0" vbProcedure="false">matches!$A$1:$J$46</definedName>
    <definedName function="false" hidden="false" localSheetId="0" name="_xlnm._FilterDatabase_0_0_0_0_0_0_0_0_0_0_0_0_0_0_0_0_0_0_0_0_0" vbProcedure="false">matches!$A$1:$J$46</definedName>
    <definedName function="false" hidden="false" localSheetId="0" name="_xlnm._FilterDatabase_0_0_0_0_0_0_0_0_0_0_0_0_0_0_0_0_0_0_0_0_0_0" vbProcedure="false">matches!$A$1:$J$46</definedName>
    <definedName function="false" hidden="false" localSheetId="0" name="_xlnm._FilterDatabase_0_0_0_0_0_0_0_0_0_0_0_0_0_0_0_0_0_0_0_0_0_0_0" vbProcedure="false">matches!$A$1:$J$46</definedName>
    <definedName function="false" hidden="false" localSheetId="2" name="_xlnm._FilterDatabase" vbProcedure="false">scif!$A$1:$M$14</definedName>
    <definedName function="false" hidden="false" localSheetId="2" name="_xlnm._FilterDatabase_0" vbProcedure="false">scif!$A$1:$M$14</definedName>
    <definedName function="false" hidden="false" localSheetId="2" name="_xlnm._FilterDatabase_0_0" vbProcedure="false">scif!$A$1:$M$14</definedName>
    <definedName function="false" hidden="false" localSheetId="2" name="_xlnm._FilterDatabase_0_0_0" vbProcedure="false">scif!$A$1:$M$14</definedName>
    <definedName function="false" hidden="false" localSheetId="2" name="_xlnm._FilterDatabase_0_0_0_0" vbProcedure="false">scif!$A$1:$M$14</definedName>
    <definedName function="false" hidden="false" localSheetId="2" name="_xlnm._FilterDatabase_0_0_0_0_0" vbProcedure="false">scif!$A$1:$M$14</definedName>
    <definedName function="false" hidden="false" localSheetId="2" name="_xlnm._FilterDatabase_0_0_0_0_0_0" vbProcedure="false">scif!$A$1:$M$14</definedName>
    <definedName function="false" hidden="false" localSheetId="2" name="_xlnm._FilterDatabase_0_0_0_0_0_0_0" vbProcedure="false">scif!$A$1:$M$14</definedName>
    <definedName function="false" hidden="false" localSheetId="2" name="_xlnm._FilterDatabase_0_0_0_0_0_0_0_0" vbProcedure="false">scif!$A$1:$M$14</definedName>
    <definedName function="false" hidden="false" localSheetId="2" name="_xlnm._FilterDatabase_0_0_0_0_0_0_0_0_0" vbProcedure="false">scif!$A$1:$M$14</definedName>
    <definedName function="false" hidden="false" localSheetId="2" name="_xlnm._FilterDatabase_0_0_0_0_0_0_0_0_0_0" vbProcedure="false">scif!$A$1:$M$14</definedName>
    <definedName function="false" hidden="false" localSheetId="2" name="_xlnm._FilterDatabase_0_0_0_0_0_0_0_0_0_0_0" vbProcedure="false">scif!$A$1:$M$14</definedName>
    <definedName function="false" hidden="false" localSheetId="2" name="_xlnm._FilterDatabase_0_0_0_0_0_0_0_0_0_0_0_0" vbProcedure="false">scif!$A$1:$M$14</definedName>
    <definedName function="false" hidden="false" localSheetId="2" name="_xlnm._FilterDatabase_0_0_0_0_0_0_0_0_0_0_0_0_0" vbProcedure="false">scif!$A$1:$M$14</definedName>
    <definedName function="false" hidden="false" localSheetId="2" name="_xlnm._FilterDatabase_0_0_0_0_0_0_0_0_0_0_0_0_0_0" vbProcedure="false">scif!$A$1:$M$14</definedName>
    <definedName function="false" hidden="false" localSheetId="2" name="_xlnm._FilterDatabase_0_0_0_0_0_0_0_0_0_0_0_0_0_0_0" vbProcedure="false">scif!$A$1:$M$14</definedName>
    <definedName function="false" hidden="false" localSheetId="2" name="_xlnm._FilterDatabase_0_0_0_0_0_0_0_0_0_0_0_0_0_0_0_0" vbProcedure="false">scif!$A$1:$M$14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<sst xmlns="http://schemas.openxmlformats.org/spreadsheetml/2006/main" count="165" uniqueCount="63">
  <si>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</si>
  <si>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</si>
  <si>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</si>
  <si>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</si>
  <si>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</si>
  <si>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</si>
  <si>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</si>
  <si>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</si>
  <si>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</si>
  <si>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facing_test_purposes_only</t>
  </si>
  <si>
    <t xml:space="preserve">width</t>
  </si>
  <si>
    <t xml:space="preserve">product_name</t>
  </si>
  <si>
    <t xml:space="preserve">category</t>
  </si>
  <si>
    <t xml:space="preserve">category_fk</t>
  </si>
  <si>
    <t xml:space="preserve">manufacturer_fk</t>
  </si>
  <si>
    <t xml:space="preserve">manufacturer_name</t>
  </si>
  <si>
    <t xml:space="preserve">att3</t>
  </si>
  <si>
    <t xml:space="preserve">product_ean_code</t>
  </si>
  <si>
    <t xml:space="preserve">product_type</t>
  </si>
  <si>
    <t xml:space="preserve">brand_name</t>
  </si>
  <si>
    <t xml:space="preserve">brand_fk</t>
  </si>
  <si>
    <t xml:space="preserve">substitution_product_fk</t>
  </si>
  <si>
    <t xml:space="preserve">Tnuva Product 1</t>
  </si>
  <si>
    <t xml:space="preserve">Pickled drinks</t>
  </si>
  <si>
    <t xml:space="preserve">Tnuva</t>
  </si>
  <si>
    <t xml:space="preserve">חלבי</t>
  </si>
  <si>
    <t xml:space="preserve">SKU</t>
  </si>
  <si>
    <t xml:space="preserve">Tnuva Product 2</t>
  </si>
  <si>
    <t xml:space="preserve">Soft</t>
  </si>
  <si>
    <t xml:space="preserve">Tnuva Product 3</t>
  </si>
  <si>
    <t xml:space="preserve">Yogurt</t>
  </si>
  <si>
    <t xml:space="preserve">Tnuva Product 4</t>
  </si>
  <si>
    <t xml:space="preserve">Melted</t>
  </si>
  <si>
    <t xml:space="preserve">Tnuva Product 5</t>
  </si>
  <si>
    <t xml:space="preserve">Israeli</t>
  </si>
  <si>
    <t xml:space="preserve">Tnuva Product 6</t>
  </si>
  <si>
    <t xml:space="preserve">Tnuva Product 7</t>
  </si>
  <si>
    <t xml:space="preserve">Sausage/Deli</t>
  </si>
  <si>
    <t xml:space="preserve">טירת צבי</t>
  </si>
  <si>
    <t xml:space="preserve">Tnuva Product 8</t>
  </si>
  <si>
    <t xml:space="preserve">Tnuva Product 9</t>
  </si>
  <si>
    <t xml:space="preserve">Tnuva Product 10</t>
  </si>
  <si>
    <t xml:space="preserve">Tnuva Product 11</t>
  </si>
  <si>
    <t xml:space="preserve">Tnuva Product 12</t>
  </si>
  <si>
    <t xml:space="preserve">cottage</t>
  </si>
  <si>
    <t xml:space="preserve">Tnuva Product 13</t>
  </si>
  <si>
    <t xml:space="preserve">Special</t>
  </si>
  <si>
    <t xml:space="preserve">Tnuva Product Empty 14</t>
  </si>
  <si>
    <t xml:space="preserve">Butter</t>
  </si>
  <si>
    <t xml:space="preserve">Empty</t>
  </si>
  <si>
    <t xml:space="preserve">Tnuva Product 15</t>
  </si>
  <si>
    <t xml:space="preserve">Other</t>
  </si>
  <si>
    <t xml:space="preserve">Product 1</t>
  </si>
  <si>
    <t xml:space="preserve">Product 2</t>
  </si>
  <si>
    <t xml:space="preserve">Product 3</t>
  </si>
  <si>
    <t xml:space="preserve">Product 4</t>
  </si>
  <si>
    <t xml:space="preserve">Product 5</t>
  </si>
  <si>
    <t xml:space="preserve">facings</t>
  </si>
  <si>
    <t xml:space="preserve">facings_ign_stack</t>
  </si>
  <si>
    <t xml:space="preserve">gross_len_add_stack</t>
  </si>
  <si>
    <t xml:space="preserve">gross_len_ign_stack</t>
  </si>
  <si>
    <t xml:space="preserve">template_fk</t>
  </si>
  <si>
    <t xml:space="preserve">template_name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</si>
</sst>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E28" activeCellId="0" sqref="E28"/>
    </sheetView>
  </sheetViews>
  <sheetFormatPr defaultRowHeight="12.8"/>
  <cols>
    <col collapsed="false" hidden="false" max="1" min="1" style="0" width="9.98979591836735"/>
    <col collapsed="false" hidden="false" max="2" min="2" style="0" width="8.77551020408163"/>
    <col collapsed="false" hidden="false" max="3" min="3" style="0" width="13.5"/>
    <col collapsed="false" hidden="false" max="4" min="4" style="0" width="9.98979591836735"/>
    <col collapsed="false" hidden="false" max="5" min="5" style="0" width="20.25"/>
    <col collapsed="false" hidden="false" max="6" min="6" style="0" width="12.8265306122449"/>
    <col collapsed="false" hidden="false" max="7" min="7" style="0" width="15.5255102040816"/>
    <col collapsed="false" hidden="false" max="8" min="8" style="0" width="10.530612244898"/>
    <col collapsed="false" hidden="false" max="9" min="9" style="0" width="15.6581632653061"/>
    <col collapsed="false" hidden="false" max="10" min="10" style="1" width="6.0765306122449"/>
    <col collapsed="false" hidden="false" max="1025" min="11" style="0" width="8.367346938775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3</v>
      </c>
      <c r="F2" s="0" t="n">
        <v>1</v>
      </c>
      <c r="G2" s="0" t="n">
        <v>1</v>
      </c>
      <c r="H2" s="0" t="n">
        <v>1</v>
      </c>
      <c r="I2" s="0" t="n">
        <f aca="false">VLOOKUP(H2, all_products!$A$2:$B$17, 2, 0)</f>
        <v>10</v>
      </c>
      <c r="J2" s="1" t="n">
        <v>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0" t="n">
        <v>3</v>
      </c>
      <c r="F3" s="0" t="n">
        <v>1</v>
      </c>
      <c r="G3" s="0" t="n">
        <v>2</v>
      </c>
      <c r="H3" s="0" t="n">
        <v>2</v>
      </c>
      <c r="I3" s="0" t="n">
        <f aca="false">VLOOKUP(H3, all_products!$A$2:$B$17, 2, 0)</f>
        <v>5</v>
      </c>
      <c r="J3" s="1" t="n">
        <v>1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0" t="n">
        <v>3</v>
      </c>
      <c r="F4" s="0" t="n">
        <v>1</v>
      </c>
      <c r="G4" s="0" t="n">
        <v>3</v>
      </c>
      <c r="H4" s="0" t="n">
        <v>3</v>
      </c>
      <c r="I4" s="0" t="n">
        <f aca="false">VLOOKUP(H4, all_products!$A$2:$B$17, 2, 0)</f>
        <v>15</v>
      </c>
      <c r="J4" s="1" t="n">
        <v>1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0" t="n">
        <v>3</v>
      </c>
      <c r="F5" s="0" t="n">
        <v>1</v>
      </c>
      <c r="G5" s="0" t="n">
        <v>4</v>
      </c>
      <c r="H5" s="0" t="n">
        <v>4</v>
      </c>
      <c r="I5" s="0" t="n">
        <f aca="false">VLOOKUP(H5, all_products!$A$2:$B$17, 2, 0)</f>
        <v>20</v>
      </c>
      <c r="J5" s="1" t="n">
        <v>1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1</v>
      </c>
      <c r="E6" s="0" t="n">
        <v>3</v>
      </c>
      <c r="F6" s="0" t="n">
        <v>2</v>
      </c>
      <c r="G6" s="0" t="n">
        <v>1</v>
      </c>
      <c r="H6" s="0" t="n">
        <v>5</v>
      </c>
      <c r="I6" s="0" t="n">
        <f aca="false">VLOOKUP(H6, all_products!$A$2:$B$17, 2, 0)</f>
        <v>8</v>
      </c>
      <c r="J6" s="1" t="n">
        <v>1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2</v>
      </c>
      <c r="E7" s="0" t="n">
        <v>2</v>
      </c>
      <c r="F7" s="0" t="n">
        <v>1</v>
      </c>
      <c r="G7" s="0" t="n">
        <v>1</v>
      </c>
      <c r="H7" s="0" t="n">
        <v>10</v>
      </c>
      <c r="I7" s="0" t="n">
        <f aca="false">VLOOKUP(H7, all_products!$A$2:$B$17, 2, 0)</f>
        <v>13</v>
      </c>
      <c r="J7" s="1" t="n">
        <v>1</v>
      </c>
    </row>
    <row r="8" customFormat="false" ht="12.8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2</v>
      </c>
      <c r="E8" s="0" t="n">
        <v>2</v>
      </c>
      <c r="F8" s="0" t="n">
        <v>1</v>
      </c>
      <c r="G8" s="0" t="n">
        <v>2</v>
      </c>
      <c r="H8" s="0" t="n">
        <v>7</v>
      </c>
      <c r="I8" s="0" t="n">
        <f aca="false">VLOOKUP(H8, all_products!$A$2:$B$17, 2, 0)</f>
        <v>7</v>
      </c>
      <c r="J8" s="1" t="n">
        <v>1</v>
      </c>
    </row>
    <row r="9" customFormat="false" ht="12.8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2</v>
      </c>
      <c r="E9" s="0" t="n">
        <v>2</v>
      </c>
      <c r="F9" s="0" t="n">
        <v>1</v>
      </c>
      <c r="G9" s="0" t="n">
        <v>3</v>
      </c>
      <c r="H9" s="0" t="n">
        <v>8</v>
      </c>
      <c r="I9" s="0" t="n">
        <f aca="false">VLOOKUP(H9, all_products!$A$2:$B$17, 2, 0)</f>
        <v>11</v>
      </c>
      <c r="J9" s="1" t="n">
        <v>1</v>
      </c>
    </row>
    <row r="10" s="4" customFormat="true" ht="12.8" hidden="false" customHeight="false" outlineLevel="0" collapsed="false">
      <c r="A10" s="4" t="n">
        <v>9</v>
      </c>
      <c r="B10" s="0" t="n">
        <v>1</v>
      </c>
      <c r="C10" s="0" t="n">
        <v>1</v>
      </c>
      <c r="D10" s="0" t="n">
        <v>2</v>
      </c>
      <c r="E10" s="0" t="n">
        <v>2</v>
      </c>
      <c r="F10" s="0" t="n">
        <v>1</v>
      </c>
      <c r="G10" s="0" t="n">
        <v>4</v>
      </c>
      <c r="H10" s="4" t="n">
        <v>9</v>
      </c>
      <c r="I10" s="0" t="n">
        <f aca="false">VLOOKUP(H10, all_products!$A$2:$B$17, 2, 0)</f>
        <v>12</v>
      </c>
      <c r="J10" s="1" t="n">
        <v>1</v>
      </c>
      <c r="AMD10" s="0"/>
      <c r="AME10" s="0"/>
      <c r="AMF10" s="0"/>
      <c r="AMG10" s="0"/>
      <c r="AMH10" s="0"/>
      <c r="AMI10" s="0"/>
      <c r="AMJ10" s="0"/>
    </row>
    <row r="11" s="4" customFormat="true" ht="12.8" hidden="false" customHeight="false" outlineLevel="0" collapsed="false">
      <c r="A11" s="4" t="n">
        <v>10</v>
      </c>
      <c r="B11" s="0" t="n">
        <v>1</v>
      </c>
      <c r="C11" s="0" t="n">
        <v>1</v>
      </c>
      <c r="D11" s="0" t="n">
        <v>3</v>
      </c>
      <c r="E11" s="0" t="n">
        <v>1</v>
      </c>
      <c r="F11" s="0" t="n">
        <v>1</v>
      </c>
      <c r="G11" s="0" t="n">
        <v>1</v>
      </c>
      <c r="H11" s="4" t="n">
        <v>13</v>
      </c>
      <c r="I11" s="0" t="n">
        <f aca="false">VLOOKUP(H11, all_products!$A$2:$B$17, 2, 0)</f>
        <v>17</v>
      </c>
      <c r="J11" s="1" t="n">
        <v>1</v>
      </c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3</v>
      </c>
      <c r="E12" s="0" t="n">
        <v>1</v>
      </c>
      <c r="F12" s="0" t="n">
        <v>1</v>
      </c>
      <c r="G12" s="0" t="n">
        <v>2</v>
      </c>
      <c r="H12" s="0" t="n">
        <v>14</v>
      </c>
      <c r="I12" s="0" t="n">
        <f aca="false">VLOOKUP(H12, all_products!$A$2:$B$17, 2, 0)</f>
        <v>10</v>
      </c>
      <c r="J12" s="1" t="n">
        <v>1</v>
      </c>
    </row>
    <row r="13" customFormat="false" ht="12.8" hidden="false" customHeight="false" outlineLevel="0" collapsed="false">
      <c r="A13" s="0" t="n">
        <v>12</v>
      </c>
      <c r="B13" s="0" t="n">
        <v>1</v>
      </c>
      <c r="C13" s="0" t="n">
        <v>1</v>
      </c>
      <c r="D13" s="0" t="n">
        <v>3</v>
      </c>
      <c r="E13" s="0" t="n">
        <v>1</v>
      </c>
      <c r="F13" s="0" t="n">
        <v>1</v>
      </c>
      <c r="G13" s="0" t="n">
        <v>3</v>
      </c>
      <c r="H13" s="0" t="n">
        <v>15</v>
      </c>
      <c r="I13" s="0" t="n">
        <f aca="false">VLOOKUP(H13, all_products!$A$2:$B$17, 2, 0)</f>
        <v>3</v>
      </c>
      <c r="J13" s="1" t="n">
        <v>1</v>
      </c>
    </row>
    <row r="14" s="5" customFormat="true" ht="12.8" hidden="false" customHeight="false" outlineLevel="0" collapsed="false">
      <c r="A14" s="5" t="n">
        <v>13</v>
      </c>
      <c r="B14" s="5" t="n">
        <v>1</v>
      </c>
      <c r="C14" s="5" t="n">
        <v>1</v>
      </c>
      <c r="D14" s="5" t="n">
        <v>3</v>
      </c>
      <c r="E14" s="5" t="n">
        <v>1</v>
      </c>
      <c r="F14" s="5" t="n">
        <v>1</v>
      </c>
      <c r="G14" s="5" t="n">
        <v>4</v>
      </c>
      <c r="H14" s="5" t="n">
        <v>16</v>
      </c>
      <c r="I14" s="5" t="n">
        <f aca="false">VLOOKUP(H14, all_products!$A$2:$B$17, 2, 0)</f>
        <v>8</v>
      </c>
      <c r="J14" s="6" t="n">
        <v>1</v>
      </c>
    </row>
    <row r="15" customFormat="false" ht="12.8" hidden="false" customHeight="false" outlineLevel="0" collapsed="false">
      <c r="A15" s="0" t="n">
        <v>101</v>
      </c>
      <c r="B15" s="0" t="n">
        <v>2</v>
      </c>
      <c r="C15" s="0" t="n">
        <v>1</v>
      </c>
      <c r="D15" s="0" t="n">
        <v>1</v>
      </c>
      <c r="E15" s="0" t="n">
        <v>2</v>
      </c>
      <c r="F15" s="0" t="n">
        <v>1</v>
      </c>
      <c r="G15" s="0" t="n">
        <v>1</v>
      </c>
      <c r="H15" s="0" t="n">
        <v>7</v>
      </c>
      <c r="I15" s="0" t="n">
        <f aca="false">VLOOKUP(H15, all_products!$A$2:$B$17, 2, 0)</f>
        <v>7</v>
      </c>
      <c r="J15" s="1" t="n">
        <v>1</v>
      </c>
    </row>
    <row r="16" customFormat="false" ht="12.8" hidden="false" customHeight="false" outlineLevel="0" collapsed="false">
      <c r="A16" s="0" t="n">
        <v>102</v>
      </c>
      <c r="B16" s="0" t="n">
        <v>2</v>
      </c>
      <c r="C16" s="0" t="n">
        <v>1</v>
      </c>
      <c r="D16" s="0" t="n">
        <v>1</v>
      </c>
      <c r="E16" s="0" t="n">
        <v>2</v>
      </c>
      <c r="F16" s="0" t="n">
        <v>1</v>
      </c>
      <c r="G16" s="0" t="n">
        <v>2</v>
      </c>
      <c r="H16" s="0" t="n">
        <v>8</v>
      </c>
      <c r="I16" s="0" t="n">
        <f aca="false">VLOOKUP(H16, all_products!$A$2:$B$17, 2, 0)</f>
        <v>11</v>
      </c>
      <c r="J16" s="1" t="n">
        <v>1</v>
      </c>
    </row>
    <row r="17" customFormat="false" ht="12.8" hidden="false" customHeight="false" outlineLevel="0" collapsed="false">
      <c r="A17" s="0" t="n">
        <v>103</v>
      </c>
      <c r="B17" s="0" t="n">
        <v>2</v>
      </c>
      <c r="C17" s="0" t="n">
        <v>1</v>
      </c>
      <c r="D17" s="0" t="n">
        <v>2</v>
      </c>
      <c r="E17" s="0" t="n">
        <v>1</v>
      </c>
      <c r="F17" s="0" t="n">
        <v>1</v>
      </c>
      <c r="G17" s="0" t="n">
        <v>1</v>
      </c>
      <c r="H17" s="4" t="n">
        <v>9</v>
      </c>
      <c r="I17" s="0" t="n">
        <f aca="false">VLOOKUP(H17, all_products!$A$2:$B$17, 2, 0)</f>
        <v>12</v>
      </c>
      <c r="J17" s="1" t="n">
        <v>1</v>
      </c>
    </row>
    <row r="18" customFormat="false" ht="12.8" hidden="false" customHeight="false" outlineLevel="0" collapsed="false">
      <c r="A18" s="0" t="n">
        <v>104</v>
      </c>
      <c r="B18" s="0" t="n">
        <v>2</v>
      </c>
      <c r="C18" s="0" t="n">
        <v>1</v>
      </c>
      <c r="D18" s="0" t="n">
        <v>2</v>
      </c>
      <c r="E18" s="0" t="n">
        <v>1</v>
      </c>
      <c r="F18" s="0" t="n">
        <v>1</v>
      </c>
      <c r="G18" s="0" t="n">
        <v>2</v>
      </c>
      <c r="H18" s="0" t="n">
        <v>3</v>
      </c>
      <c r="I18" s="0" t="n">
        <f aca="false">VLOOKUP(H18, all_products!$A$2:$B$17, 2, 0)</f>
        <v>15</v>
      </c>
      <c r="J18" s="1" t="n">
        <v>1</v>
      </c>
    </row>
    <row r="19" customFormat="false" ht="12.8" hidden="false" customHeight="false" outlineLevel="0" collapsed="false">
      <c r="A19" s="0" t="n">
        <v>105</v>
      </c>
      <c r="B19" s="0" t="n">
        <v>2</v>
      </c>
      <c r="C19" s="0" t="n">
        <v>1</v>
      </c>
      <c r="D19" s="0" t="n">
        <v>2</v>
      </c>
      <c r="E19" s="0" t="n">
        <v>1</v>
      </c>
      <c r="F19" s="0" t="n">
        <v>1</v>
      </c>
      <c r="G19" s="0" t="n">
        <v>3</v>
      </c>
      <c r="H19" s="0" t="n">
        <v>17</v>
      </c>
      <c r="I19" s="0" t="n">
        <f aca="false">VLOOKUP(H19, all_products!$A$2:$B$22, 2, 0)</f>
        <v>10</v>
      </c>
      <c r="J19" s="1" t="n">
        <v>1</v>
      </c>
    </row>
    <row r="20" customFormat="false" ht="12.8" hidden="false" customHeight="false" outlineLevel="0" collapsed="false">
      <c r="A20" s="0" t="n">
        <v>201</v>
      </c>
      <c r="B20" s="0" t="n">
        <v>3</v>
      </c>
      <c r="C20" s="0" t="n">
        <v>1</v>
      </c>
      <c r="D20" s="0" t="n">
        <v>1</v>
      </c>
      <c r="E20" s="0" t="n">
        <v>3</v>
      </c>
      <c r="F20" s="0" t="n">
        <v>1</v>
      </c>
      <c r="G20" s="0" t="n">
        <v>1</v>
      </c>
      <c r="H20" s="0" t="n">
        <v>14</v>
      </c>
      <c r="I20" s="0" t="n">
        <f aca="false">VLOOKUP(H20, all_products!$A$2:$B$22, 2, 0)</f>
        <v>10</v>
      </c>
      <c r="J20" s="1" t="n">
        <v>1</v>
      </c>
    </row>
    <row r="21" customFormat="false" ht="12.8" hidden="false" customHeight="false" outlineLevel="0" collapsed="false">
      <c r="A21" s="0" t="n">
        <v>202</v>
      </c>
      <c r="B21" s="0" t="n">
        <v>3</v>
      </c>
      <c r="C21" s="0" t="n">
        <v>1</v>
      </c>
      <c r="D21" s="0" t="n">
        <v>1</v>
      </c>
      <c r="E21" s="0" t="n">
        <v>3</v>
      </c>
      <c r="F21" s="0" t="n">
        <v>1</v>
      </c>
      <c r="G21" s="0" t="n">
        <v>2</v>
      </c>
      <c r="H21" s="0" t="n">
        <v>18</v>
      </c>
      <c r="I21" s="0" t="n">
        <f aca="false">VLOOKUP(H21, all_products!$A$2:$B$22, 2, 0)</f>
        <v>12</v>
      </c>
      <c r="J21" s="1" t="n">
        <v>1</v>
      </c>
    </row>
    <row r="22" customFormat="false" ht="12.8" hidden="false" customHeight="false" outlineLevel="0" collapsed="false">
      <c r="A22" s="0" t="n">
        <v>203</v>
      </c>
      <c r="B22" s="0" t="n">
        <v>3</v>
      </c>
      <c r="C22" s="0" t="n">
        <v>1</v>
      </c>
      <c r="D22" s="0" t="n">
        <v>1</v>
      </c>
      <c r="E22" s="0" t="n">
        <v>3</v>
      </c>
      <c r="F22" s="0" t="n">
        <v>1</v>
      </c>
      <c r="G22" s="0" t="n">
        <v>3</v>
      </c>
      <c r="H22" s="0" t="n">
        <v>18</v>
      </c>
      <c r="I22" s="0" t="n">
        <f aca="false">VLOOKUP(H22, all_products!$A$2:$B$22, 2, 0)</f>
        <v>12</v>
      </c>
      <c r="J22" s="1" t="n">
        <v>1</v>
      </c>
    </row>
    <row r="23" customFormat="false" ht="12.8" hidden="false" customHeight="false" outlineLevel="0" collapsed="false">
      <c r="A23" s="0" t="n">
        <v>204</v>
      </c>
      <c r="B23" s="0" t="n">
        <v>3</v>
      </c>
      <c r="C23" s="0" t="n">
        <v>1</v>
      </c>
      <c r="D23" s="0" t="n">
        <v>2</v>
      </c>
      <c r="E23" s="0" t="n">
        <v>2</v>
      </c>
      <c r="F23" s="0" t="n">
        <v>1</v>
      </c>
      <c r="G23" s="0" t="n">
        <v>1</v>
      </c>
      <c r="H23" s="0" t="n">
        <v>16</v>
      </c>
      <c r="I23" s="0" t="n">
        <f aca="false">VLOOKUP(H23, all_products!$A$2:$B$22, 2, 0)</f>
        <v>8</v>
      </c>
      <c r="J23" s="1" t="n">
        <v>1</v>
      </c>
    </row>
    <row r="24" customFormat="false" ht="12.8" hidden="false" customHeight="false" outlineLevel="0" collapsed="false">
      <c r="A24" s="0" t="n">
        <v>205</v>
      </c>
      <c r="B24" s="0" t="n">
        <v>3</v>
      </c>
      <c r="C24" s="0" t="n">
        <v>1</v>
      </c>
      <c r="D24" s="0" t="n">
        <v>2</v>
      </c>
      <c r="E24" s="0" t="n">
        <v>2</v>
      </c>
      <c r="F24" s="0" t="n">
        <v>1</v>
      </c>
      <c r="G24" s="0" t="n">
        <v>2</v>
      </c>
      <c r="H24" s="0" t="n">
        <v>16</v>
      </c>
      <c r="I24" s="0" t="n">
        <f aca="false">VLOOKUP(H24, all_products!$A$2:$B$22, 2, 0)</f>
        <v>8</v>
      </c>
      <c r="J24" s="1" t="n">
        <v>1</v>
      </c>
    </row>
    <row r="25" customFormat="false" ht="12.8" hidden="false" customHeight="false" outlineLevel="0" collapsed="false">
      <c r="A25" s="0" t="n">
        <v>206</v>
      </c>
      <c r="B25" s="0" t="n">
        <v>3</v>
      </c>
      <c r="C25" s="0" t="n">
        <v>1</v>
      </c>
      <c r="D25" s="0" t="n">
        <v>2</v>
      </c>
      <c r="E25" s="0" t="n">
        <v>2</v>
      </c>
      <c r="F25" s="0" t="n">
        <v>1</v>
      </c>
      <c r="G25" s="0" t="n">
        <v>3</v>
      </c>
      <c r="H25" s="0" t="n">
        <v>18</v>
      </c>
      <c r="I25" s="0" t="n">
        <f aca="false">VLOOKUP(H25, all_products!$A$2:$B$22, 2, 0)</f>
        <v>12</v>
      </c>
      <c r="J25" s="1" t="n">
        <v>1</v>
      </c>
    </row>
    <row r="26" customFormat="false" ht="12.8" hidden="false" customHeight="false" outlineLevel="0" collapsed="false">
      <c r="A26" s="0" t="n">
        <v>207</v>
      </c>
      <c r="B26" s="0" t="n">
        <v>3</v>
      </c>
      <c r="C26" s="0" t="n">
        <v>1</v>
      </c>
      <c r="D26" s="0" t="n">
        <v>3</v>
      </c>
      <c r="E26" s="0" t="n">
        <v>1</v>
      </c>
      <c r="F26" s="0" t="n">
        <v>1</v>
      </c>
      <c r="G26" s="0" t="n">
        <v>1</v>
      </c>
      <c r="H26" s="0" t="n">
        <v>6</v>
      </c>
      <c r="I26" s="0" t="n">
        <f aca="false">VLOOKUP(H26, all_products!$A$2:$B$22, 2, 0)</f>
        <v>6</v>
      </c>
      <c r="J26" s="1" t="n">
        <v>1</v>
      </c>
    </row>
    <row r="27" customFormat="false" ht="12.8" hidden="false" customHeight="false" outlineLevel="0" collapsed="false">
      <c r="A27" s="0" t="n">
        <v>208</v>
      </c>
      <c r="B27" s="0" t="n">
        <v>3</v>
      </c>
      <c r="C27" s="0" t="n">
        <v>1</v>
      </c>
      <c r="D27" s="0" t="n">
        <v>3</v>
      </c>
      <c r="E27" s="0" t="n">
        <v>1</v>
      </c>
      <c r="F27" s="0" t="n">
        <v>1</v>
      </c>
      <c r="G27" s="0" t="n">
        <v>2</v>
      </c>
      <c r="H27" s="0" t="n">
        <v>4</v>
      </c>
      <c r="I27" s="0" t="n">
        <f aca="false">VLOOKUP(H27, all_products!$A$2:$B$22, 2, 0)</f>
        <v>20</v>
      </c>
      <c r="J27" s="1" t="n">
        <v>1</v>
      </c>
    </row>
    <row r="28" customFormat="false" ht="12.8" hidden="false" customHeight="false" outlineLevel="0" collapsed="false">
      <c r="A28" s="0" t="n">
        <v>209</v>
      </c>
      <c r="B28" s="0" t="n">
        <v>3</v>
      </c>
      <c r="C28" s="0" t="n">
        <v>1</v>
      </c>
      <c r="D28" s="0" t="n">
        <v>3</v>
      </c>
      <c r="E28" s="0" t="n">
        <v>1</v>
      </c>
      <c r="F28" s="0" t="n">
        <v>1</v>
      </c>
      <c r="G28" s="0" t="n">
        <v>3</v>
      </c>
      <c r="H28" s="0" t="n">
        <v>12</v>
      </c>
      <c r="I28" s="0" t="n">
        <f aca="false">VLOOKUP(H28, all_products!$A$2:$B$22, 2, 0)</f>
        <v>16</v>
      </c>
      <c r="J28" s="1" t="n">
        <v>1</v>
      </c>
    </row>
    <row r="29" customFormat="false" ht="12.8" hidden="false" customHeight="false" outlineLevel="0" collapsed="false">
      <c r="A29" s="0" t="n">
        <v>210</v>
      </c>
      <c r="B29" s="0" t="n">
        <v>3</v>
      </c>
      <c r="C29" s="0" t="n">
        <v>1</v>
      </c>
      <c r="D29" s="0" t="n">
        <v>3</v>
      </c>
      <c r="E29" s="0" t="n">
        <v>1</v>
      </c>
      <c r="F29" s="0" t="n">
        <v>2</v>
      </c>
      <c r="G29" s="0" t="n">
        <v>1</v>
      </c>
      <c r="H29" s="0" t="n">
        <v>6</v>
      </c>
      <c r="I29" s="0" t="n">
        <f aca="false">VLOOKUP(H29, all_products!$A$2:$B$22, 2, 0)</f>
        <v>6</v>
      </c>
      <c r="J29" s="1" t="n">
        <v>1</v>
      </c>
    </row>
    <row r="30" customFormat="false" ht="12.8" hidden="false" customHeight="false" outlineLevel="0" collapsed="false">
      <c r="A30" s="0" t="n">
        <v>211</v>
      </c>
      <c r="B30" s="0" t="n">
        <v>3</v>
      </c>
      <c r="C30" s="0" t="n">
        <v>1</v>
      </c>
      <c r="D30" s="0" t="n">
        <v>3</v>
      </c>
      <c r="E30" s="0" t="n">
        <v>1</v>
      </c>
      <c r="F30" s="0" t="n">
        <v>2</v>
      </c>
      <c r="G30" s="0" t="n">
        <v>2</v>
      </c>
      <c r="H30" s="0" t="n">
        <v>4</v>
      </c>
      <c r="I30" s="0" t="n">
        <f aca="false">VLOOKUP(H30, all_products!$A$2:$B$22, 2, 0)</f>
        <v>20</v>
      </c>
      <c r="J30" s="1" t="n">
        <v>1</v>
      </c>
    </row>
    <row r="31" customFormat="false" ht="12.8" hidden="false" customHeight="false" outlineLevel="0" collapsed="false">
      <c r="A31" s="0" t="n">
        <v>212</v>
      </c>
      <c r="B31" s="0" t="n">
        <v>3</v>
      </c>
      <c r="C31" s="0" t="n">
        <v>1</v>
      </c>
      <c r="D31" s="0" t="n">
        <v>3</v>
      </c>
      <c r="E31" s="0" t="n">
        <v>1</v>
      </c>
      <c r="F31" s="0" t="n">
        <v>2</v>
      </c>
      <c r="G31" s="0" t="n">
        <v>3</v>
      </c>
      <c r="H31" s="0" t="n">
        <v>12</v>
      </c>
      <c r="I31" s="0" t="n">
        <f aca="false">VLOOKUP(H31, all_products!$A$2:$B$22, 2, 0)</f>
        <v>16</v>
      </c>
      <c r="J31" s="1" t="n">
        <v>1</v>
      </c>
    </row>
  </sheetData>
  <autoFilter ref="A1:J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0" activeCellId="0" sqref="J20"/>
    </sheetView>
  </sheetViews>
  <sheetFormatPr defaultRowHeight="12.8"/>
  <cols>
    <col collapsed="false" hidden="false" max="1" min="1" style="0" width="9.71938775510204"/>
    <col collapsed="false" hidden="false" max="2" min="2" style="0" width="9.58673469387755"/>
    <col collapsed="false" hidden="false" max="3" min="3" style="0" width="25.6479591836735"/>
    <col collapsed="false" hidden="false" max="4" min="4" style="0" width="23.8928571428571"/>
    <col collapsed="false" hidden="false" max="5" min="5" style="0" width="16.1989795918367"/>
    <col collapsed="false" hidden="false" max="6" min="6" style="0" width="14.8469387755102"/>
    <col collapsed="false" hidden="false" max="7" min="7" style="0" width="15.6581632653061"/>
    <col collapsed="false" hidden="false" max="8" min="8" style="0" width="12.8265306122449"/>
    <col collapsed="false" hidden="false" max="9" min="9" style="0" width="15.6581632653061"/>
    <col collapsed="false" hidden="false" max="10" min="10" style="0" width="12.8265306122449"/>
    <col collapsed="false" hidden="false" max="11" min="11" style="0" width="12.2857142857143"/>
    <col collapsed="false" hidden="false" max="12" min="12" style="0" width="9.71938775510204"/>
    <col collapsed="false" hidden="false" max="13" min="13" style="0" width="19.1683673469388"/>
    <col collapsed="false" hidden="false" max="1025" min="14" style="0" width="8.36734693877551"/>
  </cols>
  <sheetData>
    <row r="1" customFormat="false" ht="12.8" hidden="false" customHeight="false" outlineLevel="0" collapsed="false">
      <c r="A1" s="7" t="s">
        <v>7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22</v>
      </c>
      <c r="D2" s="0" t="s">
        <v>23</v>
      </c>
      <c r="E2" s="0" t="n">
        <v>272</v>
      </c>
      <c r="F2" s="0" t="n">
        <v>810</v>
      </c>
      <c r="G2" s="0" t="s">
        <v>24</v>
      </c>
      <c r="H2" s="8" t="s">
        <v>25</v>
      </c>
      <c r="J2" s="0" t="s">
        <v>26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27</v>
      </c>
      <c r="D3" s="0" t="s">
        <v>28</v>
      </c>
      <c r="E3" s="0" t="n">
        <v>264</v>
      </c>
      <c r="F3" s="0" t="n">
        <v>810</v>
      </c>
      <c r="G3" s="0" t="s">
        <v>24</v>
      </c>
      <c r="H3" s="8" t="s">
        <v>25</v>
      </c>
      <c r="J3" s="0" t="s">
        <v>26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29</v>
      </c>
      <c r="D4" s="0" t="s">
        <v>30</v>
      </c>
      <c r="E4" s="0" t="n">
        <v>252</v>
      </c>
      <c r="F4" s="0" t="n">
        <v>810</v>
      </c>
      <c r="G4" s="0" t="s">
        <v>24</v>
      </c>
      <c r="H4" s="8" t="s">
        <v>25</v>
      </c>
      <c r="J4" s="0" t="s">
        <v>26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31</v>
      </c>
      <c r="D5" s="0" t="s">
        <v>32</v>
      </c>
      <c r="E5" s="0" t="n">
        <v>262</v>
      </c>
      <c r="F5" s="0" t="n">
        <v>810</v>
      </c>
      <c r="G5" s="0" t="s">
        <v>24</v>
      </c>
      <c r="H5" s="8" t="s">
        <v>25</v>
      </c>
      <c r="J5" s="0" t="s">
        <v>26</v>
      </c>
    </row>
    <row r="6" customFormat="false" ht="12.8" hidden="false" customHeight="false" outlineLevel="0" collapsed="false">
      <c r="A6" s="0" t="n">
        <v>5</v>
      </c>
      <c r="B6" s="0" t="n">
        <v>8</v>
      </c>
      <c r="C6" s="0" t="s">
        <v>33</v>
      </c>
      <c r="D6" s="0" t="s">
        <v>34</v>
      </c>
      <c r="E6" s="0" t="n">
        <v>254</v>
      </c>
      <c r="F6" s="0" t="n">
        <v>810</v>
      </c>
      <c r="G6" s="0" t="s">
        <v>24</v>
      </c>
      <c r="H6" s="8" t="s">
        <v>25</v>
      </c>
      <c r="J6" s="0" t="s">
        <v>26</v>
      </c>
    </row>
    <row r="7" s="10" customFormat="true" ht="12.8" hidden="false" customHeight="false" outlineLevel="0" collapsed="false">
      <c r="A7" s="9" t="n">
        <v>6</v>
      </c>
      <c r="B7" s="9" t="n">
        <v>6</v>
      </c>
      <c r="C7" s="9" t="s">
        <v>35</v>
      </c>
      <c r="D7" s="9" t="s">
        <v>32</v>
      </c>
      <c r="E7" s="9" t="n">
        <v>262</v>
      </c>
      <c r="F7" s="9" t="n">
        <v>810</v>
      </c>
      <c r="G7" s="9" t="s">
        <v>24</v>
      </c>
      <c r="H7" s="10" t="s">
        <v>25</v>
      </c>
      <c r="J7" s="11" t="s">
        <v>26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s">
        <v>36</v>
      </c>
      <c r="D8" s="0" t="s">
        <v>37</v>
      </c>
      <c r="E8" s="0" t="n">
        <v>260</v>
      </c>
      <c r="F8" s="0" t="n">
        <v>810</v>
      </c>
      <c r="G8" s="0" t="s">
        <v>24</v>
      </c>
      <c r="H8" s="8" t="s">
        <v>38</v>
      </c>
      <c r="J8" s="0" t="s">
        <v>26</v>
      </c>
    </row>
    <row r="9" customFormat="false" ht="12.8" hidden="false" customHeight="false" outlineLevel="0" collapsed="false">
      <c r="A9" s="0" t="n">
        <v>8</v>
      </c>
      <c r="B9" s="0" t="n">
        <v>11</v>
      </c>
      <c r="C9" s="0" t="s">
        <v>39</v>
      </c>
      <c r="D9" s="0" t="s">
        <v>37</v>
      </c>
      <c r="E9" s="0" t="n">
        <v>260</v>
      </c>
      <c r="F9" s="0" t="n">
        <v>810</v>
      </c>
      <c r="G9" s="0" t="s">
        <v>24</v>
      </c>
      <c r="H9" s="8" t="s">
        <v>38</v>
      </c>
      <c r="J9" s="0" t="s">
        <v>26</v>
      </c>
    </row>
    <row r="10" customFormat="false" ht="12.8" hidden="false" customHeight="false" outlineLevel="0" collapsed="false">
      <c r="A10" s="0" t="n">
        <v>9</v>
      </c>
      <c r="B10" s="0" t="n">
        <v>12</v>
      </c>
      <c r="C10" s="0" t="s">
        <v>40</v>
      </c>
      <c r="D10" s="0" t="s">
        <v>37</v>
      </c>
      <c r="E10" s="0" t="n">
        <v>260</v>
      </c>
      <c r="F10" s="0" t="n">
        <v>810</v>
      </c>
      <c r="G10" s="0" t="s">
        <v>24</v>
      </c>
      <c r="H10" s="8" t="s">
        <v>38</v>
      </c>
      <c r="J10" s="0" t="s">
        <v>26</v>
      </c>
    </row>
    <row r="11" customFormat="false" ht="12.8" hidden="false" customHeight="false" outlineLevel="0" collapsed="false">
      <c r="A11" s="0" t="n">
        <v>10</v>
      </c>
      <c r="B11" s="0" t="n">
        <v>13</v>
      </c>
      <c r="C11" s="0" t="s">
        <v>41</v>
      </c>
      <c r="D11" s="0" t="s">
        <v>37</v>
      </c>
      <c r="E11" s="0" t="n">
        <v>260</v>
      </c>
      <c r="F11" s="0" t="n">
        <v>810</v>
      </c>
      <c r="G11" s="0" t="s">
        <v>24</v>
      </c>
      <c r="H11" s="8" t="s">
        <v>38</v>
      </c>
      <c r="J11" s="0" t="s">
        <v>26</v>
      </c>
    </row>
    <row r="12" s="12" customFormat="true" ht="12.8" hidden="false" customHeight="false" outlineLevel="0" collapsed="false">
      <c r="A12" s="5" t="n">
        <v>11</v>
      </c>
      <c r="B12" s="5" t="n">
        <v>14</v>
      </c>
      <c r="C12" s="5" t="s">
        <v>42</v>
      </c>
      <c r="D12" s="5" t="s">
        <v>37</v>
      </c>
      <c r="E12" s="5" t="n">
        <v>260</v>
      </c>
      <c r="F12" s="5" t="n">
        <v>810</v>
      </c>
      <c r="G12" s="5" t="s">
        <v>24</v>
      </c>
      <c r="H12" s="12" t="s">
        <v>38</v>
      </c>
      <c r="J12" s="13" t="s">
        <v>26</v>
      </c>
      <c r="AMJ12" s="0"/>
    </row>
    <row r="13" s="15" customFormat="true" ht="12.8" hidden="false" customHeight="false" outlineLevel="0" collapsed="false">
      <c r="A13" s="14" t="n">
        <v>12</v>
      </c>
      <c r="B13" s="14" t="n">
        <v>16</v>
      </c>
      <c r="C13" s="14" t="s">
        <v>43</v>
      </c>
      <c r="D13" s="14" t="s">
        <v>44</v>
      </c>
      <c r="E13" s="14" t="n">
        <v>269</v>
      </c>
      <c r="F13" s="14" t="n">
        <v>810</v>
      </c>
      <c r="G13" s="14" t="s">
        <v>24</v>
      </c>
      <c r="H13" s="15" t="s">
        <v>25</v>
      </c>
      <c r="J13" s="16" t="s">
        <v>26</v>
      </c>
      <c r="AMJ13" s="0"/>
    </row>
    <row r="14" customFormat="false" ht="12.8" hidden="false" customHeight="false" outlineLevel="0" collapsed="false">
      <c r="A14" s="0" t="n">
        <v>13</v>
      </c>
      <c r="B14" s="0" t="n">
        <v>17</v>
      </c>
      <c r="C14" s="0" t="s">
        <v>45</v>
      </c>
      <c r="D14" s="0" t="s">
        <v>46</v>
      </c>
      <c r="E14" s="0" t="n">
        <v>259</v>
      </c>
      <c r="F14" s="0" t="n">
        <v>810</v>
      </c>
      <c r="G14" s="0" t="s">
        <v>24</v>
      </c>
      <c r="H14" s="15" t="s">
        <v>25</v>
      </c>
      <c r="J14" s="0" t="s">
        <v>26</v>
      </c>
    </row>
    <row r="15" customFormat="false" ht="12.8" hidden="false" customHeight="false" outlineLevel="0" collapsed="false">
      <c r="A15" s="0" t="n">
        <v>14</v>
      </c>
      <c r="B15" s="0" t="n">
        <v>10</v>
      </c>
      <c r="C15" s="0" t="s">
        <v>47</v>
      </c>
      <c r="D15" s="0" t="s">
        <v>48</v>
      </c>
      <c r="E15" s="0" t="n">
        <v>256</v>
      </c>
      <c r="F15" s="0" t="n">
        <v>810</v>
      </c>
      <c r="G15" s="0" t="s">
        <v>24</v>
      </c>
      <c r="H15" s="15" t="s">
        <v>25</v>
      </c>
      <c r="J15" s="0" t="s">
        <v>49</v>
      </c>
    </row>
    <row r="16" s="12" customFormat="true" ht="12.8" hidden="false" customHeight="false" outlineLevel="0" collapsed="false">
      <c r="A16" s="5" t="n">
        <v>15</v>
      </c>
      <c r="B16" s="5" t="n">
        <v>3</v>
      </c>
      <c r="C16" s="5" t="s">
        <v>50</v>
      </c>
      <c r="D16" s="5" t="s">
        <v>37</v>
      </c>
      <c r="E16" s="5" t="n">
        <v>260</v>
      </c>
      <c r="F16" s="5" t="n">
        <v>810</v>
      </c>
      <c r="G16" s="5" t="s">
        <v>24</v>
      </c>
      <c r="H16" s="12" t="s">
        <v>38</v>
      </c>
      <c r="J16" s="13" t="s">
        <v>51</v>
      </c>
      <c r="AMJ16" s="0"/>
    </row>
    <row r="17" s="14" customFormat="true" ht="12.8" hidden="false" customHeight="false" outlineLevel="0" collapsed="false">
      <c r="A17" s="14" t="n">
        <v>16</v>
      </c>
      <c r="B17" s="14" t="n">
        <v>8</v>
      </c>
      <c r="C17" s="14" t="s">
        <v>52</v>
      </c>
      <c r="D17" s="0" t="s">
        <v>30</v>
      </c>
      <c r="E17" s="0" t="n">
        <v>252</v>
      </c>
      <c r="F17" s="14" t="n">
        <v>2</v>
      </c>
      <c r="G17" s="14" t="s">
        <v>51</v>
      </c>
      <c r="H17" s="15" t="s">
        <v>25</v>
      </c>
      <c r="J17" s="14" t="s">
        <v>26</v>
      </c>
      <c r="AMJ17" s="0"/>
    </row>
    <row r="18" customFormat="false" ht="12.8" hidden="false" customHeight="false" outlineLevel="0" collapsed="false">
      <c r="A18" s="0" t="n">
        <v>17</v>
      </c>
      <c r="B18" s="0" t="n">
        <v>10</v>
      </c>
      <c r="C18" s="0" t="s">
        <v>53</v>
      </c>
      <c r="D18" s="0" t="s">
        <v>37</v>
      </c>
      <c r="E18" s="0" t="n">
        <v>260</v>
      </c>
      <c r="F18" s="0" t="n">
        <v>2</v>
      </c>
      <c r="G18" s="0" t="s">
        <v>51</v>
      </c>
      <c r="H18" s="8" t="s">
        <v>38</v>
      </c>
      <c r="J18" s="0" t="s">
        <v>26</v>
      </c>
      <c r="K18" s="17"/>
    </row>
    <row r="19" customFormat="false" ht="12.8" hidden="false" customHeight="false" outlineLevel="0" collapsed="false">
      <c r="A19" s="0" t="n">
        <v>18</v>
      </c>
      <c r="B19" s="0" t="n">
        <v>12</v>
      </c>
      <c r="C19" s="0" t="s">
        <v>54</v>
      </c>
      <c r="D19" s="0" t="s">
        <v>32</v>
      </c>
      <c r="E19" s="0" t="n">
        <v>262</v>
      </c>
      <c r="F19" s="0" t="n">
        <v>2</v>
      </c>
      <c r="G19" s="0" t="s">
        <v>51</v>
      </c>
      <c r="H19" s="15" t="s">
        <v>25</v>
      </c>
      <c r="J19" s="0" t="s">
        <v>51</v>
      </c>
      <c r="K19" s="17"/>
    </row>
    <row r="20" customFormat="false" ht="12.8" hidden="false" customHeight="false" outlineLevel="0" collapsed="false">
      <c r="A20" s="0" t="n">
        <v>19</v>
      </c>
      <c r="B20" s="0" t="n">
        <v>5</v>
      </c>
      <c r="C20" s="0" t="s">
        <v>55</v>
      </c>
      <c r="D20" s="0" t="s">
        <v>37</v>
      </c>
      <c r="E20" s="0" t="n">
        <v>260</v>
      </c>
      <c r="F20" s="0" t="n">
        <v>2</v>
      </c>
      <c r="G20" s="0" t="s">
        <v>51</v>
      </c>
      <c r="H20" s="8" t="s">
        <v>38</v>
      </c>
      <c r="J20" s="0" t="s">
        <v>51</v>
      </c>
      <c r="K20" s="17"/>
    </row>
    <row r="21" customFormat="false" ht="12.8" hidden="false" customHeight="false" outlineLevel="0" collapsed="false">
      <c r="A21" s="0" t="n">
        <v>20</v>
      </c>
      <c r="B21" s="0" t="n">
        <v>7</v>
      </c>
      <c r="C21" s="0" t="s">
        <v>56</v>
      </c>
      <c r="D21" s="0" t="s">
        <v>48</v>
      </c>
      <c r="E21" s="0" t="n">
        <v>256</v>
      </c>
      <c r="F21" s="0" t="n">
        <v>2</v>
      </c>
      <c r="G21" s="0" t="s">
        <v>51</v>
      </c>
      <c r="H21" s="8" t="s">
        <v>25</v>
      </c>
      <c r="J21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6" activeCellId="0" sqref="B26"/>
    </sheetView>
  </sheetViews>
  <sheetFormatPr defaultRowHeight="12.8"/>
  <cols>
    <col collapsed="false" hidden="false" max="1" min="1" style="0" width="13.2295918367347"/>
    <col collapsed="false" hidden="false" max="2" min="2" style="0" width="9.71938775510204"/>
    <col collapsed="false" hidden="false" max="3" min="3" style="0" width="8.36734693877551"/>
    <col collapsed="false" hidden="false" max="5" min="4" style="0" width="13.0918367346939"/>
    <col collapsed="false" hidden="false" max="6" min="6" style="0" width="16.7397959183673"/>
    <col collapsed="false" hidden="false" max="7" min="7" style="0" width="10.1224489795918"/>
    <col collapsed="false" hidden="false" max="8" min="8" style="0" width="53.7244897959184"/>
    <col collapsed="false" hidden="false" max="9" min="9" style="0" width="14.0408163265306"/>
    <col collapsed="false" hidden="false" max="10" min="10" style="0" width="9.98979591836735"/>
    <col collapsed="false" hidden="false" max="11" min="11" style="0" width="10.1224489795918"/>
    <col collapsed="false" hidden="false" max="12" min="12" style="0" width="12.2857142857143"/>
    <col collapsed="false" hidden="false" max="13" min="13" style="0" width="11.8775510204082"/>
    <col collapsed="false" hidden="false" max="14" min="14" style="0" width="12.6887755102041"/>
    <col collapsed="false" hidden="false" max="15" min="15" style="0" width="15.2551020408163"/>
    <col collapsed="false" hidden="false" max="16" min="16" style="0" width="12.4183673469388"/>
    <col collapsed="false" hidden="false" max="17" min="17" style="0" width="11.3418367346939"/>
    <col collapsed="false" hidden="false" max="1025" min="18" style="0" width="8.36734693877551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</row>
    <row r="2" s="18" customFormat="true" ht="12.8" hidden="false" customHeight="false" outlineLevel="0" collapsed="false">
      <c r="A2" s="18" t="n">
        <v>1</v>
      </c>
      <c r="B2" s="18" t="n">
        <v>1</v>
      </c>
      <c r="C2" s="18" t="n">
        <f aca="false">SUMIFS(matches!$J$2:$J$95,matches!$B$2:$B$95,$A2,matches!$H$2:$H$95,$B2)</f>
        <v>1</v>
      </c>
      <c r="D2" s="18" t="n">
        <f aca="false">SUMIFS(matches!$J$2:$J$95,matches!$B$2:$B$95,$A2,matches!$H$2:$H$95,$B2, matches!$F$2:$F$95, 1)</f>
        <v>1</v>
      </c>
      <c r="E2" s="18" t="n">
        <f aca="false">SUMIFS(matches!$I$2:$I$95,matches!$B$2:$B$95,$A2,matches!$H$2:$H$95,$B2)</f>
        <v>10</v>
      </c>
      <c r="F2" s="18" t="n">
        <f aca="false">SUMIFS(matches!$I$2:$I$95,matches!$B$2:$B$95,$A2,matches!$H$2:$H$95,$B2, matches!$F$2:$F$95, 1)</f>
        <v>10</v>
      </c>
      <c r="G2" s="18" t="n">
        <v>2</v>
      </c>
      <c r="H2" s="19" t="s">
        <v>25</v>
      </c>
      <c r="I2" s="18" t="str">
        <f aca="false">VLOOKUP(B2,all_products!$A$2:$C$13, 3, 0)</f>
        <v>Tnuva Product 1</v>
      </c>
      <c r="J2" s="18" t="str">
        <f aca="false">VLOOKUP($B2, all_products!$A$2:$G$14, 4, 0)</f>
        <v>Pickled drinks</v>
      </c>
      <c r="K2" s="18" t="n">
        <f aca="false">VLOOKUP($B2, all_products!$A$2:$G$14, 5, 0)</f>
        <v>272</v>
      </c>
      <c r="L2" s="18" t="n">
        <f aca="false">VLOOKUP($B2, all_products!$A$2:$G$14, 6, 0)</f>
        <v>810</v>
      </c>
      <c r="M2" s="18" t="str">
        <f aca="false">VLOOKUP($B2, all_products!$A$2:$G$14, 7, 0)</f>
        <v>Tnuva</v>
      </c>
      <c r="N2" s="18" t="str">
        <f aca="false">VLOOKUP($B2, all_products!$A$2:$L$36, 8, 0)</f>
        <v>חלבי</v>
      </c>
      <c r="O2" s="20" t="n">
        <f aca="false">VLOOKUP($B2, all_products!$A$2:$L$36, 9, 0)</f>
        <v>0</v>
      </c>
      <c r="P2" s="18" t="str">
        <f aca="false">VLOOKUP($B2, all_products!$A$2:$L$36, 10, 0)</f>
        <v>SKU</v>
      </c>
      <c r="Q2" s="20" t="n">
        <f aca="false">VLOOKUP($B2, all_products!$A$2:$L$36, 11, 0)</f>
        <v>0</v>
      </c>
      <c r="R2" s="20" t="n">
        <f aca="false">VLOOKUP($B2, all_products!$A$2:$L$36, 12, 0)</f>
        <v>0</v>
      </c>
    </row>
    <row r="3" s="18" customFormat="true" ht="12.8" hidden="false" customHeight="false" outlineLevel="0" collapsed="false">
      <c r="A3" s="18" t="n">
        <v>1</v>
      </c>
      <c r="B3" s="18" t="n">
        <v>2</v>
      </c>
      <c r="C3" s="18" t="n">
        <f aca="false">SUMIFS(matches!$J$2:$J$95,matches!$B$2:$B$95,$A3,matches!$H$2:$H$95,$B3)</f>
        <v>1</v>
      </c>
      <c r="D3" s="18" t="n">
        <f aca="false">SUMIFS(matches!$J$2:$J$95,matches!$B$2:$B$95,$A3,matches!$H$2:$H$95,$B3, matches!$F$2:$F$95, 1)</f>
        <v>1</v>
      </c>
      <c r="E3" s="18" t="n">
        <f aca="false">SUMIFS(matches!$I$2:$I$95,matches!$B$2:$B$95,$A3,matches!$H$2:$H$95,$B3)</f>
        <v>5</v>
      </c>
      <c r="F3" s="18" t="n">
        <f aca="false">SUMIFS(matches!$I$2:$I$95,matches!$B$2:$B$95,$A3,matches!$H$2:$H$95,$B3, matches!$F$2:$F$95, 1)</f>
        <v>5</v>
      </c>
      <c r="G3" s="18" t="n">
        <v>2</v>
      </c>
      <c r="H3" s="19" t="s">
        <v>25</v>
      </c>
      <c r="I3" s="18" t="str">
        <f aca="false">VLOOKUP(B3,all_products!$A$2:$C$13, 3, 0)</f>
        <v>Tnuva Product 2</v>
      </c>
      <c r="J3" s="18" t="str">
        <f aca="false">VLOOKUP($B3, all_products!$A$2:$G$14, 4, 0)</f>
        <v>Soft</v>
      </c>
      <c r="K3" s="18" t="n">
        <f aca="false">VLOOKUP($B3, all_products!$A$2:$G$14, 5, 0)</f>
        <v>264</v>
      </c>
      <c r="L3" s="18" t="n">
        <f aca="false">VLOOKUP($B3, all_products!$A$2:$G$14, 6, 0)</f>
        <v>810</v>
      </c>
      <c r="M3" s="18" t="str">
        <f aca="false">VLOOKUP($B3, all_products!$A$2:$G$14, 7, 0)</f>
        <v>Tnuva</v>
      </c>
      <c r="N3" s="18" t="str">
        <f aca="false">VLOOKUP($B3, all_products!$A$2:$L$36, 8, 0)</f>
        <v>חלבי</v>
      </c>
      <c r="O3" s="20" t="n">
        <f aca="false">VLOOKUP($B3, all_products!$A$2:$L$36, 9, 0)</f>
        <v>0</v>
      </c>
      <c r="P3" s="18" t="str">
        <f aca="false">VLOOKUP($B3, all_products!$A$2:$L$36, 10, 0)</f>
        <v>SKU</v>
      </c>
      <c r="Q3" s="20" t="n">
        <f aca="false">VLOOKUP($B3, all_products!$A$2:$L$36, 11, 0)</f>
        <v>0</v>
      </c>
      <c r="R3" s="20" t="n">
        <f aca="false">VLOOKUP($B3, all_products!$A$2:$L$36, 12, 0)</f>
        <v>0</v>
      </c>
    </row>
    <row r="4" s="18" customFormat="true" ht="12.8" hidden="false" customHeight="false" outlineLevel="0" collapsed="false">
      <c r="A4" s="18" t="n">
        <v>1</v>
      </c>
      <c r="B4" s="18" t="n">
        <v>3</v>
      </c>
      <c r="C4" s="18" t="n">
        <f aca="false">SUMIFS(matches!$J$2:$J$95,matches!$B$2:$B$95,$A4,matches!$H$2:$H$95,$B4)</f>
        <v>1</v>
      </c>
      <c r="D4" s="18" t="n">
        <f aca="false">SUMIFS(matches!$J$2:$J$95,matches!$B$2:$B$95,$A4,matches!$H$2:$H$95,$B4, matches!$F$2:$F$95, 1)</f>
        <v>1</v>
      </c>
      <c r="E4" s="18" t="n">
        <f aca="false">SUMIFS(matches!$I$2:$I$95,matches!$B$2:$B$95,$A4,matches!$H$2:$H$95,$B4)</f>
        <v>15</v>
      </c>
      <c r="F4" s="18" t="n">
        <f aca="false">SUMIFS(matches!$I$2:$I$95,matches!$B$2:$B$95,$A4,matches!$H$2:$H$95,$B4, matches!$F$2:$F$95, 1)</f>
        <v>15</v>
      </c>
      <c r="G4" s="18" t="n">
        <v>2</v>
      </c>
      <c r="H4" s="19" t="s">
        <v>25</v>
      </c>
      <c r="I4" s="18" t="str">
        <f aca="false">VLOOKUP(B4,all_products!$A$2:$C$13, 3, 0)</f>
        <v>Tnuva Product 3</v>
      </c>
      <c r="J4" s="18" t="str">
        <f aca="false">VLOOKUP($B4, all_products!$A$2:$G$14, 4, 0)</f>
        <v>Yogurt</v>
      </c>
      <c r="K4" s="18" t="n">
        <f aca="false">VLOOKUP($B4, all_products!$A$2:$G$14, 5, 0)</f>
        <v>252</v>
      </c>
      <c r="L4" s="18" t="n">
        <f aca="false">VLOOKUP($B4, all_products!$A$2:$G$14, 6, 0)</f>
        <v>810</v>
      </c>
      <c r="M4" s="18" t="str">
        <f aca="false">VLOOKUP($B4, all_products!$A$2:$G$14, 7, 0)</f>
        <v>Tnuva</v>
      </c>
      <c r="N4" s="18" t="str">
        <f aca="false">VLOOKUP($B4, all_products!$A$2:$L$36, 8, 0)</f>
        <v>חלבי</v>
      </c>
      <c r="O4" s="20" t="n">
        <f aca="false">VLOOKUP($B4, all_products!$A$2:$L$36, 9, 0)</f>
        <v>0</v>
      </c>
      <c r="P4" s="18" t="str">
        <f aca="false">VLOOKUP($B4, all_products!$A$2:$L$36, 10, 0)</f>
        <v>SKU</v>
      </c>
      <c r="Q4" s="20" t="n">
        <f aca="false">VLOOKUP($B4, all_products!$A$2:$L$36, 11, 0)</f>
        <v>0</v>
      </c>
      <c r="R4" s="20" t="n">
        <f aca="false">VLOOKUP($B4, all_products!$A$2:$L$36, 12, 0)</f>
        <v>0</v>
      </c>
    </row>
    <row r="5" s="18" customFormat="true" ht="12.8" hidden="false" customHeight="false" outlineLevel="0" collapsed="false">
      <c r="A5" s="18" t="n">
        <v>1</v>
      </c>
      <c r="B5" s="18" t="n">
        <v>4</v>
      </c>
      <c r="C5" s="18" t="n">
        <f aca="false">SUMIFS(matches!$J$2:$J$95,matches!$B$2:$B$95,$A5,matches!$H$2:$H$95,$B5)</f>
        <v>1</v>
      </c>
      <c r="D5" s="18" t="n">
        <f aca="false">SUMIFS(matches!$J$2:$J$95,matches!$B$2:$B$95,$A5,matches!$H$2:$H$95,$B5, matches!$F$2:$F$95, 1)</f>
        <v>1</v>
      </c>
      <c r="E5" s="18" t="n">
        <f aca="false">SUMIFS(matches!$I$2:$I$95,matches!$B$2:$B$95,$A5,matches!$H$2:$H$95,$B5)</f>
        <v>20</v>
      </c>
      <c r="F5" s="18" t="n">
        <f aca="false">SUMIFS(matches!$I$2:$I$95,matches!$B$2:$B$95,$A5,matches!$H$2:$H$95,$B5, matches!$F$2:$F$95, 1)</f>
        <v>20</v>
      </c>
      <c r="G5" s="18" t="n">
        <v>2</v>
      </c>
      <c r="H5" s="19" t="s">
        <v>25</v>
      </c>
      <c r="I5" s="18" t="str">
        <f aca="false">VLOOKUP(B5,all_products!$A$2:$C$13, 3, 0)</f>
        <v>Tnuva Product 4</v>
      </c>
      <c r="J5" s="18" t="str">
        <f aca="false">VLOOKUP($B5, all_products!$A$2:$G$14, 4, 0)</f>
        <v>Melted</v>
      </c>
      <c r="K5" s="18" t="n">
        <f aca="false">VLOOKUP($B5, all_products!$A$2:$G$14, 5, 0)</f>
        <v>262</v>
      </c>
      <c r="L5" s="18" t="n">
        <f aca="false">VLOOKUP($B5, all_products!$A$2:$G$14, 6, 0)</f>
        <v>810</v>
      </c>
      <c r="M5" s="18" t="str">
        <f aca="false">VLOOKUP($B5, all_products!$A$2:$G$14, 7, 0)</f>
        <v>Tnuva</v>
      </c>
      <c r="N5" s="18" t="str">
        <f aca="false">VLOOKUP($B5, all_products!$A$2:$L$36, 8, 0)</f>
        <v>חלבי</v>
      </c>
      <c r="O5" s="20" t="n">
        <f aca="false">VLOOKUP($B5, all_products!$A$2:$L$36, 9, 0)</f>
        <v>0</v>
      </c>
      <c r="P5" s="18" t="str">
        <f aca="false">VLOOKUP($B5, all_products!$A$2:$L$36, 10, 0)</f>
        <v>SKU</v>
      </c>
      <c r="Q5" s="20" t="n">
        <f aca="false">VLOOKUP($B5, all_products!$A$2:$L$36, 11, 0)</f>
        <v>0</v>
      </c>
      <c r="R5" s="20" t="n">
        <f aca="false">VLOOKUP($B5, all_products!$A$2:$L$36, 12, 0)</f>
        <v>0</v>
      </c>
    </row>
    <row r="6" s="18" customFormat="true" ht="12.8" hidden="false" customHeight="false" outlineLevel="0" collapsed="false">
      <c r="A6" s="18" t="n">
        <v>1</v>
      </c>
      <c r="B6" s="18" t="n">
        <v>5</v>
      </c>
      <c r="C6" s="18" t="n">
        <f aca="false">SUMIFS(matches!$J$2:$J$95,matches!$B$2:$B$95,$A6,matches!$H$2:$H$95,$B6)</f>
        <v>1</v>
      </c>
      <c r="D6" s="18" t="n">
        <f aca="false">SUMIFS(matches!$J$2:$J$95,matches!$B$2:$B$95,$A6,matches!$H$2:$H$95,$B6, matches!$F$2:$F$95, 1)</f>
        <v>0</v>
      </c>
      <c r="E6" s="18" t="n">
        <f aca="false">SUMIFS(matches!$I$2:$I$95,matches!$B$2:$B$95,$A6,matches!$H$2:$H$95,$B6)</f>
        <v>8</v>
      </c>
      <c r="F6" s="18" t="n">
        <f aca="false">SUMIFS(matches!$I$2:$I$95,matches!$B$2:$B$95,$A6,matches!$H$2:$H$95,$B6, matches!$F$2:$F$95, 1)</f>
        <v>0</v>
      </c>
      <c r="G6" s="18" t="n">
        <v>2</v>
      </c>
      <c r="H6" s="19" t="s">
        <v>25</v>
      </c>
      <c r="I6" s="18" t="str">
        <f aca="false">VLOOKUP(B6,all_products!$A$2:$C$13, 3, 0)</f>
        <v>Tnuva Product 5</v>
      </c>
      <c r="J6" s="18" t="str">
        <f aca="false">VLOOKUP($B6, all_products!$A$2:$G$14, 4, 0)</f>
        <v>Israeli</v>
      </c>
      <c r="K6" s="18" t="n">
        <f aca="false">VLOOKUP($B6, all_products!$A$2:$G$14, 5, 0)</f>
        <v>254</v>
      </c>
      <c r="L6" s="18" t="n">
        <f aca="false">VLOOKUP($B6, all_products!$A$2:$G$14, 6, 0)</f>
        <v>810</v>
      </c>
      <c r="M6" s="18" t="str">
        <f aca="false">VLOOKUP($B6, all_products!$A$2:$G$14, 7, 0)</f>
        <v>Tnuva</v>
      </c>
      <c r="N6" s="18" t="str">
        <f aca="false">VLOOKUP($B6, all_products!$A$2:$L$36, 8, 0)</f>
        <v>חלבי</v>
      </c>
      <c r="O6" s="20" t="n">
        <f aca="false">VLOOKUP($B6, all_products!$A$2:$L$36, 9, 0)</f>
        <v>0</v>
      </c>
      <c r="P6" s="18" t="str">
        <f aca="false">VLOOKUP($B6, all_products!$A$2:$L$36, 10, 0)</f>
        <v>SKU</v>
      </c>
      <c r="Q6" s="20" t="n">
        <f aca="false">VLOOKUP($B6, all_products!$A$2:$L$36, 11, 0)</f>
        <v>0</v>
      </c>
      <c r="R6" s="20" t="n">
        <f aca="false">VLOOKUP($B6, all_products!$A$2:$L$36, 12, 0)</f>
        <v>0</v>
      </c>
    </row>
    <row r="7" s="18" customFormat="true" ht="12.8" hidden="false" customHeight="false" outlineLevel="0" collapsed="false">
      <c r="A7" s="18" t="n">
        <v>1</v>
      </c>
      <c r="B7" s="18" t="n">
        <v>10</v>
      </c>
      <c r="C7" s="18" t="n">
        <f aca="false">SUMIFS(matches!$J$2:$J$95,matches!$B$2:$B$95,$A7,matches!$H$2:$H$95,$B7)</f>
        <v>1</v>
      </c>
      <c r="D7" s="18" t="n">
        <f aca="false">SUMIFS(matches!$J$2:$J$95,matches!$B$2:$B$95,$A7,matches!$H$2:$H$95,$B7, matches!$F$2:$F$95, 1)</f>
        <v>1</v>
      </c>
      <c r="E7" s="18" t="n">
        <f aca="false">SUMIFS(matches!$I$2:$I$95,matches!$B$2:$B$95,$A7,matches!$H$2:$H$95,$B7)</f>
        <v>13</v>
      </c>
      <c r="F7" s="18" t="n">
        <f aca="false">SUMIFS(matches!$I$2:$I$95,matches!$B$2:$B$95,$A7,matches!$H$2:$H$95,$B7, matches!$F$2:$F$95, 1)</f>
        <v>13</v>
      </c>
      <c r="G7" s="18" t="n">
        <v>2</v>
      </c>
      <c r="H7" s="19" t="s">
        <v>25</v>
      </c>
      <c r="I7" s="18" t="str">
        <f aca="false">VLOOKUP(B7,all_products!$A$2:$C$13, 3, 0)</f>
        <v>Tnuva Product 10</v>
      </c>
      <c r="J7" s="18" t="str">
        <f aca="false">VLOOKUP($B7, all_products!$A$2:$G$20, 4, 0)</f>
        <v>Sausage/Deli</v>
      </c>
      <c r="K7" s="18" t="n">
        <f aca="false">VLOOKUP($B7, all_products!$A$2:$G$20, 5, 0)</f>
        <v>260</v>
      </c>
      <c r="L7" s="18" t="n">
        <f aca="false">VLOOKUP($B7, all_products!$A$2:$G$20, 6, 0)</f>
        <v>810</v>
      </c>
      <c r="M7" s="18" t="str">
        <f aca="false">VLOOKUP($B7, all_products!$A$2:$G$20, 7, 0)</f>
        <v>Tnuva</v>
      </c>
      <c r="N7" s="18" t="str">
        <f aca="false">VLOOKUP($B7, all_products!$A$2:$L$36, 8, 0)</f>
        <v>טירת צבי</v>
      </c>
      <c r="O7" s="20" t="n">
        <f aca="false">VLOOKUP($B7, all_products!$A$2:$L$36, 9, 0)</f>
        <v>0</v>
      </c>
      <c r="P7" s="18" t="str">
        <f aca="false">VLOOKUP($B7, all_products!$A$2:$L$36, 10, 0)</f>
        <v>SKU</v>
      </c>
      <c r="Q7" s="20" t="n">
        <f aca="false">VLOOKUP($B7, all_products!$A$2:$L$36, 11, 0)</f>
        <v>0</v>
      </c>
      <c r="R7" s="20" t="n">
        <f aca="false">VLOOKUP($B7, all_products!$A$2:$L$36, 12, 0)</f>
        <v>0</v>
      </c>
    </row>
    <row r="8" s="18" customFormat="true" ht="12.8" hidden="false" customHeight="false" outlineLevel="0" collapsed="false">
      <c r="A8" s="18" t="n">
        <v>1</v>
      </c>
      <c r="B8" s="18" t="n">
        <v>7</v>
      </c>
      <c r="C8" s="18" t="n">
        <f aca="false">SUMIFS(matches!$J$2:$J$95,matches!$B$2:$B$95,$A8,matches!$H$2:$H$95,$B8)</f>
        <v>1</v>
      </c>
      <c r="D8" s="18" t="n">
        <f aca="false">SUMIFS(matches!$J$2:$J$95,matches!$B$2:$B$95,$A8,matches!$H$2:$H$95,$B8, matches!$F$2:$F$95, 1)</f>
        <v>1</v>
      </c>
      <c r="E8" s="18" t="n">
        <f aca="false">SUMIFS(matches!$I$2:$I$95,matches!$B$2:$B$95,$A8,matches!$H$2:$H$95,$B8)</f>
        <v>7</v>
      </c>
      <c r="F8" s="18" t="n">
        <f aca="false">SUMIFS(matches!$I$2:$I$95,matches!$B$2:$B$95,$A8,matches!$H$2:$H$95,$B8, matches!$F$2:$F$95, 1)</f>
        <v>7</v>
      </c>
      <c r="G8" s="18" t="n">
        <v>2</v>
      </c>
      <c r="H8" s="19" t="s">
        <v>25</v>
      </c>
      <c r="I8" s="18" t="str">
        <f aca="false">VLOOKUP(B8,all_products!$A$2:$C$13, 3, 0)</f>
        <v>Tnuva Product 7</v>
      </c>
      <c r="J8" s="18" t="str">
        <f aca="false">VLOOKUP($B8, all_products!$A$2:$G$20, 4, 0)</f>
        <v>Sausage/Deli</v>
      </c>
      <c r="K8" s="18" t="n">
        <f aca="false">VLOOKUP($B8, all_products!$A$2:$G$20, 5, 0)</f>
        <v>260</v>
      </c>
      <c r="L8" s="18" t="n">
        <f aca="false">VLOOKUP($B8, all_products!$A$2:$G$20, 6, 0)</f>
        <v>810</v>
      </c>
      <c r="M8" s="18" t="str">
        <f aca="false">VLOOKUP($B8, all_products!$A$2:$G$20, 7, 0)</f>
        <v>Tnuva</v>
      </c>
      <c r="N8" s="18" t="str">
        <f aca="false">VLOOKUP($B8, all_products!$A$2:$L$36, 8, 0)</f>
        <v>טירת צבי</v>
      </c>
      <c r="O8" s="20" t="n">
        <f aca="false">VLOOKUP($B8, all_products!$A$2:$L$36, 9, 0)</f>
        <v>0</v>
      </c>
      <c r="P8" s="18" t="str">
        <f aca="false">VLOOKUP($B8, all_products!$A$2:$L$36, 10, 0)</f>
        <v>SKU</v>
      </c>
      <c r="Q8" s="20" t="n">
        <f aca="false">VLOOKUP($B8, all_products!$A$2:$L$36, 11, 0)</f>
        <v>0</v>
      </c>
      <c r="R8" s="20" t="n">
        <f aca="false">VLOOKUP($B8, all_products!$A$2:$L$36, 12, 0)</f>
        <v>0</v>
      </c>
    </row>
    <row r="9" s="18" customFormat="true" ht="12.8" hidden="false" customHeight="false" outlineLevel="0" collapsed="false">
      <c r="A9" s="18" t="n">
        <v>1</v>
      </c>
      <c r="B9" s="18" t="n">
        <v>8</v>
      </c>
      <c r="C9" s="18" t="n">
        <f aca="false">SUMIFS(matches!$J$2:$J$95,matches!$B$2:$B$95,$A9,matches!$H$2:$H$95,$B9)</f>
        <v>1</v>
      </c>
      <c r="D9" s="18" t="n">
        <f aca="false">SUMIFS(matches!$J$2:$J$95,matches!$B$2:$B$95,$A9,matches!$H$2:$H$95,$B9, matches!$F$2:$F$95, 1)</f>
        <v>1</v>
      </c>
      <c r="E9" s="18" t="n">
        <f aca="false">SUMIFS(matches!$I$2:$I$95,matches!$B$2:$B$95,$A9,matches!$H$2:$H$95,$B9)</f>
        <v>11</v>
      </c>
      <c r="F9" s="18" t="n">
        <f aca="false">SUMIFS(matches!$I$2:$I$95,matches!$B$2:$B$95,$A9,matches!$H$2:$H$95,$B9, matches!$F$2:$F$95, 1)</f>
        <v>11</v>
      </c>
      <c r="G9" s="18" t="n">
        <v>2</v>
      </c>
      <c r="H9" s="19" t="s">
        <v>25</v>
      </c>
      <c r="I9" s="18" t="str">
        <f aca="false">VLOOKUP(B9,all_products!$A$2:$C$13, 3, 0)</f>
        <v>Tnuva Product 8</v>
      </c>
      <c r="J9" s="18" t="str">
        <f aca="false">VLOOKUP($B9, all_products!$A$2:$G$20, 4, 0)</f>
        <v>Sausage/Deli</v>
      </c>
      <c r="K9" s="18" t="n">
        <f aca="false">VLOOKUP($B9, all_products!$A$2:$G$20, 5, 0)</f>
        <v>260</v>
      </c>
      <c r="L9" s="18" t="n">
        <f aca="false">VLOOKUP($B9, all_products!$A$2:$G$20, 6, 0)</f>
        <v>810</v>
      </c>
      <c r="M9" s="18" t="str">
        <f aca="false">VLOOKUP($B9, all_products!$A$2:$G$20, 7, 0)</f>
        <v>Tnuva</v>
      </c>
      <c r="N9" s="18" t="str">
        <f aca="false">VLOOKUP($B9, all_products!$A$2:$L$36, 8, 0)</f>
        <v>טירת צבי</v>
      </c>
      <c r="O9" s="20" t="n">
        <f aca="false">VLOOKUP($B9, all_products!$A$2:$L$36, 9, 0)</f>
        <v>0</v>
      </c>
      <c r="P9" s="18" t="str">
        <f aca="false">VLOOKUP($B9, all_products!$A$2:$L$36, 10, 0)</f>
        <v>SKU</v>
      </c>
      <c r="Q9" s="20" t="n">
        <f aca="false">VLOOKUP($B9, all_products!$A$2:$L$36, 11, 0)</f>
        <v>0</v>
      </c>
      <c r="R9" s="20" t="n">
        <f aca="false">VLOOKUP($B9, all_products!$A$2:$L$36, 12, 0)</f>
        <v>0</v>
      </c>
    </row>
    <row r="10" customFormat="false" ht="12.8" hidden="false" customHeight="false" outlineLevel="0" collapsed="false">
      <c r="A10" s="18" t="n">
        <v>1</v>
      </c>
      <c r="B10" s="21" t="n">
        <v>9</v>
      </c>
      <c r="C10" s="18" t="n">
        <f aca="false">SUMIFS(matches!$J$2:$J$95,matches!$B$2:$B$95,$A10,matches!$H$2:$H$95,$B10)</f>
        <v>1</v>
      </c>
      <c r="D10" s="18" t="n">
        <f aca="false">SUMIFS(matches!$J$2:$J$95,matches!$B$2:$B$95,$A10,matches!$H$2:$H$95,$B10, matches!$F$2:$F$95, 1)</f>
        <v>1</v>
      </c>
      <c r="E10" s="18" t="n">
        <f aca="false">SUMIFS(matches!$I$2:$I$95,matches!$B$2:$B$95,$A10,matches!$H$2:$H$95,$B10)</f>
        <v>12</v>
      </c>
      <c r="F10" s="18" t="n">
        <f aca="false">SUMIFS(matches!$I$2:$I$95,matches!$B$2:$B$95,$A10,matches!$H$2:$H$95,$B10, matches!$F$2:$F$95, 1)</f>
        <v>12</v>
      </c>
      <c r="G10" s="18" t="n">
        <v>2</v>
      </c>
      <c r="H10" s="19" t="s">
        <v>25</v>
      </c>
      <c r="I10" s="18" t="str">
        <f aca="false">VLOOKUP(B10,all_products!$A$2:$C$20, 3, 0)</f>
        <v>Tnuva Product 9</v>
      </c>
      <c r="J10" s="18" t="str">
        <f aca="false">VLOOKUP($B10, all_products!$A$2:$G$20, 4, 0)</f>
        <v>Sausage/Deli</v>
      </c>
      <c r="K10" s="18" t="n">
        <f aca="false">VLOOKUP($B10, all_products!$A$2:$G$20, 5, 0)</f>
        <v>260</v>
      </c>
      <c r="L10" s="18" t="n">
        <f aca="false">VLOOKUP($B10, all_products!$A$2:$G$20, 6, 0)</f>
        <v>810</v>
      </c>
      <c r="M10" s="18" t="str">
        <f aca="false">VLOOKUP($B10, all_products!$A$2:$G$20, 7, 0)</f>
        <v>Tnuva</v>
      </c>
      <c r="N10" s="18" t="str">
        <f aca="false">VLOOKUP($B10, all_products!$A$2:$L$36, 8, 0)</f>
        <v>טירת צבי</v>
      </c>
      <c r="O10" s="20" t="n">
        <f aca="false">VLOOKUP($B10, all_products!$A$2:$L$36, 9, 0)</f>
        <v>0</v>
      </c>
      <c r="P10" s="18" t="str">
        <f aca="false">VLOOKUP($B10, all_products!$A$2:$L$36, 10, 0)</f>
        <v>SKU</v>
      </c>
      <c r="Q10" s="20" t="n">
        <f aca="false">VLOOKUP($B10, all_products!$A$2:$L$36, 11, 0)</f>
        <v>0</v>
      </c>
      <c r="R10" s="20" t="n">
        <f aca="false">VLOOKUP($B10, all_products!$A$2:$L$36, 12, 0)</f>
        <v>0</v>
      </c>
    </row>
    <row r="11" customFormat="false" ht="12.8" hidden="false" customHeight="false" outlineLevel="0" collapsed="false">
      <c r="A11" s="18" t="n">
        <v>1</v>
      </c>
      <c r="B11" s="21" t="n">
        <v>13</v>
      </c>
      <c r="C11" s="18" t="n">
        <f aca="false">SUMIFS(matches!$J$2:$J$95,matches!$B$2:$B$95,$A11,matches!$H$2:$H$95,$B11)</f>
        <v>1</v>
      </c>
      <c r="D11" s="18" t="n">
        <f aca="false">SUMIFS(matches!$J$2:$J$95,matches!$B$2:$B$95,$A11,matches!$H$2:$H$95,$B11, matches!$F$2:$F$95, 1)</f>
        <v>1</v>
      </c>
      <c r="E11" s="18" t="n">
        <f aca="false">SUMIFS(matches!$I$2:$I$95,matches!$B$2:$B$95,$A11,matches!$H$2:$H$95,$B11)</f>
        <v>17</v>
      </c>
      <c r="F11" s="18" t="n">
        <f aca="false">SUMIFS(matches!$I$2:$I$95,matches!$B$2:$B$95,$A11,matches!$H$2:$H$95,$B11, matches!$F$2:$F$95, 1)</f>
        <v>17</v>
      </c>
      <c r="G11" s="18" t="n">
        <v>2</v>
      </c>
      <c r="H11" s="19" t="s">
        <v>25</v>
      </c>
      <c r="I11" s="18" t="str">
        <f aca="false">VLOOKUP(B11,all_products!$A$2:$C$20, 3, 0)</f>
        <v>Tnuva Product 13</v>
      </c>
      <c r="J11" s="18" t="str">
        <f aca="false">VLOOKUP($B11, all_products!$A$2:$G$20, 4, 0)</f>
        <v>Special</v>
      </c>
      <c r="K11" s="18" t="n">
        <f aca="false">VLOOKUP($B11, all_products!$A$2:$G$20, 5, 0)</f>
        <v>259</v>
      </c>
      <c r="L11" s="18" t="n">
        <f aca="false">VLOOKUP($B11, all_products!$A$2:$G$20, 6, 0)</f>
        <v>810</v>
      </c>
      <c r="M11" s="18" t="str">
        <f aca="false">VLOOKUP($B11, all_products!$A$2:$G$20, 7, 0)</f>
        <v>Tnuva</v>
      </c>
      <c r="N11" s="18" t="str">
        <f aca="false">VLOOKUP($B11, all_products!$A$2:$L$36, 8, 0)</f>
        <v>חלבי</v>
      </c>
      <c r="O11" s="20" t="n">
        <f aca="false">VLOOKUP($B11, all_products!$A$2:$L$36, 9, 0)</f>
        <v>0</v>
      </c>
      <c r="P11" s="18" t="str">
        <f aca="false">VLOOKUP($B11, all_products!$A$2:$L$36, 10, 0)</f>
        <v>SKU</v>
      </c>
      <c r="Q11" s="20" t="n">
        <f aca="false">VLOOKUP($B11, all_products!$A$2:$L$36, 11, 0)</f>
        <v>0</v>
      </c>
      <c r="R11" s="20" t="n">
        <f aca="false">VLOOKUP($B11, all_products!$A$2:$L$36, 12, 0)</f>
        <v>0</v>
      </c>
    </row>
    <row r="12" customFormat="false" ht="12.8" hidden="false" customHeight="false" outlineLevel="0" collapsed="false">
      <c r="A12" s="18" t="n">
        <v>1</v>
      </c>
      <c r="B12" s="18" t="n">
        <v>14</v>
      </c>
      <c r="C12" s="18" t="n">
        <f aca="false">SUMIFS(matches!$J$2:$J$95,matches!$B$2:$B$95,$A12,matches!$H$2:$H$95,$B12)</f>
        <v>1</v>
      </c>
      <c r="D12" s="18" t="n">
        <f aca="false">SUMIFS(matches!$J$2:$J$95,matches!$B$2:$B$95,$A12,matches!$H$2:$H$95,$B12, matches!$F$2:$F$95, 1)</f>
        <v>1</v>
      </c>
      <c r="E12" s="18" t="n">
        <f aca="false">SUMIFS(matches!$I$2:$I$95,matches!$B$2:$B$95,$A12,matches!$H$2:$H$95,$B12)</f>
        <v>10</v>
      </c>
      <c r="F12" s="18" t="n">
        <f aca="false">SUMIFS(matches!$I$2:$I$95,matches!$B$2:$B$95,$A12,matches!$H$2:$H$95,$B12, matches!$F$2:$F$95, 1)</f>
        <v>10</v>
      </c>
      <c r="G12" s="18" t="n">
        <v>2</v>
      </c>
      <c r="H12" s="19" t="s">
        <v>25</v>
      </c>
      <c r="I12" s="18" t="str">
        <f aca="false">VLOOKUP(B12,all_products!$A$2:$C$20, 3, 0)</f>
        <v>Tnuva Product Empty 14</v>
      </c>
      <c r="J12" s="18" t="str">
        <f aca="false">VLOOKUP($B12, all_products!$A$2:$G$20, 4, 0)</f>
        <v>Butter</v>
      </c>
      <c r="K12" s="18" t="n">
        <f aca="false">VLOOKUP($B12, all_products!$A$2:$G$20, 5, 0)</f>
        <v>256</v>
      </c>
      <c r="L12" s="18" t="n">
        <f aca="false">VLOOKUP($B12, all_products!$A$2:$G$20, 6, 0)</f>
        <v>810</v>
      </c>
      <c r="M12" s="18" t="str">
        <f aca="false">VLOOKUP($B12, all_products!$A$2:$G$20, 7, 0)</f>
        <v>Tnuva</v>
      </c>
      <c r="N12" s="18" t="str">
        <f aca="false">VLOOKUP($B12, all_products!$A$2:$L$36, 8, 0)</f>
        <v>חלבי</v>
      </c>
      <c r="O12" s="20" t="n">
        <f aca="false">VLOOKUP($B12, all_products!$A$2:$L$36, 9, 0)</f>
        <v>0</v>
      </c>
      <c r="P12" s="18" t="str">
        <f aca="false">VLOOKUP($B12, all_products!$A$2:$L$36, 10, 0)</f>
        <v>Empty</v>
      </c>
      <c r="Q12" s="20" t="n">
        <f aca="false">VLOOKUP($B12, all_products!$A$2:$L$36, 11, 0)</f>
        <v>0</v>
      </c>
      <c r="R12" s="20" t="n">
        <f aca="false">VLOOKUP($B12, all_products!$A$2:$L$36, 12, 0)</f>
        <v>0</v>
      </c>
    </row>
    <row r="13" customFormat="false" ht="12.8" hidden="false" customHeight="false" outlineLevel="0" collapsed="false">
      <c r="A13" s="18" t="n">
        <v>1</v>
      </c>
      <c r="B13" s="18" t="n">
        <v>15</v>
      </c>
      <c r="C13" s="18" t="n">
        <f aca="false">SUMIFS(matches!$J$2:$J$95,matches!$B$2:$B$95,$A13,matches!$H$2:$H$95,$B13)</f>
        <v>1</v>
      </c>
      <c r="D13" s="18" t="n">
        <f aca="false">SUMIFS(matches!$J$2:$J$95,matches!$B$2:$B$95,$A13,matches!$H$2:$H$95,$B13, matches!$F$2:$F$95, 1)</f>
        <v>1</v>
      </c>
      <c r="E13" s="18" t="n">
        <f aca="false">SUMIFS(matches!$I$2:$I$95,matches!$B$2:$B$95,$A13,matches!$H$2:$H$95,$B13)</f>
        <v>3</v>
      </c>
      <c r="F13" s="18" t="n">
        <f aca="false">SUMIFS(matches!$I$2:$I$95,matches!$B$2:$B$95,$A13,matches!$H$2:$H$95,$B13, matches!$F$2:$F$95, 1)</f>
        <v>3</v>
      </c>
      <c r="G13" s="18" t="n">
        <v>2</v>
      </c>
      <c r="H13" s="19" t="s">
        <v>25</v>
      </c>
      <c r="I13" s="18" t="str">
        <f aca="false">VLOOKUP(B13,all_products!$A$2:$C$20, 3, 0)</f>
        <v>Tnuva Product 15</v>
      </c>
      <c r="J13" s="18" t="str">
        <f aca="false">VLOOKUP($B13, all_products!$A$2:$G$20, 4, 0)</f>
        <v>Sausage/Deli</v>
      </c>
      <c r="K13" s="18" t="n">
        <f aca="false">VLOOKUP($B13, all_products!$A$2:$G$20, 5, 0)</f>
        <v>260</v>
      </c>
      <c r="L13" s="18" t="n">
        <f aca="false">VLOOKUP($B13, all_products!$A$2:$G$20, 6, 0)</f>
        <v>810</v>
      </c>
      <c r="M13" s="18" t="str">
        <f aca="false">VLOOKUP($B13, all_products!$A$2:$G$20, 7, 0)</f>
        <v>Tnuva</v>
      </c>
      <c r="N13" s="18" t="str">
        <f aca="false">VLOOKUP($B13, all_products!$A$2:$L$36, 8, 0)</f>
        <v>טירת צבי</v>
      </c>
      <c r="O13" s="20" t="n">
        <f aca="false">VLOOKUP($B13, all_products!$A$2:$L$36, 9, 0)</f>
        <v>0</v>
      </c>
      <c r="P13" s="18" t="str">
        <f aca="false">VLOOKUP($B13, all_products!$A$2:$L$36, 10, 0)</f>
        <v>Other</v>
      </c>
      <c r="Q13" s="20" t="n">
        <f aca="false">VLOOKUP($B13, all_products!$A$2:$L$36, 11, 0)</f>
        <v>0</v>
      </c>
      <c r="R13" s="20" t="n">
        <f aca="false">VLOOKUP($B13, all_products!$A$2:$L$36, 12, 0)</f>
        <v>0</v>
      </c>
    </row>
    <row r="14" customFormat="false" ht="12.8" hidden="false" customHeight="false" outlineLevel="0" collapsed="false">
      <c r="A14" s="18" t="n">
        <v>1</v>
      </c>
      <c r="B14" s="18" t="n">
        <v>16</v>
      </c>
      <c r="C14" s="18" t="n">
        <f aca="false">SUMIFS(matches!$J$2:$J$95,matches!$B$2:$B$95,$A14,matches!$H$2:$H$95,$B14)</f>
        <v>1</v>
      </c>
      <c r="D14" s="18" t="n">
        <f aca="false">SUMIFS(matches!$J$2:$J$95,matches!$B$2:$B$95,$A14,matches!$H$2:$H$95,$B14, matches!$F$2:$F$95, 1)</f>
        <v>1</v>
      </c>
      <c r="E14" s="18" t="n">
        <f aca="false">SUMIFS(matches!$I$2:$I$95,matches!$B$2:$B$95,$A14,matches!$H$2:$H$95,$B14)</f>
        <v>8</v>
      </c>
      <c r="F14" s="18" t="n">
        <f aca="false">SUMIFS(matches!$I$2:$I$95,matches!$B$2:$B$95,$A14,matches!$H$2:$H$95,$B14, matches!$F$2:$F$95, 1)</f>
        <v>8</v>
      </c>
      <c r="G14" s="18" t="n">
        <v>2</v>
      </c>
      <c r="H14" s="19" t="s">
        <v>25</v>
      </c>
      <c r="I14" s="18" t="str">
        <f aca="false">VLOOKUP(B14,all_products!$A$2:$C$30, 3, 0)</f>
        <v>Product 1</v>
      </c>
      <c r="J14" s="18" t="str">
        <f aca="false">VLOOKUP($B14, all_products!$A$2:$G$30, 4, 0)</f>
        <v>Yogurt</v>
      </c>
      <c r="K14" s="18" t="n">
        <f aca="false">VLOOKUP($B14, all_products!$A$2:$G$30, 5, 0)</f>
        <v>252</v>
      </c>
      <c r="L14" s="18" t="n">
        <f aca="false">VLOOKUP($B14, all_products!$A$2:$G$30, 6, 0)</f>
        <v>2</v>
      </c>
      <c r="M14" s="18" t="str">
        <f aca="false">VLOOKUP($B14, all_products!$A$2:$G$30, 7, 0)</f>
        <v>Other</v>
      </c>
      <c r="N14" s="18" t="str">
        <f aca="false">VLOOKUP($B14, all_products!$A$2:$L$36, 8, 0)</f>
        <v>חלבי</v>
      </c>
      <c r="O14" s="20" t="n">
        <f aca="false">VLOOKUP($B14, all_products!$A$2:$L$36, 9, 0)</f>
        <v>0</v>
      </c>
      <c r="P14" s="18" t="str">
        <f aca="false">VLOOKUP($B14, all_products!$A$2:$L$36, 10, 0)</f>
        <v>SKU</v>
      </c>
      <c r="Q14" s="20" t="n">
        <f aca="false">VLOOKUP($B14, all_products!$A$2:$L$36, 11, 0)</f>
        <v>0</v>
      </c>
      <c r="R14" s="20" t="n">
        <f aca="false">VLOOKUP($B14, all_products!$A$2:$L$36, 12, 0)</f>
        <v>0</v>
      </c>
    </row>
    <row r="15" s="20" customFormat="true" ht="12.8" hidden="false" customHeight="false" outlineLevel="0" collapsed="false">
      <c r="A15" s="20" t="n">
        <v>2</v>
      </c>
      <c r="B15" s="20" t="n">
        <v>7</v>
      </c>
      <c r="C15" s="20" t="n">
        <f aca="false">SUMIFS(matches!$J$2:$J$95,matches!$B$2:$B$95,$A15,matches!$H$2:$H$95,$B15)</f>
        <v>1</v>
      </c>
      <c r="D15" s="20" t="n">
        <f aca="false">SUMIFS(matches!$J$2:$J$95,matches!$B$2:$B$95,$A15,matches!$H$2:$H$95,$B15, matches!$F$2:$F$95, 1)</f>
        <v>1</v>
      </c>
      <c r="E15" s="20" t="n">
        <f aca="false">SUMIFS(matches!$I$2:$I$95,matches!$B$2:$B$95,$A15,matches!$H$2:$H$95,$B15)</f>
        <v>7</v>
      </c>
      <c r="F15" s="20" t="n">
        <f aca="false">SUMIFS(matches!$I$2:$I$95,matches!$B$2:$B$95,$A15,matches!$H$2:$H$95,$B15, matches!$F$2:$F$95, 1)</f>
        <v>7</v>
      </c>
      <c r="G15" s="20" t="n">
        <v>1</v>
      </c>
      <c r="H15" s="22" t="s">
        <v>38</v>
      </c>
      <c r="I15" s="20" t="str">
        <f aca="false">VLOOKUP(B15,all_products!$A$2:$C$30, 3, 0)</f>
        <v>Tnuva Product 7</v>
      </c>
      <c r="J15" s="20" t="str">
        <f aca="false">VLOOKUP($B15, all_products!$A$2:$G$30, 4, 0)</f>
        <v>Sausage/Deli</v>
      </c>
      <c r="K15" s="20" t="n">
        <f aca="false">VLOOKUP($B15, all_products!$A$2:$G$30, 5, 0)</f>
        <v>260</v>
      </c>
      <c r="L15" s="20" t="n">
        <f aca="false">VLOOKUP($B15, all_products!$A$2:$G$30, 6, 0)</f>
        <v>810</v>
      </c>
      <c r="M15" s="20" t="str">
        <f aca="false">VLOOKUP($B15, all_products!$A$2:$G$30, 7, 0)</f>
        <v>Tnuva</v>
      </c>
      <c r="N15" s="20" t="str">
        <f aca="false">VLOOKUP($B15, all_products!$A$2:$L$36, 8, 0)</f>
        <v>טירת צבי</v>
      </c>
      <c r="O15" s="20" t="n">
        <f aca="false">VLOOKUP($B15, all_products!$A$2:$L$36, 9, 0)</f>
        <v>0</v>
      </c>
      <c r="P15" s="20" t="str">
        <f aca="false">VLOOKUP($B15, all_products!$A$2:$L$36, 10, 0)</f>
        <v>SKU</v>
      </c>
      <c r="Q15" s="20" t="n">
        <f aca="false">VLOOKUP($B15, all_products!$A$2:$L$36, 11, 0)</f>
        <v>0</v>
      </c>
      <c r="R15" s="20" t="n">
        <f aca="false">VLOOKUP($B15, all_products!$A$2:$L$36, 12, 0)</f>
        <v>0</v>
      </c>
    </row>
    <row r="16" s="20" customFormat="true" ht="12.8" hidden="false" customHeight="false" outlineLevel="0" collapsed="false">
      <c r="A16" s="20" t="n">
        <v>2</v>
      </c>
      <c r="B16" s="20" t="n">
        <v>8</v>
      </c>
      <c r="C16" s="20" t="n">
        <f aca="false">SUMIFS(matches!$J$2:$J$95,matches!$B$2:$B$95,$A16,matches!$H$2:$H$95,$B16)</f>
        <v>1</v>
      </c>
      <c r="D16" s="20" t="n">
        <f aca="false">SUMIFS(matches!$J$2:$J$95,matches!$B$2:$B$95,$A16,matches!$H$2:$H$95,$B16, matches!$F$2:$F$95, 1)</f>
        <v>1</v>
      </c>
      <c r="E16" s="20" t="n">
        <f aca="false">SUMIFS(matches!$I$2:$I$95,matches!$B$2:$B$95,$A16,matches!$H$2:$H$95,$B16)</f>
        <v>11</v>
      </c>
      <c r="F16" s="20" t="n">
        <f aca="false">SUMIFS(matches!$I$2:$I$95,matches!$B$2:$B$95,$A16,matches!$H$2:$H$95,$B16, matches!$F$2:$F$95, 1)</f>
        <v>11</v>
      </c>
      <c r="G16" s="20" t="n">
        <v>1</v>
      </c>
      <c r="H16" s="22" t="s">
        <v>38</v>
      </c>
      <c r="I16" s="20" t="str">
        <f aca="false">VLOOKUP(B16,all_products!$A$2:$C$30, 3, 0)</f>
        <v>Tnuva Product 8</v>
      </c>
      <c r="J16" s="20" t="str">
        <f aca="false">VLOOKUP($B16, all_products!$A$2:$G$30, 4, 0)</f>
        <v>Sausage/Deli</v>
      </c>
      <c r="K16" s="20" t="n">
        <f aca="false">VLOOKUP($B16, all_products!$A$2:$G$30, 5, 0)</f>
        <v>260</v>
      </c>
      <c r="L16" s="20" t="n">
        <f aca="false">VLOOKUP($B16, all_products!$A$2:$G$30, 6, 0)</f>
        <v>810</v>
      </c>
      <c r="M16" s="20" t="str">
        <f aca="false">VLOOKUP($B16, all_products!$A$2:$G$30, 7, 0)</f>
        <v>Tnuva</v>
      </c>
      <c r="N16" s="20" t="str">
        <f aca="false">VLOOKUP($B16, all_products!$A$2:$L$36, 8, 0)</f>
        <v>טירת צבי</v>
      </c>
      <c r="O16" s="20" t="n">
        <f aca="false">VLOOKUP($B16, all_products!$A$2:$L$36, 9, 0)</f>
        <v>0</v>
      </c>
      <c r="P16" s="20" t="str">
        <f aca="false">VLOOKUP($B16, all_products!$A$2:$L$36, 10, 0)</f>
        <v>SKU</v>
      </c>
      <c r="Q16" s="20" t="n">
        <f aca="false">VLOOKUP($B16, all_products!$A$2:$L$36, 11, 0)</f>
        <v>0</v>
      </c>
      <c r="R16" s="20" t="n">
        <f aca="false">VLOOKUP($B16, all_products!$A$2:$L$36, 12, 0)</f>
        <v>0</v>
      </c>
    </row>
    <row r="17" customFormat="false" ht="12.8" hidden="false" customHeight="false" outlineLevel="0" collapsed="false">
      <c r="A17" s="20" t="n">
        <v>2</v>
      </c>
      <c r="B17" s="23" t="n">
        <v>9</v>
      </c>
      <c r="C17" s="20" t="n">
        <f aca="false">SUMIFS(matches!$J$2:$J$95,matches!$B$2:$B$95,$A17,matches!$H$2:$H$95,$B17)</f>
        <v>1</v>
      </c>
      <c r="D17" s="20" t="n">
        <f aca="false">SUMIFS(matches!$J$2:$J$95,matches!$B$2:$B$95,$A17,matches!$H$2:$H$95,$B17, matches!$F$2:$F$95, 1)</f>
        <v>1</v>
      </c>
      <c r="E17" s="20" t="n">
        <f aca="false">SUMIFS(matches!$I$2:$I$95,matches!$B$2:$B$95,$A17,matches!$H$2:$H$95,$B17)</f>
        <v>12</v>
      </c>
      <c r="F17" s="20" t="n">
        <f aca="false">SUMIFS(matches!$I$2:$I$95,matches!$B$2:$B$95,$A17,matches!$H$2:$H$95,$B17, matches!$F$2:$F$95, 1)</f>
        <v>12</v>
      </c>
      <c r="G17" s="20" t="n">
        <v>1</v>
      </c>
      <c r="H17" s="22" t="s">
        <v>38</v>
      </c>
      <c r="I17" s="20" t="str">
        <f aca="false">VLOOKUP(B17,all_products!$A$2:$C$30, 3, 0)</f>
        <v>Tnuva Product 9</v>
      </c>
      <c r="J17" s="20" t="str">
        <f aca="false">VLOOKUP($B17, all_products!$A$2:$G$30, 4, 0)</f>
        <v>Sausage/Deli</v>
      </c>
      <c r="K17" s="20" t="n">
        <f aca="false">VLOOKUP($B17, all_products!$A$2:$G$30, 5, 0)</f>
        <v>260</v>
      </c>
      <c r="L17" s="20" t="n">
        <f aca="false">VLOOKUP($B17, all_products!$A$2:$G$30, 6, 0)</f>
        <v>810</v>
      </c>
      <c r="M17" s="20" t="str">
        <f aca="false">VLOOKUP($B17, all_products!$A$2:$G$30, 7, 0)</f>
        <v>Tnuva</v>
      </c>
      <c r="N17" s="20" t="str">
        <f aca="false">VLOOKUP($B17, all_products!$A$2:$L$36, 8, 0)</f>
        <v>טירת צבי</v>
      </c>
      <c r="O17" s="20" t="n">
        <f aca="false">VLOOKUP($B17, all_products!$A$2:$L$36, 9, 0)</f>
        <v>0</v>
      </c>
      <c r="P17" s="20" t="str">
        <f aca="false">VLOOKUP($B17, all_products!$A$2:$L$36, 10, 0)</f>
        <v>SKU</v>
      </c>
      <c r="Q17" s="20" t="n">
        <f aca="false">VLOOKUP($B17, all_products!$A$2:$L$36, 11, 0)</f>
        <v>0</v>
      </c>
      <c r="R17" s="20" t="n">
        <f aca="false">VLOOKUP($B17, all_products!$A$2:$L$36, 12, 0)</f>
        <v>0</v>
      </c>
    </row>
    <row r="18" customFormat="false" ht="12.8" hidden="false" customHeight="false" outlineLevel="0" collapsed="false">
      <c r="A18" s="20" t="n">
        <v>2</v>
      </c>
      <c r="B18" s="20" t="n">
        <v>3</v>
      </c>
      <c r="C18" s="20" t="n">
        <f aca="false">SUMIFS(matches!$J$2:$J$95,matches!$B$2:$B$95,$A18,matches!$H$2:$H$95,$B18)</f>
        <v>1</v>
      </c>
      <c r="D18" s="20" t="n">
        <f aca="false">SUMIFS(matches!$J$2:$J$95,matches!$B$2:$B$95,$A18,matches!$H$2:$H$95,$B18, matches!$F$2:$F$95, 1)</f>
        <v>1</v>
      </c>
      <c r="E18" s="20" t="n">
        <f aca="false">SUMIFS(matches!$I$2:$I$95,matches!$B$2:$B$95,$A18,matches!$H$2:$H$95,$B18)</f>
        <v>15</v>
      </c>
      <c r="F18" s="20" t="n">
        <f aca="false">SUMIFS(matches!$I$2:$I$95,matches!$B$2:$B$95,$A18,matches!$H$2:$H$95,$B18, matches!$F$2:$F$95, 1)</f>
        <v>15</v>
      </c>
      <c r="G18" s="20" t="n">
        <v>1</v>
      </c>
      <c r="H18" s="22" t="s">
        <v>38</v>
      </c>
      <c r="I18" s="20" t="str">
        <f aca="false">VLOOKUP(B18,all_products!$A$2:$C$30, 3, 0)</f>
        <v>Tnuva Product 3</v>
      </c>
      <c r="J18" s="20" t="str">
        <f aca="false">VLOOKUP($B18, all_products!$A$2:$G$30, 4, 0)</f>
        <v>Yogurt</v>
      </c>
      <c r="K18" s="20" t="n">
        <f aca="false">VLOOKUP($B18, all_products!$A$2:$G$30, 5, 0)</f>
        <v>252</v>
      </c>
      <c r="L18" s="20" t="n">
        <f aca="false">VLOOKUP($B18, all_products!$A$2:$G$30, 6, 0)</f>
        <v>810</v>
      </c>
      <c r="M18" s="20" t="str">
        <f aca="false">VLOOKUP($B18, all_products!$A$2:$G$30, 7, 0)</f>
        <v>Tnuva</v>
      </c>
      <c r="N18" s="20" t="str">
        <f aca="false">VLOOKUP($B18, all_products!$A$2:$L$36, 8, 0)</f>
        <v>חלבי</v>
      </c>
      <c r="O18" s="20" t="n">
        <f aca="false">VLOOKUP($B18, all_products!$A$2:$L$36, 9, 0)</f>
        <v>0</v>
      </c>
      <c r="P18" s="20" t="str">
        <f aca="false">VLOOKUP($B18, all_products!$A$2:$L$36, 10, 0)</f>
        <v>SKU</v>
      </c>
      <c r="Q18" s="20" t="n">
        <f aca="false">VLOOKUP($B18, all_products!$A$2:$L$36, 11, 0)</f>
        <v>0</v>
      </c>
      <c r="R18" s="20" t="n">
        <f aca="false">VLOOKUP($B18, all_products!$A$2:$L$36, 12, 0)</f>
        <v>0</v>
      </c>
    </row>
    <row r="19" customFormat="false" ht="12.8" hidden="false" customHeight="false" outlineLevel="0" collapsed="false">
      <c r="A19" s="20" t="n">
        <v>2</v>
      </c>
      <c r="B19" s="20" t="n">
        <v>17</v>
      </c>
      <c r="C19" s="20" t="n">
        <f aca="false">SUMIFS(matches!$J$2:$J$95,matches!$B$2:$B$95,$A19,matches!$H$2:$H$95,$B19)</f>
        <v>1</v>
      </c>
      <c r="D19" s="20" t="n">
        <f aca="false">SUMIFS(matches!$J$2:$J$95,matches!$B$2:$B$95,$A19,matches!$H$2:$H$95,$B19, matches!$F$2:$F$95, 1)</f>
        <v>1</v>
      </c>
      <c r="E19" s="20" t="n">
        <f aca="false">SUMIFS(matches!$I$2:$I$95,matches!$B$2:$B$95,$A19,matches!$H$2:$H$95,$B19)</f>
        <v>10</v>
      </c>
      <c r="F19" s="20" t="n">
        <f aca="false">SUMIFS(matches!$I$2:$I$95,matches!$B$2:$B$95,$A19,matches!$H$2:$H$95,$B19, matches!$F$2:$F$95, 1)</f>
        <v>10</v>
      </c>
      <c r="G19" s="20" t="n">
        <v>1</v>
      </c>
      <c r="H19" s="22" t="s">
        <v>38</v>
      </c>
      <c r="I19" s="20" t="str">
        <f aca="false">VLOOKUP(B19,all_products!$A$2:$C$30, 3, 0)</f>
        <v>Product 2</v>
      </c>
      <c r="J19" s="20" t="str">
        <f aca="false">VLOOKUP($B19, all_products!$A$2:$G$30, 4, 0)</f>
        <v>Sausage/Deli</v>
      </c>
      <c r="K19" s="20" t="n">
        <f aca="false">VLOOKUP($B19, all_products!$A$2:$G$30, 5, 0)</f>
        <v>260</v>
      </c>
      <c r="L19" s="20" t="n">
        <f aca="false">VLOOKUP($B19, all_products!$A$2:$G$30, 6, 0)</f>
        <v>2</v>
      </c>
      <c r="M19" s="20" t="str">
        <f aca="false">VLOOKUP($B19, all_products!$A$2:$G$30, 7, 0)</f>
        <v>Other</v>
      </c>
      <c r="N19" s="20" t="str">
        <f aca="false">VLOOKUP($B19, all_products!$A$2:$L$36, 8, 0)</f>
        <v>טירת צבי</v>
      </c>
      <c r="O19" s="20" t="n">
        <f aca="false">VLOOKUP($B19, all_products!$A$2:$L$36, 9, 0)</f>
        <v>0</v>
      </c>
      <c r="P19" s="20" t="str">
        <f aca="false">VLOOKUP($B19, all_products!$A$2:$L$36, 10, 0)</f>
        <v>SKU</v>
      </c>
      <c r="Q19" s="20" t="n">
        <f aca="false">VLOOKUP($B19, all_products!$A$2:$L$36, 11, 0)</f>
        <v>0</v>
      </c>
      <c r="R19" s="20" t="n">
        <f aca="false">VLOOKUP($B19, all_products!$A$2:$L$36, 12, 0)</f>
        <v>0</v>
      </c>
    </row>
    <row r="20" s="18" customFormat="true" ht="12.8" hidden="false" customHeight="false" outlineLevel="0" collapsed="false">
      <c r="A20" s="18" t="n">
        <v>3</v>
      </c>
      <c r="B20" s="18" t="n">
        <v>4</v>
      </c>
      <c r="C20" s="18" t="n">
        <f aca="false">SUMIFS(matches!$J$2:$J$95,matches!$B$2:$B$95,$A20,matches!$H$2:$H$95,$B20)</f>
        <v>2</v>
      </c>
      <c r="D20" s="18" t="n">
        <f aca="false">SUMIFS(matches!$J$2:$J$95,matches!$B$2:$B$95,$A20,matches!$H$2:$H$95,$B20, matches!$F$2:$F$95, 1)</f>
        <v>1</v>
      </c>
      <c r="E20" s="18" t="n">
        <f aca="false">SUMIFS(matches!$I$2:$I$95,matches!$B$2:$B$95,$A20,matches!$H$2:$H$95,$B20)</f>
        <v>40</v>
      </c>
      <c r="F20" s="18" t="n">
        <f aca="false">SUMIFS(matches!$I$2:$I$95,matches!$B$2:$B$95,$A20,matches!$H$2:$H$95,$B20, matches!$F$2:$F$95, 1)</f>
        <v>20</v>
      </c>
      <c r="G20" s="18" t="n">
        <v>2</v>
      </c>
      <c r="H20" s="19" t="s">
        <v>25</v>
      </c>
      <c r="I20" s="18" t="str">
        <f aca="false">VLOOKUP(B20,all_products!$A$2:$C$30, 3, 0)</f>
        <v>Tnuva Product 4</v>
      </c>
      <c r="J20" s="18" t="str">
        <f aca="false">VLOOKUP($B20, all_products!$A$2:$G$30, 4, 0)</f>
        <v>Melted</v>
      </c>
      <c r="K20" s="18" t="n">
        <f aca="false">VLOOKUP($B20, all_products!$A$2:$G$30, 5, 0)</f>
        <v>262</v>
      </c>
      <c r="L20" s="18" t="n">
        <f aca="false">VLOOKUP($B20, all_products!$A$2:$G$30, 6, 0)</f>
        <v>810</v>
      </c>
      <c r="M20" s="18" t="str">
        <f aca="false">VLOOKUP($B20, all_products!$A$2:$G$30, 7, 0)</f>
        <v>Tnuva</v>
      </c>
      <c r="N20" s="18" t="str">
        <f aca="false">VLOOKUP($B20, all_products!$A$2:$L$36, 8, 0)</f>
        <v>חלבי</v>
      </c>
      <c r="O20" s="18" t="n">
        <f aca="false">VLOOKUP($B20, all_products!$A$2:$L$36, 9, 0)</f>
        <v>0</v>
      </c>
      <c r="P20" s="18" t="str">
        <f aca="false">VLOOKUP($B20, all_products!$A$2:$L$36, 10, 0)</f>
        <v>SKU</v>
      </c>
      <c r="Q20" s="18" t="n">
        <f aca="false">VLOOKUP($B20, all_products!$A$2:$L$36, 11, 0)</f>
        <v>0</v>
      </c>
      <c r="R20" s="18" t="n">
        <f aca="false">VLOOKUP($B20, all_products!$A$2:$L$36, 12, 0)</f>
        <v>0</v>
      </c>
    </row>
    <row r="21" s="18" customFormat="true" ht="12.8" hidden="false" customHeight="false" outlineLevel="0" collapsed="false">
      <c r="A21" s="18" t="n">
        <v>3</v>
      </c>
      <c r="B21" s="18" t="n">
        <v>6</v>
      </c>
      <c r="C21" s="18" t="n">
        <f aca="false">SUMIFS(matches!$J$2:$J$95,matches!$B$2:$B$95,$A21,matches!$H$2:$H$95,$B21)</f>
        <v>2</v>
      </c>
      <c r="D21" s="18" t="n">
        <f aca="false">SUMIFS(matches!$J$2:$J$95,matches!$B$2:$B$95,$A21,matches!$H$2:$H$95,$B21, matches!$F$2:$F$95, 1)</f>
        <v>1</v>
      </c>
      <c r="E21" s="18" t="n">
        <f aca="false">SUMIFS(matches!$I$2:$I$95,matches!$B$2:$B$95,$A21,matches!$H$2:$H$95,$B21)</f>
        <v>12</v>
      </c>
      <c r="F21" s="18" t="n">
        <f aca="false">SUMIFS(matches!$I$2:$I$95,matches!$B$2:$B$95,$A21,matches!$H$2:$H$95,$B21, matches!$F$2:$F$95, 1)</f>
        <v>6</v>
      </c>
      <c r="G21" s="18" t="n">
        <v>2</v>
      </c>
      <c r="H21" s="19" t="s">
        <v>25</v>
      </c>
      <c r="I21" s="18" t="str">
        <f aca="false">VLOOKUP(B21,all_products!$A$2:$C$30, 3, 0)</f>
        <v>Tnuva Product 6</v>
      </c>
      <c r="J21" s="18" t="str">
        <f aca="false">VLOOKUP($B21, all_products!$A$2:$G$30, 4, 0)</f>
        <v>Melted</v>
      </c>
      <c r="K21" s="18" t="n">
        <f aca="false">VLOOKUP($B21, all_products!$A$2:$G$30, 5, 0)</f>
        <v>262</v>
      </c>
      <c r="L21" s="18" t="n">
        <f aca="false">VLOOKUP($B21, all_products!$A$2:$G$30, 6, 0)</f>
        <v>810</v>
      </c>
      <c r="M21" s="18" t="str">
        <f aca="false">VLOOKUP($B21, all_products!$A$2:$G$30, 7, 0)</f>
        <v>Tnuva</v>
      </c>
      <c r="N21" s="18" t="str">
        <f aca="false">VLOOKUP($B21, all_products!$A$2:$L$36, 8, 0)</f>
        <v>חלבי</v>
      </c>
      <c r="O21" s="18" t="n">
        <f aca="false">VLOOKUP($B21, all_products!$A$2:$L$36, 9, 0)</f>
        <v>0</v>
      </c>
      <c r="P21" s="18" t="str">
        <f aca="false">VLOOKUP($B21, all_products!$A$2:$L$36, 10, 0)</f>
        <v>SKU</v>
      </c>
      <c r="Q21" s="18" t="n">
        <f aca="false">VLOOKUP($B21, all_products!$A$2:$L$36, 11, 0)</f>
        <v>0</v>
      </c>
      <c r="R21" s="18" t="n">
        <f aca="false">VLOOKUP($B21, all_products!$A$2:$L$36, 12, 0)</f>
        <v>0</v>
      </c>
    </row>
    <row r="22" s="18" customFormat="true" ht="12.8" hidden="false" customHeight="false" outlineLevel="0" collapsed="false">
      <c r="A22" s="18" t="n">
        <v>3</v>
      </c>
      <c r="B22" s="18" t="n">
        <v>12</v>
      </c>
      <c r="C22" s="18" t="n">
        <f aca="false">SUMIFS(matches!$J$2:$J$95,matches!$B$2:$B$95,$A22,matches!$H$2:$H$95,$B22)</f>
        <v>2</v>
      </c>
      <c r="D22" s="18" t="n">
        <f aca="false">SUMIFS(matches!$J$2:$J$95,matches!$B$2:$B$95,$A22,matches!$H$2:$H$95,$B22, matches!$F$2:$F$95, 1)</f>
        <v>1</v>
      </c>
      <c r="E22" s="18" t="n">
        <f aca="false">SUMIFS(matches!$I$2:$I$95,matches!$B$2:$B$95,$A22,matches!$H$2:$H$95,$B22)</f>
        <v>32</v>
      </c>
      <c r="F22" s="18" t="n">
        <f aca="false">SUMIFS(matches!$I$2:$I$95,matches!$B$2:$B$95,$A22,matches!$H$2:$H$95,$B22, matches!$F$2:$F$95, 1)</f>
        <v>16</v>
      </c>
      <c r="G22" s="18" t="n">
        <v>2</v>
      </c>
      <c r="H22" s="19" t="s">
        <v>25</v>
      </c>
      <c r="I22" s="18" t="str">
        <f aca="false">VLOOKUP(B22,all_products!$A$2:$C$30, 3, 0)</f>
        <v>Tnuva Product 12</v>
      </c>
      <c r="J22" s="18" t="str">
        <f aca="false">VLOOKUP($B22, all_products!$A$2:$G$30, 4, 0)</f>
        <v>cottage</v>
      </c>
      <c r="K22" s="18" t="n">
        <f aca="false">VLOOKUP($B22, all_products!$A$2:$G$30, 5, 0)</f>
        <v>269</v>
      </c>
      <c r="L22" s="18" t="n">
        <f aca="false">VLOOKUP($B22, all_products!$A$2:$G$30, 6, 0)</f>
        <v>810</v>
      </c>
      <c r="M22" s="18" t="str">
        <f aca="false">VLOOKUP($B22, all_products!$A$2:$G$30, 7, 0)</f>
        <v>Tnuva</v>
      </c>
      <c r="N22" s="18" t="str">
        <f aca="false">VLOOKUP($B22, all_products!$A$2:$L$36, 8, 0)</f>
        <v>חלבי</v>
      </c>
      <c r="O22" s="18" t="n">
        <f aca="false">VLOOKUP($B22, all_products!$A$2:$L$36, 9, 0)</f>
        <v>0</v>
      </c>
      <c r="P22" s="18" t="str">
        <f aca="false">VLOOKUP($B22, all_products!$A$2:$L$36, 10, 0)</f>
        <v>SKU</v>
      </c>
      <c r="Q22" s="18" t="n">
        <f aca="false">VLOOKUP($B22, all_products!$A$2:$L$36, 11, 0)</f>
        <v>0</v>
      </c>
      <c r="R22" s="18" t="n">
        <f aca="false">VLOOKUP($B22, all_products!$A$2:$L$36, 12, 0)</f>
        <v>0</v>
      </c>
    </row>
    <row r="23" s="18" customFormat="true" ht="12.8" hidden="false" customHeight="false" outlineLevel="0" collapsed="false">
      <c r="A23" s="18" t="n">
        <v>3</v>
      </c>
      <c r="B23" s="18" t="n">
        <v>14</v>
      </c>
      <c r="C23" s="18" t="n">
        <f aca="false">SUMIFS(matches!$J$2:$J$95,matches!$B$2:$B$95,$A23,matches!$H$2:$H$95,$B23)</f>
        <v>1</v>
      </c>
      <c r="D23" s="18" t="n">
        <f aca="false">SUMIFS(matches!$J$2:$J$95,matches!$B$2:$B$95,$A23,matches!$H$2:$H$95,$B23, matches!$F$2:$F$95, 1)</f>
        <v>1</v>
      </c>
      <c r="E23" s="18" t="n">
        <f aca="false">SUMIFS(matches!$I$2:$I$95,matches!$B$2:$B$95,$A23,matches!$H$2:$H$95,$B23)</f>
        <v>10</v>
      </c>
      <c r="F23" s="18" t="n">
        <f aca="false">SUMIFS(matches!$I$2:$I$95,matches!$B$2:$B$95,$A23,matches!$H$2:$H$95,$B23, matches!$F$2:$F$95, 1)</f>
        <v>10</v>
      </c>
      <c r="G23" s="18" t="n">
        <v>2</v>
      </c>
      <c r="H23" s="19" t="s">
        <v>25</v>
      </c>
      <c r="I23" s="18" t="str">
        <f aca="false">VLOOKUP(B23,all_products!$A$2:$C$30, 3, 0)</f>
        <v>Tnuva Product Empty 14</v>
      </c>
      <c r="J23" s="18" t="str">
        <f aca="false">VLOOKUP($B23, all_products!$A$2:$G$30, 4, 0)</f>
        <v>Butter</v>
      </c>
      <c r="K23" s="18" t="n">
        <f aca="false">VLOOKUP($B23, all_products!$A$2:$G$30, 5, 0)</f>
        <v>256</v>
      </c>
      <c r="L23" s="18" t="n">
        <f aca="false">VLOOKUP($B23, all_products!$A$2:$G$30, 6, 0)</f>
        <v>810</v>
      </c>
      <c r="M23" s="18" t="str">
        <f aca="false">VLOOKUP($B23, all_products!$A$2:$G$30, 7, 0)</f>
        <v>Tnuva</v>
      </c>
      <c r="N23" s="18" t="str">
        <f aca="false">VLOOKUP($B23, all_products!$A$2:$L$36, 8, 0)</f>
        <v>חלבי</v>
      </c>
      <c r="O23" s="18" t="n">
        <f aca="false">VLOOKUP($B23, all_products!$A$2:$L$36, 9, 0)</f>
        <v>0</v>
      </c>
      <c r="P23" s="18" t="str">
        <f aca="false">VLOOKUP($B23, all_products!$A$2:$L$36, 10, 0)</f>
        <v>Empty</v>
      </c>
      <c r="Q23" s="18" t="n">
        <f aca="false">VLOOKUP($B23, all_products!$A$2:$L$36, 11, 0)</f>
        <v>0</v>
      </c>
      <c r="R23" s="18" t="n">
        <f aca="false">VLOOKUP($B23, all_products!$A$2:$L$36, 12, 0)</f>
        <v>0</v>
      </c>
    </row>
    <row r="24" s="18" customFormat="true" ht="12.8" hidden="false" customHeight="false" outlineLevel="0" collapsed="false">
      <c r="A24" s="18" t="n">
        <v>3</v>
      </c>
      <c r="B24" s="18" t="n">
        <v>16</v>
      </c>
      <c r="C24" s="18" t="n">
        <f aca="false">SUMIFS(matches!$J$2:$J$95,matches!$B$2:$B$95,$A24,matches!$H$2:$H$95,$B24)</f>
        <v>2</v>
      </c>
      <c r="D24" s="18" t="n">
        <f aca="false">SUMIFS(matches!$J$2:$J$95,matches!$B$2:$B$95,$A24,matches!$H$2:$H$95,$B24, matches!$F$2:$F$95, 1)</f>
        <v>2</v>
      </c>
      <c r="E24" s="18" t="n">
        <f aca="false">SUMIFS(matches!$I$2:$I$95,matches!$B$2:$B$95,$A24,matches!$H$2:$H$95,$B24)</f>
        <v>16</v>
      </c>
      <c r="F24" s="18" t="n">
        <f aca="false">SUMIFS(matches!$I$2:$I$95,matches!$B$2:$B$95,$A24,matches!$H$2:$H$95,$B24, matches!$F$2:$F$95, 1)</f>
        <v>16</v>
      </c>
      <c r="G24" s="18" t="n">
        <v>2</v>
      </c>
      <c r="H24" s="19" t="s">
        <v>25</v>
      </c>
      <c r="I24" s="18" t="str">
        <f aca="false">VLOOKUP(B24,all_products!$A$2:$C$30, 3, 0)</f>
        <v>Product 1</v>
      </c>
      <c r="J24" s="18" t="str">
        <f aca="false">VLOOKUP($B24, all_products!$A$2:$G$30, 4, 0)</f>
        <v>Yogurt</v>
      </c>
      <c r="K24" s="18" t="n">
        <f aca="false">VLOOKUP($B24, all_products!$A$2:$G$30, 5, 0)</f>
        <v>252</v>
      </c>
      <c r="L24" s="18" t="n">
        <f aca="false">VLOOKUP($B24, all_products!$A$2:$G$30, 6, 0)</f>
        <v>2</v>
      </c>
      <c r="M24" s="18" t="str">
        <f aca="false">VLOOKUP($B24, all_products!$A$2:$G$30, 7, 0)</f>
        <v>Other</v>
      </c>
      <c r="N24" s="18" t="str">
        <f aca="false">VLOOKUP($B24, all_products!$A$2:$L$36, 8, 0)</f>
        <v>חלבי</v>
      </c>
      <c r="O24" s="18" t="n">
        <f aca="false">VLOOKUP($B24, all_products!$A$2:$L$36, 9, 0)</f>
        <v>0</v>
      </c>
      <c r="P24" s="18" t="str">
        <f aca="false">VLOOKUP($B24, all_products!$A$2:$L$36, 10, 0)</f>
        <v>SKU</v>
      </c>
      <c r="Q24" s="18" t="n">
        <f aca="false">VLOOKUP($B24, all_products!$A$2:$L$36, 11, 0)</f>
        <v>0</v>
      </c>
      <c r="R24" s="18" t="n">
        <f aca="false">VLOOKUP($B24, all_products!$A$2:$L$36, 12, 0)</f>
        <v>0</v>
      </c>
    </row>
    <row r="25" s="18" customFormat="true" ht="12.8" hidden="false" customHeight="false" outlineLevel="0" collapsed="false">
      <c r="A25" s="18" t="n">
        <v>3</v>
      </c>
      <c r="B25" s="18" t="n">
        <v>18</v>
      </c>
      <c r="C25" s="18" t="n">
        <f aca="false">SUMIFS(matches!$J$2:$J$95,matches!$B$2:$B$95,$A25,matches!$H$2:$H$95,$B25)</f>
        <v>3</v>
      </c>
      <c r="D25" s="18" t="n">
        <f aca="false">SUMIFS(matches!$J$2:$J$95,matches!$B$2:$B$95,$A25,matches!$H$2:$H$95,$B25, matches!$F$2:$F$95, 1)</f>
        <v>3</v>
      </c>
      <c r="E25" s="18" t="n">
        <f aca="false">SUMIFS(matches!$I$2:$I$95,matches!$B$2:$B$95,$A25,matches!$H$2:$H$95,$B25)</f>
        <v>36</v>
      </c>
      <c r="F25" s="18" t="n">
        <f aca="false">SUMIFS(matches!$I$2:$I$95,matches!$B$2:$B$95,$A25,matches!$H$2:$H$95,$B25, matches!$F$2:$F$95, 1)</f>
        <v>36</v>
      </c>
      <c r="G25" s="18" t="n">
        <v>2</v>
      </c>
      <c r="H25" s="19" t="s">
        <v>25</v>
      </c>
      <c r="I25" s="18" t="str">
        <f aca="false">VLOOKUP(B25,all_products!$A$2:$C$30, 3, 0)</f>
        <v>Product 3</v>
      </c>
      <c r="J25" s="18" t="str">
        <f aca="false">VLOOKUP($B25, all_products!$A$2:$G$30, 4, 0)</f>
        <v>Melted</v>
      </c>
      <c r="K25" s="18" t="n">
        <f aca="false">VLOOKUP($B25, all_products!$A$2:$G$30, 5, 0)</f>
        <v>262</v>
      </c>
      <c r="L25" s="18" t="n">
        <f aca="false">VLOOKUP($B25, all_products!$A$2:$G$30, 6, 0)</f>
        <v>2</v>
      </c>
      <c r="M25" s="18" t="str">
        <f aca="false">VLOOKUP($B25, all_products!$A$2:$G$30, 7, 0)</f>
        <v>Other</v>
      </c>
      <c r="N25" s="18" t="str">
        <f aca="false">VLOOKUP($B25, all_products!$A$2:$L$36, 8, 0)</f>
        <v>חלבי</v>
      </c>
      <c r="O25" s="18" t="n">
        <f aca="false">VLOOKUP($B25, all_products!$A$2:$L$36, 9, 0)</f>
        <v>0</v>
      </c>
      <c r="P25" s="18" t="str">
        <f aca="false">VLOOKUP($B25, all_products!$A$2:$L$36, 10, 0)</f>
        <v>Other</v>
      </c>
      <c r="Q25" s="18" t="n">
        <f aca="false">VLOOKUP($B25, all_products!$A$2:$L$36, 11, 0)</f>
        <v>0</v>
      </c>
      <c r="R25" s="18" t="n">
        <f aca="false">VLOOKUP($B25, all_products!$A$2:$L$36, 12, 0)</f>
        <v>0</v>
      </c>
    </row>
  </sheetData>
  <autoFilter ref="A1:M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2020-01-13T17:57:42Z</dcterms:modified>
  <cp:revision>156</cp:revision>
  <dc:subject/>
  <dc:title/>
</cp:coreProperties>
</file>