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matches!$A$1:$J$2</definedName>
    <definedName function="false" hidden="true" localSheetId="2" name="_xlnm._FilterDatabase" vbProcedure="false">scif!$B$1:$P$2</definedName>
    <definedName function="false" hidden="false" localSheetId="0" name="_xlnm._FilterDatabase" vbProcedure="false">matches!$A$1:$J$10</definedName>
    <definedName function="false" hidden="false" localSheetId="0" name="_xlnm._FilterDatabase_0" vbProcedure="false">matches!$A$1:$J$2</definedName>
    <definedName function="false" hidden="false" localSheetId="0" name="_xlnm._FilterDatabase_0_0" vbProcedure="false">matches!$A$1:$J$2</definedName>
    <definedName function="false" hidden="false" localSheetId="0" name="_xlnm._FilterDatabase_0_0_0" vbProcedure="false">matches!$A$1:$J$2</definedName>
    <definedName function="false" hidden="false" localSheetId="0" name="_xlnm._FilterDatabase_0_0_0_0" vbProcedure="false">matches!$A$1:$J$2</definedName>
    <definedName function="false" hidden="false" localSheetId="0" name="_xlnm._FilterDatabase_0_0_0_0_0" vbProcedure="false">matches!$A$1:$J$2</definedName>
    <definedName function="false" hidden="false" localSheetId="0" name="_xlnm._FilterDatabase_0_0_0_0_0_0" vbProcedure="false">matches!$A$1:$J$2</definedName>
    <definedName function="false" hidden="false" localSheetId="0" name="_xlnm._FilterDatabase_0_0_0_0_0_0_0" vbProcedure="false">matches!$A$1:$J$2</definedName>
    <definedName function="false" hidden="false" localSheetId="0" name="_xlnm._FilterDatabase_0_0_0_0_0_0_0_0" vbProcedure="false">matches!$A$1:$J$2</definedName>
    <definedName function="false" hidden="false" localSheetId="0" name="_xlnm._FilterDatabase_0_0_0_0_0_0_0_0_0" vbProcedure="false">matches!$A$1:$J$2</definedName>
    <definedName function="false" hidden="false" localSheetId="0" name="_xlnm._FilterDatabase_0_0_0_0_0_0_0_0_0_0" vbProcedure="false">matches!$A$1:$J$2</definedName>
    <definedName function="false" hidden="false" localSheetId="0" name="_xlnm._FilterDatabase_0_0_0_0_0_0_0_0_0_0_0" vbProcedure="false">matches!$A$1:$J$2</definedName>
    <definedName function="false" hidden="false" localSheetId="0" name="_xlnm._FilterDatabase_0_0_0_0_0_0_0_0_0_0_0_0" vbProcedure="false">matches!$A$1:$J$2</definedName>
    <definedName function="false" hidden="false" localSheetId="0" name="_xlnm._FilterDatabase_0_0_0_0_0_0_0_0_0_0_0_0_0" vbProcedure="false">matches!$A$1:$J$2</definedName>
    <definedName function="false" hidden="false" localSheetId="0" name="_xlnm._FilterDatabase_0_0_0_0_0_0_0_0_0_0_0_0_0_0" vbProcedure="false">matches!$A$1:$J$2</definedName>
    <definedName function="false" hidden="false" localSheetId="0" name="_xlnm._FilterDatabase_0_0_0_0_0_0_0_0_0_0_0_0_0_0_0" vbProcedure="false">matches!$A$1:$J$2</definedName>
    <definedName function="false" hidden="false" localSheetId="0" name="_xlnm._FilterDatabase_0_0_0_0_0_0_0_0_0_0_0_0_0_0_0_0" vbProcedure="false">matches!$A$1:$J$2</definedName>
    <definedName function="false" hidden="false" localSheetId="0" name="_xlnm._FilterDatabase_0_0_0_0_0_0_0_0_0_0_0_0_0_0_0_0_0" vbProcedure="false">matches!$A$1:$J$2</definedName>
    <definedName function="false" hidden="false" localSheetId="0" name="_xlnm._FilterDatabase_0_0_0_0_0_0_0_0_0_0_0_0_0_0_0_0_0_0" vbProcedure="false">matches!$A$1:$J$2</definedName>
    <definedName function="false" hidden="false" localSheetId="0" name="_xlnm._FilterDatabase_0_0_0_0_0_0_0_0_0_0_0_0_0_0_0_0_0_0_0" vbProcedure="false">matches!$A$1:$J$2</definedName>
    <definedName function="false" hidden="false" localSheetId="0" name="_xlnm._FilterDatabase_0_0_0_0_0_0_0_0_0_0_0_0_0_0_0_0_0_0_0_0" vbProcedure="false">matches!$A$1:$J$2</definedName>
    <definedName function="false" hidden="false" localSheetId="0" name="_xlnm._FilterDatabase_0_0_0_0_0_0_0_0_0_0_0_0_0_0_0_0_0_0_0_0_0" vbProcedure="false">matches!$A$1:$J$2</definedName>
    <definedName function="false" hidden="false" localSheetId="0" name="_xlnm._FilterDatabase_0_0_0_0_0_0_0_0_0_0_0_0_0_0_0_0_0_0_0_0_0_0" vbProcedure="false">matches!$A$1:$J$2</definedName>
    <definedName function="false" hidden="false" localSheetId="0" name="_xlnm._FilterDatabase_0_0_0_0_0_0_0_0_0_0_0_0_0_0_0_0_0_0_0_0_0_0_0" vbProcedure="false">matches!$A$1:$J$2</definedName>
    <definedName function="false" hidden="false" localSheetId="0" name="_xlnm._FilterDatabase_0_0_0_0_0_0_0_0_0_0_0_0_0_0_0_0_0_0_0_0_0_0_0_0" vbProcedure="false">matches!$A$1:$J$2</definedName>
    <definedName function="false" hidden="false" localSheetId="0" name="_xlnm._FilterDatabase_0_0_0_0_0_0_0_0_0_0_0_0_0_0_0_0_0_0_0_0_0_0_0_0_0" vbProcedure="false">matches!$A$1:$J$2</definedName>
    <definedName function="false" hidden="false" localSheetId="2" name="_xlnm._FilterDatabase" vbProcedure="false">scif!$B$1:$P$2</definedName>
    <definedName function="false" hidden="false" localSheetId="2" name="_xlnm._FilterDatabase_0" vbProcedure="false">scif!$B$1:$P$2</definedName>
    <definedName function="false" hidden="false" localSheetId="2" name="_xlnm._FilterDatabase_0_0" vbProcedure="false">scif!$B$1:$P$2</definedName>
    <definedName function="false" hidden="false" localSheetId="2" name="_xlnm._FilterDatabase_0_0_0" vbProcedure="false">scif!$B$1:$P$2</definedName>
    <definedName function="false" hidden="false" localSheetId="2" name="_xlnm._FilterDatabase_0_0_0_0" vbProcedure="false">scif!$B$1:$P$2</definedName>
    <definedName function="false" hidden="false" localSheetId="2" name="_xlnm._FilterDatabase_0_0_0_0_0" vbProcedure="false">scif!$B$1:$P$2</definedName>
    <definedName function="false" hidden="false" localSheetId="2" name="_xlnm._FilterDatabase_0_0_0_0_0_0" vbProcedure="false">scif!$B$1:$P$2</definedName>
    <definedName function="false" hidden="false" localSheetId="2" name="_xlnm._FilterDatabase_0_0_0_0_0_0_0" vbProcedure="false">scif!$B$1:$P$2</definedName>
    <definedName function="false" hidden="false" localSheetId="2" name="_xlnm._FilterDatabase_0_0_0_0_0_0_0_0" vbProcedure="false">scif!$B$1:$P$2</definedName>
    <definedName function="false" hidden="false" localSheetId="2" name="_xlnm._FilterDatabase_0_0_0_0_0_0_0_0_0" vbProcedure="false">scif!$B$1:$P$2</definedName>
    <definedName function="false" hidden="false" localSheetId="2" name="_xlnm._FilterDatabase_0_0_0_0_0_0_0_0_0_0" vbProcedure="false">scif!$B$1:$P$2</definedName>
    <definedName function="false" hidden="false" localSheetId="2" name="_xlnm._FilterDatabase_0_0_0_0_0_0_0_0_0_0_0" vbProcedure="false">scif!$B$1:$P$2</definedName>
    <definedName function="false" hidden="false" localSheetId="2" name="_xlnm._FilterDatabase_0_0_0_0_0_0_0_0_0_0_0_0" vbProcedure="false">scif!$B$1:$P$2</definedName>
    <definedName function="false" hidden="false" localSheetId="2" name="_xlnm._FilterDatabase_0_0_0_0_0_0_0_0_0_0_0_0_0" vbProcedure="false">scif!$B$1:$P$2</definedName>
    <definedName function="false" hidden="false" localSheetId="2" name="_xlnm._FilterDatabase_0_0_0_0_0_0_0_0_0_0_0_0_0_0" vbProcedure="false">scif!$B$1:$P$2</definedName>
    <definedName function="false" hidden="false" localSheetId="2" name="_xlnm._FilterDatabase_0_0_0_0_0_0_0_0_0_0_0_0_0_0_0" vbProcedure="false">scif!$B$1:$P$2</definedName>
    <definedName function="false" hidden="false" localSheetId="2" name="_xlnm._FilterDatabase_0_0_0_0_0_0_0_0_0_0_0_0_0_0_0_0" vbProcedure="false">scif!$B$1:$P$2</definedName>
    <definedName function="false" hidden="false" localSheetId="2" name="_xlnm._FilterDatabase_0_0_0_0_0_0_0_0_0_0_0_0_0_0_0_0_0" vbProcedure="false">scif!$B$1:$P$2</definedName>
    <definedName function="false" hidden="false" localSheetId="2" name="_xlnm._FilterDatabase_0_0_0_0_0_0_0_0_0_0_0_0_0_0_0_0_0_0" vbProcedure="false">scif!$B$1:$P$2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<sst xmlns="http://schemas.openxmlformats.org/spreadsheetml/2006/main" count="95" uniqueCount="49">
  <si>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</si>
  <si>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</si>
  <si>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</si>
  <si>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</si>
  <si>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</si>
  <si>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</si>
  <si>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</si>
  <si>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</si>
  <si>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</si>
  <si>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</si>
  <si>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scene_id</t>
  </si>
  <si>
    <t xml:space="preserve">item_id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</si>
  <si>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</si>
  <si>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</si>
  <si>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</si>
  <si>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</si>
  <si>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</si>
  <si>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</si>
  <si>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sub_category</t>
  </si>
  <si>
    <t xml:space="preserve">sub_category_fk</t>
  </si>
  <si>
    <t xml:space="preserve">product_type</t>
  </si>
  <si>
    <t xml:space="preserve">brand_name</t>
  </si>
  <si>
    <t xml:space="preserve">brand_fk</t>
  </si>
  <si>
    <t xml:space="preserve">produt_ean_code</t>
  </si>
  <si>
    <t xml:space="preserve">Comments</t>
  </si>
  <si>
    <t xml:space="preserve">Product 1</t>
  </si>
  <si>
    <t xml:space="preserve">Yellow Cheese Shelf</t>
  </si>
  <si>
    <t xml:space="preserve">Central Bottling Company</t>
  </si>
  <si>
    <t xml:space="preserve">Yellow cheeses lite shelf</t>
  </si>
  <si>
    <t xml:space="preserve">SKU</t>
  </si>
  <si>
    <t xml:space="preserve">Terra</t>
  </si>
  <si>
    <t xml:space="preserve">Product 2</t>
  </si>
  <si>
    <t xml:space="preserve">Standard yellow cheeses and shelf</t>
  </si>
  <si>
    <t xml:space="preserve">Product 3</t>
  </si>
  <si>
    <t xml:space="preserve">Product 4</t>
  </si>
  <si>
    <t xml:space="preserve">General Empty</t>
  </si>
  <si>
    <t xml:space="preserve">General</t>
  </si>
  <si>
    <t xml:space="preserve">Other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</si>
  <si>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</si>
  <si>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</si>
  <si>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</si>
  <si>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</si>
  <si>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</si>
  <si>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</si>
  <si>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</si>
  <si>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product_ean_code</t>
  </si>
  <si>
    <t xml:space="preserve">test case 1</t>
  </si>
  <si>
    <t xml:space="preserve">test case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</si>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</sst>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I4" activeCellId="0" sqref="I4"/>
    </sheetView>
  </sheetViews>
  <sheetFormatPr defaultRowHeight="12.8"/>
  <cols>
    <col collapsed="false" hidden="false" max="1" min="1" style="0" width="16.469387755102"/>
    <col collapsed="false" hidden="false" max="2" min="2" style="0" width="8.36734693877551"/>
    <col collapsed="false" hidden="false" max="3" min="3" style="0" width="13.0918367346939"/>
    <col collapsed="false" hidden="false" max="4" min="4" style="0" width="9.71938775510204"/>
    <col collapsed="false" hidden="false" max="5" min="5" style="0" width="19.7091836734694"/>
    <col collapsed="false" hidden="false" max="6" min="6" style="0" width="12.5561224489796"/>
    <col collapsed="false" hidden="false" max="7" min="7" style="0" width="15.2551020408163"/>
    <col collapsed="false" hidden="false" max="8" min="8" style="0" width="10.2602040816327"/>
    <col collapsed="false" hidden="false" max="9" min="9" style="0" width="15.3877551020408"/>
    <col collapsed="false" hidden="false" max="10" min="10" style="1" width="29.6989795918367"/>
    <col collapsed="false" hidden="false" max="11" min="11" style="0" width="8.36734693877551"/>
    <col collapsed="false" hidden="false" max="12" min="12" style="0" width="10.260204081632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2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3</v>
      </c>
      <c r="J2" s="1" t="n">
        <v>1</v>
      </c>
      <c r="K2" s="0" t="n">
        <v>1</v>
      </c>
      <c r="L2" s="0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all_products!$A$2:$B$15, 2, 0)</f>
        <v>4</v>
      </c>
      <c r="J3" s="1" t="n">
        <v>1</v>
      </c>
      <c r="K3" s="0" t="n">
        <v>1</v>
      </c>
      <c r="L3" s="0" t="n">
        <v>2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2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all_products!$A$2:$B$15, 2, 0)</f>
        <v>5</v>
      </c>
      <c r="J4" s="1" t="n">
        <v>1</v>
      </c>
      <c r="K4" s="0" t="n">
        <v>1</v>
      </c>
      <c r="L4" s="0" t="n">
        <v>3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3</v>
      </c>
      <c r="E5" s="0" t="n">
        <v>2</v>
      </c>
      <c r="F5" s="0" t="n">
        <v>1</v>
      </c>
      <c r="G5" s="0" t="n">
        <v>1</v>
      </c>
      <c r="H5" s="0" t="n">
        <v>4</v>
      </c>
      <c r="I5" s="0" t="n">
        <f aca="false">VLOOKUP(H5, all_products!$A$2:$B$15, 2, 0)</f>
        <v>6</v>
      </c>
      <c r="J5" s="1" t="n">
        <v>1</v>
      </c>
      <c r="K5" s="0" t="n">
        <v>1</v>
      </c>
      <c r="L5" s="0" t="n">
        <v>4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</v>
      </c>
      <c r="D6" s="0" t="n">
        <v>2</v>
      </c>
      <c r="E6" s="0" t="n">
        <v>3</v>
      </c>
      <c r="F6" s="0" t="n">
        <v>1</v>
      </c>
      <c r="G6" s="0" t="n">
        <v>1</v>
      </c>
      <c r="H6" s="0" t="n">
        <v>1</v>
      </c>
      <c r="I6" s="0" t="n">
        <f aca="false">VLOOKUP(H6, all_products!$A$2:$B$15, 2, 0)</f>
        <v>3</v>
      </c>
      <c r="J6" s="1" t="n">
        <v>1</v>
      </c>
      <c r="K6" s="0" t="n">
        <v>2</v>
      </c>
      <c r="L6" s="0" t="n">
        <v>1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n">
        <v>1</v>
      </c>
      <c r="D7" s="0" t="n">
        <v>3</v>
      </c>
      <c r="E7" s="0" t="n">
        <v>2</v>
      </c>
      <c r="F7" s="0" t="n">
        <v>1</v>
      </c>
      <c r="G7" s="0" t="n">
        <v>2</v>
      </c>
      <c r="H7" s="0" t="n">
        <v>2</v>
      </c>
      <c r="I7" s="0" t="n">
        <f aca="false">VLOOKUP(H7, all_products!$A$2:$B$15, 2, 0)</f>
        <v>4</v>
      </c>
      <c r="J7" s="1" t="n">
        <v>1</v>
      </c>
      <c r="K7" s="0" t="n">
        <v>2</v>
      </c>
      <c r="L7" s="0" t="n">
        <v>2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n">
        <v>1</v>
      </c>
      <c r="D8" s="0" t="n">
        <v>4</v>
      </c>
      <c r="E8" s="0" t="n">
        <v>1</v>
      </c>
      <c r="F8" s="0" t="n">
        <v>1</v>
      </c>
      <c r="G8" s="0" t="n">
        <v>3</v>
      </c>
      <c r="H8" s="0" t="n">
        <v>3</v>
      </c>
      <c r="I8" s="0" t="n">
        <f aca="false">VLOOKUP(H8, all_products!$A$2:$B$15, 2, 0)</f>
        <v>5</v>
      </c>
      <c r="J8" s="1" t="n">
        <v>1</v>
      </c>
      <c r="K8" s="0" t="n">
        <v>2</v>
      </c>
      <c r="L8" s="0" t="n">
        <v>3</v>
      </c>
    </row>
    <row r="9" customFormat="false" ht="12.8" hidden="false" customHeight="false" outlineLevel="0" collapsed="false">
      <c r="A9" s="0" t="n">
        <v>8</v>
      </c>
      <c r="B9" s="0" t="n">
        <v>3</v>
      </c>
      <c r="C9" s="0" t="n">
        <v>1</v>
      </c>
      <c r="D9" s="0" t="n">
        <v>4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f aca="false">VLOOKUP(H9, all_products!$A$2:$B$15, 2, 0)</f>
        <v>3</v>
      </c>
      <c r="J9" s="1" t="n">
        <v>1</v>
      </c>
      <c r="K9" s="0" t="n">
        <v>3</v>
      </c>
      <c r="L9" s="0" t="n">
        <v>1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v>1</v>
      </c>
      <c r="D10" s="0" t="n">
        <v>2</v>
      </c>
      <c r="E10" s="0" t="n">
        <v>3</v>
      </c>
      <c r="F10" s="0" t="n">
        <v>1</v>
      </c>
      <c r="G10" s="0" t="n">
        <v>1</v>
      </c>
      <c r="H10" s="0" t="n">
        <v>5</v>
      </c>
      <c r="I10" s="0" t="n">
        <f aca="false">VLOOKUP(H10, all_products!$A$2:$B$15, 2, 0)</f>
        <v>7</v>
      </c>
      <c r="J10" s="1" t="n">
        <v>1</v>
      </c>
      <c r="K10" s="0" t="n">
        <v>4</v>
      </c>
      <c r="L10" s="0" t="n">
        <v>5</v>
      </c>
    </row>
  </sheetData>
  <autoFilter ref="A1:J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2.8"/>
  <cols>
    <col collapsed="false" hidden="false" max="1" min="1" style="0" width="9.44897959183673"/>
    <col collapsed="false" hidden="false" max="2" min="2" style="0" width="9.31632653061224"/>
    <col collapsed="false" hidden="false" max="3" min="3" style="0" width="19.8418367346939"/>
    <col collapsed="false" hidden="false" max="4" min="4" style="0" width="23.0816326530612"/>
    <col collapsed="false" hidden="false" max="5" min="5" style="0" width="9.58673469387755"/>
    <col collapsed="false" hidden="false" max="6" min="6" style="0" width="14.3112244897959"/>
    <col collapsed="false" hidden="false" max="7" min="7" style="0" width="15.3877551020408"/>
    <col collapsed="false" hidden="false" max="8" min="8" style="0" width="12.5561224489796"/>
    <col collapsed="false" hidden="false" max="9" min="9" style="0" width="15.3877551020408"/>
    <col collapsed="false" hidden="false" max="10" min="10" style="0" width="12.5561224489796"/>
    <col collapsed="false" hidden="false" max="11" min="11" style="0" width="11.8775510204082"/>
    <col collapsed="false" hidden="false" max="12" min="12" style="0" width="12.8265306122449"/>
    <col collapsed="false" hidden="false" max="13" min="13" style="0" width="16.7397959183673"/>
  </cols>
  <sheetData>
    <row r="1" customFormat="false" ht="12.8" hidden="false" customHeight="false" outlineLevel="0" collapsed="false">
      <c r="A1" s="4" t="s">
        <v>7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s">
        <v>25</v>
      </c>
      <c r="D2" s="0" t="s">
        <v>26</v>
      </c>
      <c r="E2" s="0" t="n">
        <v>35</v>
      </c>
      <c r="F2" s="0" t="n">
        <v>45</v>
      </c>
      <c r="G2" s="0" t="s">
        <v>27</v>
      </c>
      <c r="H2" s="0" t="s">
        <v>28</v>
      </c>
      <c r="I2" s="0" t="n">
        <v>169</v>
      </c>
      <c r="J2" s="0" t="s">
        <v>29</v>
      </c>
      <c r="K2" s="0" t="s">
        <v>30</v>
      </c>
      <c r="L2" s="0" t="n">
        <v>99</v>
      </c>
      <c r="M2" s="0" t="n">
        <v>7290102394845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s">
        <v>31</v>
      </c>
      <c r="D3" s="0" t="s">
        <v>26</v>
      </c>
      <c r="E3" s="0" t="n">
        <v>35</v>
      </c>
      <c r="F3" s="0" t="n">
        <v>45</v>
      </c>
      <c r="G3" s="0" t="s">
        <v>27</v>
      </c>
      <c r="H3" s="0" t="s">
        <v>32</v>
      </c>
      <c r="I3" s="0" t="n">
        <v>144</v>
      </c>
      <c r="J3" s="0" t="s">
        <v>29</v>
      </c>
      <c r="K3" s="0" t="s">
        <v>30</v>
      </c>
      <c r="L3" s="0" t="n">
        <v>99</v>
      </c>
      <c r="M3" s="0" t="n">
        <v>7290102397730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s">
        <v>33</v>
      </c>
      <c r="D4" s="0" t="s">
        <v>26</v>
      </c>
      <c r="E4" s="0" t="n">
        <v>35</v>
      </c>
      <c r="F4" s="0" t="n">
        <v>45</v>
      </c>
      <c r="G4" s="0" t="s">
        <v>27</v>
      </c>
      <c r="H4" s="0" t="s">
        <v>28</v>
      </c>
      <c r="I4" s="0" t="n">
        <v>169</v>
      </c>
      <c r="J4" s="0" t="s">
        <v>29</v>
      </c>
      <c r="K4" s="0" t="s">
        <v>30</v>
      </c>
      <c r="L4" s="0" t="n">
        <v>99</v>
      </c>
      <c r="M4" s="0" t="n">
        <v>7290102396665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s">
        <v>34</v>
      </c>
      <c r="D5" s="0" t="s">
        <v>26</v>
      </c>
      <c r="E5" s="0" t="n">
        <v>35</v>
      </c>
      <c r="F5" s="0" t="n">
        <v>45</v>
      </c>
      <c r="G5" s="0" t="s">
        <v>27</v>
      </c>
      <c r="H5" s="0" t="s">
        <v>32</v>
      </c>
      <c r="I5" s="0" t="n">
        <v>144</v>
      </c>
      <c r="J5" s="0" t="s">
        <v>29</v>
      </c>
      <c r="K5" s="0" t="s">
        <v>30</v>
      </c>
      <c r="L5" s="0" t="n">
        <v>99</v>
      </c>
      <c r="M5" s="0" t="n">
        <v>7290102394463</v>
      </c>
    </row>
    <row r="6" customFormat="false" ht="12.8" hidden="false" customHeight="false" outlineLevel="0" collapsed="false">
      <c r="A6" s="0" t="n">
        <v>5</v>
      </c>
      <c r="B6" s="0" t="n">
        <v>7</v>
      </c>
      <c r="C6" s="0" t="s">
        <v>35</v>
      </c>
      <c r="D6" s="0" t="s">
        <v>36</v>
      </c>
      <c r="E6" s="0" t="n">
        <v>0</v>
      </c>
      <c r="F6" s="0" t="n">
        <v>1</v>
      </c>
      <c r="G6" s="0" t="s">
        <v>37</v>
      </c>
    </row>
    <row r="15" s="5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V11" activeCellId="0" sqref="V11"/>
    </sheetView>
  </sheetViews>
  <sheetFormatPr defaultRowHeight="12.8"/>
  <cols>
    <col collapsed="false" hidden="false" max="2" min="1" style="0" width="12.9591836734694"/>
    <col collapsed="false" hidden="false" max="3" min="3" style="0" width="9.44897959183673"/>
    <col collapsed="false" hidden="false" max="5" min="4" style="0" width="13.5"/>
    <col collapsed="false" hidden="false" max="7" min="6" style="0" width="12.8265306122449"/>
    <col collapsed="false" hidden="false" max="8" min="8" style="0" width="16.1989795918367"/>
    <col collapsed="false" hidden="false" max="9" min="9" style="0" width="9.85204081632653"/>
    <col collapsed="false" hidden="false" max="10" min="10" style="0" width="52.3775510204082"/>
    <col collapsed="false" hidden="false" max="11" min="11" style="0" width="17.280612244898"/>
    <col collapsed="false" hidden="false" max="12" min="12" style="0" width="13.5"/>
    <col collapsed="false" hidden="false" max="13" min="13" style="0" width="9.71938775510204"/>
    <col collapsed="false" hidden="false" max="14" min="14" style="0" width="9.85204081632653"/>
    <col collapsed="false" hidden="false" max="15" min="15" style="0" width="11.8775510204082"/>
    <col collapsed="false" hidden="false" max="16" min="16" style="0" width="11.3418367346939"/>
    <col collapsed="false" hidden="false" max="17" min="17" style="0" width="12.4183673469388"/>
    <col collapsed="false" hidden="false" max="18" min="18" style="0" width="14.8469387755102"/>
    <col collapsed="false" hidden="false" max="19" min="19" style="0" width="12.1479591836735"/>
    <col collapsed="false" hidden="false" max="20" min="20" style="0" width="10.8010204081633"/>
    <col collapsed="false" hidden="false" max="22" min="22" style="0" width="14.3520408163265"/>
  </cols>
  <sheetData>
    <row r="1" customFormat="false" ht="12.8" hidden="false" customHeight="false" outlineLevel="0" collapsed="false">
      <c r="A1" s="2" t="s">
        <v>10</v>
      </c>
      <c r="B1" s="2" t="s">
        <v>1</v>
      </c>
      <c r="C1" s="2" t="s">
        <v>7</v>
      </c>
      <c r="D1" s="2" t="s">
        <v>11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0" t="s">
        <v>45</v>
      </c>
    </row>
    <row r="2" s="6" customFormat="true" ht="12.8" hidden="false" customHeight="false" outlineLevel="0" collapsed="false">
      <c r="A2" s="6" t="n">
        <v>1</v>
      </c>
      <c r="B2" s="6" t="n">
        <v>1</v>
      </c>
      <c r="C2" s="6" t="n">
        <v>1</v>
      </c>
      <c r="D2" s="6" t="n">
        <v>1</v>
      </c>
      <c r="E2" s="6" t="n">
        <f aca="false">SUMIFS(matches!$J$2:$J$200,matches!$B$2:$B$200,$B2,matches!$H$2:$H$200,$C2)</f>
        <v>1</v>
      </c>
      <c r="F2" s="6" t="n">
        <f aca="false">SUMIFS(matches!$J$2:$J$200,matches!$B$2:$B$200,$B2,matches!$H$2:$H$200,$C2, matches!$F$2:$F$200, 1)</f>
        <v>1</v>
      </c>
      <c r="G2" s="6" t="n">
        <f aca="false">SUMIFS(matches!$I$2:$I$200,matches!$B$2:$B$200,$B2,matches!$H$2:$H$200,$C2)</f>
        <v>3</v>
      </c>
      <c r="H2" s="6" t="n">
        <f aca="false">SUMIFS(matches!$I$2:$I$200,matches!$B$2:$B$200,$B2,matches!$H$2:$H$200,$C2, matches!$F$2:$F$200, 1)</f>
        <v>3</v>
      </c>
      <c r="I2" s="6" t="n">
        <v>1</v>
      </c>
      <c r="J2" s="6" t="s">
        <v>46</v>
      </c>
      <c r="K2" s="6" t="s">
        <v>47</v>
      </c>
      <c r="L2" s="6" t="str">
        <f aca="false">VLOOKUP(C2,all_products!$A$2:$C$13, 3, 0)</f>
        <v>Product 1</v>
      </c>
      <c r="M2" s="6" t="str">
        <f aca="false">VLOOKUP($C2, all_products!$A$2:$G$14, 4, 0)</f>
        <v>Yellow Cheese Shelf</v>
      </c>
      <c r="N2" s="6" t="n">
        <f aca="false">VLOOKUP($C2, all_products!$A$2:$G$14, 5, 0)</f>
        <v>35</v>
      </c>
      <c r="O2" s="6" t="n">
        <f aca="false">VLOOKUP($C2, all_products!$A$2:$G$14, 6, 0)</f>
        <v>45</v>
      </c>
      <c r="P2" s="6" t="str">
        <f aca="false">VLOOKUP($C2, all_products!$A$2:$G$14, 7, 0)</f>
        <v>Central Bottling Company</v>
      </c>
      <c r="Q2" s="6" t="str">
        <f aca="false">VLOOKUP($C2, all_products!$A$2:$L$40, 8, 0)</f>
        <v>Yellow cheeses lite shelf</v>
      </c>
      <c r="R2" s="6" t="n">
        <f aca="false">VLOOKUP($C2, all_products!$A$2:$L$40, 9, 0)</f>
        <v>169</v>
      </c>
      <c r="S2" s="6" t="str">
        <f aca="false">VLOOKUP($C2, all_products!$A$2:$L$40, 10, 0)</f>
        <v>SKU</v>
      </c>
      <c r="T2" s="6" t="str">
        <f aca="false">VLOOKUP($C2, all_products!$A$2:$L$40, 11, 0)</f>
        <v>Terra</v>
      </c>
      <c r="U2" s="6" t="n">
        <f aca="false">VLOOKUP($C2, all_products!$A$2:$L$40, 12, 0)</f>
        <v>99</v>
      </c>
      <c r="V2" s="6" t="n">
        <f aca="false">VLOOKUP($C2, all_products!$A$2:$N$45, 13, 0)</f>
        <v>7290102394845</v>
      </c>
    </row>
    <row r="3" s="6" customFormat="true" ht="12.8" hidden="false" customHeight="false" outlineLevel="0" collapsed="false">
      <c r="A3" s="6" t="n">
        <v>1</v>
      </c>
      <c r="B3" s="6" t="n">
        <v>1</v>
      </c>
      <c r="C3" s="6" t="n">
        <v>2</v>
      </c>
      <c r="D3" s="6" t="n">
        <v>2</v>
      </c>
      <c r="E3" s="6" t="n">
        <f aca="false">SUMIFS(matches!$J$2:$J$200,matches!$B$2:$B$200,$B3,matches!$H$2:$H$200,$C3)</f>
        <v>1</v>
      </c>
      <c r="F3" s="6" t="n">
        <f aca="false">SUMIFS(matches!$J$2:$J$200,matches!$B$2:$B$200,$B3,matches!$H$2:$H$200,$C3, matches!$F$2:$F$200, 1)</f>
        <v>1</v>
      </c>
      <c r="G3" s="6" t="n">
        <f aca="false">SUMIFS(matches!$I$2:$I$200,matches!$B$2:$B$200,$B3,matches!$H$2:$H$200,$C3)</f>
        <v>4</v>
      </c>
      <c r="H3" s="6" t="n">
        <f aca="false">SUMIFS(matches!$I$2:$I$200,matches!$B$2:$B$200,$B3,matches!$H$2:$H$200,$C3, matches!$F$2:$F$200, 1)</f>
        <v>4</v>
      </c>
      <c r="I3" s="6" t="n">
        <v>1</v>
      </c>
      <c r="J3" s="6" t="s">
        <v>46</v>
      </c>
      <c r="K3" s="6" t="s">
        <v>47</v>
      </c>
      <c r="L3" s="6" t="str">
        <f aca="false">VLOOKUP(C3,all_products!$A$2:$C$13, 3, 0)</f>
        <v>Product 2</v>
      </c>
      <c r="M3" s="6" t="str">
        <f aca="false">VLOOKUP($C3, all_products!$A$2:$G$14, 4, 0)</f>
        <v>Yellow Cheese Shelf</v>
      </c>
      <c r="N3" s="6" t="n">
        <f aca="false">VLOOKUP($C3, all_products!$A$2:$G$14, 5, 0)</f>
        <v>35</v>
      </c>
      <c r="O3" s="6" t="n">
        <f aca="false">VLOOKUP($C3, all_products!$A$2:$G$14, 6, 0)</f>
        <v>45</v>
      </c>
      <c r="P3" s="6" t="str">
        <f aca="false">VLOOKUP($C3, all_products!$A$2:$G$14, 7, 0)</f>
        <v>Central Bottling Company</v>
      </c>
      <c r="Q3" s="6" t="str">
        <f aca="false">VLOOKUP($C3, all_products!$A$2:$L$40, 8, 0)</f>
        <v>Standard yellow cheeses and shelf</v>
      </c>
      <c r="R3" s="6" t="n">
        <f aca="false">VLOOKUP($C3, all_products!$A$2:$L$40, 9, 0)</f>
        <v>144</v>
      </c>
      <c r="S3" s="6" t="str">
        <f aca="false">VLOOKUP($C3, all_products!$A$2:$L$40, 10, 0)</f>
        <v>SKU</v>
      </c>
      <c r="T3" s="6" t="str">
        <f aca="false">VLOOKUP($C3, all_products!$A$2:$L$40, 11, 0)</f>
        <v>Terra</v>
      </c>
      <c r="U3" s="6" t="n">
        <f aca="false">VLOOKUP($C3, all_products!$A$2:$L$40, 12, 0)</f>
        <v>99</v>
      </c>
      <c r="V3" s="6" t="n">
        <f aca="false">VLOOKUP($C3, all_products!$A$2:$N$45, 13, 0)</f>
        <v>7290102397730</v>
      </c>
    </row>
    <row r="4" s="6" customFormat="true" ht="12.8" hidden="false" customHeight="false" outlineLevel="0" collapsed="false">
      <c r="A4" s="6" t="n">
        <v>1</v>
      </c>
      <c r="B4" s="6" t="n">
        <v>1</v>
      </c>
      <c r="C4" s="6" t="n">
        <v>3</v>
      </c>
      <c r="D4" s="6" t="n">
        <v>3</v>
      </c>
      <c r="E4" s="6" t="n">
        <f aca="false">SUMIFS(matches!$J$2:$J$200,matches!$B$2:$B$200,$B4,matches!$H$2:$H$200,$C4)</f>
        <v>1</v>
      </c>
      <c r="F4" s="6" t="n">
        <f aca="false">SUMIFS(matches!$J$2:$J$200,matches!$B$2:$B$200,$B4,matches!$H$2:$H$200,$C4, matches!$F$2:$F$200, 1)</f>
        <v>1</v>
      </c>
      <c r="G4" s="6" t="n">
        <f aca="false">SUMIFS(matches!$I$2:$I$200,matches!$B$2:$B$200,$B4,matches!$H$2:$H$200,$C4)</f>
        <v>5</v>
      </c>
      <c r="H4" s="6" t="n">
        <f aca="false">SUMIFS(matches!$I$2:$I$200,matches!$B$2:$B$200,$B4,matches!$H$2:$H$200,$C4, matches!$F$2:$F$200, 1)</f>
        <v>5</v>
      </c>
      <c r="I4" s="6" t="n">
        <v>1</v>
      </c>
      <c r="J4" s="6" t="s">
        <v>46</v>
      </c>
      <c r="K4" s="6" t="s">
        <v>47</v>
      </c>
      <c r="L4" s="6" t="str">
        <f aca="false">VLOOKUP(C4,all_products!$A$2:$C$13, 3, 0)</f>
        <v>Product 3</v>
      </c>
      <c r="M4" s="6" t="str">
        <f aca="false">VLOOKUP($C4, all_products!$A$2:$G$14, 4, 0)</f>
        <v>Yellow Cheese Shelf</v>
      </c>
      <c r="N4" s="6" t="n">
        <f aca="false">VLOOKUP($C4, all_products!$A$2:$G$14, 5, 0)</f>
        <v>35</v>
      </c>
      <c r="O4" s="6" t="n">
        <f aca="false">VLOOKUP($C4, all_products!$A$2:$G$14, 6, 0)</f>
        <v>45</v>
      </c>
      <c r="P4" s="6" t="str">
        <f aca="false">VLOOKUP($C4, all_products!$A$2:$G$14, 7, 0)</f>
        <v>Central Bottling Company</v>
      </c>
      <c r="Q4" s="6" t="str">
        <f aca="false">VLOOKUP($C4, all_products!$A$2:$L$40, 8, 0)</f>
        <v>Yellow cheeses lite shelf</v>
      </c>
      <c r="R4" s="6" t="n">
        <f aca="false">VLOOKUP($C4, all_products!$A$2:$L$40, 9, 0)</f>
        <v>169</v>
      </c>
      <c r="S4" s="6" t="str">
        <f aca="false">VLOOKUP($C4, all_products!$A$2:$L$40, 10, 0)</f>
        <v>SKU</v>
      </c>
      <c r="T4" s="6" t="str">
        <f aca="false">VLOOKUP($C4, all_products!$A$2:$L$40, 11, 0)</f>
        <v>Terra</v>
      </c>
      <c r="U4" s="6" t="n">
        <f aca="false">VLOOKUP($C4, all_products!$A$2:$L$40, 12, 0)</f>
        <v>99</v>
      </c>
      <c r="V4" s="6" t="n">
        <f aca="false">VLOOKUP($C4, all_products!$A$2:$N$45, 13, 0)</f>
        <v>7290102396665</v>
      </c>
    </row>
    <row r="5" s="6" customFormat="true" ht="12.8" hidden="false" customHeight="false" outlineLevel="0" collapsed="false">
      <c r="A5" s="6" t="n">
        <v>1</v>
      </c>
      <c r="B5" s="6" t="n">
        <v>1</v>
      </c>
      <c r="C5" s="6" t="n">
        <v>4</v>
      </c>
      <c r="D5" s="6" t="n">
        <v>4</v>
      </c>
      <c r="E5" s="6" t="n">
        <f aca="false">SUMIFS(matches!$J$2:$J$200,matches!$B$2:$B$200,$B5,matches!$H$2:$H$200,$C5)</f>
        <v>1</v>
      </c>
      <c r="F5" s="6" t="n">
        <f aca="false">SUMIFS(matches!$J$2:$J$200,matches!$B$2:$B$200,$B5,matches!$H$2:$H$200,$C5, matches!$F$2:$F$200, 1)</f>
        <v>1</v>
      </c>
      <c r="G5" s="6" t="n">
        <f aca="false">SUMIFS(matches!$I$2:$I$200,matches!$B$2:$B$200,$B5,matches!$H$2:$H$200,$C5)</f>
        <v>6</v>
      </c>
      <c r="H5" s="6" t="n">
        <f aca="false">SUMIFS(matches!$I$2:$I$200,matches!$B$2:$B$200,$B5,matches!$H$2:$H$200,$C5, matches!$F$2:$F$200, 1)</f>
        <v>6</v>
      </c>
      <c r="I5" s="6" t="n">
        <v>1</v>
      </c>
      <c r="J5" s="6" t="s">
        <v>46</v>
      </c>
      <c r="K5" s="6" t="s">
        <v>47</v>
      </c>
      <c r="L5" s="6" t="str">
        <f aca="false">VLOOKUP(C5,all_products!$A$2:$C$13, 3, 0)</f>
        <v>Product 4</v>
      </c>
      <c r="M5" s="6" t="str">
        <f aca="false">VLOOKUP($C5, all_products!$A$2:$G$14, 4, 0)</f>
        <v>Yellow Cheese Shelf</v>
      </c>
      <c r="N5" s="6" t="n">
        <f aca="false">VLOOKUP($C5, all_products!$A$2:$G$14, 5, 0)</f>
        <v>35</v>
      </c>
      <c r="O5" s="6" t="n">
        <f aca="false">VLOOKUP($C5, all_products!$A$2:$G$14, 6, 0)</f>
        <v>45</v>
      </c>
      <c r="P5" s="6" t="str">
        <f aca="false">VLOOKUP($C5, all_products!$A$2:$G$14, 7, 0)</f>
        <v>Central Bottling Company</v>
      </c>
      <c r="Q5" s="6" t="str">
        <f aca="false">VLOOKUP($C5, all_products!$A$2:$L$40, 8, 0)</f>
        <v>Standard yellow cheeses and shelf</v>
      </c>
      <c r="R5" s="6" t="n">
        <f aca="false">VLOOKUP($C5, all_products!$A$2:$L$40, 9, 0)</f>
        <v>144</v>
      </c>
      <c r="S5" s="6" t="str">
        <f aca="false">VLOOKUP($C5, all_products!$A$2:$L$40, 10, 0)</f>
        <v>SKU</v>
      </c>
      <c r="T5" s="6" t="str">
        <f aca="false">VLOOKUP($C5, all_products!$A$2:$L$40, 11, 0)</f>
        <v>Terra</v>
      </c>
      <c r="U5" s="6" t="n">
        <f aca="false">VLOOKUP($C5, all_products!$A$2:$L$40, 12, 0)</f>
        <v>99</v>
      </c>
      <c r="V5" s="6" t="n">
        <f aca="false">VLOOKUP($C5, all_products!$A$2:$N$45, 13, 0)</f>
        <v>7290102394463</v>
      </c>
    </row>
    <row r="6" s="6" customFormat="true" ht="12.8" hidden="false" customHeight="false" outlineLevel="0" collapsed="false">
      <c r="A6" s="6" t="n">
        <v>2</v>
      </c>
      <c r="B6" s="6" t="n">
        <v>2</v>
      </c>
      <c r="C6" s="6" t="n">
        <v>1</v>
      </c>
      <c r="D6" s="6" t="n">
        <v>1</v>
      </c>
      <c r="E6" s="6" t="n">
        <f aca="false">SUMIFS(matches!$J$2:$J$200,matches!$B$2:$B$200,$B6,matches!$H$2:$H$200,$C6)</f>
        <v>1</v>
      </c>
      <c r="F6" s="6" t="n">
        <f aca="false">SUMIFS(matches!$J$2:$J$200,matches!$B$2:$B$200,$B6,matches!$H$2:$H$200,$C6, matches!$F$2:$F$200, 1)</f>
        <v>1</v>
      </c>
      <c r="G6" s="6" t="n">
        <f aca="false">SUMIFS(matches!$I$2:$I$200,matches!$B$2:$B$200,$B6,matches!$H$2:$H$200,$C6)</f>
        <v>3</v>
      </c>
      <c r="H6" s="6" t="n">
        <f aca="false">SUMIFS(matches!$I$2:$I$200,matches!$B$2:$B$200,$B6,matches!$H$2:$H$200,$C6, matches!$F$2:$F$200, 1)</f>
        <v>3</v>
      </c>
      <c r="I6" s="6" t="n">
        <v>1</v>
      </c>
      <c r="J6" s="6" t="s">
        <v>46</v>
      </c>
      <c r="K6" s="6" t="s">
        <v>47</v>
      </c>
      <c r="L6" s="6" t="str">
        <f aca="false">VLOOKUP(C6,all_products!$A$2:$C$13, 3, 0)</f>
        <v>Product 1</v>
      </c>
      <c r="M6" s="6" t="str">
        <f aca="false">VLOOKUP($C6, all_products!$A$2:$G$14, 4, 0)</f>
        <v>Yellow Cheese Shelf</v>
      </c>
      <c r="N6" s="6" t="n">
        <f aca="false">VLOOKUP($C6, all_products!$A$2:$G$14, 5, 0)</f>
        <v>35</v>
      </c>
      <c r="O6" s="6" t="n">
        <f aca="false">VLOOKUP($C6, all_products!$A$2:$G$14, 6, 0)</f>
        <v>45</v>
      </c>
      <c r="P6" s="6" t="str">
        <f aca="false">VLOOKUP($C6, all_products!$A$2:$G$14, 7, 0)</f>
        <v>Central Bottling Company</v>
      </c>
      <c r="Q6" s="6" t="str">
        <f aca="false">VLOOKUP($C6, all_products!$A$2:$L$40, 8, 0)</f>
        <v>Yellow cheeses lite shelf</v>
      </c>
      <c r="R6" s="6" t="n">
        <f aca="false">VLOOKUP($C6, all_products!$A$2:$L$40, 9, 0)</f>
        <v>169</v>
      </c>
      <c r="S6" s="6" t="str">
        <f aca="false">VLOOKUP($C6, all_products!$A$2:$L$40, 10, 0)</f>
        <v>SKU</v>
      </c>
      <c r="T6" s="6" t="str">
        <f aca="false">VLOOKUP($C6, all_products!$A$2:$L$40, 11, 0)</f>
        <v>Terra</v>
      </c>
      <c r="U6" s="6" t="n">
        <f aca="false">VLOOKUP($C6, all_products!$A$2:$L$40, 12, 0)</f>
        <v>99</v>
      </c>
      <c r="V6" s="6" t="n">
        <f aca="false">VLOOKUP($C6, all_products!$A$2:$N$45, 13, 0)</f>
        <v>7290102394845</v>
      </c>
    </row>
    <row r="7" s="6" customFormat="true" ht="12.8" hidden="false" customHeight="false" outlineLevel="0" collapsed="false">
      <c r="A7" s="6" t="n">
        <v>2</v>
      </c>
      <c r="B7" s="6" t="n">
        <v>2</v>
      </c>
      <c r="C7" s="6" t="n">
        <v>2</v>
      </c>
      <c r="D7" s="6" t="n">
        <v>2</v>
      </c>
      <c r="E7" s="6" t="n">
        <f aca="false">SUMIFS(matches!$J$2:$J$200,matches!$B$2:$B$200,$B7,matches!$H$2:$H$200,$C7)</f>
        <v>1</v>
      </c>
      <c r="F7" s="6" t="n">
        <f aca="false">SUMIFS(matches!$J$2:$J$200,matches!$B$2:$B$200,$B7,matches!$H$2:$H$200,$C7, matches!$F$2:$F$200, 1)</f>
        <v>1</v>
      </c>
      <c r="G7" s="6" t="n">
        <f aca="false">SUMIFS(matches!$I$2:$I$200,matches!$B$2:$B$200,$B7,matches!$H$2:$H$200,$C7)</f>
        <v>4</v>
      </c>
      <c r="H7" s="6" t="n">
        <f aca="false">SUMIFS(matches!$I$2:$I$200,matches!$B$2:$B$200,$B7,matches!$H$2:$H$200,$C7, matches!$F$2:$F$200, 1)</f>
        <v>4</v>
      </c>
      <c r="I7" s="6" t="n">
        <v>1</v>
      </c>
      <c r="J7" s="6" t="s">
        <v>46</v>
      </c>
      <c r="K7" s="6" t="s">
        <v>47</v>
      </c>
      <c r="L7" s="6" t="str">
        <f aca="false">VLOOKUP(C7,all_products!$A$2:$C$13, 3, 0)</f>
        <v>Product 2</v>
      </c>
      <c r="M7" s="6" t="str">
        <f aca="false">VLOOKUP($C7, all_products!$A$2:$G$14, 4, 0)</f>
        <v>Yellow Cheese Shelf</v>
      </c>
      <c r="N7" s="6" t="n">
        <f aca="false">VLOOKUP($C7, all_products!$A$2:$G$14, 5, 0)</f>
        <v>35</v>
      </c>
      <c r="O7" s="6" t="n">
        <f aca="false">VLOOKUP($C7, all_products!$A$2:$G$14, 6, 0)</f>
        <v>45</v>
      </c>
      <c r="P7" s="6" t="str">
        <f aca="false">VLOOKUP($C7, all_products!$A$2:$G$14, 7, 0)</f>
        <v>Central Bottling Company</v>
      </c>
      <c r="Q7" s="6" t="str">
        <f aca="false">VLOOKUP($C7, all_products!$A$2:$L$40, 8, 0)</f>
        <v>Standard yellow cheeses and shelf</v>
      </c>
      <c r="R7" s="6" t="n">
        <f aca="false">VLOOKUP($C7, all_products!$A$2:$L$40, 9, 0)</f>
        <v>144</v>
      </c>
      <c r="S7" s="6" t="str">
        <f aca="false">VLOOKUP($C7, all_products!$A$2:$L$40, 10, 0)</f>
        <v>SKU</v>
      </c>
      <c r="T7" s="6" t="str">
        <f aca="false">VLOOKUP($C7, all_products!$A$2:$L$40, 11, 0)</f>
        <v>Terra</v>
      </c>
      <c r="U7" s="6" t="n">
        <f aca="false">VLOOKUP($C7, all_products!$A$2:$L$40, 12, 0)</f>
        <v>99</v>
      </c>
      <c r="V7" s="6" t="n">
        <f aca="false">VLOOKUP($C7, all_products!$A$2:$N$45, 13, 0)</f>
        <v>7290102397730</v>
      </c>
    </row>
    <row r="8" s="6" customFormat="true" ht="12.8" hidden="false" customHeight="false" outlineLevel="0" collapsed="false">
      <c r="A8" s="6" t="n">
        <v>2</v>
      </c>
      <c r="B8" s="6" t="n">
        <v>2</v>
      </c>
      <c r="C8" s="6" t="n">
        <v>3</v>
      </c>
      <c r="D8" s="6" t="n">
        <v>3</v>
      </c>
      <c r="E8" s="6" t="n">
        <f aca="false">SUMIFS(matches!$J$2:$J$200,matches!$B$2:$B$200,$B8,matches!$H$2:$H$200,$C8)</f>
        <v>1</v>
      </c>
      <c r="F8" s="6" t="n">
        <f aca="false">SUMIFS(matches!$J$2:$J$200,matches!$B$2:$B$200,$B8,matches!$H$2:$H$200,$C8, matches!$F$2:$F$200, 1)</f>
        <v>1</v>
      </c>
      <c r="G8" s="6" t="n">
        <f aca="false">SUMIFS(matches!$I$2:$I$200,matches!$B$2:$B$200,$B8,matches!$H$2:$H$200,$C8)</f>
        <v>5</v>
      </c>
      <c r="H8" s="6" t="n">
        <f aca="false">SUMIFS(matches!$I$2:$I$200,matches!$B$2:$B$200,$B8,matches!$H$2:$H$200,$C8, matches!$F$2:$F$200, 1)</f>
        <v>5</v>
      </c>
      <c r="I8" s="6" t="n">
        <v>1</v>
      </c>
      <c r="J8" s="6" t="s">
        <v>46</v>
      </c>
      <c r="K8" s="6" t="s">
        <v>47</v>
      </c>
      <c r="L8" s="6" t="str">
        <f aca="false">VLOOKUP(C8,all_products!$A$2:$C$13, 3, 0)</f>
        <v>Product 3</v>
      </c>
      <c r="M8" s="6" t="str">
        <f aca="false">VLOOKUP($C8, all_products!$A$2:$G$14, 4, 0)</f>
        <v>Yellow Cheese Shelf</v>
      </c>
      <c r="N8" s="6" t="n">
        <f aca="false">VLOOKUP($C8, all_products!$A$2:$G$14, 5, 0)</f>
        <v>35</v>
      </c>
      <c r="O8" s="6" t="n">
        <f aca="false">VLOOKUP($C8, all_products!$A$2:$G$14, 6, 0)</f>
        <v>45</v>
      </c>
      <c r="P8" s="6" t="str">
        <f aca="false">VLOOKUP($C8, all_products!$A$2:$G$14, 7, 0)</f>
        <v>Central Bottling Company</v>
      </c>
      <c r="Q8" s="6" t="str">
        <f aca="false">VLOOKUP($C8, all_products!$A$2:$L$40, 8, 0)</f>
        <v>Yellow cheeses lite shelf</v>
      </c>
      <c r="R8" s="6" t="n">
        <f aca="false">VLOOKUP($C8, all_products!$A$2:$L$40, 9, 0)</f>
        <v>169</v>
      </c>
      <c r="S8" s="6" t="str">
        <f aca="false">VLOOKUP($C8, all_products!$A$2:$L$40, 10, 0)</f>
        <v>SKU</v>
      </c>
      <c r="T8" s="6" t="str">
        <f aca="false">VLOOKUP($C8, all_products!$A$2:$L$40, 11, 0)</f>
        <v>Terra</v>
      </c>
      <c r="U8" s="6" t="n">
        <f aca="false">VLOOKUP($C8, all_products!$A$2:$L$40, 12, 0)</f>
        <v>99</v>
      </c>
      <c r="V8" s="6" t="n">
        <f aca="false">VLOOKUP($C8, all_products!$A$2:$N$45, 13, 0)</f>
        <v>7290102396665</v>
      </c>
    </row>
    <row r="9" s="6" customFormat="true" ht="12.8" hidden="false" customHeight="false" outlineLevel="0" collapsed="false">
      <c r="A9" s="6" t="n">
        <v>3</v>
      </c>
      <c r="B9" s="6" t="n">
        <v>3</v>
      </c>
      <c r="C9" s="6" t="n">
        <v>1</v>
      </c>
      <c r="D9" s="6" t="n">
        <v>1</v>
      </c>
      <c r="E9" s="6" t="n">
        <f aca="false">SUMIFS(matches!$J$2:$J$200,matches!$B$2:$B$200,$B9,matches!$H$2:$H$200,$C9)</f>
        <v>1</v>
      </c>
      <c r="F9" s="6" t="n">
        <f aca="false">SUMIFS(matches!$J$2:$J$200,matches!$B$2:$B$200,$B9,matches!$H$2:$H$200,$C9, matches!$F$2:$F$200, 1)</f>
        <v>1</v>
      </c>
      <c r="G9" s="6" t="n">
        <f aca="false">SUMIFS(matches!$I$2:$I$200,matches!$B$2:$B$200,$B9,matches!$H$2:$H$200,$C9)</f>
        <v>3</v>
      </c>
      <c r="H9" s="6" t="n">
        <f aca="false">SUMIFS(matches!$I$2:$I$200,matches!$B$2:$B$200,$B9,matches!$H$2:$H$200,$C9, matches!$F$2:$F$200, 1)</f>
        <v>3</v>
      </c>
      <c r="I9" s="6" t="n">
        <v>1</v>
      </c>
      <c r="J9" s="6" t="s">
        <v>46</v>
      </c>
      <c r="K9" s="6" t="s">
        <v>47</v>
      </c>
      <c r="L9" s="6" t="str">
        <f aca="false">VLOOKUP(C9,all_products!$A$2:$C$13, 3, 0)</f>
        <v>Product 1</v>
      </c>
      <c r="M9" s="6" t="str">
        <f aca="false">VLOOKUP($C9, all_products!$A$2:$G$14, 4, 0)</f>
        <v>Yellow Cheese Shelf</v>
      </c>
      <c r="N9" s="6" t="n">
        <f aca="false">VLOOKUP($C9, all_products!$A$2:$G$14, 5, 0)</f>
        <v>35</v>
      </c>
      <c r="O9" s="6" t="n">
        <f aca="false">VLOOKUP($C9, all_products!$A$2:$G$14, 6, 0)</f>
        <v>45</v>
      </c>
      <c r="P9" s="6" t="str">
        <f aca="false">VLOOKUP($C9, all_products!$A$2:$G$14, 7, 0)</f>
        <v>Central Bottling Company</v>
      </c>
      <c r="Q9" s="6" t="str">
        <f aca="false">VLOOKUP($C9, all_products!$A$2:$L$40, 8, 0)</f>
        <v>Yellow cheeses lite shelf</v>
      </c>
      <c r="R9" s="6" t="n">
        <f aca="false">VLOOKUP($C9, all_products!$A$2:$L$40, 9, 0)</f>
        <v>169</v>
      </c>
      <c r="S9" s="6" t="str">
        <f aca="false">VLOOKUP($C9, all_products!$A$2:$L$40, 10, 0)</f>
        <v>SKU</v>
      </c>
      <c r="T9" s="6" t="str">
        <f aca="false">VLOOKUP($C9, all_products!$A$2:$L$40, 11, 0)</f>
        <v>Terra</v>
      </c>
      <c r="U9" s="6" t="n">
        <f aca="false">VLOOKUP($C9, all_products!$A$2:$L$40, 12, 0)</f>
        <v>99</v>
      </c>
      <c r="V9" s="6" t="n">
        <f aca="false">VLOOKUP($C9, all_products!$A$2:$N$45, 13, 0)</f>
        <v>7290102394845</v>
      </c>
    </row>
    <row r="10" s="6" customFormat="true" ht="12.8" hidden="false" customHeight="false" outlineLevel="0" collapsed="false">
      <c r="A10" s="6" t="n">
        <v>4</v>
      </c>
      <c r="B10" s="6" t="n">
        <v>4</v>
      </c>
      <c r="C10" s="6" t="n">
        <v>5</v>
      </c>
      <c r="D10" s="6" t="n">
        <v>5</v>
      </c>
      <c r="E10" s="6" t="n">
        <f aca="false">SUMIFS(matches!$J$2:$J$200,matches!$B$2:$B$200,$B10,matches!$H$2:$H$200,$C10)</f>
        <v>1</v>
      </c>
      <c r="F10" s="6" t="n">
        <f aca="false">SUMIFS(matches!$J$2:$J$200,matches!$B$2:$B$200,$B10,matches!$H$2:$H$200,$C10, matches!$F$2:$F$200, 1)</f>
        <v>1</v>
      </c>
      <c r="G10" s="6" t="n">
        <f aca="false">SUMIFS(matches!$I$2:$I$200,matches!$B$2:$B$200,$B10,matches!$H$2:$H$200,$C10)</f>
        <v>7</v>
      </c>
      <c r="H10" s="6" t="n">
        <f aca="false">SUMIFS(matches!$I$2:$I$200,matches!$B$2:$B$200,$B10,matches!$H$2:$H$200,$C10, matches!$F$2:$F$200, 1)</f>
        <v>7</v>
      </c>
      <c r="I10" s="6" t="n">
        <v>1</v>
      </c>
      <c r="J10" s="6" t="s">
        <v>46</v>
      </c>
      <c r="K10" s="6" t="s">
        <v>47</v>
      </c>
      <c r="L10" s="6" t="str">
        <f aca="false">VLOOKUP(C10,all_products!$A$2:$C$13, 3, 0)</f>
        <v>General Empty</v>
      </c>
      <c r="M10" s="6" t="str">
        <f aca="false">VLOOKUP($C10, all_products!$A$2:$G$14, 4, 0)</f>
        <v>General</v>
      </c>
      <c r="N10" s="6" t="n">
        <f aca="false">VLOOKUP($C10, all_products!$A$2:$G$14, 5, 0)</f>
        <v>0</v>
      </c>
      <c r="O10" s="6" t="n">
        <f aca="false">VLOOKUP($C10, all_products!$A$2:$G$14, 6, 0)</f>
        <v>1</v>
      </c>
      <c r="P10" s="6" t="str">
        <f aca="false">VLOOKUP($C10, all_products!$A$2:$G$14, 7, 0)</f>
        <v>Other</v>
      </c>
      <c r="Q10" s="6" t="n">
        <f aca="false">VLOOKUP($C10, all_products!$A$2:$L$40, 8, 0)</f>
        <v>0</v>
      </c>
      <c r="R10" s="6" t="n">
        <f aca="false">VLOOKUP($C10, all_products!$A$2:$L$40, 9, 0)</f>
        <v>0</v>
      </c>
      <c r="S10" s="6" t="n">
        <f aca="false">VLOOKUP($C10, all_products!$A$2:$L$40, 10, 0)</f>
        <v>0</v>
      </c>
      <c r="T10" s="6" t="n">
        <f aca="false">VLOOKUP($C10, all_products!$A$2:$L$40, 11, 0)</f>
        <v>0</v>
      </c>
      <c r="U10" s="6" t="n">
        <f aca="false">VLOOKUP($C10, all_products!$A$2:$L$40, 12, 0)</f>
        <v>0</v>
      </c>
      <c r="V10" s="6" t="n">
        <f aca="false">VLOOKUP($C10, all_products!$A$2:$N$45, 13, 0)</f>
        <v>0</v>
      </c>
    </row>
  </sheetData>
  <autoFilter ref="B1:P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13.7704081632653"/>
  </cols>
  <sheetData>
    <row r="1" customFormat="false" ht="12.8" hidden="false" customHeight="false" outlineLevel="0" collapsed="false">
      <c r="A1" s="0" t="s">
        <v>0</v>
      </c>
      <c r="B1" s="0" t="s">
        <v>48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  <row r="91" customFormat="false" ht="12.8" hidden="false" customHeight="false" outlineLevel="0" collapsed="false">
      <c r="A91" s="0" t="n">
        <v>601</v>
      </c>
      <c r="B91" s="0" t="n">
        <v>0</v>
      </c>
    </row>
    <row r="92" customFormat="false" ht="12.8" hidden="false" customHeight="false" outlineLevel="0" collapsed="false">
      <c r="A92" s="0" t="n">
        <v>602</v>
      </c>
      <c r="B92" s="0" t="n">
        <v>0</v>
      </c>
    </row>
    <row r="93" customFormat="false" ht="12.8" hidden="false" customHeight="false" outlineLevel="0" collapsed="false">
      <c r="A93" s="0" t="n">
        <v>603</v>
      </c>
      <c r="B93" s="0" t="n">
        <v>0</v>
      </c>
    </row>
    <row r="94" customFormat="false" ht="12.8" hidden="false" customHeight="false" outlineLevel="0" collapsed="false">
      <c r="A94" s="0" t="n">
        <v>604</v>
      </c>
      <c r="B94" s="0" t="n">
        <v>0</v>
      </c>
    </row>
    <row r="95" customFormat="false" ht="12.8" hidden="false" customHeight="false" outlineLevel="0" collapsed="false">
      <c r="A95" s="0" t="n">
        <v>605</v>
      </c>
      <c r="B95" s="0" t="n">
        <v>0</v>
      </c>
    </row>
    <row r="96" customFormat="false" ht="12.8" hidden="false" customHeight="false" outlineLevel="0" collapsed="false">
      <c r="A96" s="0" t="n">
        <v>606</v>
      </c>
      <c r="B96" s="0" t="n">
        <v>0</v>
      </c>
    </row>
    <row r="97" customFormat="false" ht="12.8" hidden="false" customHeight="false" outlineLevel="0" collapsed="false">
      <c r="A97" s="0" t="n">
        <v>701</v>
      </c>
      <c r="B97" s="0" t="n">
        <v>0</v>
      </c>
    </row>
    <row r="98" customFormat="false" ht="12.8" hidden="false" customHeight="false" outlineLevel="0" collapsed="false">
      <c r="A98" s="0" t="n">
        <v>702</v>
      </c>
      <c r="B98" s="0" t="n">
        <v>0</v>
      </c>
    </row>
    <row r="99" customFormat="false" ht="12.8" hidden="false" customHeight="false" outlineLevel="0" collapsed="false">
      <c r="A99" s="0" t="n">
        <v>703</v>
      </c>
      <c r="B99" s="0" t="n">
        <v>0</v>
      </c>
    </row>
    <row r="100" customFormat="false" ht="12.8" hidden="false" customHeight="false" outlineLevel="0" collapsed="false">
      <c r="A100" s="0" t="n">
        <v>704</v>
      </c>
      <c r="B100" s="0" t="n">
        <v>0</v>
      </c>
    </row>
    <row r="101" customFormat="false" ht="12.8" hidden="false" customHeight="false" outlineLevel="0" collapsed="false">
      <c r="A101" s="0" t="n">
        <v>705</v>
      </c>
      <c r="B101" s="0" t="n">
        <v>0</v>
      </c>
    </row>
    <row r="102" customFormat="false" ht="12.8" hidden="false" customHeight="false" outlineLevel="0" collapsed="false">
      <c r="A102" s="0" t="n">
        <v>706</v>
      </c>
      <c r="B102" s="0" t="n">
        <v>0</v>
      </c>
    </row>
    <row r="103" customFormat="false" ht="12.8" hidden="false" customHeight="false" outlineLevel="0" collapsed="false">
      <c r="A103" s="0" t="n">
        <v>707</v>
      </c>
      <c r="B103" s="0" t="n">
        <v>0</v>
      </c>
    </row>
    <row r="104" customFormat="false" ht="12.8" hidden="false" customHeight="false" outlineLevel="0" collapsed="false">
      <c r="A104" s="0" t="n">
        <v>708</v>
      </c>
      <c r="B104" s="0" t="n">
        <v>0</v>
      </c>
    </row>
    <row r="105" customFormat="false" ht="12.8" hidden="false" customHeight="false" outlineLevel="0" collapsed="false">
      <c r="A105" s="0" t="n">
        <v>801</v>
      </c>
      <c r="B105" s="0" t="n">
        <v>0</v>
      </c>
    </row>
    <row r="106" customFormat="false" ht="12.8" hidden="false" customHeight="false" outlineLevel="0" collapsed="false">
      <c r="A106" s="0" t="n">
        <v>802</v>
      </c>
      <c r="B106" s="0" t="n">
        <v>0</v>
      </c>
    </row>
    <row r="107" customFormat="false" ht="12.8" hidden="false" customHeight="false" outlineLevel="0" collapsed="false">
      <c r="A107" s="0" t="n">
        <v>803</v>
      </c>
      <c r="B107" s="0" t="n">
        <v>0</v>
      </c>
    </row>
    <row r="108" customFormat="false" ht="12.8" hidden="false" customHeight="false" outlineLevel="0" collapsed="false">
      <c r="A108" s="0" t="n">
        <v>901</v>
      </c>
      <c r="B108" s="0" t="n">
        <v>0</v>
      </c>
    </row>
    <row r="109" customFormat="false" ht="12.8" hidden="false" customHeight="false" outlineLevel="0" collapsed="false">
      <c r="A109" s="0" t="n">
        <v>902</v>
      </c>
      <c r="B109" s="0" t="n">
        <v>0</v>
      </c>
    </row>
    <row r="110" customFormat="false" ht="12.8" hidden="false" customHeight="false" outlineLevel="0" collapsed="false">
      <c r="A110" s="0" t="n">
        <v>903</v>
      </c>
      <c r="B110" s="0" t="n">
        <v>0</v>
      </c>
    </row>
    <row r="111" customFormat="false" ht="12.8" hidden="false" customHeight="false" outlineLevel="0" collapsed="false">
      <c r="A111" s="0" t="n">
        <v>904</v>
      </c>
      <c r="B111" s="0" t="n">
        <v>0</v>
      </c>
    </row>
    <row r="112" customFormat="false" ht="12.8" hidden="false" customHeight="false" outlineLevel="0" collapsed="false">
      <c r="A112" s="0" t="n">
        <v>905</v>
      </c>
      <c r="B112" s="0" t="n">
        <v>0</v>
      </c>
    </row>
    <row r="113" customFormat="false" ht="12.8" hidden="false" customHeight="false" outlineLevel="0" collapsed="false">
      <c r="A113" s="0" t="n">
        <v>906</v>
      </c>
      <c r="B113" s="0" t="n">
        <v>0</v>
      </c>
    </row>
    <row r="114" customFormat="false" ht="12.8" hidden="false" customHeight="false" outlineLevel="0" collapsed="false">
      <c r="A114" s="0" t="n">
        <v>907</v>
      </c>
      <c r="B114" s="0" t="n">
        <v>0</v>
      </c>
    </row>
    <row r="115" customFormat="false" ht="12.8" hidden="false" customHeight="false" outlineLevel="0" collapsed="false">
      <c r="A115" s="0" t="n">
        <v>908</v>
      </c>
      <c r="B115" s="0" t="n">
        <v>0</v>
      </c>
    </row>
    <row r="116" customFormat="false" ht="12.8" hidden="false" customHeight="false" outlineLevel="0" collapsed="false">
      <c r="A116" s="0" t="n">
        <v>909</v>
      </c>
      <c r="B116" s="0" t="n">
        <v>0</v>
      </c>
    </row>
    <row r="117" customFormat="false" ht="12.8" hidden="false" customHeight="false" outlineLevel="0" collapsed="false">
      <c r="A117" s="0" t="n">
        <v>910</v>
      </c>
      <c r="B117" s="0" t="n">
        <v>0</v>
      </c>
    </row>
    <row r="118" customFormat="false" ht="12.8" hidden="false" customHeight="false" outlineLevel="0" collapsed="false">
      <c r="A118" s="0" t="n">
        <v>911</v>
      </c>
      <c r="B118" s="0" t="n">
        <v>0</v>
      </c>
    </row>
    <row r="119" customFormat="false" ht="12.8" hidden="false" customHeight="false" outlineLevel="0" collapsed="false">
      <c r="A119" s="0" t="n">
        <v>1001</v>
      </c>
      <c r="B119" s="0" t="n">
        <v>0</v>
      </c>
    </row>
    <row r="120" customFormat="false" ht="12.8" hidden="false" customHeight="false" outlineLevel="0" collapsed="false">
      <c r="A120" s="0" t="n">
        <v>1002</v>
      </c>
      <c r="B120" s="0" t="n">
        <v>0</v>
      </c>
    </row>
    <row r="121" customFormat="false" ht="12.8" hidden="false" customHeight="false" outlineLevel="0" collapsed="false">
      <c r="A121" s="0" t="n">
        <v>1003</v>
      </c>
      <c r="B121" s="0" t="n">
        <v>0</v>
      </c>
    </row>
    <row r="122" customFormat="false" ht="12.8" hidden="false" customHeight="false" outlineLevel="0" collapsed="false">
      <c r="A122" s="0" t="n">
        <v>1004</v>
      </c>
      <c r="B122" s="0" t="n">
        <v>0</v>
      </c>
    </row>
    <row r="123" customFormat="false" ht="12.8" hidden="false" customHeight="false" outlineLevel="0" collapsed="false">
      <c r="A123" s="0" t="n">
        <v>1005</v>
      </c>
      <c r="B123" s="0" t="n">
        <v>0</v>
      </c>
    </row>
    <row r="124" customFormat="false" ht="12.8" hidden="false" customHeight="false" outlineLevel="0" collapsed="false">
      <c r="A124" s="0" t="n">
        <v>1006</v>
      </c>
      <c r="B124" s="0" t="n">
        <v>0</v>
      </c>
    </row>
    <row r="125" customFormat="false" ht="12.8" hidden="false" customHeight="false" outlineLevel="0" collapsed="false">
      <c r="A125" s="0" t="n">
        <v>1007</v>
      </c>
      <c r="B125" s="0" t="n">
        <v>0</v>
      </c>
    </row>
    <row r="126" customFormat="false" ht="12.8" hidden="false" customHeight="false" outlineLevel="0" collapsed="false">
      <c r="A126" s="0" t="n">
        <v>1008</v>
      </c>
      <c r="B126" s="0" t="n">
        <v>0</v>
      </c>
    </row>
    <row r="127" customFormat="false" ht="12.8" hidden="false" customHeight="false" outlineLevel="0" collapsed="false">
      <c r="A127" s="0" t="n">
        <v>1009</v>
      </c>
      <c r="B127" s="0" t="n">
        <v>0</v>
      </c>
    </row>
    <row r="128" customFormat="false" ht="12.8" hidden="false" customHeight="false" outlineLevel="0" collapsed="false">
      <c r="A128" s="0" t="n">
        <v>1101</v>
      </c>
      <c r="B128" s="0" t="n">
        <v>0</v>
      </c>
    </row>
    <row r="129" customFormat="false" ht="12.8" hidden="false" customHeight="false" outlineLevel="0" collapsed="false">
      <c r="A129" s="0" t="n">
        <v>1102</v>
      </c>
      <c r="B12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2020-01-19T17:16:14Z</dcterms:modified>
  <cp:revision>146</cp:revision>
  <dc:subject/>
  <dc:title/>
</cp:coreProperties>
</file>