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ter5\Desktop\Kutmo\"/>
    </mc:Choice>
  </mc:AlternateContent>
  <bookViews>
    <workbookView xWindow="0" yWindow="0" windowWidth="20400" windowHeight="7155" activeTab="1"/>
  </bookViews>
  <sheets>
    <sheet name="test_20" sheetId="1" r:id="rId1"/>
    <sheet name="Munka2" sheetId="3" r:id="rId2"/>
    <sheet name="Munka1" sheetId="2" r:id="rId3"/>
  </sheets>
  <calcPr calcId="152511"/>
</workbook>
</file>

<file path=xl/calcChain.xml><?xml version="1.0" encoding="utf-8"?>
<calcChain xmlns="http://schemas.openxmlformats.org/spreadsheetml/2006/main">
  <c r="Q35" i="2" l="1"/>
  <c r="Q34" i="2"/>
  <c r="Q29" i="2"/>
  <c r="Q28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" i="1"/>
  <c r="Q3" i="1"/>
  <c r="S3" i="1"/>
  <c r="Q4" i="1"/>
  <c r="S4" i="1"/>
  <c r="Q5" i="1"/>
  <c r="S5" i="1"/>
  <c r="Q6" i="1"/>
  <c r="S6" i="1"/>
  <c r="Q7" i="1"/>
  <c r="S7" i="1"/>
  <c r="Q8" i="1"/>
  <c r="S8" i="1"/>
  <c r="Q9" i="1"/>
  <c r="S9" i="1"/>
  <c r="Q10" i="1"/>
  <c r="S10" i="1"/>
  <c r="Q11" i="1"/>
  <c r="S11" i="1"/>
  <c r="Q12" i="1"/>
  <c r="S12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23" i="1"/>
  <c r="S23" i="1"/>
  <c r="Q24" i="1"/>
  <c r="S24" i="1"/>
  <c r="Q25" i="1"/>
  <c r="S25" i="1"/>
  <c r="Q26" i="1"/>
  <c r="S26" i="1"/>
  <c r="Q27" i="1"/>
  <c r="S27" i="1"/>
  <c r="Q28" i="1"/>
  <c r="S28" i="1"/>
  <c r="Q29" i="1"/>
  <c r="S29" i="1"/>
  <c r="Q30" i="1"/>
  <c r="S30" i="1"/>
  <c r="Q31" i="1"/>
  <c r="S31" i="1"/>
  <c r="Q32" i="1"/>
  <c r="S32" i="1"/>
  <c r="Q33" i="1"/>
  <c r="S33" i="1"/>
  <c r="Q34" i="1"/>
  <c r="S34" i="1"/>
  <c r="Q35" i="1"/>
  <c r="S35" i="1"/>
  <c r="Q36" i="1"/>
  <c r="S36" i="1"/>
  <c r="Q37" i="1"/>
  <c r="S37" i="1"/>
  <c r="Q38" i="1"/>
  <c r="S38" i="1"/>
  <c r="Q39" i="1"/>
  <c r="S39" i="1"/>
  <c r="Q40" i="1"/>
  <c r="S40" i="1"/>
  <c r="Q41" i="1"/>
  <c r="S41" i="1"/>
  <c r="Q42" i="1"/>
  <c r="S42" i="1"/>
  <c r="Q43" i="1"/>
  <c r="S43" i="1"/>
  <c r="Q44" i="1"/>
  <c r="S44" i="1"/>
  <c r="Q45" i="1"/>
  <c r="S45" i="1"/>
  <c r="Q46" i="1"/>
  <c r="S46" i="1"/>
  <c r="Q47" i="1"/>
  <c r="S47" i="1"/>
  <c r="Q48" i="1"/>
  <c r="S48" i="1"/>
  <c r="Q49" i="1"/>
  <c r="S49" i="1"/>
  <c r="Q50" i="1"/>
  <c r="S50" i="1"/>
  <c r="Q51" i="1"/>
  <c r="S51" i="1"/>
  <c r="Q52" i="1"/>
  <c r="S52" i="1"/>
  <c r="Q53" i="1"/>
  <c r="S53" i="1"/>
  <c r="Q54" i="1"/>
  <c r="S54" i="1"/>
  <c r="Q55" i="1"/>
  <c r="S55" i="1"/>
  <c r="Q56" i="1"/>
  <c r="S56" i="1"/>
  <c r="Q57" i="1"/>
  <c r="S57" i="1"/>
  <c r="Q58" i="1"/>
  <c r="S58" i="1"/>
  <c r="Q59" i="1"/>
  <c r="S59" i="1"/>
  <c r="Q60" i="1"/>
  <c r="S60" i="1"/>
  <c r="Q61" i="1"/>
  <c r="S61" i="1"/>
  <c r="Q62" i="1"/>
  <c r="S62" i="1"/>
  <c r="Q63" i="1"/>
  <c r="S63" i="1"/>
  <c r="Q64" i="1"/>
  <c r="S64" i="1"/>
  <c r="Q65" i="1"/>
  <c r="S65" i="1"/>
  <c r="Q66" i="1"/>
  <c r="S66" i="1"/>
  <c r="Q67" i="1"/>
  <c r="S67" i="1"/>
  <c r="Q68" i="1"/>
  <c r="S68" i="1"/>
  <c r="Q69" i="1"/>
  <c r="S69" i="1"/>
  <c r="Q70" i="1"/>
  <c r="S70" i="1"/>
  <c r="Q71" i="1"/>
  <c r="S71" i="1"/>
  <c r="Q72" i="1"/>
  <c r="S72" i="1"/>
  <c r="Q73" i="1"/>
  <c r="S73" i="1"/>
  <c r="Q74" i="1"/>
  <c r="S74" i="1"/>
  <c r="Q75" i="1"/>
  <c r="S75" i="1"/>
  <c r="Q76" i="1"/>
  <c r="S76" i="1"/>
  <c r="Q77" i="1"/>
  <c r="S77" i="1"/>
  <c r="Q78" i="1"/>
  <c r="S78" i="1"/>
  <c r="Q79" i="1"/>
  <c r="S79" i="1"/>
  <c r="Q80" i="1"/>
  <c r="S80" i="1"/>
  <c r="Q81" i="1"/>
  <c r="S81" i="1"/>
  <c r="Q82" i="1"/>
  <c r="S82" i="1"/>
  <c r="Q83" i="1"/>
  <c r="S83" i="1"/>
  <c r="Q84" i="1"/>
  <c r="S84" i="1"/>
  <c r="Q85" i="1"/>
  <c r="S85" i="1"/>
  <c r="Q86" i="1"/>
  <c r="S86" i="1"/>
  <c r="Q87" i="1"/>
  <c r="S87" i="1"/>
  <c r="Q88" i="1"/>
  <c r="S88" i="1"/>
  <c r="Q89" i="1"/>
  <c r="S89" i="1"/>
  <c r="Q90" i="1"/>
  <c r="S90" i="1"/>
  <c r="Q91" i="1"/>
  <c r="S91" i="1"/>
  <c r="Q92" i="1"/>
  <c r="S92" i="1"/>
  <c r="Q93" i="1"/>
  <c r="S93" i="1"/>
  <c r="Q94" i="1"/>
  <c r="S94" i="1"/>
  <c r="Q95" i="1"/>
  <c r="S95" i="1"/>
  <c r="Q96" i="1"/>
  <c r="S96" i="1"/>
  <c r="Q97" i="1"/>
  <c r="S97" i="1"/>
  <c r="Q98" i="1"/>
  <c r="S98" i="1"/>
  <c r="Q99" i="1"/>
  <c r="S99" i="1"/>
  <c r="Q100" i="1"/>
  <c r="S100" i="1"/>
  <c r="Q101" i="1"/>
  <c r="S101" i="1"/>
  <c r="Q102" i="1"/>
  <c r="S102" i="1"/>
  <c r="Q103" i="1"/>
  <c r="S103" i="1"/>
  <c r="Q104" i="1"/>
  <c r="S104" i="1"/>
  <c r="Q105" i="1"/>
  <c r="S105" i="1"/>
  <c r="Q106" i="1"/>
  <c r="S106" i="1"/>
  <c r="Q107" i="1"/>
  <c r="S107" i="1"/>
  <c r="Q108" i="1"/>
  <c r="S108" i="1"/>
  <c r="Q109" i="1"/>
  <c r="S109" i="1"/>
  <c r="Q110" i="1"/>
  <c r="S110" i="1"/>
  <c r="Q111" i="1"/>
  <c r="S111" i="1"/>
  <c r="Q112" i="1"/>
  <c r="S112" i="1"/>
  <c r="Q113" i="1"/>
  <c r="S113" i="1"/>
  <c r="Q114" i="1"/>
  <c r="S114" i="1"/>
  <c r="Q115" i="1"/>
  <c r="S115" i="1"/>
  <c r="Q116" i="1"/>
  <c r="S116" i="1"/>
  <c r="Q117" i="1"/>
  <c r="S117" i="1"/>
  <c r="Q118" i="1"/>
  <c r="S118" i="1"/>
  <c r="Q119" i="1"/>
  <c r="S119" i="1"/>
  <c r="Q120" i="1"/>
  <c r="S120" i="1"/>
  <c r="Q121" i="1"/>
  <c r="S121" i="1"/>
  <c r="Q122" i="1"/>
  <c r="S122" i="1"/>
  <c r="Q123" i="1"/>
  <c r="S123" i="1"/>
  <c r="Q124" i="1"/>
  <c r="S124" i="1"/>
  <c r="Q125" i="1"/>
  <c r="S125" i="1"/>
  <c r="Q126" i="1"/>
  <c r="S126" i="1"/>
  <c r="Q127" i="1"/>
  <c r="S127" i="1"/>
  <c r="Q128" i="1"/>
  <c r="S128" i="1"/>
  <c r="Q129" i="1"/>
  <c r="S129" i="1"/>
  <c r="Q130" i="1"/>
  <c r="S130" i="1"/>
  <c r="Q131" i="1"/>
  <c r="S131" i="1"/>
  <c r="Q132" i="1"/>
  <c r="S132" i="1"/>
  <c r="Q133" i="1"/>
  <c r="S133" i="1"/>
  <c r="Q134" i="1"/>
  <c r="S134" i="1"/>
  <c r="Q135" i="1"/>
  <c r="S135" i="1"/>
  <c r="Q136" i="1"/>
  <c r="S136" i="1"/>
  <c r="Q137" i="1"/>
  <c r="S137" i="1"/>
  <c r="Q138" i="1"/>
  <c r="S138" i="1"/>
  <c r="Q139" i="1"/>
  <c r="S139" i="1"/>
  <c r="Q140" i="1"/>
  <c r="S140" i="1"/>
  <c r="Q141" i="1"/>
  <c r="S141" i="1"/>
  <c r="Q142" i="1"/>
  <c r="S142" i="1"/>
  <c r="Q143" i="1"/>
  <c r="S143" i="1"/>
  <c r="Q144" i="1"/>
  <c r="S144" i="1"/>
  <c r="Q145" i="1"/>
  <c r="S145" i="1"/>
  <c r="Q146" i="1"/>
  <c r="S146" i="1"/>
  <c r="Q147" i="1"/>
  <c r="S147" i="1"/>
  <c r="Q148" i="1"/>
  <c r="S148" i="1"/>
  <c r="Q149" i="1"/>
  <c r="S149" i="1"/>
  <c r="Q150" i="1"/>
  <c r="S150" i="1"/>
  <c r="Q151" i="1"/>
  <c r="S151" i="1"/>
  <c r="Q152" i="1"/>
  <c r="S152" i="1"/>
  <c r="Q153" i="1"/>
  <c r="S153" i="1"/>
  <c r="Q154" i="1"/>
  <c r="S154" i="1"/>
  <c r="Q155" i="1"/>
  <c r="S155" i="1"/>
  <c r="Q156" i="1"/>
  <c r="S156" i="1"/>
  <c r="Q157" i="1"/>
  <c r="S157" i="1"/>
  <c r="Q158" i="1"/>
  <c r="S158" i="1"/>
  <c r="Q159" i="1"/>
  <c r="S159" i="1"/>
  <c r="Q160" i="1"/>
  <c r="S160" i="1"/>
  <c r="Q161" i="1"/>
  <c r="S161" i="1"/>
  <c r="Q162" i="1"/>
  <c r="S162" i="1"/>
  <c r="Q163" i="1"/>
  <c r="S163" i="1"/>
  <c r="Q164" i="1"/>
  <c r="S164" i="1"/>
  <c r="Q165" i="1"/>
  <c r="S165" i="1"/>
  <c r="Q166" i="1"/>
  <c r="S166" i="1"/>
  <c r="Q167" i="1"/>
  <c r="S167" i="1"/>
  <c r="Q168" i="1"/>
  <c r="S168" i="1"/>
  <c r="Q169" i="1"/>
  <c r="S169" i="1"/>
  <c r="Q170" i="1"/>
  <c r="S170" i="1"/>
  <c r="Q171" i="1"/>
  <c r="S171" i="1"/>
  <c r="Q172" i="1"/>
  <c r="S172" i="1"/>
  <c r="Q173" i="1"/>
  <c r="S173" i="1"/>
  <c r="Q174" i="1"/>
  <c r="S174" i="1"/>
  <c r="Q175" i="1"/>
  <c r="S175" i="1"/>
  <c r="Q176" i="1"/>
  <c r="S176" i="1"/>
  <c r="Q177" i="1"/>
  <c r="S177" i="1"/>
  <c r="Q178" i="1"/>
  <c r="S178" i="1"/>
  <c r="Q179" i="1"/>
  <c r="S179" i="1"/>
  <c r="Q180" i="1"/>
  <c r="S180" i="1"/>
  <c r="Q181" i="1"/>
  <c r="S181" i="1"/>
  <c r="Q182" i="1"/>
  <c r="S182" i="1"/>
  <c r="Q183" i="1"/>
  <c r="S183" i="1"/>
  <c r="Q184" i="1"/>
  <c r="S184" i="1"/>
  <c r="Q185" i="1"/>
  <c r="S185" i="1"/>
  <c r="Q186" i="1"/>
  <c r="S186" i="1"/>
  <c r="Q187" i="1"/>
  <c r="S187" i="1"/>
  <c r="Q188" i="1"/>
  <c r="S188" i="1"/>
  <c r="Q189" i="1"/>
  <c r="S189" i="1"/>
  <c r="Q190" i="1"/>
  <c r="S190" i="1"/>
  <c r="Q191" i="1"/>
  <c r="S191" i="1"/>
  <c r="Q192" i="1"/>
  <c r="S192" i="1"/>
  <c r="Q193" i="1"/>
  <c r="S193" i="1"/>
  <c r="Q194" i="1"/>
  <c r="S194" i="1"/>
  <c r="Q195" i="1"/>
  <c r="S195" i="1"/>
  <c r="Q196" i="1"/>
  <c r="S196" i="1"/>
  <c r="Q197" i="1"/>
  <c r="S197" i="1"/>
  <c r="Q198" i="1"/>
  <c r="S198" i="1"/>
  <c r="Q199" i="1"/>
  <c r="S199" i="1"/>
  <c r="Q200" i="1"/>
  <c r="S200" i="1"/>
  <c r="Q201" i="1"/>
  <c r="S201" i="1"/>
  <c r="Q202" i="1"/>
  <c r="S202" i="1"/>
  <c r="Q203" i="1"/>
  <c r="S203" i="1"/>
  <c r="Q204" i="1"/>
  <c r="S204" i="1"/>
  <c r="Q205" i="1"/>
  <c r="S205" i="1"/>
  <c r="Q206" i="1"/>
  <c r="S206" i="1"/>
  <c r="Q207" i="1"/>
  <c r="S207" i="1"/>
  <c r="Q208" i="1"/>
  <c r="S208" i="1"/>
  <c r="Q209" i="1"/>
  <c r="S209" i="1"/>
  <c r="Q210" i="1"/>
  <c r="S210" i="1"/>
  <c r="Q211" i="1"/>
  <c r="S211" i="1"/>
  <c r="Q212" i="1"/>
  <c r="S212" i="1"/>
  <c r="Q213" i="1"/>
  <c r="S213" i="1"/>
  <c r="Q214" i="1"/>
  <c r="S214" i="1"/>
  <c r="Q215" i="1"/>
  <c r="S215" i="1"/>
  <c r="Q216" i="1"/>
  <c r="S216" i="1"/>
  <c r="Q217" i="1"/>
  <c r="S217" i="1"/>
  <c r="Q218" i="1"/>
  <c r="S218" i="1"/>
  <c r="Q219" i="1"/>
  <c r="S219" i="1"/>
  <c r="Q220" i="1"/>
  <c r="S220" i="1"/>
  <c r="Q221" i="1"/>
  <c r="S221" i="1"/>
  <c r="Q222" i="1"/>
  <c r="S222" i="1"/>
  <c r="Q223" i="1"/>
  <c r="S223" i="1"/>
  <c r="Q224" i="1"/>
  <c r="S224" i="1"/>
  <c r="Q225" i="1"/>
  <c r="S225" i="1"/>
  <c r="Q226" i="1"/>
  <c r="S226" i="1"/>
  <c r="Q227" i="1"/>
  <c r="S227" i="1"/>
  <c r="Q228" i="1"/>
  <c r="S228" i="1"/>
  <c r="Q229" i="1"/>
  <c r="S229" i="1"/>
  <c r="Q230" i="1"/>
  <c r="S230" i="1"/>
  <c r="Q231" i="1"/>
  <c r="S231" i="1"/>
  <c r="Q232" i="1"/>
  <c r="S232" i="1"/>
  <c r="Q233" i="1"/>
  <c r="S233" i="1"/>
  <c r="Q234" i="1"/>
  <c r="S234" i="1"/>
  <c r="Q235" i="1"/>
  <c r="S235" i="1"/>
  <c r="Q236" i="1"/>
  <c r="S236" i="1"/>
  <c r="Q237" i="1"/>
  <c r="S237" i="1"/>
  <c r="Q238" i="1"/>
  <c r="S238" i="1"/>
  <c r="Q239" i="1"/>
  <c r="S239" i="1"/>
  <c r="Q240" i="1"/>
  <c r="S240" i="1"/>
  <c r="Q241" i="1"/>
  <c r="S241" i="1"/>
  <c r="Q242" i="1"/>
  <c r="S242" i="1"/>
  <c r="Q243" i="1"/>
  <c r="S243" i="1"/>
  <c r="Q244" i="1"/>
  <c r="S244" i="1"/>
  <c r="Q245" i="1"/>
  <c r="S245" i="1"/>
  <c r="Q246" i="1"/>
  <c r="S246" i="1"/>
  <c r="Q247" i="1"/>
  <c r="S247" i="1"/>
  <c r="Q248" i="1"/>
  <c r="S248" i="1"/>
  <c r="Q249" i="1"/>
  <c r="S249" i="1"/>
  <c r="Q250" i="1"/>
  <c r="S250" i="1"/>
  <c r="Q251" i="1"/>
  <c r="S251" i="1"/>
  <c r="Q252" i="1"/>
  <c r="S252" i="1"/>
  <c r="Q253" i="1"/>
  <c r="S253" i="1"/>
  <c r="Q254" i="1"/>
  <c r="S254" i="1"/>
  <c r="Q255" i="1"/>
  <c r="S255" i="1"/>
  <c r="Q256" i="1"/>
  <c r="S256" i="1"/>
  <c r="Q257" i="1"/>
  <c r="S257" i="1"/>
  <c r="Q258" i="1"/>
  <c r="S258" i="1"/>
  <c r="Q259" i="1"/>
  <c r="S259" i="1"/>
  <c r="Q260" i="1"/>
  <c r="S260" i="1"/>
  <c r="Q261" i="1"/>
  <c r="S261" i="1"/>
  <c r="Q262" i="1"/>
  <c r="S262" i="1"/>
  <c r="Q263" i="1"/>
  <c r="S263" i="1"/>
  <c r="Q264" i="1"/>
  <c r="S264" i="1"/>
  <c r="Q265" i="1"/>
  <c r="S265" i="1"/>
  <c r="Q266" i="1"/>
  <c r="S266" i="1"/>
  <c r="Q267" i="1"/>
  <c r="S267" i="1"/>
  <c r="Q268" i="1"/>
  <c r="S2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R259" i="1" s="1"/>
  <c r="P260" i="1"/>
  <c r="P261" i="1"/>
  <c r="P262" i="1"/>
  <c r="P263" i="1"/>
  <c r="R263" i="1" s="1"/>
  <c r="P264" i="1"/>
  <c r="P265" i="1"/>
  <c r="P266" i="1"/>
  <c r="P267" i="1"/>
  <c r="R267" i="1" s="1"/>
  <c r="P268" i="1"/>
  <c r="P2" i="1"/>
  <c r="S2" i="1"/>
  <c r="Q2" i="1"/>
  <c r="R247" i="1" l="1"/>
  <c r="R235" i="1"/>
  <c r="R219" i="1"/>
  <c r="R207" i="1"/>
  <c r="R187" i="1"/>
  <c r="R175" i="1"/>
  <c r="R163" i="1"/>
  <c r="R151" i="1"/>
  <c r="R139" i="1"/>
  <c r="R127" i="1"/>
  <c r="R115" i="1"/>
  <c r="R103" i="1"/>
  <c r="R91" i="1"/>
  <c r="R79" i="1"/>
  <c r="R67" i="1"/>
  <c r="R63" i="1"/>
  <c r="R51" i="1"/>
  <c r="R39" i="1"/>
  <c r="R27" i="1"/>
  <c r="R15" i="1"/>
  <c r="R3" i="1"/>
  <c r="R261" i="1"/>
  <c r="R249" i="1"/>
  <c r="R252" i="1"/>
  <c r="R2" i="1"/>
  <c r="R262" i="1"/>
  <c r="R250" i="1"/>
  <c r="R238" i="1"/>
  <c r="R226" i="1"/>
  <c r="R214" i="1"/>
  <c r="R198" i="1"/>
  <c r="R186" i="1"/>
  <c r="R170" i="1"/>
  <c r="R158" i="1"/>
  <c r="R150" i="1"/>
  <c r="R146" i="1"/>
  <c r="R142" i="1"/>
  <c r="R138" i="1"/>
  <c r="R134" i="1"/>
  <c r="R130" i="1"/>
  <c r="R126" i="1"/>
  <c r="R122" i="1"/>
  <c r="R118" i="1"/>
  <c r="T118" i="1" s="1"/>
  <c r="V118" i="1" s="1"/>
  <c r="R114" i="1"/>
  <c r="R110" i="1"/>
  <c r="R255" i="1"/>
  <c r="R243" i="1"/>
  <c r="R231" i="1"/>
  <c r="R215" i="1"/>
  <c r="R203" i="1"/>
  <c r="R195" i="1"/>
  <c r="R179" i="1"/>
  <c r="R171" i="1"/>
  <c r="R159" i="1"/>
  <c r="R147" i="1"/>
  <c r="R135" i="1"/>
  <c r="R123" i="1"/>
  <c r="R111" i="1"/>
  <c r="R99" i="1"/>
  <c r="R87" i="1"/>
  <c r="R75" i="1"/>
  <c r="R59" i="1"/>
  <c r="R47" i="1"/>
  <c r="R35" i="1"/>
  <c r="R23" i="1"/>
  <c r="R7" i="1"/>
  <c r="T2" i="1"/>
  <c r="V2" i="1" s="1"/>
  <c r="R254" i="1"/>
  <c r="R242" i="1"/>
  <c r="R230" i="1"/>
  <c r="R218" i="1"/>
  <c r="R206" i="1"/>
  <c r="R194" i="1"/>
  <c r="R182" i="1"/>
  <c r="R174" i="1"/>
  <c r="R162" i="1"/>
  <c r="R257" i="1"/>
  <c r="R245" i="1"/>
  <c r="R237" i="1"/>
  <c r="R225" i="1"/>
  <c r="R217" i="1"/>
  <c r="R209" i="1"/>
  <c r="R205" i="1"/>
  <c r="R197" i="1"/>
  <c r="R193" i="1"/>
  <c r="R189" i="1"/>
  <c r="R185" i="1"/>
  <c r="R181" i="1"/>
  <c r="R177" i="1"/>
  <c r="R173" i="1"/>
  <c r="R169" i="1"/>
  <c r="R165" i="1"/>
  <c r="T165" i="1" s="1"/>
  <c r="V165" i="1" s="1"/>
  <c r="R161" i="1"/>
  <c r="R157" i="1"/>
  <c r="R153" i="1"/>
  <c r="T262" i="1"/>
  <c r="V262" i="1" s="1"/>
  <c r="R251" i="1"/>
  <c r="R239" i="1"/>
  <c r="R227" i="1"/>
  <c r="R211" i="1"/>
  <c r="T211" i="1" s="1"/>
  <c r="V211" i="1" s="1"/>
  <c r="R199" i="1"/>
  <c r="R191" i="1"/>
  <c r="R183" i="1"/>
  <c r="R167" i="1"/>
  <c r="T167" i="1" s="1"/>
  <c r="V167" i="1" s="1"/>
  <c r="R155" i="1"/>
  <c r="R143" i="1"/>
  <c r="R131" i="1"/>
  <c r="R119" i="1"/>
  <c r="T119" i="1" s="1"/>
  <c r="V119" i="1" s="1"/>
  <c r="R107" i="1"/>
  <c r="R95" i="1"/>
  <c r="R83" i="1"/>
  <c r="R71" i="1"/>
  <c r="T71" i="1" s="1"/>
  <c r="V71" i="1" s="1"/>
  <c r="R55" i="1"/>
  <c r="R43" i="1"/>
  <c r="R31" i="1"/>
  <c r="R19" i="1"/>
  <c r="T19" i="1" s="1"/>
  <c r="V19" i="1" s="1"/>
  <c r="R11" i="1"/>
  <c r="R265" i="1"/>
  <c r="R266" i="1"/>
  <c r="T266" i="1" s="1"/>
  <c r="V266" i="1" s="1"/>
  <c r="R258" i="1"/>
  <c r="T258" i="1" s="1"/>
  <c r="V258" i="1" s="1"/>
  <c r="R246" i="1"/>
  <c r="R234" i="1"/>
  <c r="R222" i="1"/>
  <c r="R210" i="1"/>
  <c r="T210" i="1" s="1"/>
  <c r="V210" i="1" s="1"/>
  <c r="R202" i="1"/>
  <c r="R190" i="1"/>
  <c r="R178" i="1"/>
  <c r="R166" i="1"/>
  <c r="T166" i="1" s="1"/>
  <c r="V166" i="1" s="1"/>
  <c r="R154" i="1"/>
  <c r="R253" i="1"/>
  <c r="R241" i="1"/>
  <c r="R233" i="1"/>
  <c r="R229" i="1"/>
  <c r="R221" i="1"/>
  <c r="R213" i="1"/>
  <c r="R201" i="1"/>
  <c r="T201" i="1" s="1"/>
  <c r="V201" i="1" s="1"/>
  <c r="R268" i="1"/>
  <c r="R264" i="1"/>
  <c r="R260" i="1"/>
  <c r="R256" i="1"/>
  <c r="T256" i="1" s="1"/>
  <c r="V256" i="1" s="1"/>
  <c r="R248" i="1"/>
  <c r="R244" i="1"/>
  <c r="R240" i="1"/>
  <c r="R236" i="1"/>
  <c r="T236" i="1" s="1"/>
  <c r="V236" i="1" s="1"/>
  <c r="R232" i="1"/>
  <c r="R228" i="1"/>
  <c r="R223" i="1"/>
  <c r="R102" i="1"/>
  <c r="R90" i="1"/>
  <c r="R78" i="1"/>
  <c r="R70" i="1"/>
  <c r="R58" i="1"/>
  <c r="R50" i="1"/>
  <c r="R46" i="1"/>
  <c r="R38" i="1"/>
  <c r="T38" i="1" s="1"/>
  <c r="V38" i="1" s="1"/>
  <c r="R34" i="1"/>
  <c r="R30" i="1"/>
  <c r="T30" i="1" s="1"/>
  <c r="V30" i="1" s="1"/>
  <c r="R26" i="1"/>
  <c r="T26" i="1" s="1"/>
  <c r="V26" i="1" s="1"/>
  <c r="R22" i="1"/>
  <c r="T22" i="1" s="1"/>
  <c r="V22" i="1" s="1"/>
  <c r="R18" i="1"/>
  <c r="T18" i="1" s="1"/>
  <c r="V18" i="1" s="1"/>
  <c r="R14" i="1"/>
  <c r="T14" i="1" s="1"/>
  <c r="V14" i="1" s="1"/>
  <c r="R10" i="1"/>
  <c r="T10" i="1" s="1"/>
  <c r="V10" i="1" s="1"/>
  <c r="R6" i="1"/>
  <c r="T6" i="1" s="1"/>
  <c r="V6" i="1" s="1"/>
  <c r="T263" i="1"/>
  <c r="V263" i="1" s="1"/>
  <c r="R149" i="1"/>
  <c r="R145" i="1"/>
  <c r="R141" i="1"/>
  <c r="R137" i="1"/>
  <c r="T137" i="1" s="1"/>
  <c r="V137" i="1" s="1"/>
  <c r="R133" i="1"/>
  <c r="R129" i="1"/>
  <c r="R125" i="1"/>
  <c r="R121" i="1"/>
  <c r="T121" i="1" s="1"/>
  <c r="V121" i="1" s="1"/>
  <c r="R117" i="1"/>
  <c r="R113" i="1"/>
  <c r="R109" i="1"/>
  <c r="R105" i="1"/>
  <c r="T105" i="1" s="1"/>
  <c r="V105" i="1" s="1"/>
  <c r="R101" i="1"/>
  <c r="R97" i="1"/>
  <c r="R93" i="1"/>
  <c r="R89" i="1"/>
  <c r="T89" i="1" s="1"/>
  <c r="V89" i="1" s="1"/>
  <c r="R85" i="1"/>
  <c r="R81" i="1"/>
  <c r="R77" i="1"/>
  <c r="R73" i="1"/>
  <c r="T73" i="1" s="1"/>
  <c r="V73" i="1" s="1"/>
  <c r="R69" i="1"/>
  <c r="R65" i="1"/>
  <c r="R61" i="1"/>
  <c r="R57" i="1"/>
  <c r="T57" i="1" s="1"/>
  <c r="V57" i="1" s="1"/>
  <c r="R53" i="1"/>
  <c r="R49" i="1"/>
  <c r="R45" i="1"/>
  <c r="R41" i="1"/>
  <c r="T41" i="1" s="1"/>
  <c r="V41" i="1" s="1"/>
  <c r="R37" i="1"/>
  <c r="R33" i="1"/>
  <c r="R29" i="1"/>
  <c r="R25" i="1"/>
  <c r="T25" i="1" s="1"/>
  <c r="V25" i="1" s="1"/>
  <c r="R21" i="1"/>
  <c r="R17" i="1"/>
  <c r="R13" i="1"/>
  <c r="R9" i="1"/>
  <c r="T9" i="1" s="1"/>
  <c r="V9" i="1" s="1"/>
  <c r="R5" i="1"/>
  <c r="T268" i="1"/>
  <c r="V268" i="1" s="1"/>
  <c r="T264" i="1"/>
  <c r="V264" i="1" s="1"/>
  <c r="T260" i="1"/>
  <c r="V260" i="1" s="1"/>
  <c r="T257" i="1"/>
  <c r="V257" i="1" s="1"/>
  <c r="T254" i="1"/>
  <c r="V254" i="1" s="1"/>
  <c r="T247" i="1"/>
  <c r="V247" i="1" s="1"/>
  <c r="T241" i="1"/>
  <c r="V241" i="1" s="1"/>
  <c r="T238" i="1"/>
  <c r="V238" i="1" s="1"/>
  <c r="T231" i="1"/>
  <c r="V231" i="1" s="1"/>
  <c r="T225" i="1"/>
  <c r="V225" i="1" s="1"/>
  <c r="T194" i="1"/>
  <c r="V194" i="1" s="1"/>
  <c r="T178" i="1"/>
  <c r="V178" i="1" s="1"/>
  <c r="T162" i="1"/>
  <c r="V162" i="1" s="1"/>
  <c r="R106" i="1"/>
  <c r="R94" i="1"/>
  <c r="T94" i="1" s="1"/>
  <c r="V94" i="1" s="1"/>
  <c r="R86" i="1"/>
  <c r="R74" i="1"/>
  <c r="R62" i="1"/>
  <c r="R54" i="1"/>
  <c r="T54" i="1" s="1"/>
  <c r="V54" i="1" s="1"/>
  <c r="T267" i="1"/>
  <c r="V267" i="1" s="1"/>
  <c r="T253" i="1"/>
  <c r="V253" i="1" s="1"/>
  <c r="R224" i="1"/>
  <c r="R220" i="1"/>
  <c r="T220" i="1" s="1"/>
  <c r="V220" i="1" s="1"/>
  <c r="R216" i="1"/>
  <c r="R212" i="1"/>
  <c r="R208" i="1"/>
  <c r="R204" i="1"/>
  <c r="T204" i="1" s="1"/>
  <c r="V204" i="1" s="1"/>
  <c r="R200" i="1"/>
  <c r="R196" i="1"/>
  <c r="R192" i="1"/>
  <c r="R188" i="1"/>
  <c r="T188" i="1" s="1"/>
  <c r="V188" i="1" s="1"/>
  <c r="R184" i="1"/>
  <c r="R180" i="1"/>
  <c r="R176" i="1"/>
  <c r="R172" i="1"/>
  <c r="T172" i="1" s="1"/>
  <c r="V172" i="1" s="1"/>
  <c r="R168" i="1"/>
  <c r="R164" i="1"/>
  <c r="R160" i="1"/>
  <c r="R156" i="1"/>
  <c r="T156" i="1" s="1"/>
  <c r="V156" i="1" s="1"/>
  <c r="R152" i="1"/>
  <c r="R148" i="1"/>
  <c r="R144" i="1"/>
  <c r="T144" i="1" s="1"/>
  <c r="V144" i="1" s="1"/>
  <c r="R140" i="1"/>
  <c r="T140" i="1" s="1"/>
  <c r="V140" i="1" s="1"/>
  <c r="R136" i="1"/>
  <c r="R132" i="1"/>
  <c r="R128" i="1"/>
  <c r="R124" i="1"/>
  <c r="R120" i="1"/>
  <c r="R116" i="1"/>
  <c r="R112" i="1"/>
  <c r="R108" i="1"/>
  <c r="T108" i="1" s="1"/>
  <c r="V108" i="1" s="1"/>
  <c r="R104" i="1"/>
  <c r="R100" i="1"/>
  <c r="R96" i="1"/>
  <c r="T96" i="1" s="1"/>
  <c r="V96" i="1" s="1"/>
  <c r="R92" i="1"/>
  <c r="T92" i="1" s="1"/>
  <c r="V92" i="1" s="1"/>
  <c r="R88" i="1"/>
  <c r="R84" i="1"/>
  <c r="R80" i="1"/>
  <c r="T80" i="1" s="1"/>
  <c r="V80" i="1" s="1"/>
  <c r="R76" i="1"/>
  <c r="T76" i="1" s="1"/>
  <c r="V76" i="1" s="1"/>
  <c r="R72" i="1"/>
  <c r="R68" i="1"/>
  <c r="R64" i="1"/>
  <c r="T64" i="1" s="1"/>
  <c r="V64" i="1" s="1"/>
  <c r="R60" i="1"/>
  <c r="T60" i="1" s="1"/>
  <c r="V60" i="1" s="1"/>
  <c r="R56" i="1"/>
  <c r="R52" i="1"/>
  <c r="R48" i="1"/>
  <c r="T48" i="1" s="1"/>
  <c r="V48" i="1" s="1"/>
  <c r="R44" i="1"/>
  <c r="T44" i="1" s="1"/>
  <c r="V44" i="1" s="1"/>
  <c r="R40" i="1"/>
  <c r="R36" i="1"/>
  <c r="R32" i="1"/>
  <c r="T32" i="1" s="1"/>
  <c r="V32" i="1" s="1"/>
  <c r="R28" i="1"/>
  <c r="T28" i="1" s="1"/>
  <c r="V28" i="1" s="1"/>
  <c r="R24" i="1"/>
  <c r="R20" i="1"/>
  <c r="R16" i="1"/>
  <c r="R12" i="1"/>
  <c r="T12" i="1" s="1"/>
  <c r="V12" i="1" s="1"/>
  <c r="R8" i="1"/>
  <c r="R4" i="1"/>
  <c r="T265" i="1"/>
  <c r="V265" i="1" s="1"/>
  <c r="T261" i="1"/>
  <c r="V261" i="1" s="1"/>
  <c r="T251" i="1"/>
  <c r="V251" i="1" s="1"/>
  <c r="T245" i="1"/>
  <c r="V245" i="1" s="1"/>
  <c r="T242" i="1"/>
  <c r="V242" i="1" s="1"/>
  <c r="T235" i="1"/>
  <c r="V235" i="1" s="1"/>
  <c r="T229" i="1"/>
  <c r="V229" i="1" s="1"/>
  <c r="T226" i="1"/>
  <c r="V226" i="1" s="1"/>
  <c r="T223" i="1"/>
  <c r="V223" i="1" s="1"/>
  <c r="T218" i="1"/>
  <c r="V218" i="1" s="1"/>
  <c r="T215" i="1"/>
  <c r="V215" i="1" s="1"/>
  <c r="T207" i="1"/>
  <c r="V207" i="1" s="1"/>
  <c r="T202" i="1"/>
  <c r="V202" i="1" s="1"/>
  <c r="T190" i="1"/>
  <c r="V190" i="1" s="1"/>
  <c r="T174" i="1"/>
  <c r="V174" i="1" s="1"/>
  <c r="T158" i="1"/>
  <c r="V158" i="1" s="1"/>
  <c r="T151" i="1"/>
  <c r="V151" i="1" s="1"/>
  <c r="T134" i="1"/>
  <c r="V134" i="1" s="1"/>
  <c r="T102" i="1"/>
  <c r="V102" i="1" s="1"/>
  <c r="T86" i="1"/>
  <c r="V86" i="1" s="1"/>
  <c r="T70" i="1"/>
  <c r="V70" i="1" s="1"/>
  <c r="T255" i="1"/>
  <c r="V255" i="1" s="1"/>
  <c r="T249" i="1"/>
  <c r="V249" i="1" s="1"/>
  <c r="T246" i="1"/>
  <c r="V246" i="1" s="1"/>
  <c r="T239" i="1"/>
  <c r="V239" i="1" s="1"/>
  <c r="T233" i="1"/>
  <c r="V233" i="1" s="1"/>
  <c r="T230" i="1"/>
  <c r="V230" i="1" s="1"/>
  <c r="T186" i="1"/>
  <c r="V186" i="1" s="1"/>
  <c r="T170" i="1"/>
  <c r="V170" i="1" s="1"/>
  <c r="T154" i="1"/>
  <c r="V154" i="1" s="1"/>
  <c r="R98" i="1"/>
  <c r="R82" i="1"/>
  <c r="R66" i="1"/>
  <c r="R42" i="1"/>
  <c r="T42" i="1" s="1"/>
  <c r="V42" i="1" s="1"/>
  <c r="T259" i="1"/>
  <c r="V259" i="1" s="1"/>
  <c r="T250" i="1"/>
  <c r="V250" i="1" s="1"/>
  <c r="T243" i="1"/>
  <c r="V243" i="1" s="1"/>
  <c r="T237" i="1"/>
  <c r="V237" i="1" s="1"/>
  <c r="T234" i="1"/>
  <c r="V234" i="1" s="1"/>
  <c r="T227" i="1"/>
  <c r="V227" i="1" s="1"/>
  <c r="T222" i="1"/>
  <c r="V222" i="1" s="1"/>
  <c r="T219" i="1"/>
  <c r="V219" i="1" s="1"/>
  <c r="T214" i="1"/>
  <c r="V214" i="1" s="1"/>
  <c r="T206" i="1"/>
  <c r="V206" i="1" s="1"/>
  <c r="T203" i="1"/>
  <c r="V203" i="1" s="1"/>
  <c r="T198" i="1"/>
  <c r="V198" i="1" s="1"/>
  <c r="T182" i="1"/>
  <c r="V182" i="1" s="1"/>
  <c r="T150" i="1"/>
  <c r="V150" i="1" s="1"/>
  <c r="T138" i="1"/>
  <c r="V138" i="1" s="1"/>
  <c r="T135" i="1"/>
  <c r="V135" i="1" s="1"/>
  <c r="T128" i="1"/>
  <c r="V128" i="1" s="1"/>
  <c r="T122" i="1"/>
  <c r="V122" i="1" s="1"/>
  <c r="T110" i="1"/>
  <c r="V110" i="1" s="1"/>
  <c r="T107" i="1"/>
  <c r="V107" i="1" s="1"/>
  <c r="T34" i="1"/>
  <c r="V34" i="1" s="1"/>
  <c r="T23" i="1"/>
  <c r="V23" i="1" s="1"/>
  <c r="T21" i="1"/>
  <c r="V21" i="1" s="1"/>
  <c r="T199" i="1"/>
  <c r="V199" i="1" s="1"/>
  <c r="T195" i="1"/>
  <c r="V195" i="1" s="1"/>
  <c r="T191" i="1"/>
  <c r="V191" i="1" s="1"/>
  <c r="T187" i="1"/>
  <c r="V187" i="1" s="1"/>
  <c r="T183" i="1"/>
  <c r="V183" i="1" s="1"/>
  <c r="T179" i="1"/>
  <c r="V179" i="1" s="1"/>
  <c r="T175" i="1"/>
  <c r="V175" i="1" s="1"/>
  <c r="T171" i="1"/>
  <c r="V171" i="1" s="1"/>
  <c r="T163" i="1"/>
  <c r="V163" i="1" s="1"/>
  <c r="T159" i="1"/>
  <c r="V159" i="1" s="1"/>
  <c r="T155" i="1"/>
  <c r="V155" i="1" s="1"/>
  <c r="T148" i="1"/>
  <c r="V148" i="1" s="1"/>
  <c r="T142" i="1"/>
  <c r="V142" i="1" s="1"/>
  <c r="T139" i="1"/>
  <c r="V139" i="1" s="1"/>
  <c r="T132" i="1"/>
  <c r="V132" i="1" s="1"/>
  <c r="T126" i="1"/>
  <c r="V126" i="1" s="1"/>
  <c r="T123" i="1"/>
  <c r="V123" i="1" s="1"/>
  <c r="T116" i="1"/>
  <c r="V116" i="1" s="1"/>
  <c r="T98" i="1"/>
  <c r="V98" i="1" s="1"/>
  <c r="T82" i="1"/>
  <c r="V82" i="1" s="1"/>
  <c r="T66" i="1"/>
  <c r="V66" i="1" s="1"/>
  <c r="T50" i="1"/>
  <c r="V50" i="1" s="1"/>
  <c r="T43" i="1"/>
  <c r="V43" i="1" s="1"/>
  <c r="T37" i="1"/>
  <c r="V37" i="1" s="1"/>
  <c r="T7" i="1"/>
  <c r="V7" i="1" s="1"/>
  <c r="T5" i="1"/>
  <c r="V5" i="1" s="1"/>
  <c r="T252" i="1"/>
  <c r="V252" i="1" s="1"/>
  <c r="T248" i="1"/>
  <c r="V248" i="1" s="1"/>
  <c r="T244" i="1"/>
  <c r="V244" i="1" s="1"/>
  <c r="T240" i="1"/>
  <c r="V240" i="1" s="1"/>
  <c r="T232" i="1"/>
  <c r="V232" i="1" s="1"/>
  <c r="T228" i="1"/>
  <c r="V228" i="1" s="1"/>
  <c r="T224" i="1"/>
  <c r="V224" i="1" s="1"/>
  <c r="T216" i="1"/>
  <c r="V216" i="1" s="1"/>
  <c r="T212" i="1"/>
  <c r="V212" i="1" s="1"/>
  <c r="T208" i="1"/>
  <c r="V208" i="1" s="1"/>
  <c r="T200" i="1"/>
  <c r="V200" i="1" s="1"/>
  <c r="T196" i="1"/>
  <c r="V196" i="1" s="1"/>
  <c r="T192" i="1"/>
  <c r="V192" i="1" s="1"/>
  <c r="T184" i="1"/>
  <c r="V184" i="1" s="1"/>
  <c r="T180" i="1"/>
  <c r="V180" i="1" s="1"/>
  <c r="T176" i="1"/>
  <c r="V176" i="1" s="1"/>
  <c r="T168" i="1"/>
  <c r="V168" i="1" s="1"/>
  <c r="T164" i="1"/>
  <c r="V164" i="1" s="1"/>
  <c r="T160" i="1"/>
  <c r="V160" i="1" s="1"/>
  <c r="T152" i="1"/>
  <c r="V152" i="1" s="1"/>
  <c r="T146" i="1"/>
  <c r="V146" i="1" s="1"/>
  <c r="T143" i="1"/>
  <c r="V143" i="1" s="1"/>
  <c r="T136" i="1"/>
  <c r="V136" i="1" s="1"/>
  <c r="T130" i="1"/>
  <c r="V130" i="1" s="1"/>
  <c r="T127" i="1"/>
  <c r="V127" i="1" s="1"/>
  <c r="T120" i="1"/>
  <c r="V120" i="1" s="1"/>
  <c r="T114" i="1"/>
  <c r="V114" i="1" s="1"/>
  <c r="T111" i="1"/>
  <c r="V111" i="1" s="1"/>
  <c r="T106" i="1"/>
  <c r="V106" i="1" s="1"/>
  <c r="T103" i="1"/>
  <c r="V103" i="1" s="1"/>
  <c r="T78" i="1"/>
  <c r="V78" i="1" s="1"/>
  <c r="T62" i="1"/>
  <c r="V62" i="1" s="1"/>
  <c r="T46" i="1"/>
  <c r="V46" i="1" s="1"/>
  <c r="T221" i="1"/>
  <c r="V221" i="1" s="1"/>
  <c r="T217" i="1"/>
  <c r="V217" i="1" s="1"/>
  <c r="T213" i="1"/>
  <c r="V213" i="1" s="1"/>
  <c r="T209" i="1"/>
  <c r="V209" i="1" s="1"/>
  <c r="T205" i="1"/>
  <c r="V205" i="1" s="1"/>
  <c r="T197" i="1"/>
  <c r="V197" i="1" s="1"/>
  <c r="T193" i="1"/>
  <c r="V193" i="1" s="1"/>
  <c r="T189" i="1"/>
  <c r="V189" i="1" s="1"/>
  <c r="T185" i="1"/>
  <c r="V185" i="1" s="1"/>
  <c r="T181" i="1"/>
  <c r="V181" i="1" s="1"/>
  <c r="T177" i="1"/>
  <c r="V177" i="1" s="1"/>
  <c r="T173" i="1"/>
  <c r="V173" i="1" s="1"/>
  <c r="T169" i="1"/>
  <c r="V169" i="1" s="1"/>
  <c r="T161" i="1"/>
  <c r="V161" i="1" s="1"/>
  <c r="T157" i="1"/>
  <c r="V157" i="1" s="1"/>
  <c r="T147" i="1"/>
  <c r="V147" i="1" s="1"/>
  <c r="T131" i="1"/>
  <c r="V131" i="1" s="1"/>
  <c r="T124" i="1"/>
  <c r="V124" i="1" s="1"/>
  <c r="T115" i="1"/>
  <c r="V115" i="1" s="1"/>
  <c r="T90" i="1"/>
  <c r="V90" i="1" s="1"/>
  <c r="T74" i="1"/>
  <c r="V74" i="1" s="1"/>
  <c r="T58" i="1"/>
  <c r="V58" i="1" s="1"/>
  <c r="T40" i="1"/>
  <c r="V40" i="1" s="1"/>
  <c r="T99" i="1"/>
  <c r="V99" i="1" s="1"/>
  <c r="T95" i="1"/>
  <c r="V95" i="1" s="1"/>
  <c r="T91" i="1"/>
  <c r="V91" i="1" s="1"/>
  <c r="T87" i="1"/>
  <c r="V87" i="1" s="1"/>
  <c r="T83" i="1"/>
  <c r="V83" i="1" s="1"/>
  <c r="T79" i="1"/>
  <c r="V79" i="1" s="1"/>
  <c r="T75" i="1"/>
  <c r="V75" i="1" s="1"/>
  <c r="T67" i="1"/>
  <c r="V67" i="1" s="1"/>
  <c r="T63" i="1"/>
  <c r="V63" i="1" s="1"/>
  <c r="T59" i="1"/>
  <c r="V59" i="1" s="1"/>
  <c r="T55" i="1"/>
  <c r="V55" i="1" s="1"/>
  <c r="T51" i="1"/>
  <c r="V51" i="1" s="1"/>
  <c r="T47" i="1"/>
  <c r="V47" i="1" s="1"/>
  <c r="T31" i="1"/>
  <c r="V31" i="1" s="1"/>
  <c r="T24" i="1"/>
  <c r="V24" i="1" s="1"/>
  <c r="T17" i="1"/>
  <c r="V17" i="1" s="1"/>
  <c r="T8" i="1"/>
  <c r="V8" i="1" s="1"/>
  <c r="T3" i="1"/>
  <c r="V3" i="1" s="1"/>
  <c r="T112" i="1"/>
  <c r="V112" i="1" s="1"/>
  <c r="T104" i="1"/>
  <c r="V104" i="1" s="1"/>
  <c r="T100" i="1"/>
  <c r="V100" i="1" s="1"/>
  <c r="T88" i="1"/>
  <c r="V88" i="1" s="1"/>
  <c r="T84" i="1"/>
  <c r="V84" i="1" s="1"/>
  <c r="T72" i="1"/>
  <c r="V72" i="1" s="1"/>
  <c r="T68" i="1"/>
  <c r="V68" i="1" s="1"/>
  <c r="T56" i="1"/>
  <c r="V56" i="1" s="1"/>
  <c r="T52" i="1"/>
  <c r="V52" i="1" s="1"/>
  <c r="T45" i="1"/>
  <c r="V45" i="1" s="1"/>
  <c r="T35" i="1"/>
  <c r="V35" i="1" s="1"/>
  <c r="T29" i="1"/>
  <c r="V29" i="1" s="1"/>
  <c r="T20" i="1"/>
  <c r="V20" i="1" s="1"/>
  <c r="T15" i="1"/>
  <c r="V15" i="1" s="1"/>
  <c r="T13" i="1"/>
  <c r="V13" i="1" s="1"/>
  <c r="T4" i="1"/>
  <c r="V4" i="1" s="1"/>
  <c r="T153" i="1"/>
  <c r="V153" i="1" s="1"/>
  <c r="T149" i="1"/>
  <c r="V149" i="1" s="1"/>
  <c r="T145" i="1"/>
  <c r="V145" i="1" s="1"/>
  <c r="T141" i="1"/>
  <c r="V141" i="1" s="1"/>
  <c r="T133" i="1"/>
  <c r="V133" i="1" s="1"/>
  <c r="T129" i="1"/>
  <c r="V129" i="1" s="1"/>
  <c r="T125" i="1"/>
  <c r="V125" i="1" s="1"/>
  <c r="T117" i="1"/>
  <c r="V117" i="1" s="1"/>
  <c r="T113" i="1"/>
  <c r="V113" i="1" s="1"/>
  <c r="T109" i="1"/>
  <c r="V109" i="1" s="1"/>
  <c r="T101" i="1"/>
  <c r="V101" i="1" s="1"/>
  <c r="T97" i="1"/>
  <c r="V97" i="1" s="1"/>
  <c r="T93" i="1"/>
  <c r="V93" i="1" s="1"/>
  <c r="T85" i="1"/>
  <c r="V85" i="1" s="1"/>
  <c r="T81" i="1"/>
  <c r="V81" i="1" s="1"/>
  <c r="T77" i="1"/>
  <c r="V77" i="1" s="1"/>
  <c r="T69" i="1"/>
  <c r="V69" i="1" s="1"/>
  <c r="T65" i="1"/>
  <c r="V65" i="1" s="1"/>
  <c r="T61" i="1"/>
  <c r="V61" i="1" s="1"/>
  <c r="T53" i="1"/>
  <c r="V53" i="1" s="1"/>
  <c r="T49" i="1"/>
  <c r="V49" i="1" s="1"/>
  <c r="T39" i="1"/>
  <c r="V39" i="1" s="1"/>
  <c r="T36" i="1"/>
  <c r="V36" i="1" s="1"/>
  <c r="T33" i="1"/>
  <c r="V33" i="1" s="1"/>
  <c r="T27" i="1"/>
  <c r="V27" i="1" s="1"/>
  <c r="T16" i="1"/>
  <c r="V16" i="1" s="1"/>
  <c r="T11" i="1"/>
  <c r="V11" i="1" s="1"/>
  <c r="K18" i="2" l="1"/>
  <c r="L18" i="2"/>
  <c r="K19" i="2"/>
  <c r="L19" i="2"/>
  <c r="K22" i="2" l="1"/>
  <c r="K23" i="2"/>
  <c r="L22" i="2" l="1"/>
</calcChain>
</file>

<file path=xl/sharedStrings.xml><?xml version="1.0" encoding="utf-8"?>
<sst xmlns="http://schemas.openxmlformats.org/spreadsheetml/2006/main" count="1699" uniqueCount="345">
  <si>
    <t>NAME</t>
  </si>
  <si>
    <t>NAME_LEN</t>
  </si>
  <si>
    <t>BLURB_LEN</t>
  </si>
  <si>
    <t>USD</t>
  </si>
  <si>
    <t>PLEDGED</t>
  </si>
  <si>
    <t>GOAL</t>
  </si>
  <si>
    <t>SUCCESS_RATE</t>
  </si>
  <si>
    <t>STATE</t>
  </si>
  <si>
    <t>CATEGORY</t>
  </si>
  <si>
    <t>SPOTLIGHT</t>
  </si>
  <si>
    <t>STAFF_PICKED</t>
  </si>
  <si>
    <t>CURR_TRAILING</t>
  </si>
  <si>
    <t>BACKERS</t>
  </si>
  <si>
    <t>START_YEAR</t>
  </si>
  <si>
    <t>DAYS</t>
  </si>
  <si>
    <t>MiBand - Guitar App - The Final Countdown!</t>
  </si>
  <si>
    <t>failed</t>
  </si>
  <si>
    <t>Apps</t>
  </si>
  <si>
    <t>False</t>
  </si>
  <si>
    <t>True</t>
  </si>
  <si>
    <t>Dog Trainer In Your Pocket</t>
  </si>
  <si>
    <t>DairyTech: Herd &amp; Performance Tracking Software for Dairies</t>
  </si>
  <si>
    <t>WAYOUT</t>
  </si>
  <si>
    <t>Hardware</t>
  </si>
  <si>
    <t>LaborAlert</t>
  </si>
  <si>
    <t>Software</t>
  </si>
  <si>
    <t>The D Screen Project</t>
  </si>
  <si>
    <t>HTTP-SS - A brand new faster Internet Protocol</t>
  </si>
  <si>
    <t>Web</t>
  </si>
  <si>
    <t>The Most Important Message You Will Ever Send</t>
  </si>
  <si>
    <t>Dubulator Voice Over &amp; Caption translation made easy</t>
  </si>
  <si>
    <t>Self Scientist - A whole new way to learn!</t>
  </si>
  <si>
    <t>C18, The Airstrip Fast Converter.</t>
  </si>
  <si>
    <t>Flight</t>
  </si>
  <si>
    <t>Beez | All-in-one earbud, power bank, &amp; case for iPhone 6/6s</t>
  </si>
  <si>
    <t>ĂśberAir - Flightsharing for Commercial and Private Flying</t>
  </si>
  <si>
    <t>Fishing FanCam: Real time HD camera for anglers</t>
  </si>
  <si>
    <t>Gadgets</t>
  </si>
  <si>
    <t>True Exec: Social Platform for Actionable Business Advice</t>
  </si>
  <si>
    <t>Dearzan - The translation revolution!</t>
  </si>
  <si>
    <t>LiquidNano - Liquid Screen Protector</t>
  </si>
  <si>
    <t>successful</t>
  </si>
  <si>
    <t>The Most Portable Electric Skateboard in the World</t>
  </si>
  <si>
    <t>Minima</t>
  </si>
  <si>
    <t>Epistocracy- The Social Network for Politics</t>
  </si>
  <si>
    <t>Airstring. GSM Telemetry for your drone</t>
  </si>
  <si>
    <t>Robots</t>
  </si>
  <si>
    <t>iBarter</t>
  </si>
  <si>
    <t>EOZ One - The Most Stylish Bluetooth Earphones. Ever.</t>
  </si>
  <si>
    <t>Sound</t>
  </si>
  <si>
    <t>Sevenhugs Smart Remote: The First Remote for Everything</t>
  </si>
  <si>
    <t>Better Translation</t>
  </si>
  <si>
    <t>The Autodock- an automatic phone dock</t>
  </si>
  <si>
    <t>Invisible Babysitters</t>
  </si>
  <si>
    <t>iLumaware Shield TL - Radar technology for bicycle</t>
  </si>
  <si>
    <t>Wearables</t>
  </si>
  <si>
    <t>Referrio: Letters of Recommendation &amp; Reference Made Simple</t>
  </si>
  <si>
    <t>WeKast - Plug &amp; Cast Solution Makes Presentations Easier!</t>
  </si>
  <si>
    <t>Dualo - The new musical instrument for all</t>
  </si>
  <si>
    <t>SWIPE</t>
  </si>
  <si>
    <t>YourAccessibleHoliday.com - Join The Revolution</t>
  </si>
  <si>
    <t>Cabinet Saver</t>
  </si>
  <si>
    <t>Safety Lens â€“ Advanced Driver Assistance System for iPhone</t>
  </si>
  <si>
    <t>Prostbot: 21st Century Entertaining</t>
  </si>
  <si>
    <t>Autism Ascending</t>
  </si>
  <si>
    <t>Poison Prevention Systems - coCO: carbon monoxide Car Off</t>
  </si>
  <si>
    <t>PFSecurity</t>
  </si>
  <si>
    <t>POI. Person of interest. A social app, but better.</t>
  </si>
  <si>
    <t>ALCHEMA: Turn Fruit into Personalized Craft Cider</t>
  </si>
  <si>
    <t>One app that will change the climate, traffic jams and costs</t>
  </si>
  <si>
    <t>BD-5 Weather Research Jet</t>
  </si>
  <si>
    <t>SANDEE: Choose Your Beach</t>
  </si>
  <si>
    <t>Self-Match.com</t>
  </si>
  <si>
    <t>IMORNING - alarm clock snooze by remote control</t>
  </si>
  <si>
    <t>Makerspaces</t>
  </si>
  <si>
    <t>BUTTERFLY - The First Ever Remote Body Thermometer.</t>
  </si>
  <si>
    <t>Anonymy - "Own Your Online Privacy"</t>
  </si>
  <si>
    <t>Lightpack 2 - Ultimate Light Orchestra For Your Living Room</t>
  </si>
  <si>
    <t>Lifeclock One: The Escape from New York Inspired Smartwatch</t>
  </si>
  <si>
    <t>pop_top stand-up height adjustable desk</t>
  </si>
  <si>
    <t>iMMER | My 3D SoundStage to GO!</t>
  </si>
  <si>
    <t>Whoislogo - the first logos navigation system</t>
  </si>
  <si>
    <t>Turn anoying SPAM into cash and live junk free forever.</t>
  </si>
  <si>
    <t>Crowminius Desktop Analog Music Synthesizer</t>
  </si>
  <si>
    <t>ICU Car Cam System - A Full-time Rear View Driving Camera</t>
  </si>
  <si>
    <t>WELT : The Smart Belt for Fashion &amp; Health</t>
  </si>
  <si>
    <t>flashing light for bicycle and other functions</t>
  </si>
  <si>
    <t>National 911</t>
  </si>
  <si>
    <t>Globeik - Language App</t>
  </si>
  <si>
    <t>Godz Favor</t>
  </si>
  <si>
    <t>PATH Breath+Band: uses breath to measure how you burn fat</t>
  </si>
  <si>
    <t>Virtual Auditioning Platform</t>
  </si>
  <si>
    <t>Plugfones - Bluetooth Earplug Headphones - Music Calls Quiet</t>
  </si>
  <si>
    <t>TROJA BIKE - GPS protection for your bicycle</t>
  </si>
  <si>
    <t>Diposta - liberating people from their postal mailbox.</t>
  </si>
  <si>
    <t>Glowstone Heated Smart Mug - Fine Bone China</t>
  </si>
  <si>
    <t>Wendu: Control your Climate, Wear the Future</t>
  </si>
  <si>
    <t>The Lumen Tie</t>
  </si>
  <si>
    <t>Trequant - First Wearable for Tremors</t>
  </si>
  <si>
    <t>ADA Compliance Directory - American Disability Act</t>
  </si>
  <si>
    <t>mBand: Empowering Women With Revolutionary Wearable Security</t>
  </si>
  <si>
    <t>Space Plus - ESS Sabre32 DSD/DXD asynchronous USB DAC</t>
  </si>
  <si>
    <t>Pharos: Smart Antenna for Drones</t>
  </si>
  <si>
    <t>Crossroad.Zone - community solution to road congestion</t>
  </si>
  <si>
    <t>2020 Vision: a love story told over sixty years</t>
  </si>
  <si>
    <t>Plays</t>
  </si>
  <si>
    <t>Silver Falcon Chimera</t>
  </si>
  <si>
    <t>Spots</t>
  </si>
  <si>
    <t>Protect your mobile devices ports!!!</t>
  </si>
  <si>
    <t>Salva: Empowering Parents. Protecting Children.</t>
  </si>
  <si>
    <t>Math Helpline - $1 per hour 1-to-1 tutoring</t>
  </si>
  <si>
    <t>Paralenz â€“ World's Greatest Action Camera for Diving</t>
  </si>
  <si>
    <t>Smart Harness</t>
  </si>
  <si>
    <t>Think Different Anyday</t>
  </si>
  <si>
    <t>Wave Wing SUP Fin - Increased Stability and Performance</t>
  </si>
  <si>
    <t>TOCH Smarturns: Transforms your stove to a smart stove</t>
  </si>
  <si>
    <t>GAZE DESK : The Smartest Standing Desk Ever</t>
  </si>
  <si>
    <t>FlowerCube, the real dual boot Pc, Tv Box , Game Console</t>
  </si>
  <si>
    <t>VolunteerMe</t>
  </si>
  <si>
    <t>VIE SHAIR: Pain-Free Sociable Headphones</t>
  </si>
  <si>
    <t>ReadyMadeBreaks.co.uk</t>
  </si>
  <si>
    <t>Prototype-LumiGlove Illuminating Wearable Device</t>
  </si>
  <si>
    <t>Ball Bearing Turbocharger that is affordable</t>
  </si>
  <si>
    <t>Marvin Gaye- Stage Play "My Brother Marvin"</t>
  </si>
  <si>
    <t>Walli Wearables - Smart Wallet</t>
  </si>
  <si>
    <t>The MIDI Thing (TMT). MIDI over Bluetooth wireless bridge.</t>
  </si>
  <si>
    <t>Nimb: A Smart Ring That Helps You Feel Safe And Sound</t>
  </si>
  <si>
    <t>Dynamic Computer Model of Living Cells</t>
  </si>
  <si>
    <t>Turn your iPhone into a handheld game console</t>
  </si>
  <si>
    <t>myRun</t>
  </si>
  <si>
    <t>Ameri-Cade</t>
  </si>
  <si>
    <t>Underprivileged Computer Tech Training</t>
  </si>
  <si>
    <t>Legend: A Race Scanner, FanVision, and Smart Automotive Tool</t>
  </si>
  <si>
    <t>Whistlestop!</t>
  </si>
  <si>
    <t>Cowin Ark: A Portable Speaker with Detachable Subwoofer</t>
  </si>
  <si>
    <t>Hy - hidden wireless earbuds you never have to take off</t>
  </si>
  <si>
    <t>Abduction alert bracelets</t>
  </si>
  <si>
    <t>SEERSaverÂ® - Save Money on Your Heating and Cooling Bill</t>
  </si>
  <si>
    <t>The Grind - Pomodoro Timer</t>
  </si>
  <si>
    <t>Does your job make you leave your phone off or put away?</t>
  </si>
  <si>
    <t>MakeWhatever</t>
  </si>
  <si>
    <t>JuicePlug - an $89 Universal Smart EV Charging Adapter</t>
  </si>
  <si>
    <t>Dobot M1: Pro Robotic Arm for Makers and Businesses</t>
  </si>
  <si>
    <t>ReallySend</t>
  </si>
  <si>
    <t>Future Hub Digital Trend Mag 2017/18</t>
  </si>
  <si>
    <t>Treefinger Productions</t>
  </si>
  <si>
    <t>Immersive</t>
  </si>
  <si>
    <t>Go-Made</t>
  </si>
  <si>
    <t>Score School - Angie's Dream</t>
  </si>
  <si>
    <t>ZEEQ Smart Pillow: Stream Music, Stop Snoring, Sleep Smarter</t>
  </si>
  <si>
    <t>The Lawn Project</t>
  </si>
  <si>
    <t>HitMe Ďź The Perfect Challenge Appâ€“ Because Sky is The Limit!</t>
  </si>
  <si>
    <t>Detroit Audio Labâ„˘: Great sound. Made From Detroitâ„˘</t>
  </si>
  <si>
    <t>OSSIC X: The first 3D audio headphones calibrated to you</t>
  </si>
  <si>
    <t>MIQUIZ - the number one app for creating &amp; sharing quizzes</t>
  </si>
  <si>
    <t>Das Keyboard 5Q: The Cloud Connected Keyboard</t>
  </si>
  <si>
    <t>Find Features.com is a social website.</t>
  </si>
  <si>
    <t>Bloqs - Beautifully Simple, Professional App Creation.</t>
  </si>
  <si>
    <t>Educational software</t>
  </si>
  <si>
    <t>Power Funnel Software- The Power behind Social Media Sharing</t>
  </si>
  <si>
    <t>The Only 3D Audio, Voice Search &amp; Noise Canceling Headphones</t>
  </si>
  <si>
    <t>Safe Censor - Children's Web Browser</t>
  </si>
  <si>
    <t>OnionDSL - A DSL connection directly into the Tor Network</t>
  </si>
  <si>
    <t>Melody Cabs - Ramp-up for production</t>
  </si>
  <si>
    <t>Anti Snore Wearable</t>
  </si>
  <si>
    <t>Pongbot... The New Way To Play Beer Pong</t>
  </si>
  <si>
    <t>FairBear: Motivate, empower and teach children with one App!</t>
  </si>
  <si>
    <t>RippleBuds: Noise Blocking Earbuds with an In-Ear Microphone</t>
  </si>
  <si>
    <t>Arachne: Rapid Web Development for Clojure</t>
  </si>
  <si>
    <t>HandEnergy: Your Pocket Electricity Generator</t>
  </si>
  <si>
    <t>D+S Makerspace -A Hackerspace &amp; FabLab for Curious Creators.</t>
  </si>
  <si>
    <t>Ultimate iPhone Case - Extra Battery, Extra Memory &amp; More</t>
  </si>
  <si>
    <t>The first plug &amp; play privacy solution for ALL your devices.</t>
  </si>
  <si>
    <t>The "DeBooter" (TM)</t>
  </si>
  <si>
    <t>New fun disposable and ecological surgery's kit for kids</t>
  </si>
  <si>
    <t>Jooki - The Jukebox for Kids</t>
  </si>
  <si>
    <t>Online Pay-Monthly Catalogue With No Credit Checks</t>
  </si>
  <si>
    <t>minkeFLIP light switch</t>
  </si>
  <si>
    <t>GMO InSight: Fast, Reliable GMO Information</t>
  </si>
  <si>
    <t>parkItnGo</t>
  </si>
  <si>
    <t>MA BOULE</t>
  </si>
  <si>
    <t>Greenr</t>
  </si>
  <si>
    <t>Raspberry Pi IoT Shield Family | Lets Connect!</t>
  </si>
  <si>
    <t>Eco friendly clip-on dog deodorant with smart technology.</t>
  </si>
  <si>
    <t>Smart Fit!</t>
  </si>
  <si>
    <t>Hopple | the new on-demand marketplace for odd jobs</t>
  </si>
  <si>
    <t>CLASSON: Tech &amp; Design for a Seamless Cycling Experience</t>
  </si>
  <si>
    <t>MultiDesk Smart Height Adjustable Workstation</t>
  </si>
  <si>
    <t>Trainerbot: Smart Table Tennis Robot</t>
  </si>
  <si>
    <t>Squishy Circuits Kits</t>
  </si>
  <si>
    <t>Cyrus soundKey DAC : Bringing your music on the move to life</t>
  </si>
  <si>
    <t>Khabay: Connecting Food lovers to people who love cooking</t>
  </si>
  <si>
    <t>Fire-Protect Bag</t>
  </si>
  <si>
    <t>Walker: Eyewear for Discovery Experiences while Walking</t>
  </si>
  <si>
    <t>OneTime Messenger, 'Simpler Secure Messaging'</t>
  </si>
  <si>
    <t>Name Celebrities in your Photos with Facial Recognition</t>
  </si>
  <si>
    <t>Compass Stone: A Pocket Navigator for Mindful People</t>
  </si>
  <si>
    <t>Solar Driven Ground Cooling For Permafrost Foundations</t>
  </si>
  <si>
    <t>Stream Cheese - Your Electronic Bumper Sticker</t>
  </si>
  <si>
    <t>AWESOME WORLD : DISCOVER THE WORLD</t>
  </si>
  <si>
    <t>City Bike Basket, Created For Bike Share Programs Worldwide</t>
  </si>
  <si>
    <t>The Analog mechanical keyboard for precise movement in Games</t>
  </si>
  <si>
    <t>JIB // a new rock musical, album, and film</t>
  </si>
  <si>
    <t>Bandalight: Wearable Safety (Bicycle Lights) (Bike Lights)</t>
  </si>
  <si>
    <t>Alarmshockâ„˘- Don't Just Wake Up, Get Up!</t>
  </si>
  <si>
    <t>mynewswire.net</t>
  </si>
  <si>
    <t>50kw Solar PMG home electric generator prototype funding</t>
  </si>
  <si>
    <t>BEIRUT, LADY OF LEBANON</t>
  </si>
  <si>
    <t>Hand sensor for programing robotic hands to copy movement.</t>
  </si>
  <si>
    <t>Î§ĎĎŚÎ˝ÎżĎ‚ Project</t>
  </si>
  <si>
    <t>Proof-of-Concept: Detailed Scoping for NextGen Wind Turbines</t>
  </si>
  <si>
    <t>HONESTCONNECTION.COM</t>
  </si>
  <si>
    <t>Artificial Intelligence For Everyone!</t>
  </si>
  <si>
    <t>Kiri - The Anonymous Computer</t>
  </si>
  <si>
    <t>Trumpocracy - Drain The Swamp - Make America Great Again</t>
  </si>
  <si>
    <t>Wireless Magnetic Light</t>
  </si>
  <si>
    <t>Magic Party Costume makes you look cool at ALL parties</t>
  </si>
  <si>
    <t>Roleplayer's Tavern - A Social Network</t>
  </si>
  <si>
    <t>GESTOR - air mouse, presenter, smart TV scroller</t>
  </si>
  <si>
    <t>The RMC-1 - World's First Rotary DJ MIDI Mixer</t>
  </si>
  <si>
    <t>Circle - the most effective way to protect your safety</t>
  </si>
  <si>
    <t>OnTheWall online community for Health</t>
  </si>
  <si>
    <t>Omnos 5.1.2 Soundbar | Affordable 3D Sound for Home Theaters</t>
  </si>
  <si>
    <t>My first comedy show about mylife plain as yesterday</t>
  </si>
  <si>
    <t>Experimental</t>
  </si>
  <si>
    <t>Bikee Bike BEST | Make your full-power ebike, quickly</t>
  </si>
  <si>
    <t>FlexClipz- changing the standard for face-mask clips</t>
  </si>
  <si>
    <t>Tongue Program let's reach out &amp; sell more</t>
  </si>
  <si>
    <t>Ear-On</t>
  </si>
  <si>
    <t>Sleep Shepherd Blue: A Sleep Tracker that HELPS You Sleep</t>
  </si>
  <si>
    <t>I-EXTRUDER smart air-free solder paste and fluids dispenser</t>
  </si>
  <si>
    <t>The Same Sky Project: We All Live Under The Same Sky</t>
  </si>
  <si>
    <t>Musical</t>
  </si>
  <si>
    <t>INDOOR CYCLE HIGH BAR ( For Indoor Spinning)</t>
  </si>
  <si>
    <t>Travel Safe with the SleepSentinelÂ®</t>
  </si>
  <si>
    <t>Leafboard, Super Portable and Stylish Electric Skateboard</t>
  </si>
  <si>
    <t>Flipaw - Unleash your dog's voice</t>
  </si>
  <si>
    <t>Relive the Past with Historical Experience</t>
  </si>
  <si>
    <t>Festivals</t>
  </si>
  <si>
    <t>Calendar Watch</t>
  </si>
  <si>
    <t>Fitti Guard - Your daily health and fitness companion watch</t>
  </si>
  <si>
    <t>TetraGear - Innovative Safety Lights for Wheeled Commuters</t>
  </si>
  <si>
    <t>Bangfish Truck Co. - Suspension Truck for Skateboards</t>
  </si>
  <si>
    <t>Servers in the NT</t>
  </si>
  <si>
    <t>Ants! Analog semi-modular synthesizer</t>
  </si>
  <si>
    <t>The Package Guard</t>
  </si>
  <si>
    <t>Chronicles - History by us, as we tell it, as we share it</t>
  </si>
  <si>
    <t>PlaceChat</t>
  </si>
  <si>
    <t>Virtual Reality (VR) Destinations</t>
  </si>
  <si>
    <t>XSHIFTER: World's First Affordable Wireless Shifting System</t>
  </si>
  <si>
    <t>Radio Controlled Zero Turn Lawn Mower</t>
  </si>
  <si>
    <t>RABBITcharger: The inspired charger you've always needed.</t>
  </si>
  <si>
    <t>+Winter heated insoles, ultra thin wireless charging</t>
  </si>
  <si>
    <t>Submersion Valve</t>
  </si>
  <si>
    <t>Scootahoop Â® - The Ultimate in Motor Bike Security</t>
  </si>
  <si>
    <t>Cloudylight - Coolest lamp on earth</t>
  </si>
  <si>
    <t>STI Special Education Children Behavior Modificaton Software</t>
  </si>
  <si>
    <t>Text with emotion and speak in any language.. It's fun!</t>
  </si>
  <si>
    <t>VOMEâ„˘, Turns things on and off with your voice for under ÂŁ90</t>
  </si>
  <si>
    <t>FamilyKool</t>
  </si>
  <si>
    <t>Atoms at School</t>
  </si>
  <si>
    <t>Backyard Pup</t>
  </si>
  <si>
    <t>bitwarden - Open Source, Cross Platform Password Manager</t>
  </si>
  <si>
    <t>Fitivity - The Pickup Sports App That Will Actually Work</t>
  </si>
  <si>
    <t>Pure.Charger</t>
  </si>
  <si>
    <t>Old London Bridge - The Virtual TimeTravel Experience</t>
  </si>
  <si>
    <t>Agent Cayley - Math in Virtual Reality!</t>
  </si>
  <si>
    <t>OV Sparro</t>
  </si>
  <si>
    <t>Car Chat</t>
  </si>
  <si>
    <t>MovieCar Ride In Theatre</t>
  </si>
  <si>
    <t>I LOCK IT - The world's first fully automatic bike lock</t>
  </si>
  <si>
    <t>WOLO Life Clock - The Secret to staying MOTIVATED EVERYDAY!</t>
  </si>
  <si>
    <t>Clairy: The Most Amazing Natural Air Purifier</t>
  </si>
  <si>
    <t>The Customizable Smart Band that Lights Up Your Night</t>
  </si>
  <si>
    <t>The EcoLight: Protecting the night ecology, and your health.</t>
  </si>
  <si>
    <t>CARV: The worldâ€™s first wearable that helps you ski better!</t>
  </si>
  <si>
    <t>MiniRaceWing - The crash resistant FPV race wing</t>
  </si>
  <si>
    <t>Innovative Membrane Module for Clean Air and Water</t>
  </si>
  <si>
    <t>XPUMP | TURN ANY SOUND SOURCE INTO A HOME THEATER EXPERIENCE</t>
  </si>
  <si>
    <t>echo cellular</t>
  </si>
  <si>
    <t>BACON - Upgrade your PC/NAS to Hi-Fi cloud music player</t>
  </si>
  <si>
    <t>Lumi Flush</t>
  </si>
  <si>
    <t>Clarity - Transparent, Open Source, Secure Voting Equipment</t>
  </si>
  <si>
    <t>FL2LED</t>
  </si>
  <si>
    <t>Remidi: First Wearable Instrument to Record, Play &amp; Perform</t>
  </si>
  <si>
    <t>Nailbot - The Smartphone Nail Art Printer</t>
  </si>
  <si>
    <t>KINGTON - Touch charging by Magnetic technology</t>
  </si>
  <si>
    <t>When Jazz Had the Blues</t>
  </si>
  <si>
    <t>PagarĂ© NFC Payment Smartstraps for Pebble Smartwatches</t>
  </si>
  <si>
    <t>PharmaTrac</t>
  </si>
  <si>
    <t>Wireless Smart Antenna To Complete Cord Cutting</t>
  </si>
  <si>
    <t>Go-Smart-Racing cad designed, robotic machined &amp; decorated</t>
  </si>
  <si>
    <t>Wearable smart devices Pendant</t>
  </si>
  <si>
    <t>iGoSense - Take anywhere security to your own design</t>
  </si>
  <si>
    <t>WOOLF - The World's First Wearable That Saves Your Money</t>
  </si>
  <si>
    <t>Goingad</t>
  </si>
  <si>
    <t>Drone Landing System</t>
  </si>
  <si>
    <t>OH Christmas Trees</t>
  </si>
  <si>
    <t>Charge Chair - World First Solar Powered Beach Chair!</t>
  </si>
  <si>
    <t>TrainMe LLC</t>
  </si>
  <si>
    <t>The Dual Force, Simplify your need to illuminate.</t>
  </si>
  <si>
    <t>egyenlet</t>
  </si>
  <si>
    <t>ß0</t>
  </si>
  <si>
    <t>ß(BACKERS_N)</t>
  </si>
  <si>
    <t>ß(GOAL_N)</t>
  </si>
  <si>
    <t>ß(NAME_LEN_N)</t>
  </si>
  <si>
    <t>NAME_LEN_N</t>
  </si>
  <si>
    <t>GOAL_N</t>
  </si>
  <si>
    <t>BACKERS_N</t>
  </si>
  <si>
    <t>GOAL_log</t>
  </si>
  <si>
    <t>TEST</t>
  </si>
  <si>
    <t>EREDETI</t>
  </si>
  <si>
    <t>FALSE</t>
  </si>
  <si>
    <t>TRUE</t>
  </si>
  <si>
    <t>VIF</t>
  </si>
  <si>
    <t>1.002069</t>
  </si>
  <si>
    <t>1.004386</t>
  </si>
  <si>
    <t>1.006396</t>
  </si>
  <si>
    <t>m. változók</t>
  </si>
  <si>
    <t>becsült érték</t>
  </si>
  <si>
    <t>valós érték</t>
  </si>
  <si>
    <t>sikeres</t>
  </si>
  <si>
    <t>bukott</t>
  </si>
  <si>
    <t>Projekt neve</t>
  </si>
  <si>
    <t>Projekt nevének hossza</t>
  </si>
  <si>
    <t>Projekt leírásának hossza</t>
  </si>
  <si>
    <t>USD-ben van nominálva</t>
  </si>
  <si>
    <t>Összegyűjtött összeg (inflációval korrigálva, USD-re váltva)</t>
  </si>
  <si>
    <t>Célzott összeg (inflációval korrigálva, USD-re váltva)</t>
  </si>
  <si>
    <t>Siker ráta (pledged/goal)</t>
  </si>
  <si>
    <t>Sikeres vagy bukott projekt</t>
  </si>
  <si>
    <t>Projekt kategóriája</t>
  </si>
  <si>
    <t>Kiemelet projekt (fizetés ellenében)</t>
  </si>
  <si>
    <t>A Kickstarter által kiemelt projekt</t>
  </si>
  <si>
    <t>Támogatók száma</t>
  </si>
  <si>
    <t>Változó neve</t>
  </si>
  <si>
    <t>Változó leírása</t>
  </si>
  <si>
    <t>Változó típusa</t>
  </si>
  <si>
    <t>ID</t>
  </si>
  <si>
    <t>folytonos</t>
  </si>
  <si>
    <t>Projekt futási ideje (nap)</t>
  </si>
  <si>
    <t>dummy (kategorikus)</t>
  </si>
  <si>
    <t>dummy (bináris)</t>
  </si>
  <si>
    <t>folytonos (EV!)</t>
  </si>
  <si>
    <t>Deviza átváltható-e közvetlen a portálon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</si>
</sst>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10" xfId="0" applyBorder="1"/>
    <xf numFmtId="164" fontId="0" fillId="0" borderId="0" xfId="42" applyNumberFormat="1" applyFont="1"/>
    <xf numFmtId="0" fontId="0" fillId="0" borderId="10" xfId="0" applyBorder="1" applyAlignment="1">
      <alignment horizontal="right"/>
    </xf>
    <xf numFmtId="0" fontId="18" fillId="0" borderId="0" xfId="0" applyFont="1"/>
    <xf numFmtId="0" fontId="0" fillId="0" borderId="10" xfId="0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0" xfId="0" applyFill="1" applyBorder="1" applyAlignment="1"/>
    <xf numFmtId="0" fontId="0" fillId="37" borderId="0" xfId="0" applyFill="1"/>
    <xf numFmtId="0" fontId="16" fillId="36" borderId="10" xfId="0" applyFont="1" applyFill="1" applyBorder="1" applyAlignment="1">
      <alignment horizontal="center" vertical="center"/>
    </xf>
    <xf numFmtId="0" fontId="19" fillId="3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37" borderId="0" xfId="0" applyFont="1" applyFill="1" applyBorder="1" applyAlignment="1">
      <alignment horizontal="center" vertical="center"/>
    </xf>
    <xf numFmtId="0" fontId="20" fillId="0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38" borderId="10" xfId="0" applyFont="1" applyFill="1" applyBorder="1"/>
    <xf numFmtId="0" fontId="20" fillId="39" borderId="10" xfId="0" applyFont="1" applyFill="1" applyBorder="1"/>
    <xf numFmtId="0" fontId="20" fillId="39" borderId="10" xfId="0" applyFont="1" applyFill="1" applyBorder="1" applyAlignment="1">
      <alignment horizontal="center"/>
    </xf>
  </cellXfs>
  <cellStyles count="43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  <cellStyle name="Százalék" xfId="4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152400</xdr:rowOff>
    </xdr:from>
    <xdr:to>
      <xdr:col>6</xdr:col>
      <xdr:colOff>200025</xdr:colOff>
      <xdr:row>4</xdr:row>
      <xdr:rowOff>161925</xdr:rowOff>
    </xdr:to>
    <xdr:pic>
      <xdr:nvPicPr>
        <xdr:cNvPr id="7" name="Kép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152400"/>
          <a:ext cx="1571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8"/>
  <sheetViews>
    <sheetView workbookViewId="0">
      <selection sqref="A1:O1"/>
    </sheetView>
  </sheetViews>
  <sheetFormatPr defaultRowHeight="15" x14ac:dyDescent="0.25"/>
  <cols>
    <col min="1" max="21" width="10.28515625" customWidth="1"/>
    <col min="22" max="22" width="12.7109375" bestFit="1" customWidth="1"/>
    <col min="23" max="24" width="12.7109375" customWidth="1"/>
  </cols>
  <sheetData>
    <row r="1" spans="1:2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309</v>
      </c>
      <c r="Q1" s="2" t="s">
        <v>306</v>
      </c>
      <c r="R1" s="2" t="s">
        <v>307</v>
      </c>
      <c r="S1" s="2" t="s">
        <v>308</v>
      </c>
      <c r="T1" s="3" t="s">
        <v>310</v>
      </c>
      <c r="U1" s="2" t="s">
        <v>311</v>
      </c>
    </row>
    <row r="2" spans="1:22" x14ac:dyDescent="0.25">
      <c r="A2" t="s">
        <v>15</v>
      </c>
      <c r="B2">
        <v>42</v>
      </c>
      <c r="C2">
        <v>125</v>
      </c>
      <c r="D2">
        <v>0</v>
      </c>
      <c r="E2">
        <v>1269.1249499999999</v>
      </c>
      <c r="F2">
        <v>49784.623850000004</v>
      </c>
      <c r="G2">
        <v>2.5492308000000002E-2</v>
      </c>
      <c r="H2" t="s">
        <v>16</v>
      </c>
      <c r="I2" t="s">
        <v>17</v>
      </c>
      <c r="J2" t="s">
        <v>18</v>
      </c>
      <c r="K2" t="s">
        <v>18</v>
      </c>
      <c r="L2" t="s">
        <v>19</v>
      </c>
      <c r="M2">
        <v>32</v>
      </c>
      <c r="N2">
        <v>2016</v>
      </c>
      <c r="O2">
        <v>28</v>
      </c>
      <c r="P2">
        <f>+LN(F2)</f>
        <v>10.815461457305041</v>
      </c>
      <c r="Q2">
        <f>+(B2-AVERAGE(B:B))/_xlfn.STDEV.S(B:B)</f>
        <v>0.11289703943917345</v>
      </c>
      <c r="R2">
        <f>+(P2-AVERAGE(P:P))/_xlfn.STDEV.S(P:P)</f>
        <v>-0.27249258874464127</v>
      </c>
      <c r="S2">
        <f>+(M2-AVERAGE(M:M))/_xlfn.STDEV.S(M:M)</f>
        <v>-0.29313502024753613</v>
      </c>
      <c r="T2" t="b">
        <f>IF(Munka1!$B$2+Munka1!$B$3*test_20!S2+test_20!R2*Munka1!$B$4+Munka1!$B$5*test_20!Q2&gt;=1,TRUE,FALSE)</f>
        <v>0</v>
      </c>
      <c r="U2" t="b">
        <f>+IF(G2&gt;=1,TRUE,FALSE)</f>
        <v>0</v>
      </c>
      <c r="V2" t="str">
        <f>+T2&amp;U2</f>
        <v>HAMISHAMIS</v>
      </c>
    </row>
    <row r="3" spans="1:22" x14ac:dyDescent="0.25">
      <c r="A3" t="s">
        <v>20</v>
      </c>
      <c r="B3">
        <v>26</v>
      </c>
      <c r="C3">
        <v>125</v>
      </c>
      <c r="D3">
        <v>0</v>
      </c>
      <c r="E3">
        <v>47720.033259999997</v>
      </c>
      <c r="F3">
        <v>71164.449500000002</v>
      </c>
      <c r="G3">
        <v>0.67056000000000004</v>
      </c>
      <c r="H3" t="s">
        <v>16</v>
      </c>
      <c r="I3" t="s">
        <v>17</v>
      </c>
      <c r="J3" t="s">
        <v>18</v>
      </c>
      <c r="K3" t="s">
        <v>18</v>
      </c>
      <c r="L3" t="s">
        <v>18</v>
      </c>
      <c r="M3">
        <v>137</v>
      </c>
      <c r="N3">
        <v>2016</v>
      </c>
      <c r="O3">
        <v>30</v>
      </c>
      <c r="P3">
        <f t="shared" ref="P3:P66" si="0">+LN(F3)</f>
        <v>11.172748667930648</v>
      </c>
      <c r="Q3">
        <f t="shared" ref="Q3:Q66" si="1">+(B3-AVERAGE(B:B))/_xlfn.STDEV.S(B:B)</f>
        <v>-0.79881591421706233</v>
      </c>
      <c r="R3">
        <f t="shared" ref="R3:R66" si="2">+(P3-AVERAGE(P:P))/_xlfn.STDEV.S(P:P)</f>
        <v>0.31985100260840538</v>
      </c>
      <c r="S3">
        <f t="shared" ref="S3:S66" si="3">+(M3-AVERAGE(M:M))/_xlfn.STDEV.S(M:M)</f>
        <v>-0.18716005935105171</v>
      </c>
      <c r="T3" t="b">
        <f>IF(Munka1!$B$2+Munka1!$B$3*test_20!S3+test_20!R3*Munka1!$B$4+Munka1!$B$5*test_20!Q3&gt;=1,TRUE,FALSE)</f>
        <v>0</v>
      </c>
      <c r="U3" t="b">
        <f t="shared" ref="U3:U66" si="4">+IF(G3&gt;=1,TRUE,FALSE)</f>
        <v>0</v>
      </c>
      <c r="V3" t="str">
        <f t="shared" ref="V3:V66" si="5">+T3&amp;U3</f>
        <v>HAMISHAMIS</v>
      </c>
    </row>
    <row r="4" spans="1:22" x14ac:dyDescent="0.25">
      <c r="A4" t="s">
        <v>21</v>
      </c>
      <c r="B4">
        <v>59</v>
      </c>
      <c r="C4">
        <v>134</v>
      </c>
      <c r="D4">
        <v>1</v>
      </c>
      <c r="E4">
        <v>1</v>
      </c>
      <c r="F4">
        <v>250000</v>
      </c>
      <c r="G4">
        <v>3.9999999999999998E-6</v>
      </c>
      <c r="H4" t="s">
        <v>16</v>
      </c>
      <c r="I4" t="s">
        <v>17</v>
      </c>
      <c r="J4" t="s">
        <v>18</v>
      </c>
      <c r="K4" t="s">
        <v>18</v>
      </c>
      <c r="L4" t="s">
        <v>19</v>
      </c>
      <c r="M4">
        <v>1</v>
      </c>
      <c r="N4">
        <v>2016</v>
      </c>
      <c r="O4">
        <v>60</v>
      </c>
      <c r="P4">
        <f t="shared" si="0"/>
        <v>12.429216196844383</v>
      </c>
      <c r="Q4">
        <f t="shared" si="1"/>
        <v>1.081592052698924</v>
      </c>
      <c r="R4">
        <f t="shared" si="2"/>
        <v>2.4029384078140255</v>
      </c>
      <c r="S4">
        <f t="shared" si="3"/>
        <v>-0.3244228658455458</v>
      </c>
      <c r="T4" t="b">
        <f>IF(Munka1!$B$2+Munka1!$B$3*test_20!S4+test_20!R4*Munka1!$B$4+Munka1!$B$5*test_20!Q4&gt;=1,TRUE,FALSE)</f>
        <v>0</v>
      </c>
      <c r="U4" t="b">
        <f t="shared" si="4"/>
        <v>0</v>
      </c>
      <c r="V4" t="str">
        <f t="shared" si="5"/>
        <v>HAMISHAMIS</v>
      </c>
    </row>
    <row r="5" spans="1:22" x14ac:dyDescent="0.25">
      <c r="A5" t="s">
        <v>22</v>
      </c>
      <c r="B5">
        <v>6</v>
      </c>
      <c r="C5">
        <v>116</v>
      </c>
      <c r="D5">
        <v>1</v>
      </c>
      <c r="E5">
        <v>0</v>
      </c>
      <c r="F5">
        <v>30000</v>
      </c>
      <c r="G5">
        <v>0</v>
      </c>
      <c r="H5" t="s">
        <v>16</v>
      </c>
      <c r="I5" t="s">
        <v>23</v>
      </c>
      <c r="J5" t="s">
        <v>18</v>
      </c>
      <c r="K5" t="s">
        <v>18</v>
      </c>
      <c r="L5" t="s">
        <v>19</v>
      </c>
      <c r="M5">
        <v>0</v>
      </c>
      <c r="N5">
        <v>2016</v>
      </c>
      <c r="O5">
        <v>60</v>
      </c>
      <c r="P5">
        <f t="shared" si="0"/>
        <v>10.308952660644293</v>
      </c>
      <c r="Q5">
        <f t="shared" si="1"/>
        <v>-1.9384571062873572</v>
      </c>
      <c r="R5">
        <f t="shared" si="2"/>
        <v>-1.1122294467771254</v>
      </c>
      <c r="S5">
        <f t="shared" si="3"/>
        <v>-0.32543215118741708</v>
      </c>
      <c r="T5" t="b">
        <f>IF(Munka1!$B$2+Munka1!$B$3*test_20!S5+test_20!R5*Munka1!$B$4+Munka1!$B$5*test_20!Q5&gt;=1,TRUE,FALSE)</f>
        <v>0</v>
      </c>
      <c r="U5" t="b">
        <f t="shared" si="4"/>
        <v>0</v>
      </c>
      <c r="V5" t="str">
        <f t="shared" si="5"/>
        <v>HAMISHAMIS</v>
      </c>
    </row>
    <row r="6" spans="1:22" x14ac:dyDescent="0.25">
      <c r="A6" t="s">
        <v>24</v>
      </c>
      <c r="B6">
        <v>10</v>
      </c>
      <c r="C6">
        <v>135</v>
      </c>
      <c r="D6">
        <v>1</v>
      </c>
      <c r="E6">
        <v>1</v>
      </c>
      <c r="F6">
        <v>50000</v>
      </c>
      <c r="G6">
        <v>2.0000000000000002E-5</v>
      </c>
      <c r="H6" t="s">
        <v>16</v>
      </c>
      <c r="I6" t="s">
        <v>25</v>
      </c>
      <c r="J6" t="s">
        <v>18</v>
      </c>
      <c r="K6" t="s">
        <v>18</v>
      </c>
      <c r="L6" t="s">
        <v>19</v>
      </c>
      <c r="M6">
        <v>1</v>
      </c>
      <c r="N6">
        <v>2016</v>
      </c>
      <c r="O6">
        <v>60</v>
      </c>
      <c r="P6">
        <f t="shared" si="0"/>
        <v>10.819778284410283</v>
      </c>
      <c r="Q6">
        <f t="shared" si="1"/>
        <v>-1.7105288678732982</v>
      </c>
      <c r="R6">
        <f t="shared" si="2"/>
        <v>-0.26533575582500774</v>
      </c>
      <c r="S6">
        <f t="shared" si="3"/>
        <v>-0.3244228658455458</v>
      </c>
      <c r="T6" t="b">
        <f>IF(Munka1!$B$2+Munka1!$B$3*test_20!S6+test_20!R6*Munka1!$B$4+Munka1!$B$5*test_20!Q6&gt;=1,TRUE,FALSE)</f>
        <v>0</v>
      </c>
      <c r="U6" t="b">
        <f t="shared" si="4"/>
        <v>0</v>
      </c>
      <c r="V6" t="str">
        <f t="shared" si="5"/>
        <v>HAMISHAMIS</v>
      </c>
    </row>
    <row r="7" spans="1:22" x14ac:dyDescent="0.25">
      <c r="A7" t="s">
        <v>26</v>
      </c>
      <c r="B7">
        <v>20</v>
      </c>
      <c r="C7">
        <v>134</v>
      </c>
      <c r="D7">
        <v>1</v>
      </c>
      <c r="E7">
        <v>2</v>
      </c>
      <c r="F7">
        <v>195000</v>
      </c>
      <c r="G7" s="1">
        <v>1.03E-5</v>
      </c>
      <c r="H7" t="s">
        <v>16</v>
      </c>
      <c r="I7" t="s">
        <v>25</v>
      </c>
      <c r="J7" t="s">
        <v>18</v>
      </c>
      <c r="K7" t="s">
        <v>18</v>
      </c>
      <c r="L7" t="s">
        <v>19</v>
      </c>
      <c r="M7">
        <v>2</v>
      </c>
      <c r="N7">
        <v>2016</v>
      </c>
      <c r="O7">
        <v>45</v>
      </c>
      <c r="P7">
        <f t="shared" si="0"/>
        <v>12.180754837545884</v>
      </c>
      <c r="Q7">
        <f t="shared" si="1"/>
        <v>-1.1407082718381507</v>
      </c>
      <c r="R7">
        <f t="shared" si="2"/>
        <v>1.991016319638433</v>
      </c>
      <c r="S7">
        <f t="shared" si="3"/>
        <v>-0.32341358050367452</v>
      </c>
      <c r="T7" t="b">
        <f>IF(Munka1!$B$2+Munka1!$B$3*test_20!S7+test_20!R7*Munka1!$B$4+Munka1!$B$5*test_20!Q7&gt;=1,TRUE,FALSE)</f>
        <v>0</v>
      </c>
      <c r="U7" t="b">
        <f t="shared" si="4"/>
        <v>0</v>
      </c>
      <c r="V7" t="str">
        <f t="shared" si="5"/>
        <v>HAMISHAMIS</v>
      </c>
    </row>
    <row r="8" spans="1:22" x14ac:dyDescent="0.25">
      <c r="A8" t="s">
        <v>27</v>
      </c>
      <c r="B8">
        <v>46</v>
      </c>
      <c r="C8">
        <v>134</v>
      </c>
      <c r="D8">
        <v>0</v>
      </c>
      <c r="E8">
        <v>523.71380309999995</v>
      </c>
      <c r="F8">
        <v>239039.4952</v>
      </c>
      <c r="G8">
        <v>2.190909E-3</v>
      </c>
      <c r="H8" t="s">
        <v>16</v>
      </c>
      <c r="I8" t="s">
        <v>28</v>
      </c>
      <c r="J8" t="s">
        <v>18</v>
      </c>
      <c r="K8" t="s">
        <v>18</v>
      </c>
      <c r="L8" t="s">
        <v>18</v>
      </c>
      <c r="M8">
        <v>12</v>
      </c>
      <c r="N8">
        <v>2016</v>
      </c>
      <c r="O8">
        <v>30</v>
      </c>
      <c r="P8">
        <f t="shared" si="0"/>
        <v>12.384384069143904</v>
      </c>
      <c r="Q8">
        <f t="shared" si="1"/>
        <v>0.34082527785323241</v>
      </c>
      <c r="R8">
        <f t="shared" si="2"/>
        <v>2.3286115840701784</v>
      </c>
      <c r="S8">
        <f t="shared" si="3"/>
        <v>-0.31332072708496173</v>
      </c>
      <c r="T8" t="b">
        <f>IF(Munka1!$B$2+Munka1!$B$3*test_20!S8+test_20!R8*Munka1!$B$4+Munka1!$B$5*test_20!Q8&gt;=1,TRUE,FALSE)</f>
        <v>0</v>
      </c>
      <c r="U8" t="b">
        <f t="shared" si="4"/>
        <v>0</v>
      </c>
      <c r="V8" t="str">
        <f t="shared" si="5"/>
        <v>HAMISHAMIS</v>
      </c>
    </row>
    <row r="9" spans="1:22" x14ac:dyDescent="0.25">
      <c r="A9" t="s">
        <v>29</v>
      </c>
      <c r="B9">
        <v>45</v>
      </c>
      <c r="C9">
        <v>124</v>
      </c>
      <c r="D9">
        <v>1</v>
      </c>
      <c r="E9">
        <v>0</v>
      </c>
      <c r="F9">
        <v>80000</v>
      </c>
      <c r="G9">
        <v>0</v>
      </c>
      <c r="H9" t="s">
        <v>16</v>
      </c>
      <c r="I9" t="s">
        <v>17</v>
      </c>
      <c r="J9" t="s">
        <v>18</v>
      </c>
      <c r="K9" t="s">
        <v>18</v>
      </c>
      <c r="L9" t="s">
        <v>19</v>
      </c>
      <c r="M9">
        <v>0</v>
      </c>
      <c r="N9">
        <v>2016</v>
      </c>
      <c r="O9">
        <v>30</v>
      </c>
      <c r="P9">
        <f t="shared" si="0"/>
        <v>11.289781913656018</v>
      </c>
      <c r="Q9">
        <f t="shared" si="1"/>
        <v>0.2838432182497177</v>
      </c>
      <c r="R9">
        <f t="shared" si="2"/>
        <v>0.5138794789126192</v>
      </c>
      <c r="S9">
        <f t="shared" si="3"/>
        <v>-0.32543215118741708</v>
      </c>
      <c r="T9" t="b">
        <f>IF(Munka1!$B$2+Munka1!$B$3*test_20!S9+test_20!R9*Munka1!$B$4+Munka1!$B$5*test_20!Q9&gt;=1,TRUE,FALSE)</f>
        <v>0</v>
      </c>
      <c r="U9" t="b">
        <f t="shared" si="4"/>
        <v>0</v>
      </c>
      <c r="V9" t="str">
        <f t="shared" si="5"/>
        <v>HAMISHAMIS</v>
      </c>
    </row>
    <row r="10" spans="1:22" x14ac:dyDescent="0.25">
      <c r="A10" t="s">
        <v>30</v>
      </c>
      <c r="B10">
        <v>52</v>
      </c>
      <c r="C10">
        <v>76</v>
      </c>
      <c r="D10">
        <v>1</v>
      </c>
      <c r="E10">
        <v>335</v>
      </c>
      <c r="F10">
        <v>100000</v>
      </c>
      <c r="G10">
        <v>3.3500000000000001E-3</v>
      </c>
      <c r="H10" t="s">
        <v>16</v>
      </c>
      <c r="I10" t="s">
        <v>28</v>
      </c>
      <c r="J10" t="s">
        <v>18</v>
      </c>
      <c r="K10" t="s">
        <v>18</v>
      </c>
      <c r="L10" t="s">
        <v>19</v>
      </c>
      <c r="M10">
        <v>3</v>
      </c>
      <c r="N10">
        <v>2016</v>
      </c>
      <c r="O10">
        <v>30.73131944</v>
      </c>
      <c r="P10">
        <f t="shared" si="0"/>
        <v>11.512925464970229</v>
      </c>
      <c r="Q10">
        <f t="shared" si="1"/>
        <v>0.68271763547432085</v>
      </c>
      <c r="R10">
        <f t="shared" si="2"/>
        <v>0.88382737696721325</v>
      </c>
      <c r="S10">
        <f t="shared" si="3"/>
        <v>-0.32240429516180324</v>
      </c>
      <c r="T10" t="b">
        <f>IF(Munka1!$B$2+Munka1!$B$3*test_20!S10+test_20!R10*Munka1!$B$4+Munka1!$B$5*test_20!Q10&gt;=1,TRUE,FALSE)</f>
        <v>0</v>
      </c>
      <c r="U10" t="b">
        <f t="shared" si="4"/>
        <v>0</v>
      </c>
      <c r="V10" t="str">
        <f t="shared" si="5"/>
        <v>HAMISHAMIS</v>
      </c>
    </row>
    <row r="11" spans="1:22" x14ac:dyDescent="0.25">
      <c r="A11" t="s">
        <v>31</v>
      </c>
      <c r="B11">
        <v>42</v>
      </c>
      <c r="C11">
        <v>131</v>
      </c>
      <c r="D11">
        <v>1</v>
      </c>
      <c r="E11">
        <v>1449.15</v>
      </c>
      <c r="F11">
        <v>48000</v>
      </c>
      <c r="G11">
        <v>3.0190624999999999E-2</v>
      </c>
      <c r="H11" t="s">
        <v>16</v>
      </c>
      <c r="I11" t="s">
        <v>25</v>
      </c>
      <c r="J11" t="s">
        <v>18</v>
      </c>
      <c r="K11" t="s">
        <v>18</v>
      </c>
      <c r="L11" t="s">
        <v>19</v>
      </c>
      <c r="M11">
        <v>16</v>
      </c>
      <c r="N11">
        <v>2016</v>
      </c>
      <c r="O11">
        <v>40</v>
      </c>
      <c r="P11">
        <f t="shared" si="0"/>
        <v>10.778956289890028</v>
      </c>
      <c r="Q11">
        <f t="shared" si="1"/>
        <v>0.11289703943917345</v>
      </c>
      <c r="R11">
        <f t="shared" si="2"/>
        <v>-0.33301421203949844</v>
      </c>
      <c r="S11">
        <f t="shared" si="3"/>
        <v>-0.30928358571747661</v>
      </c>
      <c r="T11" t="b">
        <f>IF(Munka1!$B$2+Munka1!$B$3*test_20!S11+test_20!R11*Munka1!$B$4+Munka1!$B$5*test_20!Q11&gt;=1,TRUE,FALSE)</f>
        <v>0</v>
      </c>
      <c r="U11" t="b">
        <f t="shared" si="4"/>
        <v>0</v>
      </c>
      <c r="V11" t="str">
        <f t="shared" si="5"/>
        <v>HAMISHAMIS</v>
      </c>
    </row>
    <row r="12" spans="1:22" x14ac:dyDescent="0.25">
      <c r="A12" t="s">
        <v>32</v>
      </c>
      <c r="B12">
        <v>33</v>
      </c>
      <c r="C12">
        <v>98</v>
      </c>
      <c r="D12">
        <v>1</v>
      </c>
      <c r="E12">
        <v>29</v>
      </c>
      <c r="F12">
        <v>199000</v>
      </c>
      <c r="G12">
        <v>1.4572899999999999E-4</v>
      </c>
      <c r="H12" t="s">
        <v>16</v>
      </c>
      <c r="I12" t="s">
        <v>33</v>
      </c>
      <c r="J12" t="s">
        <v>18</v>
      </c>
      <c r="K12" t="s">
        <v>18</v>
      </c>
      <c r="L12" t="s">
        <v>19</v>
      </c>
      <c r="M12">
        <v>3</v>
      </c>
      <c r="N12">
        <v>2016</v>
      </c>
      <c r="O12">
        <v>60</v>
      </c>
      <c r="P12">
        <f t="shared" si="0"/>
        <v>12.201060103706629</v>
      </c>
      <c r="Q12">
        <f t="shared" si="1"/>
        <v>-0.39994149699245918</v>
      </c>
      <c r="R12">
        <f t="shared" si="2"/>
        <v>2.0246802570068461</v>
      </c>
      <c r="S12">
        <f t="shared" si="3"/>
        <v>-0.32240429516180324</v>
      </c>
      <c r="T12" t="b">
        <f>IF(Munka1!$B$2+Munka1!$B$3*test_20!S12+test_20!R12*Munka1!$B$4+Munka1!$B$5*test_20!Q12&gt;=1,TRUE,FALSE)</f>
        <v>0</v>
      </c>
      <c r="U12" t="b">
        <f t="shared" si="4"/>
        <v>0</v>
      </c>
      <c r="V12" t="str">
        <f t="shared" si="5"/>
        <v>HAMISHAMIS</v>
      </c>
    </row>
    <row r="13" spans="1:22" x14ac:dyDescent="0.25">
      <c r="A13" t="s">
        <v>34</v>
      </c>
      <c r="B13">
        <v>60</v>
      </c>
      <c r="C13">
        <v>135</v>
      </c>
      <c r="D13">
        <v>1</v>
      </c>
      <c r="E13">
        <v>372274</v>
      </c>
      <c r="F13">
        <v>30000</v>
      </c>
      <c r="G13">
        <v>12.40913333</v>
      </c>
      <c r="H13" t="s">
        <v>16</v>
      </c>
      <c r="I13" t="s">
        <v>23</v>
      </c>
      <c r="J13" t="s">
        <v>18</v>
      </c>
      <c r="K13" t="s">
        <v>18</v>
      </c>
      <c r="L13" t="s">
        <v>19</v>
      </c>
      <c r="M13">
        <v>29</v>
      </c>
      <c r="N13">
        <v>2016</v>
      </c>
      <c r="O13">
        <v>31.243900459999999</v>
      </c>
      <c r="P13">
        <f t="shared" si="0"/>
        <v>10.308952660644293</v>
      </c>
      <c r="Q13">
        <f t="shared" si="1"/>
        <v>1.1385741123024387</v>
      </c>
      <c r="R13">
        <f t="shared" si="2"/>
        <v>-1.1122294467771254</v>
      </c>
      <c r="S13">
        <f t="shared" si="3"/>
        <v>-0.29616287627314997</v>
      </c>
      <c r="T13" t="b">
        <f>IF(Munka1!$B$2+Munka1!$B$3*test_20!S13+test_20!R13*Munka1!$B$4+Munka1!$B$5*test_20!Q13&gt;=1,TRUE,FALSE)</f>
        <v>0</v>
      </c>
      <c r="U13" t="b">
        <f t="shared" si="4"/>
        <v>1</v>
      </c>
      <c r="V13" t="str">
        <f t="shared" si="5"/>
        <v>HAMISIGAZ</v>
      </c>
    </row>
    <row r="14" spans="1:22" x14ac:dyDescent="0.25">
      <c r="A14" t="s">
        <v>35</v>
      </c>
      <c r="B14">
        <v>58</v>
      </c>
      <c r="C14">
        <v>135</v>
      </c>
      <c r="D14">
        <v>0</v>
      </c>
      <c r="E14">
        <v>561735.49569999997</v>
      </c>
      <c r="F14">
        <v>71536.79075</v>
      </c>
      <c r="G14">
        <v>7.8524000000000003</v>
      </c>
      <c r="H14" t="s">
        <v>16</v>
      </c>
      <c r="I14" t="s">
        <v>28</v>
      </c>
      <c r="J14" t="s">
        <v>18</v>
      </c>
      <c r="K14" t="s">
        <v>18</v>
      </c>
      <c r="L14" t="s">
        <v>19</v>
      </c>
      <c r="M14">
        <v>28</v>
      </c>
      <c r="N14">
        <v>2016</v>
      </c>
      <c r="O14">
        <v>60</v>
      </c>
      <c r="P14">
        <f t="shared" si="0"/>
        <v>11.177967152287641</v>
      </c>
      <c r="Q14">
        <f t="shared" si="1"/>
        <v>1.0246099930954093</v>
      </c>
      <c r="R14">
        <f t="shared" si="2"/>
        <v>0.32850268582994668</v>
      </c>
      <c r="S14">
        <f t="shared" si="3"/>
        <v>-0.29717216161502125</v>
      </c>
      <c r="T14" t="b">
        <f>IF(Munka1!$B$2+Munka1!$B$3*test_20!S14+test_20!R14*Munka1!$B$4+Munka1!$B$5*test_20!Q14&gt;=1,TRUE,FALSE)</f>
        <v>0</v>
      </c>
      <c r="U14" t="b">
        <f t="shared" si="4"/>
        <v>1</v>
      </c>
      <c r="V14" t="str">
        <f t="shared" si="5"/>
        <v>HAMISIGAZ</v>
      </c>
    </row>
    <row r="15" spans="1:22" x14ac:dyDescent="0.25">
      <c r="A15" t="s">
        <v>36</v>
      </c>
      <c r="B15">
        <v>47</v>
      </c>
      <c r="C15">
        <v>21</v>
      </c>
      <c r="D15">
        <v>0</v>
      </c>
      <c r="E15">
        <v>12605.320089999999</v>
      </c>
      <c r="F15">
        <v>51347.823299999996</v>
      </c>
      <c r="G15">
        <v>0.24548888899999999</v>
      </c>
      <c r="H15" t="s">
        <v>16</v>
      </c>
      <c r="I15" t="s">
        <v>37</v>
      </c>
      <c r="J15" t="s">
        <v>18</v>
      </c>
      <c r="K15" t="s">
        <v>18</v>
      </c>
      <c r="L15" t="s">
        <v>18</v>
      </c>
      <c r="M15">
        <v>117</v>
      </c>
      <c r="N15">
        <v>2016</v>
      </c>
      <c r="O15">
        <v>25</v>
      </c>
      <c r="P15">
        <f t="shared" si="0"/>
        <v>10.846377824974311</v>
      </c>
      <c r="Q15">
        <f t="shared" si="1"/>
        <v>0.39780733745674718</v>
      </c>
      <c r="R15">
        <f t="shared" si="2"/>
        <v>-0.2212365915743513</v>
      </c>
      <c r="S15">
        <f t="shared" si="3"/>
        <v>-0.2073457661884773</v>
      </c>
      <c r="T15" t="b">
        <f>IF(Munka1!$B$2+Munka1!$B$3*test_20!S15+test_20!R15*Munka1!$B$4+Munka1!$B$5*test_20!Q15&gt;=1,TRUE,FALSE)</f>
        <v>0</v>
      </c>
      <c r="U15" t="b">
        <f t="shared" si="4"/>
        <v>0</v>
      </c>
      <c r="V15" t="str">
        <f t="shared" si="5"/>
        <v>HAMISHAMIS</v>
      </c>
    </row>
    <row r="16" spans="1:22" x14ac:dyDescent="0.25">
      <c r="A16" t="s">
        <v>38</v>
      </c>
      <c r="B16">
        <v>57</v>
      </c>
      <c r="C16">
        <v>127</v>
      </c>
      <c r="D16">
        <v>1</v>
      </c>
      <c r="E16">
        <v>0</v>
      </c>
      <c r="F16">
        <v>55000</v>
      </c>
      <c r="G16">
        <v>0</v>
      </c>
      <c r="H16" t="s">
        <v>16</v>
      </c>
      <c r="I16" t="s">
        <v>17</v>
      </c>
      <c r="J16" t="s">
        <v>18</v>
      </c>
      <c r="K16" t="s">
        <v>18</v>
      </c>
      <c r="L16" t="s">
        <v>19</v>
      </c>
      <c r="M16">
        <v>0</v>
      </c>
      <c r="N16">
        <v>2016</v>
      </c>
      <c r="O16">
        <v>30</v>
      </c>
      <c r="P16">
        <f t="shared" si="0"/>
        <v>10.915088464214607</v>
      </c>
      <c r="Q16">
        <f t="shared" si="1"/>
        <v>0.96762793349189458</v>
      </c>
      <c r="R16">
        <f t="shared" si="2"/>
        <v>-0.10732177570256464</v>
      </c>
      <c r="S16">
        <f t="shared" si="3"/>
        <v>-0.32543215118741708</v>
      </c>
      <c r="T16" t="b">
        <f>IF(Munka1!$B$2+Munka1!$B$3*test_20!S16+test_20!R16*Munka1!$B$4+Munka1!$B$5*test_20!Q16&gt;=1,TRUE,FALSE)</f>
        <v>0</v>
      </c>
      <c r="U16" t="b">
        <f t="shared" si="4"/>
        <v>0</v>
      </c>
      <c r="V16" t="str">
        <f t="shared" si="5"/>
        <v>HAMISHAMIS</v>
      </c>
    </row>
    <row r="17" spans="1:22" x14ac:dyDescent="0.25">
      <c r="A17" t="s">
        <v>39</v>
      </c>
      <c r="B17">
        <v>37</v>
      </c>
      <c r="C17">
        <v>95</v>
      </c>
      <c r="D17">
        <v>0</v>
      </c>
      <c r="E17">
        <v>98.257787820000004</v>
      </c>
      <c r="F17">
        <v>33881.995799999997</v>
      </c>
      <c r="G17">
        <v>2.8999999999999998E-3</v>
      </c>
      <c r="H17" t="s">
        <v>16</v>
      </c>
      <c r="I17" t="s">
        <v>28</v>
      </c>
      <c r="J17" t="s">
        <v>18</v>
      </c>
      <c r="K17" t="s">
        <v>18</v>
      </c>
      <c r="L17" t="s">
        <v>18</v>
      </c>
      <c r="M17">
        <v>6</v>
      </c>
      <c r="N17">
        <v>2016</v>
      </c>
      <c r="O17">
        <v>38</v>
      </c>
      <c r="P17">
        <f t="shared" si="0"/>
        <v>10.43063905494126</v>
      </c>
      <c r="Q17">
        <f t="shared" si="1"/>
        <v>-0.17201325857840025</v>
      </c>
      <c r="R17">
        <f t="shared" si="2"/>
        <v>-0.91048655290063707</v>
      </c>
      <c r="S17">
        <f t="shared" si="3"/>
        <v>-0.31937643913618941</v>
      </c>
      <c r="T17" t="b">
        <f>IF(Munka1!$B$2+Munka1!$B$3*test_20!S17+test_20!R17*Munka1!$B$4+Munka1!$B$5*test_20!Q17&gt;=1,TRUE,FALSE)</f>
        <v>0</v>
      </c>
      <c r="U17" t="b">
        <f t="shared" si="4"/>
        <v>0</v>
      </c>
      <c r="V17" t="str">
        <f t="shared" si="5"/>
        <v>HAMISHAMIS</v>
      </c>
    </row>
    <row r="18" spans="1:22" x14ac:dyDescent="0.25">
      <c r="A18" t="s">
        <v>40</v>
      </c>
      <c r="B18">
        <v>36</v>
      </c>
      <c r="C18">
        <v>133</v>
      </c>
      <c r="D18">
        <v>1</v>
      </c>
      <c r="E18">
        <v>40567.9</v>
      </c>
      <c r="F18">
        <v>25000</v>
      </c>
      <c r="G18">
        <v>1.622716</v>
      </c>
      <c r="H18" t="s">
        <v>41</v>
      </c>
      <c r="I18" t="s">
        <v>37</v>
      </c>
      <c r="J18" t="s">
        <v>19</v>
      </c>
      <c r="K18" t="s">
        <v>18</v>
      </c>
      <c r="L18" t="s">
        <v>19</v>
      </c>
      <c r="M18">
        <v>869</v>
      </c>
      <c r="N18">
        <v>2016</v>
      </c>
      <c r="O18">
        <v>31.189004629999999</v>
      </c>
      <c r="P18">
        <f t="shared" si="0"/>
        <v>10.126631103850338</v>
      </c>
      <c r="Q18">
        <f t="shared" si="1"/>
        <v>-0.22899531818191499</v>
      </c>
      <c r="R18">
        <f t="shared" si="2"/>
        <v>-1.4144988886172287</v>
      </c>
      <c r="S18">
        <f t="shared" si="3"/>
        <v>0.55163681089872529</v>
      </c>
      <c r="T18" t="b">
        <f>IF(Munka1!$B$2+Munka1!$B$3*test_20!S18+test_20!R18*Munka1!$B$4+Munka1!$B$5*test_20!Q18&gt;=1,TRUE,FALSE)</f>
        <v>1</v>
      </c>
      <c r="U18" t="b">
        <f t="shared" si="4"/>
        <v>1</v>
      </c>
      <c r="V18" t="str">
        <f t="shared" si="5"/>
        <v>IGAZIGAZ</v>
      </c>
    </row>
    <row r="19" spans="1:22" x14ac:dyDescent="0.25">
      <c r="A19" t="s">
        <v>42</v>
      </c>
      <c r="B19">
        <v>50</v>
      </c>
      <c r="C19">
        <v>125</v>
      </c>
      <c r="D19">
        <v>0</v>
      </c>
      <c r="E19">
        <v>86506.604770000005</v>
      </c>
      <c r="F19">
        <v>73526.275999999998</v>
      </c>
      <c r="G19">
        <v>1.1765399999999999</v>
      </c>
      <c r="H19" t="s">
        <v>41</v>
      </c>
      <c r="I19" t="s">
        <v>23</v>
      </c>
      <c r="J19" t="s">
        <v>19</v>
      </c>
      <c r="K19" t="s">
        <v>19</v>
      </c>
      <c r="L19" t="s">
        <v>19</v>
      </c>
      <c r="M19">
        <v>180</v>
      </c>
      <c r="N19">
        <v>2016</v>
      </c>
      <c r="O19">
        <v>31</v>
      </c>
      <c r="P19">
        <f t="shared" si="0"/>
        <v>11.205398117912884</v>
      </c>
      <c r="Q19">
        <f t="shared" si="1"/>
        <v>0.56875351626729131</v>
      </c>
      <c r="R19">
        <f t="shared" si="2"/>
        <v>0.3739802629989899</v>
      </c>
      <c r="S19">
        <f t="shared" si="3"/>
        <v>-0.14376078965058667</v>
      </c>
      <c r="T19" t="b">
        <f>IF(Munka1!$B$2+Munka1!$B$3*test_20!S19+test_20!R19*Munka1!$B$4+Munka1!$B$5*test_20!Q19&gt;=1,TRUE,FALSE)</f>
        <v>0</v>
      </c>
      <c r="U19" t="b">
        <f t="shared" si="4"/>
        <v>1</v>
      </c>
      <c r="V19" t="str">
        <f t="shared" si="5"/>
        <v>HAMISIGAZ</v>
      </c>
    </row>
    <row r="20" spans="1:22" x14ac:dyDescent="0.25">
      <c r="A20" t="s">
        <v>43</v>
      </c>
      <c r="B20">
        <v>6</v>
      </c>
      <c r="C20">
        <v>135</v>
      </c>
      <c r="D20">
        <v>0</v>
      </c>
      <c r="E20">
        <v>216.9341446</v>
      </c>
      <c r="F20">
        <v>88544.548800000004</v>
      </c>
      <c r="G20">
        <v>2.4499999999999999E-3</v>
      </c>
      <c r="H20" t="s">
        <v>16</v>
      </c>
      <c r="I20" t="s">
        <v>25</v>
      </c>
      <c r="J20" t="s">
        <v>18</v>
      </c>
      <c r="K20" t="s">
        <v>18</v>
      </c>
      <c r="L20" t="s">
        <v>18</v>
      </c>
      <c r="M20">
        <v>13</v>
      </c>
      <c r="N20">
        <v>2016</v>
      </c>
      <c r="O20">
        <v>16.913888889999999</v>
      </c>
      <c r="P20">
        <f t="shared" si="0"/>
        <v>11.391261080615873</v>
      </c>
      <c r="Q20">
        <f t="shared" si="1"/>
        <v>-1.9384571062873572</v>
      </c>
      <c r="R20">
        <f t="shared" si="2"/>
        <v>0.68212097319746345</v>
      </c>
      <c r="S20">
        <f t="shared" si="3"/>
        <v>-0.31231144174309045</v>
      </c>
      <c r="T20" t="b">
        <f>IF(Munka1!$B$2+Munka1!$B$3*test_20!S20+test_20!R20*Munka1!$B$4+Munka1!$B$5*test_20!Q20&gt;=1,TRUE,FALSE)</f>
        <v>0</v>
      </c>
      <c r="U20" t="b">
        <f t="shared" si="4"/>
        <v>0</v>
      </c>
      <c r="V20" t="str">
        <f t="shared" si="5"/>
        <v>HAMISHAMIS</v>
      </c>
    </row>
    <row r="21" spans="1:22" x14ac:dyDescent="0.25">
      <c r="A21" t="s">
        <v>44</v>
      </c>
      <c r="B21">
        <v>44</v>
      </c>
      <c r="C21">
        <v>128</v>
      </c>
      <c r="D21">
        <v>1</v>
      </c>
      <c r="E21">
        <v>1243</v>
      </c>
      <c r="F21">
        <v>30000</v>
      </c>
      <c r="G21">
        <v>4.1433333000000003E-2</v>
      </c>
      <c r="H21" t="s">
        <v>16</v>
      </c>
      <c r="I21" t="s">
        <v>28</v>
      </c>
      <c r="J21" t="s">
        <v>18</v>
      </c>
      <c r="K21" t="s">
        <v>18</v>
      </c>
      <c r="L21" t="s">
        <v>19</v>
      </c>
      <c r="M21">
        <v>7</v>
      </c>
      <c r="N21">
        <v>2016</v>
      </c>
      <c r="O21">
        <v>18.474247689999999</v>
      </c>
      <c r="P21">
        <f t="shared" si="0"/>
        <v>10.308952660644293</v>
      </c>
      <c r="Q21">
        <f t="shared" si="1"/>
        <v>0.22686115864620293</v>
      </c>
      <c r="R21">
        <f t="shared" si="2"/>
        <v>-1.1122294467771254</v>
      </c>
      <c r="S21">
        <f t="shared" si="3"/>
        <v>-0.31836715379431813</v>
      </c>
      <c r="T21" t="b">
        <f>IF(Munka1!$B$2+Munka1!$B$3*test_20!S21+test_20!R21*Munka1!$B$4+Munka1!$B$5*test_20!Q21&gt;=1,TRUE,FALSE)</f>
        <v>0</v>
      </c>
      <c r="U21" t="b">
        <f t="shared" si="4"/>
        <v>0</v>
      </c>
      <c r="V21" t="str">
        <f t="shared" si="5"/>
        <v>HAMISHAMIS</v>
      </c>
    </row>
    <row r="22" spans="1:22" x14ac:dyDescent="0.25">
      <c r="A22" t="s">
        <v>45</v>
      </c>
      <c r="B22">
        <v>39</v>
      </c>
      <c r="C22">
        <v>70</v>
      </c>
      <c r="D22">
        <v>0</v>
      </c>
      <c r="E22">
        <v>5530.7080649999998</v>
      </c>
      <c r="F22">
        <v>33951.553500000002</v>
      </c>
      <c r="G22">
        <v>0.16289999999999999</v>
      </c>
      <c r="H22" t="s">
        <v>16</v>
      </c>
      <c r="I22" t="s">
        <v>46</v>
      </c>
      <c r="J22" t="s">
        <v>18</v>
      </c>
      <c r="K22" t="s">
        <v>18</v>
      </c>
      <c r="L22" t="s">
        <v>18</v>
      </c>
      <c r="M22">
        <v>15</v>
      </c>
      <c r="N22">
        <v>2016</v>
      </c>
      <c r="O22">
        <v>30</v>
      </c>
      <c r="P22">
        <f t="shared" si="0"/>
        <v>10.432689890408291</v>
      </c>
      <c r="Q22">
        <f t="shared" si="1"/>
        <v>-5.804913937137076E-2</v>
      </c>
      <c r="R22">
        <f t="shared" si="2"/>
        <v>-0.90708648928322311</v>
      </c>
      <c r="S22">
        <f t="shared" si="3"/>
        <v>-0.31029287105934789</v>
      </c>
      <c r="T22" t="b">
        <f>IF(Munka1!$B$2+Munka1!$B$3*test_20!S22+test_20!R22*Munka1!$B$4+Munka1!$B$5*test_20!Q22&gt;=1,TRUE,FALSE)</f>
        <v>0</v>
      </c>
      <c r="U22" t="b">
        <f t="shared" si="4"/>
        <v>0</v>
      </c>
      <c r="V22" t="str">
        <f t="shared" si="5"/>
        <v>HAMISHAMIS</v>
      </c>
    </row>
    <row r="23" spans="1:22" x14ac:dyDescent="0.25">
      <c r="A23" t="s">
        <v>47</v>
      </c>
      <c r="B23">
        <v>7</v>
      </c>
      <c r="C23">
        <v>106</v>
      </c>
      <c r="D23">
        <v>0</v>
      </c>
      <c r="E23">
        <v>0.74839823999999999</v>
      </c>
      <c r="F23">
        <v>29935.929599999999</v>
      </c>
      <c r="G23">
        <v>2.5000000000000001E-5</v>
      </c>
      <c r="H23" t="s">
        <v>16</v>
      </c>
      <c r="I23" t="s">
        <v>28</v>
      </c>
      <c r="J23" t="s">
        <v>18</v>
      </c>
      <c r="K23" t="s">
        <v>18</v>
      </c>
      <c r="L23" t="s">
        <v>19</v>
      </c>
      <c r="M23">
        <v>1</v>
      </c>
      <c r="N23">
        <v>2016</v>
      </c>
      <c r="O23">
        <v>30</v>
      </c>
      <c r="P23">
        <f t="shared" si="0"/>
        <v>10.306814696827514</v>
      </c>
      <c r="Q23">
        <f t="shared" si="1"/>
        <v>-1.8814750466838424</v>
      </c>
      <c r="R23">
        <f t="shared" si="2"/>
        <v>-1.1157739597844509</v>
      </c>
      <c r="S23">
        <f t="shared" si="3"/>
        <v>-0.3244228658455458</v>
      </c>
      <c r="T23" t="b">
        <f>IF(Munka1!$B$2+Munka1!$B$3*test_20!S23+test_20!R23*Munka1!$B$4+Munka1!$B$5*test_20!Q23&gt;=1,TRUE,FALSE)</f>
        <v>0</v>
      </c>
      <c r="U23" t="b">
        <f t="shared" si="4"/>
        <v>0</v>
      </c>
      <c r="V23" t="str">
        <f t="shared" si="5"/>
        <v>HAMISHAMIS</v>
      </c>
    </row>
    <row r="24" spans="1:22" x14ac:dyDescent="0.25">
      <c r="A24" t="s">
        <v>48</v>
      </c>
      <c r="B24">
        <v>53</v>
      </c>
      <c r="C24">
        <v>130</v>
      </c>
      <c r="D24">
        <v>0</v>
      </c>
      <c r="E24">
        <v>58909.472199999997</v>
      </c>
      <c r="F24">
        <v>49959.033750000002</v>
      </c>
      <c r="G24">
        <v>1.179155556</v>
      </c>
      <c r="H24" t="s">
        <v>41</v>
      </c>
      <c r="I24" t="s">
        <v>49</v>
      </c>
      <c r="J24" t="s">
        <v>19</v>
      </c>
      <c r="K24" t="s">
        <v>18</v>
      </c>
      <c r="L24" t="s">
        <v>18</v>
      </c>
      <c r="M24">
        <v>554</v>
      </c>
      <c r="N24">
        <v>2016</v>
      </c>
      <c r="O24">
        <v>31</v>
      </c>
      <c r="P24">
        <f t="shared" si="0"/>
        <v>10.818958623580107</v>
      </c>
      <c r="Q24">
        <f t="shared" si="1"/>
        <v>0.73969969507783562</v>
      </c>
      <c r="R24">
        <f t="shared" si="2"/>
        <v>-0.26669466491942478</v>
      </c>
      <c r="S24">
        <f t="shared" si="3"/>
        <v>0.23371192820927203</v>
      </c>
      <c r="T24" t="b">
        <f>IF(Munka1!$B$2+Munka1!$B$3*test_20!S24+test_20!R24*Munka1!$B$4+Munka1!$B$5*test_20!Q24&gt;=1,TRUE,FALSE)</f>
        <v>1</v>
      </c>
      <c r="U24" t="b">
        <f t="shared" si="4"/>
        <v>1</v>
      </c>
      <c r="V24" t="str">
        <f t="shared" si="5"/>
        <v>IGAZIGAZ</v>
      </c>
    </row>
    <row r="25" spans="1:22" x14ac:dyDescent="0.25">
      <c r="A25" t="s">
        <v>50</v>
      </c>
      <c r="B25">
        <v>55</v>
      </c>
      <c r="C25">
        <v>128</v>
      </c>
      <c r="D25">
        <v>1</v>
      </c>
      <c r="E25">
        <v>1107372</v>
      </c>
      <c r="F25">
        <v>50000</v>
      </c>
      <c r="G25">
        <v>22.14744</v>
      </c>
      <c r="H25" t="s">
        <v>41</v>
      </c>
      <c r="I25" t="s">
        <v>23</v>
      </c>
      <c r="J25" t="s">
        <v>19</v>
      </c>
      <c r="K25" t="s">
        <v>19</v>
      </c>
      <c r="L25" t="s">
        <v>19</v>
      </c>
      <c r="M25">
        <v>6178</v>
      </c>
      <c r="N25">
        <v>2016</v>
      </c>
      <c r="O25">
        <v>35.76769676</v>
      </c>
      <c r="P25">
        <f t="shared" si="0"/>
        <v>10.819778284410283</v>
      </c>
      <c r="Q25">
        <f t="shared" si="1"/>
        <v>0.85366381428486504</v>
      </c>
      <c r="R25">
        <f t="shared" si="2"/>
        <v>-0.26533575582500774</v>
      </c>
      <c r="S25">
        <f t="shared" si="3"/>
        <v>5.9099326908933509</v>
      </c>
      <c r="T25" t="b">
        <f>IF(Munka1!$B$2+Munka1!$B$3*test_20!S25+test_20!R25*Munka1!$B$4+Munka1!$B$5*test_20!Q25&gt;=1,TRUE,FALSE)</f>
        <v>1</v>
      </c>
      <c r="U25" t="b">
        <f t="shared" si="4"/>
        <v>1</v>
      </c>
      <c r="V25" t="str">
        <f t="shared" si="5"/>
        <v>IGAZIGAZ</v>
      </c>
    </row>
    <row r="26" spans="1:22" x14ac:dyDescent="0.25">
      <c r="A26" t="s">
        <v>51</v>
      </c>
      <c r="B26">
        <v>18</v>
      </c>
      <c r="C26">
        <v>134</v>
      </c>
      <c r="D26">
        <v>0</v>
      </c>
      <c r="E26">
        <v>0</v>
      </c>
      <c r="F26">
        <v>26007.613000000001</v>
      </c>
      <c r="G26">
        <v>0</v>
      </c>
      <c r="H26" t="s">
        <v>16</v>
      </c>
      <c r="I26" t="s">
        <v>28</v>
      </c>
      <c r="J26" t="s">
        <v>18</v>
      </c>
      <c r="K26" t="s">
        <v>18</v>
      </c>
      <c r="L26" t="s">
        <v>18</v>
      </c>
      <c r="M26">
        <v>0</v>
      </c>
      <c r="N26">
        <v>2016</v>
      </c>
      <c r="O26">
        <v>30</v>
      </c>
      <c r="P26">
        <f t="shared" si="0"/>
        <v>10.166144581836122</v>
      </c>
      <c r="Q26">
        <f t="shared" si="1"/>
        <v>-1.2546723910451802</v>
      </c>
      <c r="R26">
        <f t="shared" si="2"/>
        <v>-1.3489898114354126</v>
      </c>
      <c r="S26">
        <f t="shared" si="3"/>
        <v>-0.32543215118741708</v>
      </c>
      <c r="T26" t="b">
        <f>IF(Munka1!$B$2+Munka1!$B$3*test_20!S26+test_20!R26*Munka1!$B$4+Munka1!$B$5*test_20!Q26&gt;=1,TRUE,FALSE)</f>
        <v>0</v>
      </c>
      <c r="U26" t="b">
        <f t="shared" si="4"/>
        <v>0</v>
      </c>
      <c r="V26" t="str">
        <f t="shared" si="5"/>
        <v>HAMISHAMIS</v>
      </c>
    </row>
    <row r="27" spans="1:22" x14ac:dyDescent="0.25">
      <c r="A27" t="s">
        <v>52</v>
      </c>
      <c r="B27">
        <v>37</v>
      </c>
      <c r="C27">
        <v>127</v>
      </c>
      <c r="D27">
        <v>1</v>
      </c>
      <c r="E27">
        <v>3621</v>
      </c>
      <c r="F27">
        <v>200000</v>
      </c>
      <c r="G27">
        <v>1.8105E-2</v>
      </c>
      <c r="H27" t="s">
        <v>16</v>
      </c>
      <c r="I27" t="s">
        <v>37</v>
      </c>
      <c r="J27" t="s">
        <v>18</v>
      </c>
      <c r="K27" t="s">
        <v>18</v>
      </c>
      <c r="L27" t="s">
        <v>19</v>
      </c>
      <c r="M27">
        <v>36</v>
      </c>
      <c r="N27">
        <v>2016</v>
      </c>
      <c r="O27">
        <v>35</v>
      </c>
      <c r="P27">
        <f t="shared" si="0"/>
        <v>12.206072645530174</v>
      </c>
      <c r="Q27">
        <f t="shared" si="1"/>
        <v>-0.17201325857840025</v>
      </c>
      <c r="R27">
        <f t="shared" si="2"/>
        <v>2.0329905097594341</v>
      </c>
      <c r="S27">
        <f t="shared" si="3"/>
        <v>-0.28909787888005101</v>
      </c>
      <c r="T27" t="b">
        <f>IF(Munka1!$B$2+Munka1!$B$3*test_20!S27+test_20!R27*Munka1!$B$4+Munka1!$B$5*test_20!Q27&gt;=1,TRUE,FALSE)</f>
        <v>0</v>
      </c>
      <c r="U27" t="b">
        <f t="shared" si="4"/>
        <v>0</v>
      </c>
      <c r="V27" t="str">
        <f t="shared" si="5"/>
        <v>HAMISHAMIS</v>
      </c>
    </row>
    <row r="28" spans="1:22" x14ac:dyDescent="0.25">
      <c r="A28" t="s">
        <v>53</v>
      </c>
      <c r="B28">
        <v>21</v>
      </c>
      <c r="C28">
        <v>119</v>
      </c>
      <c r="D28">
        <v>1</v>
      </c>
      <c r="E28">
        <v>87</v>
      </c>
      <c r="F28">
        <v>30000</v>
      </c>
      <c r="G28">
        <v>2.8999999999999998E-3</v>
      </c>
      <c r="H28" t="s">
        <v>16</v>
      </c>
      <c r="I28" t="s">
        <v>28</v>
      </c>
      <c r="J28" t="s">
        <v>18</v>
      </c>
      <c r="K28" t="s">
        <v>18</v>
      </c>
      <c r="L28" t="s">
        <v>19</v>
      </c>
      <c r="M28">
        <v>5</v>
      </c>
      <c r="N28">
        <v>2016</v>
      </c>
      <c r="O28">
        <v>30</v>
      </c>
      <c r="P28">
        <f t="shared" si="0"/>
        <v>10.308952660644293</v>
      </c>
      <c r="Q28">
        <f t="shared" si="1"/>
        <v>-1.0837262122346361</v>
      </c>
      <c r="R28">
        <f t="shared" si="2"/>
        <v>-1.1122294467771254</v>
      </c>
      <c r="S28">
        <f t="shared" si="3"/>
        <v>-0.32038572447806068</v>
      </c>
      <c r="T28" t="b">
        <f>IF(Munka1!$B$2+Munka1!$B$3*test_20!S28+test_20!R28*Munka1!$B$4+Munka1!$B$5*test_20!Q28&gt;=1,TRUE,FALSE)</f>
        <v>0</v>
      </c>
      <c r="U28" t="b">
        <f t="shared" si="4"/>
        <v>0</v>
      </c>
      <c r="V28" t="str">
        <f t="shared" si="5"/>
        <v>HAMISHAMIS</v>
      </c>
    </row>
    <row r="29" spans="1:22" x14ac:dyDescent="0.25">
      <c r="A29" t="s">
        <v>54</v>
      </c>
      <c r="B29">
        <v>50</v>
      </c>
      <c r="C29">
        <v>129</v>
      </c>
      <c r="D29">
        <v>1</v>
      </c>
      <c r="E29">
        <v>17561</v>
      </c>
      <c r="F29">
        <v>70000</v>
      </c>
      <c r="G29">
        <v>0.25087142899999998</v>
      </c>
      <c r="H29" t="s">
        <v>16</v>
      </c>
      <c r="I29" t="s">
        <v>55</v>
      </c>
      <c r="J29" t="s">
        <v>18</v>
      </c>
      <c r="K29" t="s">
        <v>18</v>
      </c>
      <c r="L29" t="s">
        <v>19</v>
      </c>
      <c r="M29">
        <v>196</v>
      </c>
      <c r="N29">
        <v>2016</v>
      </c>
      <c r="O29">
        <v>33.201759260000003</v>
      </c>
      <c r="P29">
        <f t="shared" si="0"/>
        <v>11.156250521031495</v>
      </c>
      <c r="Q29">
        <f t="shared" si="1"/>
        <v>0.56875351626729131</v>
      </c>
      <c r="R29">
        <f t="shared" si="2"/>
        <v>0.29249885762733374</v>
      </c>
      <c r="S29">
        <f t="shared" si="3"/>
        <v>-0.12761222418064619</v>
      </c>
      <c r="T29" t="b">
        <f>IF(Munka1!$B$2+Munka1!$B$3*test_20!S29+test_20!R29*Munka1!$B$4+Munka1!$B$5*test_20!Q29&gt;=1,TRUE,FALSE)</f>
        <v>0</v>
      </c>
      <c r="U29" t="b">
        <f t="shared" si="4"/>
        <v>0</v>
      </c>
      <c r="V29" t="str">
        <f t="shared" si="5"/>
        <v>HAMISHAMIS</v>
      </c>
    </row>
    <row r="30" spans="1:22" x14ac:dyDescent="0.25">
      <c r="A30" t="s">
        <v>56</v>
      </c>
      <c r="B30">
        <v>59</v>
      </c>
      <c r="C30">
        <v>86</v>
      </c>
      <c r="D30">
        <v>1</v>
      </c>
      <c r="E30">
        <v>69</v>
      </c>
      <c r="F30">
        <v>25000</v>
      </c>
      <c r="G30">
        <v>2.7599999999999999E-3</v>
      </c>
      <c r="H30" t="s">
        <v>16</v>
      </c>
      <c r="I30" t="s">
        <v>28</v>
      </c>
      <c r="J30" t="s">
        <v>18</v>
      </c>
      <c r="K30" t="s">
        <v>18</v>
      </c>
      <c r="L30" t="s">
        <v>19</v>
      </c>
      <c r="M30">
        <v>2</v>
      </c>
      <c r="N30">
        <v>2016</v>
      </c>
      <c r="O30">
        <v>29.122187499999999</v>
      </c>
      <c r="P30">
        <f t="shared" si="0"/>
        <v>10.126631103850338</v>
      </c>
      <c r="Q30">
        <f t="shared" si="1"/>
        <v>1.081592052698924</v>
      </c>
      <c r="R30">
        <f t="shared" si="2"/>
        <v>-1.4144988886172287</v>
      </c>
      <c r="S30">
        <f t="shared" si="3"/>
        <v>-0.32341358050367452</v>
      </c>
      <c r="T30" t="b">
        <f>IF(Munka1!$B$2+Munka1!$B$3*test_20!S30+test_20!R30*Munka1!$B$4+Munka1!$B$5*test_20!Q30&gt;=1,TRUE,FALSE)</f>
        <v>0</v>
      </c>
      <c r="U30" t="b">
        <f t="shared" si="4"/>
        <v>0</v>
      </c>
      <c r="V30" t="str">
        <f t="shared" si="5"/>
        <v>HAMISHAMIS</v>
      </c>
    </row>
    <row r="31" spans="1:22" x14ac:dyDescent="0.25">
      <c r="A31" t="s">
        <v>57</v>
      </c>
      <c r="B31">
        <v>57</v>
      </c>
      <c r="C31">
        <v>132</v>
      </c>
      <c r="D31">
        <v>1</v>
      </c>
      <c r="E31">
        <v>61001.42</v>
      </c>
      <c r="F31">
        <v>50000</v>
      </c>
      <c r="G31">
        <v>1.2200283999999999</v>
      </c>
      <c r="H31" t="s">
        <v>41</v>
      </c>
      <c r="I31" t="s">
        <v>37</v>
      </c>
      <c r="J31" t="s">
        <v>19</v>
      </c>
      <c r="K31" t="s">
        <v>18</v>
      </c>
      <c r="L31" t="s">
        <v>19</v>
      </c>
      <c r="M31">
        <v>464</v>
      </c>
      <c r="N31">
        <v>2016</v>
      </c>
      <c r="O31">
        <v>49</v>
      </c>
      <c r="P31">
        <f t="shared" si="0"/>
        <v>10.819778284410283</v>
      </c>
      <c r="Q31">
        <f t="shared" si="1"/>
        <v>0.96762793349189458</v>
      </c>
      <c r="R31">
        <f t="shared" si="2"/>
        <v>-0.26533575582500774</v>
      </c>
      <c r="S31">
        <f t="shared" si="3"/>
        <v>0.14287624744085684</v>
      </c>
      <c r="T31" t="b">
        <f>IF(Munka1!$B$2+Munka1!$B$3*test_20!S31+test_20!R31*Munka1!$B$4+Munka1!$B$5*test_20!Q31&gt;=1,TRUE,FALSE)</f>
        <v>1</v>
      </c>
      <c r="U31" t="b">
        <f t="shared" si="4"/>
        <v>1</v>
      </c>
      <c r="V31" t="str">
        <f t="shared" si="5"/>
        <v>IGAZIGAZ</v>
      </c>
    </row>
    <row r="32" spans="1:22" x14ac:dyDescent="0.25">
      <c r="A32" t="s">
        <v>58</v>
      </c>
      <c r="B32">
        <v>42</v>
      </c>
      <c r="C32">
        <v>126</v>
      </c>
      <c r="D32">
        <v>0</v>
      </c>
      <c r="E32">
        <v>248451.6023</v>
      </c>
      <c r="F32">
        <v>56999.739000000001</v>
      </c>
      <c r="G32">
        <v>4.3588199999999997</v>
      </c>
      <c r="H32" t="s">
        <v>41</v>
      </c>
      <c r="I32" t="s">
        <v>49</v>
      </c>
      <c r="J32" t="s">
        <v>19</v>
      </c>
      <c r="K32" t="s">
        <v>19</v>
      </c>
      <c r="L32" t="s">
        <v>18</v>
      </c>
      <c r="M32">
        <v>605</v>
      </c>
      <c r="N32">
        <v>2016</v>
      </c>
      <c r="O32">
        <v>30</v>
      </c>
      <c r="P32">
        <f t="shared" si="0"/>
        <v>10.950801967858835</v>
      </c>
      <c r="Q32">
        <f t="shared" si="1"/>
        <v>0.11289703943917345</v>
      </c>
      <c r="R32">
        <f t="shared" si="2"/>
        <v>-4.8112645402656973E-2</v>
      </c>
      <c r="S32">
        <f t="shared" si="3"/>
        <v>0.28518548064470733</v>
      </c>
      <c r="T32" t="b">
        <f>IF(Munka1!$B$2+Munka1!$B$3*test_20!S32+test_20!R32*Munka1!$B$4+Munka1!$B$5*test_20!Q32&gt;=1,TRUE,FALSE)</f>
        <v>1</v>
      </c>
      <c r="U32" t="b">
        <f t="shared" si="4"/>
        <v>1</v>
      </c>
      <c r="V32" t="str">
        <f t="shared" si="5"/>
        <v>IGAZIGAZ</v>
      </c>
    </row>
    <row r="33" spans="1:22" x14ac:dyDescent="0.25">
      <c r="A33" t="s">
        <v>59</v>
      </c>
      <c r="B33">
        <v>5</v>
      </c>
      <c r="C33">
        <v>85</v>
      </c>
      <c r="D33">
        <v>1</v>
      </c>
      <c r="E33">
        <v>1</v>
      </c>
      <c r="F33">
        <v>250000</v>
      </c>
      <c r="G33">
        <v>3.9999999999999998E-6</v>
      </c>
      <c r="H33" t="s">
        <v>16</v>
      </c>
      <c r="I33" t="s">
        <v>17</v>
      </c>
      <c r="J33" t="s">
        <v>18</v>
      </c>
      <c r="K33" t="s">
        <v>18</v>
      </c>
      <c r="L33" t="s">
        <v>19</v>
      </c>
      <c r="M33">
        <v>1</v>
      </c>
      <c r="N33">
        <v>2016</v>
      </c>
      <c r="O33">
        <v>60</v>
      </c>
      <c r="P33">
        <f t="shared" si="0"/>
        <v>12.429216196844383</v>
      </c>
      <c r="Q33">
        <f t="shared" si="1"/>
        <v>-1.9954391658908719</v>
      </c>
      <c r="R33">
        <f t="shared" si="2"/>
        <v>2.4029384078140255</v>
      </c>
      <c r="S33">
        <f t="shared" si="3"/>
        <v>-0.3244228658455458</v>
      </c>
      <c r="T33" t="b">
        <f>IF(Munka1!$B$2+Munka1!$B$3*test_20!S33+test_20!R33*Munka1!$B$4+Munka1!$B$5*test_20!Q33&gt;=1,TRUE,FALSE)</f>
        <v>0</v>
      </c>
      <c r="U33" t="b">
        <f t="shared" si="4"/>
        <v>0</v>
      </c>
      <c r="V33" t="str">
        <f t="shared" si="5"/>
        <v>HAMISHAMIS</v>
      </c>
    </row>
    <row r="34" spans="1:22" x14ac:dyDescent="0.25">
      <c r="A34" t="s">
        <v>60</v>
      </c>
      <c r="B34">
        <v>47</v>
      </c>
      <c r="C34">
        <v>134</v>
      </c>
      <c r="D34">
        <v>0</v>
      </c>
      <c r="E34">
        <v>8.5406091600000007</v>
      </c>
      <c r="F34">
        <v>113874.78879999999</v>
      </c>
      <c r="G34">
        <v>7.4999999999999993E-5</v>
      </c>
      <c r="H34" t="s">
        <v>16</v>
      </c>
      <c r="I34" t="s">
        <v>28</v>
      </c>
      <c r="J34" t="s">
        <v>18</v>
      </c>
      <c r="K34" t="s">
        <v>18</v>
      </c>
      <c r="L34" t="s">
        <v>18</v>
      </c>
      <c r="M34">
        <v>6</v>
      </c>
      <c r="N34">
        <v>2016</v>
      </c>
      <c r="O34">
        <v>30</v>
      </c>
      <c r="P34">
        <f t="shared" si="0"/>
        <v>11.642854779895336</v>
      </c>
      <c r="Q34">
        <f t="shared" si="1"/>
        <v>0.39780733745674718</v>
      </c>
      <c r="R34">
        <f t="shared" si="2"/>
        <v>1.0992361426210906</v>
      </c>
      <c r="S34">
        <f t="shared" si="3"/>
        <v>-0.31937643913618941</v>
      </c>
      <c r="T34" t="b">
        <f>IF(Munka1!$B$2+Munka1!$B$3*test_20!S34+test_20!R34*Munka1!$B$4+Munka1!$B$5*test_20!Q34&gt;=1,TRUE,FALSE)</f>
        <v>0</v>
      </c>
      <c r="U34" t="b">
        <f t="shared" si="4"/>
        <v>0</v>
      </c>
      <c r="V34" t="str">
        <f t="shared" si="5"/>
        <v>HAMISHAMIS</v>
      </c>
    </row>
    <row r="35" spans="1:22" x14ac:dyDescent="0.25">
      <c r="A35" t="s">
        <v>61</v>
      </c>
      <c r="B35">
        <v>13</v>
      </c>
      <c r="C35">
        <v>135</v>
      </c>
      <c r="D35">
        <v>1</v>
      </c>
      <c r="E35">
        <v>1442</v>
      </c>
      <c r="F35">
        <v>30000</v>
      </c>
      <c r="G35">
        <v>4.8066667E-2</v>
      </c>
      <c r="H35" t="s">
        <v>16</v>
      </c>
      <c r="I35" t="s">
        <v>23</v>
      </c>
      <c r="J35" t="s">
        <v>18</v>
      </c>
      <c r="K35" t="s">
        <v>18</v>
      </c>
      <c r="L35" t="s">
        <v>19</v>
      </c>
      <c r="M35">
        <v>19</v>
      </c>
      <c r="N35">
        <v>2016</v>
      </c>
      <c r="O35">
        <v>30</v>
      </c>
      <c r="P35">
        <f t="shared" si="0"/>
        <v>10.308952660644293</v>
      </c>
      <c r="Q35">
        <f t="shared" si="1"/>
        <v>-1.539582689062754</v>
      </c>
      <c r="R35">
        <f t="shared" si="2"/>
        <v>-1.1122294467771254</v>
      </c>
      <c r="S35">
        <f t="shared" si="3"/>
        <v>-0.30625572969186277</v>
      </c>
      <c r="T35" t="b">
        <f>IF(Munka1!$B$2+Munka1!$B$3*test_20!S35+test_20!R35*Munka1!$B$4+Munka1!$B$5*test_20!Q35&gt;=1,TRUE,FALSE)</f>
        <v>0</v>
      </c>
      <c r="U35" t="b">
        <f t="shared" si="4"/>
        <v>0</v>
      </c>
      <c r="V35" t="str">
        <f t="shared" si="5"/>
        <v>HAMISHAMIS</v>
      </c>
    </row>
    <row r="36" spans="1:22" x14ac:dyDescent="0.25">
      <c r="A36" t="s">
        <v>62</v>
      </c>
      <c r="B36">
        <v>60</v>
      </c>
      <c r="C36">
        <v>135</v>
      </c>
      <c r="D36">
        <v>0</v>
      </c>
      <c r="E36">
        <v>112105.4666</v>
      </c>
      <c r="F36">
        <v>102124.80899999999</v>
      </c>
      <c r="G36">
        <v>1.0977300000000001</v>
      </c>
      <c r="H36" t="s">
        <v>41</v>
      </c>
      <c r="I36" t="s">
        <v>37</v>
      </c>
      <c r="J36" t="s">
        <v>19</v>
      </c>
      <c r="K36" t="s">
        <v>18</v>
      </c>
      <c r="L36" t="s">
        <v>18</v>
      </c>
      <c r="M36">
        <v>88</v>
      </c>
      <c r="N36">
        <v>2016</v>
      </c>
      <c r="O36">
        <v>30.386840280000001</v>
      </c>
      <c r="P36">
        <f t="shared" si="0"/>
        <v>11.533950961903518</v>
      </c>
      <c r="Q36">
        <f t="shared" si="1"/>
        <v>1.1385741123024387</v>
      </c>
      <c r="R36">
        <f t="shared" si="2"/>
        <v>0.91868537913762249</v>
      </c>
      <c r="S36">
        <f t="shared" si="3"/>
        <v>-0.23661504110274442</v>
      </c>
      <c r="T36" t="b">
        <f>IF(Munka1!$B$2+Munka1!$B$3*test_20!S36+test_20!R36*Munka1!$B$4+Munka1!$B$5*test_20!Q36&gt;=1,TRUE,FALSE)</f>
        <v>0</v>
      </c>
      <c r="U36" t="b">
        <f t="shared" si="4"/>
        <v>1</v>
      </c>
      <c r="V36" t="str">
        <f t="shared" si="5"/>
        <v>HAMISIGAZ</v>
      </c>
    </row>
    <row r="37" spans="1:22" x14ac:dyDescent="0.25">
      <c r="A37" t="s">
        <v>63</v>
      </c>
      <c r="B37">
        <v>35</v>
      </c>
      <c r="C37">
        <v>133</v>
      </c>
      <c r="D37">
        <v>1</v>
      </c>
      <c r="E37">
        <v>3612</v>
      </c>
      <c r="F37">
        <v>47796</v>
      </c>
      <c r="G37">
        <v>7.5571178000000003E-2</v>
      </c>
      <c r="H37" t="s">
        <v>16</v>
      </c>
      <c r="I37" t="s">
        <v>25</v>
      </c>
      <c r="J37" t="s">
        <v>18</v>
      </c>
      <c r="K37" t="s">
        <v>18</v>
      </c>
      <c r="L37" t="s">
        <v>19</v>
      </c>
      <c r="M37">
        <v>21</v>
      </c>
      <c r="N37">
        <v>2016</v>
      </c>
      <c r="O37">
        <v>30</v>
      </c>
      <c r="P37">
        <f t="shared" si="0"/>
        <v>10.774697232969645</v>
      </c>
      <c r="Q37">
        <f t="shared" si="1"/>
        <v>-0.2859773777854297</v>
      </c>
      <c r="R37">
        <f t="shared" si="2"/>
        <v>-0.34007526823453804</v>
      </c>
      <c r="S37">
        <f t="shared" si="3"/>
        <v>-0.30423715900812021</v>
      </c>
      <c r="T37" t="b">
        <f>IF(Munka1!$B$2+Munka1!$B$3*test_20!S37+test_20!R37*Munka1!$B$4+Munka1!$B$5*test_20!Q37&gt;=1,TRUE,FALSE)</f>
        <v>0</v>
      </c>
      <c r="U37" t="b">
        <f t="shared" si="4"/>
        <v>0</v>
      </c>
      <c r="V37" t="str">
        <f t="shared" si="5"/>
        <v>HAMISHAMIS</v>
      </c>
    </row>
    <row r="38" spans="1:22" x14ac:dyDescent="0.25">
      <c r="A38" t="s">
        <v>64</v>
      </c>
      <c r="B38">
        <v>16</v>
      </c>
      <c r="C38">
        <v>129</v>
      </c>
      <c r="D38">
        <v>1</v>
      </c>
      <c r="E38">
        <v>9627</v>
      </c>
      <c r="F38">
        <v>105000</v>
      </c>
      <c r="G38">
        <v>9.1685714000000001E-2</v>
      </c>
      <c r="H38" t="s">
        <v>16</v>
      </c>
      <c r="I38" t="s">
        <v>25</v>
      </c>
      <c r="J38" t="s">
        <v>18</v>
      </c>
      <c r="K38" t="s">
        <v>18</v>
      </c>
      <c r="L38" t="s">
        <v>19</v>
      </c>
      <c r="M38">
        <v>34</v>
      </c>
      <c r="N38">
        <v>2016</v>
      </c>
      <c r="O38">
        <v>30</v>
      </c>
      <c r="P38">
        <f t="shared" si="0"/>
        <v>11.561715629139661</v>
      </c>
      <c r="Q38">
        <f t="shared" si="1"/>
        <v>-1.3686365102522098</v>
      </c>
      <c r="R38">
        <f t="shared" si="2"/>
        <v>0.96471619752203119</v>
      </c>
      <c r="S38">
        <f t="shared" si="3"/>
        <v>-0.29111644956379357</v>
      </c>
      <c r="T38" t="b">
        <f>IF(Munka1!$B$2+Munka1!$B$3*test_20!S38+test_20!R38*Munka1!$B$4+Munka1!$B$5*test_20!Q38&gt;=1,TRUE,FALSE)</f>
        <v>0</v>
      </c>
      <c r="U38" t="b">
        <f t="shared" si="4"/>
        <v>0</v>
      </c>
      <c r="V38" t="str">
        <f t="shared" si="5"/>
        <v>HAMISHAMIS</v>
      </c>
    </row>
    <row r="39" spans="1:22" x14ac:dyDescent="0.25">
      <c r="A39" t="s">
        <v>65</v>
      </c>
      <c r="B39">
        <v>57</v>
      </c>
      <c r="C39">
        <v>127</v>
      </c>
      <c r="D39">
        <v>1</v>
      </c>
      <c r="E39">
        <v>2137</v>
      </c>
      <c r="F39">
        <v>125000</v>
      </c>
      <c r="G39">
        <v>1.7096E-2</v>
      </c>
      <c r="H39" t="s">
        <v>16</v>
      </c>
      <c r="I39" t="s">
        <v>23</v>
      </c>
      <c r="J39" t="s">
        <v>18</v>
      </c>
      <c r="K39" t="s">
        <v>18</v>
      </c>
      <c r="L39" t="s">
        <v>19</v>
      </c>
      <c r="M39">
        <v>30</v>
      </c>
      <c r="N39">
        <v>2016</v>
      </c>
      <c r="O39">
        <v>30</v>
      </c>
      <c r="P39">
        <f t="shared" si="0"/>
        <v>11.736069016284437</v>
      </c>
      <c r="Q39">
        <f t="shared" si="1"/>
        <v>0.96762793349189458</v>
      </c>
      <c r="R39">
        <f t="shared" si="2"/>
        <v>1.2537752750218043</v>
      </c>
      <c r="S39">
        <f t="shared" si="3"/>
        <v>-0.29515359093127869</v>
      </c>
      <c r="T39" t="b">
        <f>IF(Munka1!$B$2+Munka1!$B$3*test_20!S39+test_20!R39*Munka1!$B$4+Munka1!$B$5*test_20!Q39&gt;=1,TRUE,FALSE)</f>
        <v>0</v>
      </c>
      <c r="U39" t="b">
        <f t="shared" si="4"/>
        <v>0</v>
      </c>
      <c r="V39" t="str">
        <f t="shared" si="5"/>
        <v>HAMISHAMIS</v>
      </c>
    </row>
    <row r="40" spans="1:22" x14ac:dyDescent="0.25">
      <c r="A40" t="s">
        <v>66</v>
      </c>
      <c r="B40">
        <v>10</v>
      </c>
      <c r="C40">
        <v>137</v>
      </c>
      <c r="D40">
        <v>0</v>
      </c>
      <c r="E40">
        <v>0</v>
      </c>
      <c r="F40">
        <v>90734.045499999993</v>
      </c>
      <c r="G40">
        <v>0</v>
      </c>
      <c r="H40" t="s">
        <v>16</v>
      </c>
      <c r="I40" t="s">
        <v>25</v>
      </c>
      <c r="J40" t="s">
        <v>18</v>
      </c>
      <c r="K40" t="s">
        <v>18</v>
      </c>
      <c r="L40" t="s">
        <v>19</v>
      </c>
      <c r="M40">
        <v>0</v>
      </c>
      <c r="N40">
        <v>2016</v>
      </c>
      <c r="O40">
        <v>30</v>
      </c>
      <c r="P40">
        <f t="shared" si="0"/>
        <v>11.415687929508673</v>
      </c>
      <c r="Q40">
        <f t="shared" si="1"/>
        <v>-1.7105288678732982</v>
      </c>
      <c r="R40">
        <f t="shared" si="2"/>
        <v>0.72261804941036201</v>
      </c>
      <c r="S40">
        <f t="shared" si="3"/>
        <v>-0.32543215118741708</v>
      </c>
      <c r="T40" t="b">
        <f>IF(Munka1!$B$2+Munka1!$B$3*test_20!S40+test_20!R40*Munka1!$B$4+Munka1!$B$5*test_20!Q40&gt;=1,TRUE,FALSE)</f>
        <v>0</v>
      </c>
      <c r="U40" t="b">
        <f t="shared" si="4"/>
        <v>0</v>
      </c>
      <c r="V40" t="str">
        <f t="shared" si="5"/>
        <v>HAMISHAMIS</v>
      </c>
    </row>
    <row r="41" spans="1:22" x14ac:dyDescent="0.25">
      <c r="A41" t="s">
        <v>67</v>
      </c>
      <c r="B41">
        <v>50</v>
      </c>
      <c r="C41">
        <v>128</v>
      </c>
      <c r="D41">
        <v>1</v>
      </c>
      <c r="E41">
        <v>10</v>
      </c>
      <c r="F41">
        <v>105000</v>
      </c>
      <c r="G41" s="1">
        <v>9.5199999999999997E-5</v>
      </c>
      <c r="H41" t="s">
        <v>16</v>
      </c>
      <c r="I41" t="s">
        <v>17</v>
      </c>
      <c r="J41" t="s">
        <v>18</v>
      </c>
      <c r="K41" t="s">
        <v>18</v>
      </c>
      <c r="L41" t="s">
        <v>19</v>
      </c>
      <c r="M41">
        <v>1</v>
      </c>
      <c r="N41">
        <v>2016</v>
      </c>
      <c r="O41">
        <v>45</v>
      </c>
      <c r="P41">
        <f t="shared" si="0"/>
        <v>11.561715629139661</v>
      </c>
      <c r="Q41">
        <f t="shared" si="1"/>
        <v>0.56875351626729131</v>
      </c>
      <c r="R41">
        <f t="shared" si="2"/>
        <v>0.96471619752203119</v>
      </c>
      <c r="S41">
        <f t="shared" si="3"/>
        <v>-0.3244228658455458</v>
      </c>
      <c r="T41" t="b">
        <f>IF(Munka1!$B$2+Munka1!$B$3*test_20!S41+test_20!R41*Munka1!$B$4+Munka1!$B$5*test_20!Q41&gt;=1,TRUE,FALSE)</f>
        <v>0</v>
      </c>
      <c r="U41" t="b">
        <f t="shared" si="4"/>
        <v>0</v>
      </c>
      <c r="V41" t="str">
        <f t="shared" si="5"/>
        <v>HAMISHAMIS</v>
      </c>
    </row>
    <row r="42" spans="1:22" x14ac:dyDescent="0.25">
      <c r="A42" t="s">
        <v>68</v>
      </c>
      <c r="B42">
        <v>49</v>
      </c>
      <c r="C42">
        <v>122</v>
      </c>
      <c r="D42">
        <v>1</v>
      </c>
      <c r="E42">
        <v>344231.6</v>
      </c>
      <c r="F42">
        <v>80000</v>
      </c>
      <c r="G42">
        <v>4.3028950000000004</v>
      </c>
      <c r="H42" t="s">
        <v>41</v>
      </c>
      <c r="I42" t="s">
        <v>37</v>
      </c>
      <c r="J42" t="s">
        <v>19</v>
      </c>
      <c r="K42" t="s">
        <v>19</v>
      </c>
      <c r="L42" t="s">
        <v>19</v>
      </c>
      <c r="M42">
        <v>899</v>
      </c>
      <c r="N42">
        <v>2016</v>
      </c>
      <c r="O42">
        <v>44.708217589999997</v>
      </c>
      <c r="P42">
        <f t="shared" si="0"/>
        <v>11.289781913656018</v>
      </c>
      <c r="Q42">
        <f t="shared" si="1"/>
        <v>0.51177145666377666</v>
      </c>
      <c r="R42">
        <f t="shared" si="2"/>
        <v>0.5138794789126192</v>
      </c>
      <c r="S42">
        <f t="shared" si="3"/>
        <v>0.58191537115486369</v>
      </c>
      <c r="T42" t="b">
        <f>IF(Munka1!$B$2+Munka1!$B$3*test_20!S42+test_20!R42*Munka1!$B$4+Munka1!$B$5*test_20!Q42&gt;=1,TRUE,FALSE)</f>
        <v>1</v>
      </c>
      <c r="U42" t="b">
        <f t="shared" si="4"/>
        <v>1</v>
      </c>
      <c r="V42" t="str">
        <f t="shared" si="5"/>
        <v>IGAZIGAZ</v>
      </c>
    </row>
    <row r="43" spans="1:22" x14ac:dyDescent="0.25">
      <c r="A43" t="s">
        <v>69</v>
      </c>
      <c r="B43">
        <v>60</v>
      </c>
      <c r="C43">
        <v>135</v>
      </c>
      <c r="D43">
        <v>0</v>
      </c>
      <c r="E43">
        <v>10.7776041</v>
      </c>
      <c r="F43">
        <v>32332.812300000001</v>
      </c>
      <c r="G43">
        <v>3.33333E-4</v>
      </c>
      <c r="H43" t="s">
        <v>16</v>
      </c>
      <c r="I43" t="s">
        <v>25</v>
      </c>
      <c r="J43" t="s">
        <v>18</v>
      </c>
      <c r="K43" t="s">
        <v>18</v>
      </c>
      <c r="L43" t="s">
        <v>18</v>
      </c>
      <c r="M43">
        <v>1</v>
      </c>
      <c r="N43">
        <v>2016</v>
      </c>
      <c r="O43">
        <v>25</v>
      </c>
      <c r="P43">
        <f t="shared" si="0"/>
        <v>10.383837854254582</v>
      </c>
      <c r="Q43">
        <f t="shared" si="1"/>
        <v>1.1385741123024387</v>
      </c>
      <c r="R43">
        <f t="shared" si="2"/>
        <v>-0.98807788690288134</v>
      </c>
      <c r="S43">
        <f t="shared" si="3"/>
        <v>-0.3244228658455458</v>
      </c>
      <c r="T43" t="b">
        <f>IF(Munka1!$B$2+Munka1!$B$3*test_20!S43+test_20!R43*Munka1!$B$4+Munka1!$B$5*test_20!Q43&gt;=1,TRUE,FALSE)</f>
        <v>0</v>
      </c>
      <c r="U43" t="b">
        <f t="shared" si="4"/>
        <v>0</v>
      </c>
      <c r="V43" t="str">
        <f t="shared" si="5"/>
        <v>HAMISHAMIS</v>
      </c>
    </row>
    <row r="44" spans="1:22" x14ac:dyDescent="0.25">
      <c r="A44" t="s">
        <v>70</v>
      </c>
      <c r="B44">
        <v>25</v>
      </c>
      <c r="C44">
        <v>134</v>
      </c>
      <c r="D44">
        <v>1</v>
      </c>
      <c r="E44">
        <v>3</v>
      </c>
      <c r="F44">
        <v>199500</v>
      </c>
      <c r="G44" s="1">
        <v>1.5E-5</v>
      </c>
      <c r="H44" t="s">
        <v>16</v>
      </c>
      <c r="I44" t="s">
        <v>33</v>
      </c>
      <c r="J44" t="s">
        <v>18</v>
      </c>
      <c r="K44" t="s">
        <v>18</v>
      </c>
      <c r="L44" t="s">
        <v>19</v>
      </c>
      <c r="M44">
        <v>3</v>
      </c>
      <c r="N44">
        <v>2016</v>
      </c>
      <c r="O44">
        <v>60</v>
      </c>
      <c r="P44">
        <f t="shared" si="0"/>
        <v>12.203569515312056</v>
      </c>
      <c r="Q44">
        <f t="shared" si="1"/>
        <v>-0.8557979738205771</v>
      </c>
      <c r="R44">
        <f t="shared" si="2"/>
        <v>2.0288405903138762</v>
      </c>
      <c r="S44">
        <f t="shared" si="3"/>
        <v>-0.32240429516180324</v>
      </c>
      <c r="T44" t="b">
        <f>IF(Munka1!$B$2+Munka1!$B$3*test_20!S44+test_20!R44*Munka1!$B$4+Munka1!$B$5*test_20!Q44&gt;=1,TRUE,FALSE)</f>
        <v>0</v>
      </c>
      <c r="U44" t="b">
        <f t="shared" si="4"/>
        <v>0</v>
      </c>
      <c r="V44" t="str">
        <f t="shared" si="5"/>
        <v>HAMISHAMIS</v>
      </c>
    </row>
    <row r="45" spans="1:22" x14ac:dyDescent="0.25">
      <c r="A45" t="s">
        <v>71</v>
      </c>
      <c r="B45">
        <v>25</v>
      </c>
      <c r="C45">
        <v>45</v>
      </c>
      <c r="D45">
        <v>1</v>
      </c>
      <c r="E45">
        <v>35008</v>
      </c>
      <c r="F45">
        <v>35000</v>
      </c>
      <c r="G45">
        <v>1.0002285710000001</v>
      </c>
      <c r="H45" t="s">
        <v>41</v>
      </c>
      <c r="I45" t="s">
        <v>17</v>
      </c>
      <c r="J45" t="s">
        <v>19</v>
      </c>
      <c r="K45" t="s">
        <v>18</v>
      </c>
      <c r="L45" t="s">
        <v>19</v>
      </c>
      <c r="M45">
        <v>57</v>
      </c>
      <c r="N45">
        <v>2016</v>
      </c>
      <c r="O45">
        <v>30</v>
      </c>
      <c r="P45">
        <f t="shared" si="0"/>
        <v>10.46310334047155</v>
      </c>
      <c r="Q45">
        <f t="shared" si="1"/>
        <v>-0.8557979738205771</v>
      </c>
      <c r="R45">
        <f t="shared" si="2"/>
        <v>-0.85666427516488719</v>
      </c>
      <c r="S45">
        <f t="shared" si="3"/>
        <v>-0.26790288670075413</v>
      </c>
      <c r="T45" t="b">
        <f>IF(Munka1!$B$2+Munka1!$B$3*test_20!S45+test_20!R45*Munka1!$B$4+Munka1!$B$5*test_20!Q45&gt;=1,TRUE,FALSE)</f>
        <v>0</v>
      </c>
      <c r="U45" t="b">
        <f t="shared" si="4"/>
        <v>1</v>
      </c>
      <c r="V45" t="str">
        <f t="shared" si="5"/>
        <v>HAMISIGAZ</v>
      </c>
    </row>
    <row r="46" spans="1:22" x14ac:dyDescent="0.25">
      <c r="A46" t="s">
        <v>72</v>
      </c>
      <c r="B46">
        <v>14</v>
      </c>
      <c r="C46">
        <v>134</v>
      </c>
      <c r="D46">
        <v>1</v>
      </c>
      <c r="E46">
        <v>15</v>
      </c>
      <c r="F46">
        <v>50000</v>
      </c>
      <c r="G46">
        <v>2.9999999999999997E-4</v>
      </c>
      <c r="H46" t="s">
        <v>16</v>
      </c>
      <c r="I46" t="s">
        <v>28</v>
      </c>
      <c r="J46" t="s">
        <v>18</v>
      </c>
      <c r="K46" t="s">
        <v>18</v>
      </c>
      <c r="L46" t="s">
        <v>19</v>
      </c>
      <c r="M46">
        <v>2</v>
      </c>
      <c r="N46">
        <v>2016</v>
      </c>
      <c r="O46">
        <v>60</v>
      </c>
      <c r="P46">
        <f t="shared" si="0"/>
        <v>10.819778284410283</v>
      </c>
      <c r="Q46">
        <f t="shared" si="1"/>
        <v>-1.4826006294592393</v>
      </c>
      <c r="R46">
        <f t="shared" si="2"/>
        <v>-0.26533575582500774</v>
      </c>
      <c r="S46">
        <f t="shared" si="3"/>
        <v>-0.32341358050367452</v>
      </c>
      <c r="T46" t="b">
        <f>IF(Munka1!$B$2+Munka1!$B$3*test_20!S46+test_20!R46*Munka1!$B$4+Munka1!$B$5*test_20!Q46&gt;=1,TRUE,FALSE)</f>
        <v>0</v>
      </c>
      <c r="U46" t="b">
        <f t="shared" si="4"/>
        <v>0</v>
      </c>
      <c r="V46" t="str">
        <f t="shared" si="5"/>
        <v>HAMISHAMIS</v>
      </c>
    </row>
    <row r="47" spans="1:22" x14ac:dyDescent="0.25">
      <c r="A47" t="s">
        <v>73</v>
      </c>
      <c r="B47">
        <v>47</v>
      </c>
      <c r="C47">
        <v>114</v>
      </c>
      <c r="D47">
        <v>0</v>
      </c>
      <c r="E47">
        <v>472.00491449999998</v>
      </c>
      <c r="F47">
        <v>28229.958999999999</v>
      </c>
      <c r="G47">
        <v>1.6719999999999999E-2</v>
      </c>
      <c r="H47" t="s">
        <v>16</v>
      </c>
      <c r="I47" t="s">
        <v>74</v>
      </c>
      <c r="J47" t="s">
        <v>18</v>
      </c>
      <c r="K47" t="s">
        <v>18</v>
      </c>
      <c r="L47" t="s">
        <v>18</v>
      </c>
      <c r="M47">
        <v>8</v>
      </c>
      <c r="N47">
        <v>2016</v>
      </c>
      <c r="O47">
        <v>30</v>
      </c>
      <c r="P47">
        <f t="shared" si="0"/>
        <v>10.248139068890831</v>
      </c>
      <c r="Q47">
        <f t="shared" si="1"/>
        <v>0.39780733745674718</v>
      </c>
      <c r="R47">
        <f t="shared" si="2"/>
        <v>-1.2130518111692019</v>
      </c>
      <c r="S47">
        <f t="shared" si="3"/>
        <v>-0.31735786845244685</v>
      </c>
      <c r="T47" t="b">
        <f>IF(Munka1!$B$2+Munka1!$B$3*test_20!S47+test_20!R47*Munka1!$B$4+Munka1!$B$5*test_20!Q47&gt;=1,TRUE,FALSE)</f>
        <v>0</v>
      </c>
      <c r="U47" t="b">
        <f t="shared" si="4"/>
        <v>0</v>
      </c>
      <c r="V47" t="str">
        <f t="shared" si="5"/>
        <v>HAMISHAMIS</v>
      </c>
    </row>
    <row r="48" spans="1:22" x14ac:dyDescent="0.25">
      <c r="A48" t="s">
        <v>75</v>
      </c>
      <c r="B48">
        <v>51</v>
      </c>
      <c r="C48">
        <v>133</v>
      </c>
      <c r="D48">
        <v>0</v>
      </c>
      <c r="E48">
        <v>3744.05926</v>
      </c>
      <c r="F48">
        <v>112434.212</v>
      </c>
      <c r="G48">
        <v>3.3300000000000003E-2</v>
      </c>
      <c r="H48" t="s">
        <v>16</v>
      </c>
      <c r="I48" t="s">
        <v>37</v>
      </c>
      <c r="J48" t="s">
        <v>18</v>
      </c>
      <c r="K48" t="s">
        <v>18</v>
      </c>
      <c r="L48" t="s">
        <v>18</v>
      </c>
      <c r="M48">
        <v>26</v>
      </c>
      <c r="N48">
        <v>2016</v>
      </c>
      <c r="O48">
        <v>33</v>
      </c>
      <c r="P48">
        <f t="shared" si="0"/>
        <v>11.630123547352577</v>
      </c>
      <c r="Q48">
        <f t="shared" si="1"/>
        <v>0.62573557587080608</v>
      </c>
      <c r="R48">
        <f t="shared" si="2"/>
        <v>1.0781291346385662</v>
      </c>
      <c r="S48">
        <f t="shared" si="3"/>
        <v>-0.29919073229876381</v>
      </c>
      <c r="T48" t="b">
        <f>IF(Munka1!$B$2+Munka1!$B$3*test_20!S48+test_20!R48*Munka1!$B$4+Munka1!$B$5*test_20!Q48&gt;=1,TRUE,FALSE)</f>
        <v>0</v>
      </c>
      <c r="U48" t="b">
        <f t="shared" si="4"/>
        <v>0</v>
      </c>
      <c r="V48" t="str">
        <f t="shared" si="5"/>
        <v>HAMISHAMIS</v>
      </c>
    </row>
    <row r="49" spans="1:22" x14ac:dyDescent="0.25">
      <c r="A49" t="s">
        <v>76</v>
      </c>
      <c r="B49">
        <v>35</v>
      </c>
      <c r="C49">
        <v>127</v>
      </c>
      <c r="D49">
        <v>1</v>
      </c>
      <c r="E49">
        <v>1652</v>
      </c>
      <c r="F49">
        <v>160000</v>
      </c>
      <c r="G49">
        <v>1.0325000000000001E-2</v>
      </c>
      <c r="H49" t="s">
        <v>16</v>
      </c>
      <c r="I49" t="s">
        <v>28</v>
      </c>
      <c r="J49" t="s">
        <v>18</v>
      </c>
      <c r="K49" t="s">
        <v>18</v>
      </c>
      <c r="L49" t="s">
        <v>19</v>
      </c>
      <c r="M49">
        <v>11</v>
      </c>
      <c r="N49">
        <v>2016</v>
      </c>
      <c r="O49">
        <v>35</v>
      </c>
      <c r="P49">
        <f t="shared" si="0"/>
        <v>11.982929094215963</v>
      </c>
      <c r="Q49">
        <f t="shared" si="1"/>
        <v>-0.2859773777854297</v>
      </c>
      <c r="R49">
        <f t="shared" si="2"/>
        <v>1.6630426117048402</v>
      </c>
      <c r="S49">
        <f t="shared" si="3"/>
        <v>-0.31433001242683301</v>
      </c>
      <c r="T49" t="b">
        <f>IF(Munka1!$B$2+Munka1!$B$3*test_20!S49+test_20!R49*Munka1!$B$4+Munka1!$B$5*test_20!Q49&gt;=1,TRUE,FALSE)</f>
        <v>0</v>
      </c>
      <c r="U49" t="b">
        <f t="shared" si="4"/>
        <v>0</v>
      </c>
      <c r="V49" t="str">
        <f t="shared" si="5"/>
        <v>HAMISHAMIS</v>
      </c>
    </row>
    <row r="50" spans="1:22" x14ac:dyDescent="0.25">
      <c r="A50" t="s">
        <v>77</v>
      </c>
      <c r="B50">
        <v>59</v>
      </c>
      <c r="C50">
        <v>127</v>
      </c>
      <c r="D50">
        <v>1</v>
      </c>
      <c r="E50">
        <v>508525.01</v>
      </c>
      <c r="F50">
        <v>198000</v>
      </c>
      <c r="G50">
        <v>2.5683081310000002</v>
      </c>
      <c r="H50" t="s">
        <v>41</v>
      </c>
      <c r="I50" t="s">
        <v>23</v>
      </c>
      <c r="J50" t="s">
        <v>19</v>
      </c>
      <c r="K50" t="s">
        <v>19</v>
      </c>
      <c r="L50" t="s">
        <v>19</v>
      </c>
      <c r="M50">
        <v>2051</v>
      </c>
      <c r="N50">
        <v>2016</v>
      </c>
      <c r="O50">
        <v>38.5687037</v>
      </c>
      <c r="P50">
        <f t="shared" si="0"/>
        <v>12.196022309676673</v>
      </c>
      <c r="Q50">
        <f t="shared" si="1"/>
        <v>1.081592052698924</v>
      </c>
      <c r="R50">
        <f t="shared" si="2"/>
        <v>2.0163281388244569</v>
      </c>
      <c r="S50">
        <f t="shared" si="3"/>
        <v>1.7446120849905782</v>
      </c>
      <c r="T50" t="b">
        <f>IF(Munka1!$B$2+Munka1!$B$3*test_20!S50+test_20!R50*Munka1!$B$4+Munka1!$B$5*test_20!Q50&gt;=1,TRUE,FALSE)</f>
        <v>1</v>
      </c>
      <c r="U50" t="b">
        <f t="shared" si="4"/>
        <v>1</v>
      </c>
      <c r="V50" t="str">
        <f t="shared" si="5"/>
        <v>IGAZIGAZ</v>
      </c>
    </row>
    <row r="51" spans="1:22" x14ac:dyDescent="0.25">
      <c r="A51" t="s">
        <v>78</v>
      </c>
      <c r="B51">
        <v>59</v>
      </c>
      <c r="C51">
        <v>130</v>
      </c>
      <c r="D51">
        <v>1</v>
      </c>
      <c r="E51">
        <v>115297.5</v>
      </c>
      <c r="F51">
        <v>200000</v>
      </c>
      <c r="G51">
        <v>0.57648750000000004</v>
      </c>
      <c r="H51" t="s">
        <v>16</v>
      </c>
      <c r="I51" t="s">
        <v>55</v>
      </c>
      <c r="J51" t="s">
        <v>18</v>
      </c>
      <c r="K51" t="s">
        <v>18</v>
      </c>
      <c r="L51" t="s">
        <v>19</v>
      </c>
      <c r="M51">
        <v>336</v>
      </c>
      <c r="N51">
        <v>2016</v>
      </c>
      <c r="O51">
        <v>36.498182870000001</v>
      </c>
      <c r="P51">
        <f t="shared" si="0"/>
        <v>12.206072645530174</v>
      </c>
      <c r="Q51">
        <f t="shared" si="1"/>
        <v>1.081592052698924</v>
      </c>
      <c r="R51">
        <f t="shared" si="2"/>
        <v>2.0329905097594341</v>
      </c>
      <c r="S51">
        <f t="shared" si="3"/>
        <v>1.3687723681333001E-2</v>
      </c>
      <c r="T51" t="b">
        <f>IF(Munka1!$B$2+Munka1!$B$3*test_20!S51+test_20!R51*Munka1!$B$4+Munka1!$B$5*test_20!Q51&gt;=1,TRUE,FALSE)</f>
        <v>0</v>
      </c>
      <c r="U51" t="b">
        <f t="shared" si="4"/>
        <v>0</v>
      </c>
      <c r="V51" t="str">
        <f t="shared" si="5"/>
        <v>HAMISHAMIS</v>
      </c>
    </row>
    <row r="52" spans="1:22" x14ac:dyDescent="0.25">
      <c r="A52" t="s">
        <v>79</v>
      </c>
      <c r="B52">
        <v>39</v>
      </c>
      <c r="C52">
        <v>116</v>
      </c>
      <c r="D52">
        <v>0</v>
      </c>
      <c r="E52">
        <v>2567.9203739999998</v>
      </c>
      <c r="F52">
        <v>51802.4283</v>
      </c>
      <c r="G52">
        <v>4.9571429E-2</v>
      </c>
      <c r="H52" t="s">
        <v>16</v>
      </c>
      <c r="I52" t="s">
        <v>37</v>
      </c>
      <c r="J52" t="s">
        <v>18</v>
      </c>
      <c r="K52" t="s">
        <v>18</v>
      </c>
      <c r="L52" t="s">
        <v>19</v>
      </c>
      <c r="M52">
        <v>16</v>
      </c>
      <c r="N52">
        <v>2016</v>
      </c>
      <c r="O52">
        <v>30</v>
      </c>
      <c r="P52">
        <f t="shared" si="0"/>
        <v>10.855192305527195</v>
      </c>
      <c r="Q52">
        <f t="shared" si="1"/>
        <v>-5.804913937137076E-2</v>
      </c>
      <c r="R52">
        <f t="shared" si="2"/>
        <v>-0.20662313519715689</v>
      </c>
      <c r="S52">
        <f t="shared" si="3"/>
        <v>-0.30928358571747661</v>
      </c>
      <c r="T52" t="b">
        <f>IF(Munka1!$B$2+Munka1!$B$3*test_20!S52+test_20!R52*Munka1!$B$4+Munka1!$B$5*test_20!Q52&gt;=1,TRUE,FALSE)</f>
        <v>0</v>
      </c>
      <c r="U52" t="b">
        <f t="shared" si="4"/>
        <v>0</v>
      </c>
      <c r="V52" t="str">
        <f t="shared" si="5"/>
        <v>HAMISHAMIS</v>
      </c>
    </row>
    <row r="53" spans="1:22" x14ac:dyDescent="0.25">
      <c r="A53" t="s">
        <v>80</v>
      </c>
      <c r="B53">
        <v>31</v>
      </c>
      <c r="C53">
        <v>131</v>
      </c>
      <c r="D53">
        <v>1</v>
      </c>
      <c r="E53">
        <v>2216</v>
      </c>
      <c r="F53">
        <v>50000</v>
      </c>
      <c r="G53">
        <v>4.4319999999999998E-2</v>
      </c>
      <c r="H53" t="s">
        <v>16</v>
      </c>
      <c r="I53" t="s">
        <v>49</v>
      </c>
      <c r="J53" t="s">
        <v>18</v>
      </c>
      <c r="K53" t="s">
        <v>18</v>
      </c>
      <c r="L53" t="s">
        <v>19</v>
      </c>
      <c r="M53">
        <v>23</v>
      </c>
      <c r="N53">
        <v>2016</v>
      </c>
      <c r="O53">
        <v>30</v>
      </c>
      <c r="P53">
        <f t="shared" si="0"/>
        <v>10.819778284410283</v>
      </c>
      <c r="Q53">
        <f t="shared" si="1"/>
        <v>-0.51390561619948871</v>
      </c>
      <c r="R53">
        <f t="shared" si="2"/>
        <v>-0.26533575582500774</v>
      </c>
      <c r="S53">
        <f t="shared" si="3"/>
        <v>-0.30221858832437765</v>
      </c>
      <c r="T53" t="b">
        <f>IF(Munka1!$B$2+Munka1!$B$3*test_20!S53+test_20!R53*Munka1!$B$4+Munka1!$B$5*test_20!Q53&gt;=1,TRUE,FALSE)</f>
        <v>0</v>
      </c>
      <c r="U53" t="b">
        <f t="shared" si="4"/>
        <v>0</v>
      </c>
      <c r="V53" t="str">
        <f t="shared" si="5"/>
        <v>HAMISHAMIS</v>
      </c>
    </row>
    <row r="54" spans="1:22" x14ac:dyDescent="0.25">
      <c r="A54" t="s">
        <v>81</v>
      </c>
      <c r="B54">
        <v>45</v>
      </c>
      <c r="C54">
        <v>135</v>
      </c>
      <c r="D54">
        <v>0</v>
      </c>
      <c r="E54">
        <v>7091.7792479999998</v>
      </c>
      <c r="F54">
        <v>33467.575499999999</v>
      </c>
      <c r="G54">
        <v>0.21190000000000001</v>
      </c>
      <c r="H54" t="s">
        <v>16</v>
      </c>
      <c r="I54" t="s">
        <v>17</v>
      </c>
      <c r="J54" t="s">
        <v>18</v>
      </c>
      <c r="K54" t="s">
        <v>18</v>
      </c>
      <c r="L54" t="s">
        <v>18</v>
      </c>
      <c r="M54">
        <v>35</v>
      </c>
      <c r="N54">
        <v>2016</v>
      </c>
      <c r="O54">
        <v>45.252291669999998</v>
      </c>
      <c r="P54">
        <f t="shared" si="0"/>
        <v>10.41833235357743</v>
      </c>
      <c r="Q54">
        <f t="shared" si="1"/>
        <v>0.2838432182497177</v>
      </c>
      <c r="R54">
        <f t="shared" si="2"/>
        <v>-0.93088973405788034</v>
      </c>
      <c r="S54">
        <f t="shared" si="3"/>
        <v>-0.29010716422192229</v>
      </c>
      <c r="T54" t="b">
        <f>IF(Munka1!$B$2+Munka1!$B$3*test_20!S54+test_20!R54*Munka1!$B$4+Munka1!$B$5*test_20!Q54&gt;=1,TRUE,FALSE)</f>
        <v>0</v>
      </c>
      <c r="U54" t="b">
        <f t="shared" si="4"/>
        <v>0</v>
      </c>
      <c r="V54" t="str">
        <f t="shared" si="5"/>
        <v>HAMISHAMIS</v>
      </c>
    </row>
    <row r="55" spans="1:22" x14ac:dyDescent="0.25">
      <c r="A55" t="s">
        <v>82</v>
      </c>
      <c r="B55">
        <v>55</v>
      </c>
      <c r="C55">
        <v>119</v>
      </c>
      <c r="D55">
        <v>0</v>
      </c>
      <c r="E55">
        <v>943.99531260000003</v>
      </c>
      <c r="F55">
        <v>66592.970499999996</v>
      </c>
      <c r="G55">
        <v>1.41756E-2</v>
      </c>
      <c r="H55" t="s">
        <v>16</v>
      </c>
      <c r="I55" t="s">
        <v>25</v>
      </c>
      <c r="J55" t="s">
        <v>18</v>
      </c>
      <c r="K55" t="s">
        <v>18</v>
      </c>
      <c r="L55" t="s">
        <v>18</v>
      </c>
      <c r="M55">
        <v>25</v>
      </c>
      <c r="N55">
        <v>2016</v>
      </c>
      <c r="O55">
        <v>30</v>
      </c>
      <c r="P55">
        <f t="shared" si="0"/>
        <v>11.106354302909844</v>
      </c>
      <c r="Q55">
        <f t="shared" si="1"/>
        <v>0.85366381428486504</v>
      </c>
      <c r="R55">
        <f t="shared" si="2"/>
        <v>0.20977631912571246</v>
      </c>
      <c r="S55">
        <f t="shared" si="3"/>
        <v>-0.30020001764063509</v>
      </c>
      <c r="T55" t="b">
        <f>IF(Munka1!$B$2+Munka1!$B$3*test_20!S55+test_20!R55*Munka1!$B$4+Munka1!$B$5*test_20!Q55&gt;=1,TRUE,FALSE)</f>
        <v>0</v>
      </c>
      <c r="U55" t="b">
        <f t="shared" si="4"/>
        <v>0</v>
      </c>
      <c r="V55" t="str">
        <f t="shared" si="5"/>
        <v>HAMISHAMIS</v>
      </c>
    </row>
    <row r="56" spans="1:22" x14ac:dyDescent="0.25">
      <c r="A56" t="s">
        <v>83</v>
      </c>
      <c r="B56">
        <v>43</v>
      </c>
      <c r="C56">
        <v>113</v>
      </c>
      <c r="D56">
        <v>1</v>
      </c>
      <c r="E56">
        <v>28554</v>
      </c>
      <c r="F56">
        <v>50000</v>
      </c>
      <c r="G56">
        <v>0.57108000000000003</v>
      </c>
      <c r="H56" t="s">
        <v>16</v>
      </c>
      <c r="I56" t="s">
        <v>49</v>
      </c>
      <c r="J56" t="s">
        <v>18</v>
      </c>
      <c r="K56" t="s">
        <v>19</v>
      </c>
      <c r="L56" t="s">
        <v>19</v>
      </c>
      <c r="M56">
        <v>65</v>
      </c>
      <c r="N56">
        <v>2016</v>
      </c>
      <c r="O56">
        <v>30</v>
      </c>
      <c r="P56">
        <f t="shared" si="0"/>
        <v>10.819778284410283</v>
      </c>
      <c r="Q56">
        <f t="shared" si="1"/>
        <v>0.16987909904268819</v>
      </c>
      <c r="R56">
        <f t="shared" si="2"/>
        <v>-0.26533575582500774</v>
      </c>
      <c r="S56">
        <f t="shared" si="3"/>
        <v>-0.25982860396578389</v>
      </c>
      <c r="T56" t="b">
        <f>IF(Munka1!$B$2+Munka1!$B$3*test_20!S56+test_20!R56*Munka1!$B$4+Munka1!$B$5*test_20!Q56&gt;=1,TRUE,FALSE)</f>
        <v>0</v>
      </c>
      <c r="U56" t="b">
        <f t="shared" si="4"/>
        <v>0</v>
      </c>
      <c r="V56" t="str">
        <f t="shared" si="5"/>
        <v>HAMISHAMIS</v>
      </c>
    </row>
    <row r="57" spans="1:22" x14ac:dyDescent="0.25">
      <c r="A57" t="s">
        <v>84</v>
      </c>
      <c r="B57">
        <v>57</v>
      </c>
      <c r="C57">
        <v>131</v>
      </c>
      <c r="D57">
        <v>1</v>
      </c>
      <c r="E57">
        <v>144</v>
      </c>
      <c r="F57">
        <v>60000</v>
      </c>
      <c r="G57">
        <v>2.3999999999999998E-3</v>
      </c>
      <c r="H57" t="s">
        <v>16</v>
      </c>
      <c r="I57" t="s">
        <v>37</v>
      </c>
      <c r="J57" t="s">
        <v>18</v>
      </c>
      <c r="K57" t="s">
        <v>18</v>
      </c>
      <c r="L57" t="s">
        <v>19</v>
      </c>
      <c r="M57">
        <v>4</v>
      </c>
      <c r="N57">
        <v>2016</v>
      </c>
      <c r="O57">
        <v>30</v>
      </c>
      <c r="P57">
        <f t="shared" si="0"/>
        <v>11.002099841204238</v>
      </c>
      <c r="Q57">
        <f t="shared" si="1"/>
        <v>0.96762793349189458</v>
      </c>
      <c r="R57">
        <f t="shared" si="2"/>
        <v>3.6933686015095626E-2</v>
      </c>
      <c r="S57">
        <f t="shared" si="3"/>
        <v>-0.32139500981993196</v>
      </c>
      <c r="T57" t="b">
        <f>IF(Munka1!$B$2+Munka1!$B$3*test_20!S57+test_20!R57*Munka1!$B$4+Munka1!$B$5*test_20!Q57&gt;=1,TRUE,FALSE)</f>
        <v>0</v>
      </c>
      <c r="U57" t="b">
        <f t="shared" si="4"/>
        <v>0</v>
      </c>
      <c r="V57" t="str">
        <f t="shared" si="5"/>
        <v>HAMISHAMIS</v>
      </c>
    </row>
    <row r="58" spans="1:22" x14ac:dyDescent="0.25">
      <c r="A58" t="s">
        <v>85</v>
      </c>
      <c r="B58">
        <v>42</v>
      </c>
      <c r="C58">
        <v>135</v>
      </c>
      <c r="D58">
        <v>1</v>
      </c>
      <c r="E58">
        <v>72964</v>
      </c>
      <c r="F58">
        <v>30000</v>
      </c>
      <c r="G58">
        <v>2.4321333329999999</v>
      </c>
      <c r="H58" t="s">
        <v>41</v>
      </c>
      <c r="I58" t="s">
        <v>55</v>
      </c>
      <c r="J58" t="s">
        <v>19</v>
      </c>
      <c r="K58" t="s">
        <v>18</v>
      </c>
      <c r="L58" t="s">
        <v>19</v>
      </c>
      <c r="M58">
        <v>630</v>
      </c>
      <c r="N58">
        <v>2016</v>
      </c>
      <c r="O58">
        <v>37</v>
      </c>
      <c r="P58">
        <f t="shared" si="0"/>
        <v>10.308952660644293</v>
      </c>
      <c r="Q58">
        <f t="shared" si="1"/>
        <v>0.11289703943917345</v>
      </c>
      <c r="R58">
        <f t="shared" si="2"/>
        <v>-1.1122294467771254</v>
      </c>
      <c r="S58">
        <f t="shared" si="3"/>
        <v>0.31041761419148933</v>
      </c>
      <c r="T58" t="b">
        <f>IF(Munka1!$B$2+Munka1!$B$3*test_20!S58+test_20!R58*Munka1!$B$4+Munka1!$B$5*test_20!Q58&gt;=1,TRUE,FALSE)</f>
        <v>1</v>
      </c>
      <c r="U58" t="b">
        <f t="shared" si="4"/>
        <v>1</v>
      </c>
      <c r="V58" t="str">
        <f t="shared" si="5"/>
        <v>IGAZIGAZ</v>
      </c>
    </row>
    <row r="59" spans="1:22" x14ac:dyDescent="0.25">
      <c r="A59" t="s">
        <v>86</v>
      </c>
      <c r="B59">
        <v>46</v>
      </c>
      <c r="C59">
        <v>125</v>
      </c>
      <c r="D59">
        <v>0</v>
      </c>
      <c r="E59">
        <v>0</v>
      </c>
      <c r="F59">
        <v>55377.118000000002</v>
      </c>
      <c r="G59">
        <v>0</v>
      </c>
      <c r="H59" t="s">
        <v>16</v>
      </c>
      <c r="I59" t="s">
        <v>37</v>
      </c>
      <c r="J59" t="s">
        <v>18</v>
      </c>
      <c r="K59" t="s">
        <v>18</v>
      </c>
      <c r="L59" t="s">
        <v>18</v>
      </c>
      <c r="M59">
        <v>0</v>
      </c>
      <c r="N59">
        <v>2016</v>
      </c>
      <c r="O59">
        <v>32.934166670000003</v>
      </c>
      <c r="P59">
        <f t="shared" si="0"/>
        <v>10.921921754922987</v>
      </c>
      <c r="Q59">
        <f t="shared" si="1"/>
        <v>0.34082527785323241</v>
      </c>
      <c r="R59">
        <f t="shared" si="2"/>
        <v>-9.5992918025644136E-2</v>
      </c>
      <c r="S59">
        <f t="shared" si="3"/>
        <v>-0.32543215118741708</v>
      </c>
      <c r="T59" t="b">
        <f>IF(Munka1!$B$2+Munka1!$B$3*test_20!S59+test_20!R59*Munka1!$B$4+Munka1!$B$5*test_20!Q59&gt;=1,TRUE,FALSE)</f>
        <v>0</v>
      </c>
      <c r="U59" t="b">
        <f t="shared" si="4"/>
        <v>0</v>
      </c>
      <c r="V59" t="str">
        <f t="shared" si="5"/>
        <v>HAMISHAMIS</v>
      </c>
    </row>
    <row r="60" spans="1:22" x14ac:dyDescent="0.25">
      <c r="A60" t="s">
        <v>87</v>
      </c>
      <c r="B60">
        <v>12</v>
      </c>
      <c r="C60">
        <v>131</v>
      </c>
      <c r="D60">
        <v>1</v>
      </c>
      <c r="E60">
        <v>64</v>
      </c>
      <c r="F60">
        <v>150000</v>
      </c>
      <c r="G60">
        <v>4.2666699999999999E-4</v>
      </c>
      <c r="H60" t="s">
        <v>16</v>
      </c>
      <c r="I60" t="s">
        <v>25</v>
      </c>
      <c r="J60" t="s">
        <v>18</v>
      </c>
      <c r="K60" t="s">
        <v>18</v>
      </c>
      <c r="L60" t="s">
        <v>19</v>
      </c>
      <c r="M60">
        <v>2</v>
      </c>
      <c r="N60">
        <v>2016</v>
      </c>
      <c r="O60">
        <v>45</v>
      </c>
      <c r="P60">
        <f t="shared" si="0"/>
        <v>11.918390573078392</v>
      </c>
      <c r="Q60">
        <f t="shared" si="1"/>
        <v>-1.5965647486662686</v>
      </c>
      <c r="R60">
        <f t="shared" si="2"/>
        <v>1.5560447168619076</v>
      </c>
      <c r="S60">
        <f t="shared" si="3"/>
        <v>-0.32341358050367452</v>
      </c>
      <c r="T60" t="b">
        <f>IF(Munka1!$B$2+Munka1!$B$3*test_20!S60+test_20!R60*Munka1!$B$4+Munka1!$B$5*test_20!Q60&gt;=1,TRUE,FALSE)</f>
        <v>0</v>
      </c>
      <c r="U60" t="b">
        <f t="shared" si="4"/>
        <v>0</v>
      </c>
      <c r="V60" t="str">
        <f t="shared" si="5"/>
        <v>HAMISHAMIS</v>
      </c>
    </row>
    <row r="61" spans="1:22" x14ac:dyDescent="0.25">
      <c r="A61" t="s">
        <v>88</v>
      </c>
      <c r="B61">
        <v>22</v>
      </c>
      <c r="C61">
        <v>133</v>
      </c>
      <c r="D61">
        <v>1</v>
      </c>
      <c r="E61">
        <v>66</v>
      </c>
      <c r="F61">
        <v>175869</v>
      </c>
      <c r="G61">
        <v>3.7527900000000001E-4</v>
      </c>
      <c r="H61" t="s">
        <v>16</v>
      </c>
      <c r="I61" t="s">
        <v>17</v>
      </c>
      <c r="J61" t="s">
        <v>18</v>
      </c>
      <c r="K61" t="s">
        <v>18</v>
      </c>
      <c r="L61" t="s">
        <v>19</v>
      </c>
      <c r="M61">
        <v>3</v>
      </c>
      <c r="N61">
        <v>2016</v>
      </c>
      <c r="O61">
        <v>30</v>
      </c>
      <c r="P61">
        <f t="shared" si="0"/>
        <v>12.077494678696162</v>
      </c>
      <c r="Q61">
        <f t="shared" si="1"/>
        <v>-1.0267441526311214</v>
      </c>
      <c r="R61">
        <f t="shared" si="2"/>
        <v>1.8198221332312852</v>
      </c>
      <c r="S61">
        <f t="shared" si="3"/>
        <v>-0.32240429516180324</v>
      </c>
      <c r="T61" t="b">
        <f>IF(Munka1!$B$2+Munka1!$B$3*test_20!S61+test_20!R61*Munka1!$B$4+Munka1!$B$5*test_20!Q61&gt;=1,TRUE,FALSE)</f>
        <v>0</v>
      </c>
      <c r="U61" t="b">
        <f t="shared" si="4"/>
        <v>0</v>
      </c>
      <c r="V61" t="str">
        <f t="shared" si="5"/>
        <v>HAMISHAMIS</v>
      </c>
    </row>
    <row r="62" spans="1:22" x14ac:dyDescent="0.25">
      <c r="A62" t="s">
        <v>89</v>
      </c>
      <c r="B62">
        <v>10</v>
      </c>
      <c r="C62">
        <v>120</v>
      </c>
      <c r="D62">
        <v>1</v>
      </c>
      <c r="E62">
        <v>442</v>
      </c>
      <c r="F62">
        <v>25000</v>
      </c>
      <c r="G62">
        <v>1.7680000000000001E-2</v>
      </c>
      <c r="H62" t="s">
        <v>16</v>
      </c>
      <c r="I62" t="s">
        <v>28</v>
      </c>
      <c r="J62" t="s">
        <v>18</v>
      </c>
      <c r="K62" t="s">
        <v>18</v>
      </c>
      <c r="L62" t="s">
        <v>19</v>
      </c>
      <c r="M62">
        <v>11</v>
      </c>
      <c r="N62">
        <v>2016</v>
      </c>
      <c r="O62">
        <v>30</v>
      </c>
      <c r="P62">
        <f t="shared" si="0"/>
        <v>10.126631103850338</v>
      </c>
      <c r="Q62">
        <f t="shared" si="1"/>
        <v>-1.7105288678732982</v>
      </c>
      <c r="R62">
        <f t="shared" si="2"/>
        <v>-1.4144988886172287</v>
      </c>
      <c r="S62">
        <f t="shared" si="3"/>
        <v>-0.31433001242683301</v>
      </c>
      <c r="T62" t="b">
        <f>IF(Munka1!$B$2+Munka1!$B$3*test_20!S62+test_20!R62*Munka1!$B$4+Munka1!$B$5*test_20!Q62&gt;=1,TRUE,FALSE)</f>
        <v>0</v>
      </c>
      <c r="U62" t="b">
        <f t="shared" si="4"/>
        <v>0</v>
      </c>
      <c r="V62" t="str">
        <f t="shared" si="5"/>
        <v>HAMISHAMIS</v>
      </c>
    </row>
    <row r="63" spans="1:22" x14ac:dyDescent="0.25">
      <c r="A63" t="s">
        <v>90</v>
      </c>
      <c r="B63">
        <v>57</v>
      </c>
      <c r="C63">
        <v>132</v>
      </c>
      <c r="D63">
        <v>1</v>
      </c>
      <c r="E63">
        <v>103580.01</v>
      </c>
      <c r="F63">
        <v>30000</v>
      </c>
      <c r="G63">
        <v>3.4526669999999999</v>
      </c>
      <c r="H63" t="s">
        <v>41</v>
      </c>
      <c r="I63" t="s">
        <v>55</v>
      </c>
      <c r="J63" t="s">
        <v>19</v>
      </c>
      <c r="K63" t="s">
        <v>18</v>
      </c>
      <c r="L63" t="s">
        <v>19</v>
      </c>
      <c r="M63">
        <v>421</v>
      </c>
      <c r="N63">
        <v>2016</v>
      </c>
      <c r="O63">
        <v>30</v>
      </c>
      <c r="P63">
        <f t="shared" si="0"/>
        <v>10.308952660644293</v>
      </c>
      <c r="Q63">
        <f t="shared" si="1"/>
        <v>0.96762793349189458</v>
      </c>
      <c r="R63">
        <f t="shared" si="2"/>
        <v>-1.1122294467771254</v>
      </c>
      <c r="S63">
        <f t="shared" si="3"/>
        <v>9.9476977740391798E-2</v>
      </c>
      <c r="T63" t="b">
        <f>IF(Munka1!$B$2+Munka1!$B$3*test_20!S63+test_20!R63*Munka1!$B$4+Munka1!$B$5*test_20!Q63&gt;=1,TRUE,FALSE)</f>
        <v>1</v>
      </c>
      <c r="U63" t="b">
        <f t="shared" si="4"/>
        <v>1</v>
      </c>
      <c r="V63" t="str">
        <f t="shared" si="5"/>
        <v>IGAZIGAZ</v>
      </c>
    </row>
    <row r="64" spans="1:22" x14ac:dyDescent="0.25">
      <c r="A64" t="s">
        <v>91</v>
      </c>
      <c r="B64">
        <v>28</v>
      </c>
      <c r="C64">
        <v>80</v>
      </c>
      <c r="D64">
        <v>1</v>
      </c>
      <c r="E64">
        <v>88</v>
      </c>
      <c r="F64">
        <v>50000</v>
      </c>
      <c r="G64">
        <v>1.7600000000000001E-3</v>
      </c>
      <c r="H64" t="s">
        <v>16</v>
      </c>
      <c r="I64" t="s">
        <v>28</v>
      </c>
      <c r="J64" t="s">
        <v>18</v>
      </c>
      <c r="K64" t="s">
        <v>18</v>
      </c>
      <c r="L64" t="s">
        <v>19</v>
      </c>
      <c r="M64">
        <v>11</v>
      </c>
      <c r="N64">
        <v>2016</v>
      </c>
      <c r="O64">
        <v>27.930937499999999</v>
      </c>
      <c r="P64">
        <f t="shared" si="0"/>
        <v>10.819778284410283</v>
      </c>
      <c r="Q64">
        <f t="shared" si="1"/>
        <v>-0.6848517950100329</v>
      </c>
      <c r="R64">
        <f t="shared" si="2"/>
        <v>-0.26533575582500774</v>
      </c>
      <c r="S64">
        <f t="shared" si="3"/>
        <v>-0.31433001242683301</v>
      </c>
      <c r="T64" t="b">
        <f>IF(Munka1!$B$2+Munka1!$B$3*test_20!S64+test_20!R64*Munka1!$B$4+Munka1!$B$5*test_20!Q64&gt;=1,TRUE,FALSE)</f>
        <v>0</v>
      </c>
      <c r="U64" t="b">
        <f t="shared" si="4"/>
        <v>0</v>
      </c>
      <c r="V64" t="str">
        <f t="shared" si="5"/>
        <v>HAMISHAMIS</v>
      </c>
    </row>
    <row r="65" spans="1:22" x14ac:dyDescent="0.25">
      <c r="A65" t="s">
        <v>92</v>
      </c>
      <c r="B65">
        <v>60</v>
      </c>
      <c r="C65">
        <v>135</v>
      </c>
      <c r="D65">
        <v>1</v>
      </c>
      <c r="E65">
        <v>427247.5</v>
      </c>
      <c r="F65">
        <v>35000</v>
      </c>
      <c r="G65">
        <v>12.207071429999999</v>
      </c>
      <c r="H65" t="s">
        <v>41</v>
      </c>
      <c r="I65" t="s">
        <v>49</v>
      </c>
      <c r="J65" t="s">
        <v>19</v>
      </c>
      <c r="K65" t="s">
        <v>18</v>
      </c>
      <c r="L65" t="s">
        <v>19</v>
      </c>
      <c r="M65">
        <v>4851</v>
      </c>
      <c r="N65">
        <v>2016</v>
      </c>
      <c r="O65">
        <v>45</v>
      </c>
      <c r="P65">
        <f t="shared" si="0"/>
        <v>10.46310334047155</v>
      </c>
      <c r="Q65">
        <f t="shared" si="1"/>
        <v>1.1385741123024387</v>
      </c>
      <c r="R65">
        <f t="shared" si="2"/>
        <v>-0.85666427516488719</v>
      </c>
      <c r="S65">
        <f t="shared" si="3"/>
        <v>4.570611042230162</v>
      </c>
      <c r="T65" t="b">
        <f>IF(Munka1!$B$2+Munka1!$B$3*test_20!S65+test_20!R65*Munka1!$B$4+Munka1!$B$5*test_20!Q65&gt;=1,TRUE,FALSE)</f>
        <v>1</v>
      </c>
      <c r="U65" t="b">
        <f t="shared" si="4"/>
        <v>1</v>
      </c>
      <c r="V65" t="str">
        <f t="shared" si="5"/>
        <v>IGAZIGAZ</v>
      </c>
    </row>
    <row r="66" spans="1:22" x14ac:dyDescent="0.25">
      <c r="A66" t="s">
        <v>93</v>
      </c>
      <c r="B66">
        <v>44</v>
      </c>
      <c r="C66">
        <v>125</v>
      </c>
      <c r="D66">
        <v>0</v>
      </c>
      <c r="E66">
        <v>66514.43561</v>
      </c>
      <c r="F66">
        <v>52469.421000000002</v>
      </c>
      <c r="G66">
        <v>1.2676799999999999</v>
      </c>
      <c r="H66" t="s">
        <v>41</v>
      </c>
      <c r="I66" t="s">
        <v>37</v>
      </c>
      <c r="J66" t="s">
        <v>19</v>
      </c>
      <c r="K66" t="s">
        <v>18</v>
      </c>
      <c r="L66" t="s">
        <v>18</v>
      </c>
      <c r="M66">
        <v>210</v>
      </c>
      <c r="N66">
        <v>2016</v>
      </c>
      <c r="O66">
        <v>30</v>
      </c>
      <c r="P66">
        <f t="shared" si="0"/>
        <v>10.867985821742801</v>
      </c>
      <c r="Q66">
        <f t="shared" si="1"/>
        <v>0.22686115864620293</v>
      </c>
      <c r="R66">
        <f t="shared" si="2"/>
        <v>-0.18541286761462575</v>
      </c>
      <c r="S66">
        <f t="shared" si="3"/>
        <v>-0.11348222939444827</v>
      </c>
      <c r="T66" t="b">
        <f>IF(Munka1!$B$2+Munka1!$B$3*test_20!S66+test_20!R66*Munka1!$B$4+Munka1!$B$5*test_20!Q66&gt;=1,TRUE,FALSE)</f>
        <v>0</v>
      </c>
      <c r="U66" t="b">
        <f t="shared" si="4"/>
        <v>1</v>
      </c>
      <c r="V66" t="str">
        <f t="shared" si="5"/>
        <v>HAMISIGAZ</v>
      </c>
    </row>
    <row r="67" spans="1:22" x14ac:dyDescent="0.25">
      <c r="A67" t="s">
        <v>94</v>
      </c>
      <c r="B67">
        <v>54</v>
      </c>
      <c r="C67">
        <v>135</v>
      </c>
      <c r="D67">
        <v>1</v>
      </c>
      <c r="E67">
        <v>141</v>
      </c>
      <c r="F67">
        <v>100000</v>
      </c>
      <c r="G67">
        <v>1.41E-3</v>
      </c>
      <c r="H67" t="s">
        <v>16</v>
      </c>
      <c r="I67" t="s">
        <v>28</v>
      </c>
      <c r="J67" t="s">
        <v>18</v>
      </c>
      <c r="K67" t="s">
        <v>18</v>
      </c>
      <c r="L67" t="s">
        <v>19</v>
      </c>
      <c r="M67">
        <v>3</v>
      </c>
      <c r="N67">
        <v>2016</v>
      </c>
      <c r="O67">
        <v>30</v>
      </c>
      <c r="P67">
        <f t="shared" ref="P67:P130" si="6">+LN(F67)</f>
        <v>11.512925464970229</v>
      </c>
      <c r="Q67">
        <f t="shared" ref="Q67:Q130" si="7">+(B67-AVERAGE(B:B))/_xlfn.STDEV.S(B:B)</f>
        <v>0.79668175468135027</v>
      </c>
      <c r="R67">
        <f t="shared" ref="R67:R130" si="8">+(P67-AVERAGE(P:P))/_xlfn.STDEV.S(P:P)</f>
        <v>0.88382737696721325</v>
      </c>
      <c r="S67">
        <f t="shared" ref="S67:S130" si="9">+(M67-AVERAGE(M:M))/_xlfn.STDEV.S(M:M)</f>
        <v>-0.32240429516180324</v>
      </c>
      <c r="T67" t="b">
        <f>IF(Munka1!$B$2+Munka1!$B$3*test_20!S67+test_20!R67*Munka1!$B$4+Munka1!$B$5*test_20!Q67&gt;=1,TRUE,FALSE)</f>
        <v>0</v>
      </c>
      <c r="U67" t="b">
        <f t="shared" ref="U67:U130" si="10">+IF(G67&gt;=1,TRUE,FALSE)</f>
        <v>0</v>
      </c>
      <c r="V67" t="str">
        <f t="shared" ref="V67:V130" si="11">+T67&amp;U67</f>
        <v>HAMISHAMIS</v>
      </c>
    </row>
    <row r="68" spans="1:22" x14ac:dyDescent="0.25">
      <c r="A68" t="s">
        <v>95</v>
      </c>
      <c r="B68">
        <v>44</v>
      </c>
      <c r="C68">
        <v>119</v>
      </c>
      <c r="D68">
        <v>0</v>
      </c>
      <c r="E68">
        <v>48396.208010000002</v>
      </c>
      <c r="F68">
        <v>45873.182950000002</v>
      </c>
      <c r="G68">
        <v>1.0549999999999999</v>
      </c>
      <c r="H68" t="s">
        <v>41</v>
      </c>
      <c r="I68" t="s">
        <v>37</v>
      </c>
      <c r="J68" t="s">
        <v>19</v>
      </c>
      <c r="K68" t="s">
        <v>18</v>
      </c>
      <c r="L68" t="s">
        <v>18</v>
      </c>
      <c r="M68">
        <v>204</v>
      </c>
      <c r="N68">
        <v>2016</v>
      </c>
      <c r="O68">
        <v>35.181886570000003</v>
      </c>
      <c r="P68">
        <f t="shared" si="6"/>
        <v>10.73363597585308</v>
      </c>
      <c r="Q68">
        <f t="shared" si="7"/>
        <v>0.22686115864620293</v>
      </c>
      <c r="R68">
        <f t="shared" si="8"/>
        <v>-0.40815039598206893</v>
      </c>
      <c r="S68">
        <f t="shared" si="9"/>
        <v>-0.11953794144567595</v>
      </c>
      <c r="T68" t="b">
        <f>IF(Munka1!$B$2+Munka1!$B$3*test_20!S68+test_20!R68*Munka1!$B$4+Munka1!$B$5*test_20!Q68&gt;=1,TRUE,FALSE)</f>
        <v>1</v>
      </c>
      <c r="U68" t="b">
        <f t="shared" si="10"/>
        <v>1</v>
      </c>
      <c r="V68" t="str">
        <f t="shared" si="11"/>
        <v>IGAZIGAZ</v>
      </c>
    </row>
    <row r="69" spans="1:22" x14ac:dyDescent="0.25">
      <c r="A69" t="s">
        <v>96</v>
      </c>
      <c r="B69">
        <v>44</v>
      </c>
      <c r="C69">
        <v>135</v>
      </c>
      <c r="D69">
        <v>0</v>
      </c>
      <c r="E69">
        <v>33898.47309</v>
      </c>
      <c r="F69">
        <v>114886.18150000001</v>
      </c>
      <c r="G69">
        <v>0.29506136100000002</v>
      </c>
      <c r="H69" t="s">
        <v>16</v>
      </c>
      <c r="I69" t="s">
        <v>55</v>
      </c>
      <c r="J69" t="s">
        <v>18</v>
      </c>
      <c r="K69" t="s">
        <v>18</v>
      </c>
      <c r="L69" t="s">
        <v>18</v>
      </c>
      <c r="M69">
        <v>179</v>
      </c>
      <c r="N69">
        <v>2016</v>
      </c>
      <c r="O69">
        <v>31.203182869999999</v>
      </c>
      <c r="P69">
        <f t="shared" si="6"/>
        <v>11.651697191156162</v>
      </c>
      <c r="Q69">
        <f t="shared" si="7"/>
        <v>0.22686115864620293</v>
      </c>
      <c r="R69">
        <f t="shared" si="8"/>
        <v>1.1138959050942197</v>
      </c>
      <c r="S69">
        <f t="shared" si="9"/>
        <v>-0.14477007499245795</v>
      </c>
      <c r="T69" t="b">
        <f>IF(Munka1!$B$2+Munka1!$B$3*test_20!S69+test_20!R69*Munka1!$B$4+Munka1!$B$5*test_20!Q69&gt;=1,TRUE,FALSE)</f>
        <v>0</v>
      </c>
      <c r="U69" t="b">
        <f t="shared" si="10"/>
        <v>0</v>
      </c>
      <c r="V69" t="str">
        <f t="shared" si="11"/>
        <v>HAMISHAMIS</v>
      </c>
    </row>
    <row r="70" spans="1:22" x14ac:dyDescent="0.25">
      <c r="A70" t="s">
        <v>97</v>
      </c>
      <c r="B70">
        <v>13</v>
      </c>
      <c r="C70">
        <v>134</v>
      </c>
      <c r="D70">
        <v>1</v>
      </c>
      <c r="E70">
        <v>1835</v>
      </c>
      <c r="F70">
        <v>35000</v>
      </c>
      <c r="G70">
        <v>5.2428571E-2</v>
      </c>
      <c r="H70" t="s">
        <v>16</v>
      </c>
      <c r="I70" t="s">
        <v>55</v>
      </c>
      <c r="J70" t="s">
        <v>18</v>
      </c>
      <c r="K70" t="s">
        <v>18</v>
      </c>
      <c r="L70" t="s">
        <v>19</v>
      </c>
      <c r="M70">
        <v>19</v>
      </c>
      <c r="N70">
        <v>2016</v>
      </c>
      <c r="O70">
        <v>30</v>
      </c>
      <c r="P70">
        <f t="shared" si="6"/>
        <v>10.46310334047155</v>
      </c>
      <c r="Q70">
        <f t="shared" si="7"/>
        <v>-1.539582689062754</v>
      </c>
      <c r="R70">
        <f t="shared" si="8"/>
        <v>-0.85666427516488719</v>
      </c>
      <c r="S70">
        <f t="shared" si="9"/>
        <v>-0.30625572969186277</v>
      </c>
      <c r="T70" t="b">
        <f>IF(Munka1!$B$2+Munka1!$B$3*test_20!S70+test_20!R70*Munka1!$B$4+Munka1!$B$5*test_20!Q70&gt;=1,TRUE,FALSE)</f>
        <v>0</v>
      </c>
      <c r="U70" t="b">
        <f t="shared" si="10"/>
        <v>0</v>
      </c>
      <c r="V70" t="str">
        <f t="shared" si="11"/>
        <v>HAMISHAMIS</v>
      </c>
    </row>
    <row r="71" spans="1:22" x14ac:dyDescent="0.25">
      <c r="A71" t="s">
        <v>98</v>
      </c>
      <c r="B71">
        <v>37</v>
      </c>
      <c r="C71">
        <v>133</v>
      </c>
      <c r="D71">
        <v>1</v>
      </c>
      <c r="E71">
        <v>28986.16</v>
      </c>
      <c r="F71">
        <v>35000</v>
      </c>
      <c r="G71">
        <v>0.82817600000000002</v>
      </c>
      <c r="H71" t="s">
        <v>16</v>
      </c>
      <c r="I71" t="s">
        <v>55</v>
      </c>
      <c r="J71" t="s">
        <v>18</v>
      </c>
      <c r="K71" t="s">
        <v>18</v>
      </c>
      <c r="L71" t="s">
        <v>19</v>
      </c>
      <c r="M71">
        <v>96</v>
      </c>
      <c r="N71">
        <v>2016</v>
      </c>
      <c r="O71">
        <v>35.373981479999998</v>
      </c>
      <c r="P71">
        <f t="shared" si="6"/>
        <v>10.46310334047155</v>
      </c>
      <c r="Q71">
        <f t="shared" si="7"/>
        <v>-0.17201325857840025</v>
      </c>
      <c r="R71">
        <f t="shared" si="8"/>
        <v>-0.85666427516488719</v>
      </c>
      <c r="S71">
        <f t="shared" si="9"/>
        <v>-0.22854075836777418</v>
      </c>
      <c r="T71" t="b">
        <f>IF(Munka1!$B$2+Munka1!$B$3*test_20!S71+test_20!R71*Munka1!$B$4+Munka1!$B$5*test_20!Q71&gt;=1,TRUE,FALSE)</f>
        <v>0</v>
      </c>
      <c r="U71" t="b">
        <f t="shared" si="10"/>
        <v>0</v>
      </c>
      <c r="V71" t="str">
        <f t="shared" si="11"/>
        <v>HAMISHAMIS</v>
      </c>
    </row>
    <row r="72" spans="1:22" x14ac:dyDescent="0.25">
      <c r="A72" t="s">
        <v>99</v>
      </c>
      <c r="B72">
        <v>50</v>
      </c>
      <c r="C72">
        <v>119</v>
      </c>
      <c r="D72">
        <v>1</v>
      </c>
      <c r="E72">
        <v>469</v>
      </c>
      <c r="F72">
        <v>27000</v>
      </c>
      <c r="G72">
        <v>1.737037E-2</v>
      </c>
      <c r="H72" t="s">
        <v>16</v>
      </c>
      <c r="I72" t="s">
        <v>28</v>
      </c>
      <c r="J72" t="s">
        <v>18</v>
      </c>
      <c r="K72" t="s">
        <v>18</v>
      </c>
      <c r="L72" t="s">
        <v>19</v>
      </c>
      <c r="M72">
        <v>9</v>
      </c>
      <c r="N72">
        <v>2016</v>
      </c>
      <c r="O72">
        <v>30</v>
      </c>
      <c r="P72">
        <f t="shared" si="6"/>
        <v>10.203592144986466</v>
      </c>
      <c r="Q72">
        <f t="shared" si="7"/>
        <v>0.56875351626729131</v>
      </c>
      <c r="R72">
        <f t="shared" si="8"/>
        <v>-1.2869057978345484</v>
      </c>
      <c r="S72">
        <f t="shared" si="9"/>
        <v>-0.31634858311057557</v>
      </c>
      <c r="T72" t="b">
        <f>IF(Munka1!$B$2+Munka1!$B$3*test_20!S72+test_20!R72*Munka1!$B$4+Munka1!$B$5*test_20!Q72&gt;=1,TRUE,FALSE)</f>
        <v>0</v>
      </c>
      <c r="U72" t="b">
        <f t="shared" si="10"/>
        <v>0</v>
      </c>
      <c r="V72" t="str">
        <f t="shared" si="11"/>
        <v>HAMISHAMIS</v>
      </c>
    </row>
    <row r="73" spans="1:22" x14ac:dyDescent="0.25">
      <c r="A73" t="s">
        <v>100</v>
      </c>
      <c r="B73">
        <v>60</v>
      </c>
      <c r="C73">
        <v>108</v>
      </c>
      <c r="D73">
        <v>1</v>
      </c>
      <c r="E73">
        <v>30437</v>
      </c>
      <c r="F73">
        <v>100000</v>
      </c>
      <c r="G73">
        <v>0.30436999999999997</v>
      </c>
      <c r="H73" t="s">
        <v>16</v>
      </c>
      <c r="I73" t="s">
        <v>55</v>
      </c>
      <c r="J73" t="s">
        <v>18</v>
      </c>
      <c r="K73" t="s">
        <v>18</v>
      </c>
      <c r="L73" t="s">
        <v>19</v>
      </c>
      <c r="M73">
        <v>199</v>
      </c>
      <c r="N73">
        <v>2016</v>
      </c>
      <c r="O73">
        <v>31</v>
      </c>
      <c r="P73">
        <f t="shared" si="6"/>
        <v>11.512925464970229</v>
      </c>
      <c r="Q73">
        <f t="shared" si="7"/>
        <v>1.1385741123024387</v>
      </c>
      <c r="R73">
        <f t="shared" si="8"/>
        <v>0.88382737696721325</v>
      </c>
      <c r="S73">
        <f t="shared" si="9"/>
        <v>-0.12458436815503235</v>
      </c>
      <c r="T73" t="b">
        <f>IF(Munka1!$B$2+Munka1!$B$3*test_20!S73+test_20!R73*Munka1!$B$4+Munka1!$B$5*test_20!Q73&gt;=1,TRUE,FALSE)</f>
        <v>0</v>
      </c>
      <c r="U73" t="b">
        <f t="shared" si="10"/>
        <v>0</v>
      </c>
      <c r="V73" t="str">
        <f t="shared" si="11"/>
        <v>HAMISHAMIS</v>
      </c>
    </row>
    <row r="74" spans="1:22" x14ac:dyDescent="0.25">
      <c r="A74" t="s">
        <v>101</v>
      </c>
      <c r="B74">
        <v>53</v>
      </c>
      <c r="C74">
        <v>47</v>
      </c>
      <c r="D74">
        <v>0</v>
      </c>
      <c r="E74">
        <v>26709.782350000001</v>
      </c>
      <c r="F74">
        <v>26274.027600000001</v>
      </c>
      <c r="G74">
        <v>1.0165850000000001</v>
      </c>
      <c r="H74" t="s">
        <v>41</v>
      </c>
      <c r="I74" t="s">
        <v>49</v>
      </c>
      <c r="J74" t="s">
        <v>19</v>
      </c>
      <c r="K74" t="s">
        <v>18</v>
      </c>
      <c r="L74" t="s">
        <v>18</v>
      </c>
      <c r="M74">
        <v>193</v>
      </c>
      <c r="N74">
        <v>2016</v>
      </c>
      <c r="O74">
        <v>45</v>
      </c>
      <c r="P74">
        <f t="shared" si="6"/>
        <v>10.176336186497045</v>
      </c>
      <c r="Q74">
        <f t="shared" si="7"/>
        <v>0.73969969507783562</v>
      </c>
      <c r="R74">
        <f t="shared" si="8"/>
        <v>-1.3320932320814218</v>
      </c>
      <c r="S74">
        <f t="shared" si="9"/>
        <v>-0.13064008020626003</v>
      </c>
      <c r="T74" t="b">
        <f>IF(Munka1!$B$2+Munka1!$B$3*test_20!S74+test_20!R74*Munka1!$B$4+Munka1!$B$5*test_20!Q74&gt;=1,TRUE,FALSE)</f>
        <v>1</v>
      </c>
      <c r="U74" t="b">
        <f t="shared" si="10"/>
        <v>1</v>
      </c>
      <c r="V74" t="str">
        <f t="shared" si="11"/>
        <v>IGAZIGAZ</v>
      </c>
    </row>
    <row r="75" spans="1:22" x14ac:dyDescent="0.25">
      <c r="A75" t="s">
        <v>102</v>
      </c>
      <c r="B75">
        <v>32</v>
      </c>
      <c r="C75">
        <v>89</v>
      </c>
      <c r="D75">
        <v>1</v>
      </c>
      <c r="E75">
        <v>1820</v>
      </c>
      <c r="F75">
        <v>25000</v>
      </c>
      <c r="G75">
        <v>7.2800000000000004E-2</v>
      </c>
      <c r="H75" t="s">
        <v>16</v>
      </c>
      <c r="I75" t="s">
        <v>23</v>
      </c>
      <c r="J75" t="s">
        <v>18</v>
      </c>
      <c r="K75" t="s">
        <v>18</v>
      </c>
      <c r="L75" t="s">
        <v>19</v>
      </c>
      <c r="M75">
        <v>12</v>
      </c>
      <c r="N75">
        <v>2016</v>
      </c>
      <c r="O75">
        <v>30</v>
      </c>
      <c r="P75">
        <f t="shared" si="6"/>
        <v>10.126631103850338</v>
      </c>
      <c r="Q75">
        <f t="shared" si="7"/>
        <v>-0.45692355659597395</v>
      </c>
      <c r="R75">
        <f t="shared" si="8"/>
        <v>-1.4144988886172287</v>
      </c>
      <c r="S75">
        <f t="shared" si="9"/>
        <v>-0.31332072708496173</v>
      </c>
      <c r="T75" t="b">
        <f>IF(Munka1!$B$2+Munka1!$B$3*test_20!S75+test_20!R75*Munka1!$B$4+Munka1!$B$5*test_20!Q75&gt;=1,TRUE,FALSE)</f>
        <v>0</v>
      </c>
      <c r="U75" t="b">
        <f t="shared" si="10"/>
        <v>0</v>
      </c>
      <c r="V75" t="str">
        <f t="shared" si="11"/>
        <v>HAMISHAMIS</v>
      </c>
    </row>
    <row r="76" spans="1:22" x14ac:dyDescent="0.25">
      <c r="A76" t="s">
        <v>103</v>
      </c>
      <c r="B76">
        <v>54</v>
      </c>
      <c r="C76">
        <v>70</v>
      </c>
      <c r="D76">
        <v>0</v>
      </c>
      <c r="E76">
        <v>0.69569767000000005</v>
      </c>
      <c r="F76">
        <v>27827.906800000001</v>
      </c>
      <c r="G76">
        <v>2.5000000000000001E-5</v>
      </c>
      <c r="H76" t="s">
        <v>16</v>
      </c>
      <c r="I76" t="s">
        <v>28</v>
      </c>
      <c r="J76" t="s">
        <v>18</v>
      </c>
      <c r="K76" t="s">
        <v>18</v>
      </c>
      <c r="L76" t="s">
        <v>19</v>
      </c>
      <c r="M76">
        <v>1</v>
      </c>
      <c r="N76">
        <v>2016</v>
      </c>
      <c r="O76">
        <v>30</v>
      </c>
      <c r="P76">
        <f t="shared" si="6"/>
        <v>10.233794637893178</v>
      </c>
      <c r="Q76">
        <f t="shared" si="7"/>
        <v>0.79668175468135027</v>
      </c>
      <c r="R76">
        <f t="shared" si="8"/>
        <v>-1.2368333278884482</v>
      </c>
      <c r="S76">
        <f t="shared" si="9"/>
        <v>-0.3244228658455458</v>
      </c>
      <c r="T76" t="b">
        <f>IF(Munka1!$B$2+Munka1!$B$3*test_20!S76+test_20!R76*Munka1!$B$4+Munka1!$B$5*test_20!Q76&gt;=1,TRUE,FALSE)</f>
        <v>0</v>
      </c>
      <c r="U76" t="b">
        <f t="shared" si="10"/>
        <v>0</v>
      </c>
      <c r="V76" t="str">
        <f t="shared" si="11"/>
        <v>HAMISHAMIS</v>
      </c>
    </row>
    <row r="77" spans="1:22" x14ac:dyDescent="0.25">
      <c r="A77" t="s">
        <v>104</v>
      </c>
      <c r="B77">
        <v>47</v>
      </c>
      <c r="C77">
        <v>125</v>
      </c>
      <c r="D77">
        <v>0</v>
      </c>
      <c r="E77">
        <v>8050.0751700000001</v>
      </c>
      <c r="F77">
        <v>31324.83064</v>
      </c>
      <c r="G77">
        <v>0.25698702899999998</v>
      </c>
      <c r="H77" t="s">
        <v>16</v>
      </c>
      <c r="I77" t="s">
        <v>105</v>
      </c>
      <c r="J77" t="s">
        <v>18</v>
      </c>
      <c r="K77" t="s">
        <v>18</v>
      </c>
      <c r="L77" t="s">
        <v>18</v>
      </c>
      <c r="M77">
        <v>94</v>
      </c>
      <c r="N77">
        <v>2016</v>
      </c>
      <c r="O77">
        <v>31.106203699999998</v>
      </c>
      <c r="P77">
        <f t="shared" si="6"/>
        <v>10.35216637320536</v>
      </c>
      <c r="Q77">
        <f t="shared" si="7"/>
        <v>0.39780733745674718</v>
      </c>
      <c r="R77">
        <f t="shared" si="8"/>
        <v>-1.0405857804692822</v>
      </c>
      <c r="S77">
        <f t="shared" si="9"/>
        <v>-0.23055932905151674</v>
      </c>
      <c r="T77" t="b">
        <f>IF(Munka1!$B$2+Munka1!$B$3*test_20!S77+test_20!R77*Munka1!$B$4+Munka1!$B$5*test_20!Q77&gt;=1,TRUE,FALSE)</f>
        <v>0</v>
      </c>
      <c r="U77" t="b">
        <f t="shared" si="10"/>
        <v>0</v>
      </c>
      <c r="V77" t="str">
        <f t="shared" si="11"/>
        <v>HAMISHAMIS</v>
      </c>
    </row>
    <row r="78" spans="1:22" x14ac:dyDescent="0.25">
      <c r="A78" t="s">
        <v>106</v>
      </c>
      <c r="B78">
        <v>21</v>
      </c>
      <c r="C78">
        <v>130</v>
      </c>
      <c r="D78">
        <v>1</v>
      </c>
      <c r="E78">
        <v>733</v>
      </c>
      <c r="F78">
        <v>60000</v>
      </c>
      <c r="G78">
        <v>1.2216667E-2</v>
      </c>
      <c r="H78" t="s">
        <v>16</v>
      </c>
      <c r="I78" t="s">
        <v>23</v>
      </c>
      <c r="J78" t="s">
        <v>18</v>
      </c>
      <c r="K78" t="s">
        <v>18</v>
      </c>
      <c r="L78" t="s">
        <v>19</v>
      </c>
      <c r="M78">
        <v>3</v>
      </c>
      <c r="N78">
        <v>2016</v>
      </c>
      <c r="O78">
        <v>30</v>
      </c>
      <c r="P78">
        <f t="shared" si="6"/>
        <v>11.002099841204238</v>
      </c>
      <c r="Q78">
        <f t="shared" si="7"/>
        <v>-1.0837262122346361</v>
      </c>
      <c r="R78">
        <f t="shared" si="8"/>
        <v>3.6933686015095626E-2</v>
      </c>
      <c r="S78">
        <f t="shared" si="9"/>
        <v>-0.32240429516180324</v>
      </c>
      <c r="T78" t="b">
        <f>IF(Munka1!$B$2+Munka1!$B$3*test_20!S78+test_20!R78*Munka1!$B$4+Munka1!$B$5*test_20!Q78&gt;=1,TRUE,FALSE)</f>
        <v>0</v>
      </c>
      <c r="U78" t="b">
        <f t="shared" si="10"/>
        <v>0</v>
      </c>
      <c r="V78" t="str">
        <f t="shared" si="11"/>
        <v>HAMISHAMIS</v>
      </c>
    </row>
    <row r="79" spans="1:22" x14ac:dyDescent="0.25">
      <c r="A79" t="s">
        <v>107</v>
      </c>
      <c r="B79">
        <v>5</v>
      </c>
      <c r="C79">
        <v>106</v>
      </c>
      <c r="D79">
        <v>0</v>
      </c>
      <c r="E79">
        <v>1279.452902</v>
      </c>
      <c r="F79">
        <v>112036.156</v>
      </c>
      <c r="G79">
        <v>1.142E-2</v>
      </c>
      <c r="H79" t="s">
        <v>16</v>
      </c>
      <c r="I79" t="s">
        <v>28</v>
      </c>
      <c r="J79" t="s">
        <v>18</v>
      </c>
      <c r="K79" t="s">
        <v>18</v>
      </c>
      <c r="L79" t="s">
        <v>18</v>
      </c>
      <c r="M79">
        <v>8</v>
      </c>
      <c r="N79">
        <v>2016</v>
      </c>
      <c r="O79">
        <v>28</v>
      </c>
      <c r="P79">
        <f t="shared" si="6"/>
        <v>11.626576919610176</v>
      </c>
      <c r="Q79">
        <f t="shared" si="7"/>
        <v>-1.9954391658908719</v>
      </c>
      <c r="R79">
        <f t="shared" si="8"/>
        <v>1.0722492090446798</v>
      </c>
      <c r="S79">
        <f t="shared" si="9"/>
        <v>-0.31735786845244685</v>
      </c>
      <c r="T79" t="b">
        <f>IF(Munka1!$B$2+Munka1!$B$3*test_20!S79+test_20!R79*Munka1!$B$4+Munka1!$B$5*test_20!Q79&gt;=1,TRUE,FALSE)</f>
        <v>0</v>
      </c>
      <c r="U79" t="b">
        <f t="shared" si="10"/>
        <v>0</v>
      </c>
      <c r="V79" t="str">
        <f t="shared" si="11"/>
        <v>HAMISHAMIS</v>
      </c>
    </row>
    <row r="80" spans="1:22" x14ac:dyDescent="0.25">
      <c r="A80" t="s">
        <v>108</v>
      </c>
      <c r="B80">
        <v>36</v>
      </c>
      <c r="C80">
        <v>118</v>
      </c>
      <c r="D80">
        <v>1</v>
      </c>
      <c r="E80">
        <v>71</v>
      </c>
      <c r="F80">
        <v>150000</v>
      </c>
      <c r="G80">
        <v>4.7333299999999999E-4</v>
      </c>
      <c r="H80" t="s">
        <v>16</v>
      </c>
      <c r="I80" t="s">
        <v>23</v>
      </c>
      <c r="J80" t="s">
        <v>18</v>
      </c>
      <c r="K80" t="s">
        <v>18</v>
      </c>
      <c r="L80" t="s">
        <v>19</v>
      </c>
      <c r="M80">
        <v>3</v>
      </c>
      <c r="N80">
        <v>2016</v>
      </c>
      <c r="O80">
        <v>30</v>
      </c>
      <c r="P80">
        <f t="shared" si="6"/>
        <v>11.918390573078392</v>
      </c>
      <c r="Q80">
        <f t="shared" si="7"/>
        <v>-0.22899531818191499</v>
      </c>
      <c r="R80">
        <f t="shared" si="8"/>
        <v>1.5560447168619076</v>
      </c>
      <c r="S80">
        <f t="shared" si="9"/>
        <v>-0.32240429516180324</v>
      </c>
      <c r="T80" t="b">
        <f>IF(Munka1!$B$2+Munka1!$B$3*test_20!S80+test_20!R80*Munka1!$B$4+Munka1!$B$5*test_20!Q80&gt;=1,TRUE,FALSE)</f>
        <v>0</v>
      </c>
      <c r="U80" t="b">
        <f t="shared" si="10"/>
        <v>0</v>
      </c>
      <c r="V80" t="str">
        <f t="shared" si="11"/>
        <v>HAMISHAMIS</v>
      </c>
    </row>
    <row r="81" spans="1:22" x14ac:dyDescent="0.25">
      <c r="A81" t="s">
        <v>109</v>
      </c>
      <c r="B81">
        <v>47</v>
      </c>
      <c r="C81">
        <v>135</v>
      </c>
      <c r="D81">
        <v>1</v>
      </c>
      <c r="E81">
        <v>294</v>
      </c>
      <c r="F81">
        <v>35000</v>
      </c>
      <c r="G81">
        <v>8.3999999999999995E-3</v>
      </c>
      <c r="H81" t="s">
        <v>16</v>
      </c>
      <c r="I81" t="s">
        <v>25</v>
      </c>
      <c r="J81" t="s">
        <v>18</v>
      </c>
      <c r="K81" t="s">
        <v>18</v>
      </c>
      <c r="L81" t="s">
        <v>19</v>
      </c>
      <c r="M81">
        <v>4</v>
      </c>
      <c r="N81">
        <v>2016</v>
      </c>
      <c r="O81">
        <v>22.961192130000001</v>
      </c>
      <c r="P81">
        <f t="shared" si="6"/>
        <v>10.46310334047155</v>
      </c>
      <c r="Q81">
        <f t="shared" si="7"/>
        <v>0.39780733745674718</v>
      </c>
      <c r="R81">
        <f t="shared" si="8"/>
        <v>-0.85666427516488719</v>
      </c>
      <c r="S81">
        <f t="shared" si="9"/>
        <v>-0.32139500981993196</v>
      </c>
      <c r="T81" t="b">
        <f>IF(Munka1!$B$2+Munka1!$B$3*test_20!S81+test_20!R81*Munka1!$B$4+Munka1!$B$5*test_20!Q81&gt;=1,TRUE,FALSE)</f>
        <v>0</v>
      </c>
      <c r="U81" t="b">
        <f t="shared" si="10"/>
        <v>0</v>
      </c>
      <c r="V81" t="str">
        <f t="shared" si="11"/>
        <v>HAMISHAMIS</v>
      </c>
    </row>
    <row r="82" spans="1:22" x14ac:dyDescent="0.25">
      <c r="A82" t="s">
        <v>110</v>
      </c>
      <c r="B82">
        <v>43</v>
      </c>
      <c r="C82">
        <v>130</v>
      </c>
      <c r="D82">
        <v>0</v>
      </c>
      <c r="E82">
        <v>77.132798070000007</v>
      </c>
      <c r="F82">
        <v>38184.553500000002</v>
      </c>
      <c r="G82">
        <v>2.0200000000000001E-3</v>
      </c>
      <c r="H82" t="s">
        <v>16</v>
      </c>
      <c r="I82" t="s">
        <v>28</v>
      </c>
      <c r="J82" t="s">
        <v>18</v>
      </c>
      <c r="K82" t="s">
        <v>18</v>
      </c>
      <c r="L82" t="s">
        <v>19</v>
      </c>
      <c r="M82">
        <v>2</v>
      </c>
      <c r="N82">
        <v>2016</v>
      </c>
      <c r="O82">
        <v>15</v>
      </c>
      <c r="P82">
        <f t="shared" si="6"/>
        <v>10.550186354180923</v>
      </c>
      <c r="Q82">
        <f t="shared" si="7"/>
        <v>0.16987909904268819</v>
      </c>
      <c r="R82">
        <f t="shared" si="8"/>
        <v>-0.71229004750603797</v>
      </c>
      <c r="S82">
        <f t="shared" si="9"/>
        <v>-0.32341358050367452</v>
      </c>
      <c r="T82" t="b">
        <f>IF(Munka1!$B$2+Munka1!$B$3*test_20!S82+test_20!R82*Munka1!$B$4+Munka1!$B$5*test_20!Q82&gt;=1,TRUE,FALSE)</f>
        <v>0</v>
      </c>
      <c r="U82" t="b">
        <f t="shared" si="10"/>
        <v>0</v>
      </c>
      <c r="V82" t="str">
        <f t="shared" si="11"/>
        <v>HAMISHAMIS</v>
      </c>
    </row>
    <row r="83" spans="1:22" x14ac:dyDescent="0.25">
      <c r="A83" t="s">
        <v>111</v>
      </c>
      <c r="B83">
        <v>54</v>
      </c>
      <c r="C83">
        <v>64</v>
      </c>
      <c r="D83">
        <v>1</v>
      </c>
      <c r="E83">
        <v>345529</v>
      </c>
      <c r="F83">
        <v>80000</v>
      </c>
      <c r="G83">
        <v>4.3191125000000001</v>
      </c>
      <c r="H83" t="s">
        <v>41</v>
      </c>
      <c r="I83" t="s">
        <v>37</v>
      </c>
      <c r="J83" t="s">
        <v>19</v>
      </c>
      <c r="K83" t="s">
        <v>18</v>
      </c>
      <c r="L83" t="s">
        <v>19</v>
      </c>
      <c r="M83">
        <v>873</v>
      </c>
      <c r="N83">
        <v>2016</v>
      </c>
      <c r="O83">
        <v>30</v>
      </c>
      <c r="P83">
        <f t="shared" si="6"/>
        <v>11.289781913656018</v>
      </c>
      <c r="Q83">
        <f t="shared" si="7"/>
        <v>0.79668175468135027</v>
      </c>
      <c r="R83">
        <f t="shared" si="8"/>
        <v>0.5138794789126192</v>
      </c>
      <c r="S83">
        <f t="shared" si="9"/>
        <v>0.55567395226621041</v>
      </c>
      <c r="T83" t="b">
        <f>IF(Munka1!$B$2+Munka1!$B$3*test_20!S83+test_20!R83*Munka1!$B$4+Munka1!$B$5*test_20!Q83&gt;=1,TRUE,FALSE)</f>
        <v>1</v>
      </c>
      <c r="U83" t="b">
        <f t="shared" si="10"/>
        <v>1</v>
      </c>
      <c r="V83" t="str">
        <f t="shared" si="11"/>
        <v>IGAZIGAZ</v>
      </c>
    </row>
    <row r="84" spans="1:22" x14ac:dyDescent="0.25">
      <c r="A84" t="s">
        <v>112</v>
      </c>
      <c r="B84">
        <v>13</v>
      </c>
      <c r="C84">
        <v>41</v>
      </c>
      <c r="D84">
        <v>1</v>
      </c>
      <c r="E84">
        <v>19195</v>
      </c>
      <c r="F84">
        <v>50000</v>
      </c>
      <c r="G84">
        <v>0.38390000000000002</v>
      </c>
      <c r="H84" t="s">
        <v>16</v>
      </c>
      <c r="I84" t="s">
        <v>55</v>
      </c>
      <c r="J84" t="s">
        <v>18</v>
      </c>
      <c r="K84" t="s">
        <v>18</v>
      </c>
      <c r="L84" t="s">
        <v>19</v>
      </c>
      <c r="M84">
        <v>121</v>
      </c>
      <c r="N84">
        <v>2016</v>
      </c>
      <c r="O84">
        <v>45</v>
      </c>
      <c r="P84">
        <f t="shared" si="6"/>
        <v>10.819778284410283</v>
      </c>
      <c r="Q84">
        <f t="shared" si="7"/>
        <v>-1.539582689062754</v>
      </c>
      <c r="R84">
        <f t="shared" si="8"/>
        <v>-0.26533575582500774</v>
      </c>
      <c r="S84">
        <f t="shared" si="9"/>
        <v>-0.20330862482099218</v>
      </c>
      <c r="T84" t="b">
        <f>IF(Munka1!$B$2+Munka1!$B$3*test_20!S84+test_20!R84*Munka1!$B$4+Munka1!$B$5*test_20!Q84&gt;=1,TRUE,FALSE)</f>
        <v>0</v>
      </c>
      <c r="U84" t="b">
        <f t="shared" si="10"/>
        <v>0</v>
      </c>
      <c r="V84" t="str">
        <f t="shared" si="11"/>
        <v>HAMISHAMIS</v>
      </c>
    </row>
    <row r="85" spans="1:22" x14ac:dyDescent="0.25">
      <c r="A85" t="s">
        <v>113</v>
      </c>
      <c r="B85">
        <v>22</v>
      </c>
      <c r="C85">
        <v>130</v>
      </c>
      <c r="D85">
        <v>0</v>
      </c>
      <c r="E85">
        <v>73.945245</v>
      </c>
      <c r="F85">
        <v>81339.769499999995</v>
      </c>
      <c r="G85">
        <v>9.09091E-4</v>
      </c>
      <c r="H85" t="s">
        <v>16</v>
      </c>
      <c r="I85" t="s">
        <v>28</v>
      </c>
      <c r="J85" t="s">
        <v>18</v>
      </c>
      <c r="K85" t="s">
        <v>18</v>
      </c>
      <c r="L85" t="s">
        <v>19</v>
      </c>
      <c r="M85">
        <v>1</v>
      </c>
      <c r="N85">
        <v>2016</v>
      </c>
      <c r="O85">
        <v>30</v>
      </c>
      <c r="P85">
        <f t="shared" si="6"/>
        <v>11.306390345673083</v>
      </c>
      <c r="Q85">
        <f t="shared" si="7"/>
        <v>-1.0267441526311214</v>
      </c>
      <c r="R85">
        <f t="shared" si="8"/>
        <v>0.54141446470319754</v>
      </c>
      <c r="S85">
        <f t="shared" si="9"/>
        <v>-0.3244228658455458</v>
      </c>
      <c r="T85" t="b">
        <f>IF(Munka1!$B$2+Munka1!$B$3*test_20!S85+test_20!R85*Munka1!$B$4+Munka1!$B$5*test_20!Q85&gt;=1,TRUE,FALSE)</f>
        <v>0</v>
      </c>
      <c r="U85" t="b">
        <f t="shared" si="10"/>
        <v>0</v>
      </c>
      <c r="V85" t="str">
        <f t="shared" si="11"/>
        <v>HAMISHAMIS</v>
      </c>
    </row>
    <row r="86" spans="1:22" x14ac:dyDescent="0.25">
      <c r="A86" t="s">
        <v>114</v>
      </c>
      <c r="B86">
        <v>55</v>
      </c>
      <c r="C86">
        <v>133</v>
      </c>
      <c r="D86">
        <v>0</v>
      </c>
      <c r="E86">
        <v>1062.5046850000001</v>
      </c>
      <c r="F86">
        <v>35294.273280000001</v>
      </c>
      <c r="G86">
        <v>3.0104167000000001E-2</v>
      </c>
      <c r="H86" t="s">
        <v>16</v>
      </c>
      <c r="I86" t="s">
        <v>23</v>
      </c>
      <c r="J86" t="s">
        <v>18</v>
      </c>
      <c r="K86" t="s">
        <v>18</v>
      </c>
      <c r="L86" t="s">
        <v>19</v>
      </c>
      <c r="M86">
        <v>11</v>
      </c>
      <c r="N86">
        <v>2016</v>
      </c>
      <c r="O86">
        <v>30</v>
      </c>
      <c r="P86">
        <f t="shared" si="6"/>
        <v>10.471475999732345</v>
      </c>
      <c r="Q86">
        <f t="shared" si="7"/>
        <v>0.85366381428486504</v>
      </c>
      <c r="R86">
        <f t="shared" si="8"/>
        <v>-0.84278331075244561</v>
      </c>
      <c r="S86">
        <f t="shared" si="9"/>
        <v>-0.31433001242683301</v>
      </c>
      <c r="T86" t="b">
        <f>IF(Munka1!$B$2+Munka1!$B$3*test_20!S86+test_20!R86*Munka1!$B$4+Munka1!$B$5*test_20!Q86&gt;=1,TRUE,FALSE)</f>
        <v>0</v>
      </c>
      <c r="U86" t="b">
        <f t="shared" si="10"/>
        <v>0</v>
      </c>
      <c r="V86" t="str">
        <f t="shared" si="11"/>
        <v>HAMISHAMIS</v>
      </c>
    </row>
    <row r="87" spans="1:22" x14ac:dyDescent="0.25">
      <c r="A87" t="s">
        <v>115</v>
      </c>
      <c r="B87">
        <v>54</v>
      </c>
      <c r="C87">
        <v>69</v>
      </c>
      <c r="D87">
        <v>0</v>
      </c>
      <c r="E87">
        <v>4721.7251480000004</v>
      </c>
      <c r="F87">
        <v>49750.710749999998</v>
      </c>
      <c r="G87">
        <v>9.4907692000000002E-2</v>
      </c>
      <c r="H87" t="s">
        <v>16</v>
      </c>
      <c r="I87" t="s">
        <v>37</v>
      </c>
      <c r="J87" t="s">
        <v>18</v>
      </c>
      <c r="K87" t="s">
        <v>18</v>
      </c>
      <c r="L87" t="s">
        <v>19</v>
      </c>
      <c r="M87">
        <v>51</v>
      </c>
      <c r="N87">
        <v>2016</v>
      </c>
      <c r="O87">
        <v>35</v>
      </c>
      <c r="P87">
        <f t="shared" si="6"/>
        <v>10.81478002891685</v>
      </c>
      <c r="Q87">
        <f t="shared" si="7"/>
        <v>0.79668175468135027</v>
      </c>
      <c r="R87">
        <f t="shared" si="8"/>
        <v>-0.27362232338586767</v>
      </c>
      <c r="S87">
        <f t="shared" si="9"/>
        <v>-0.27395859875198181</v>
      </c>
      <c r="T87" t="b">
        <f>IF(Munka1!$B$2+Munka1!$B$3*test_20!S87+test_20!R87*Munka1!$B$4+Munka1!$B$5*test_20!Q87&gt;=1,TRUE,FALSE)</f>
        <v>0</v>
      </c>
      <c r="U87" t="b">
        <f t="shared" si="10"/>
        <v>0</v>
      </c>
      <c r="V87" t="str">
        <f t="shared" si="11"/>
        <v>HAMISHAMIS</v>
      </c>
    </row>
    <row r="88" spans="1:22" x14ac:dyDescent="0.25">
      <c r="A88" t="s">
        <v>116</v>
      </c>
      <c r="B88">
        <v>43</v>
      </c>
      <c r="C88">
        <v>132</v>
      </c>
      <c r="D88">
        <v>1</v>
      </c>
      <c r="E88">
        <v>156312</v>
      </c>
      <c r="F88">
        <v>100000</v>
      </c>
      <c r="G88">
        <v>1.5631200000000001</v>
      </c>
      <c r="H88" t="s">
        <v>41</v>
      </c>
      <c r="I88" t="s">
        <v>37</v>
      </c>
      <c r="J88" t="s">
        <v>19</v>
      </c>
      <c r="K88" t="s">
        <v>18</v>
      </c>
      <c r="L88" t="s">
        <v>19</v>
      </c>
      <c r="M88">
        <v>215</v>
      </c>
      <c r="N88">
        <v>2016</v>
      </c>
      <c r="O88">
        <v>57.544942130000003</v>
      </c>
      <c r="P88">
        <f t="shared" si="6"/>
        <v>11.512925464970229</v>
      </c>
      <c r="Q88">
        <f t="shared" si="7"/>
        <v>0.16987909904268819</v>
      </c>
      <c r="R88">
        <f t="shared" si="8"/>
        <v>0.88382737696721325</v>
      </c>
      <c r="S88">
        <f t="shared" si="9"/>
        <v>-0.10843580268509187</v>
      </c>
      <c r="T88" t="b">
        <f>IF(Munka1!$B$2+Munka1!$B$3*test_20!S88+test_20!R88*Munka1!$B$4+Munka1!$B$5*test_20!Q88&gt;=1,TRUE,FALSE)</f>
        <v>0</v>
      </c>
      <c r="U88" t="b">
        <f t="shared" si="10"/>
        <v>1</v>
      </c>
      <c r="V88" t="str">
        <f t="shared" si="11"/>
        <v>HAMISIGAZ</v>
      </c>
    </row>
    <row r="89" spans="1:22" x14ac:dyDescent="0.25">
      <c r="A89" t="s">
        <v>117</v>
      </c>
      <c r="B89">
        <v>56</v>
      </c>
      <c r="C89">
        <v>130</v>
      </c>
      <c r="D89">
        <v>0</v>
      </c>
      <c r="E89">
        <v>1180.9713340000001</v>
      </c>
      <c r="F89">
        <v>200353.28940000001</v>
      </c>
      <c r="G89">
        <v>5.8944440000000004E-3</v>
      </c>
      <c r="H89" t="s">
        <v>16</v>
      </c>
      <c r="I89" t="s">
        <v>23</v>
      </c>
      <c r="J89" t="s">
        <v>18</v>
      </c>
      <c r="K89" t="s">
        <v>18</v>
      </c>
      <c r="L89" t="s">
        <v>18</v>
      </c>
      <c r="M89">
        <v>13</v>
      </c>
      <c r="N89">
        <v>2016</v>
      </c>
      <c r="O89">
        <v>40</v>
      </c>
      <c r="P89">
        <f t="shared" si="6"/>
        <v>12.207837534197543</v>
      </c>
      <c r="Q89">
        <f t="shared" si="7"/>
        <v>0.91064587388837981</v>
      </c>
      <c r="R89">
        <f t="shared" si="8"/>
        <v>2.0359165044787439</v>
      </c>
      <c r="S89">
        <f t="shared" si="9"/>
        <v>-0.31231144174309045</v>
      </c>
      <c r="T89" t="b">
        <f>IF(Munka1!$B$2+Munka1!$B$3*test_20!S89+test_20!R89*Munka1!$B$4+Munka1!$B$5*test_20!Q89&gt;=1,TRUE,FALSE)</f>
        <v>0</v>
      </c>
      <c r="U89" t="b">
        <f t="shared" si="10"/>
        <v>0</v>
      </c>
      <c r="V89" t="str">
        <f t="shared" si="11"/>
        <v>HAMISHAMIS</v>
      </c>
    </row>
    <row r="90" spans="1:22" x14ac:dyDescent="0.25">
      <c r="A90" t="s">
        <v>118</v>
      </c>
      <c r="B90">
        <v>11</v>
      </c>
      <c r="C90">
        <v>89</v>
      </c>
      <c r="D90">
        <v>1</v>
      </c>
      <c r="E90">
        <v>1</v>
      </c>
      <c r="F90">
        <v>75000</v>
      </c>
      <c r="G90" s="1">
        <v>1.33E-5</v>
      </c>
      <c r="H90" t="s">
        <v>16</v>
      </c>
      <c r="I90" t="s">
        <v>28</v>
      </c>
      <c r="J90" t="s">
        <v>18</v>
      </c>
      <c r="K90" t="s">
        <v>18</v>
      </c>
      <c r="L90" t="s">
        <v>19</v>
      </c>
      <c r="M90">
        <v>1</v>
      </c>
      <c r="N90">
        <v>2016</v>
      </c>
      <c r="O90">
        <v>30</v>
      </c>
      <c r="P90">
        <f t="shared" si="6"/>
        <v>11.225243392518447</v>
      </c>
      <c r="Q90">
        <f t="shared" si="7"/>
        <v>-1.6535468082697835</v>
      </c>
      <c r="R90">
        <f t="shared" si="8"/>
        <v>0.40688158406968672</v>
      </c>
      <c r="S90">
        <f t="shared" si="9"/>
        <v>-0.3244228658455458</v>
      </c>
      <c r="T90" t="b">
        <f>IF(Munka1!$B$2+Munka1!$B$3*test_20!S90+test_20!R90*Munka1!$B$4+Munka1!$B$5*test_20!Q90&gt;=1,TRUE,FALSE)</f>
        <v>0</v>
      </c>
      <c r="U90" t="b">
        <f t="shared" si="10"/>
        <v>0</v>
      </c>
      <c r="V90" t="str">
        <f t="shared" si="11"/>
        <v>HAMISHAMIS</v>
      </c>
    </row>
    <row r="91" spans="1:22" x14ac:dyDescent="0.25">
      <c r="A91" t="s">
        <v>119</v>
      </c>
      <c r="B91">
        <v>40</v>
      </c>
      <c r="C91">
        <v>123</v>
      </c>
      <c r="D91">
        <v>1</v>
      </c>
      <c r="E91">
        <v>175112</v>
      </c>
      <c r="F91">
        <v>150000</v>
      </c>
      <c r="G91">
        <v>1.1674133330000001</v>
      </c>
      <c r="H91" t="s">
        <v>41</v>
      </c>
      <c r="I91" t="s">
        <v>49</v>
      </c>
      <c r="J91" t="s">
        <v>19</v>
      </c>
      <c r="K91" t="s">
        <v>19</v>
      </c>
      <c r="L91" t="s">
        <v>19</v>
      </c>
      <c r="M91">
        <v>731</v>
      </c>
      <c r="N91">
        <v>2016</v>
      </c>
      <c r="O91">
        <v>45</v>
      </c>
      <c r="P91">
        <f t="shared" si="6"/>
        <v>11.918390573078392</v>
      </c>
      <c r="Q91">
        <f t="shared" si="7"/>
        <v>-1.0670797678560206E-3</v>
      </c>
      <c r="R91">
        <f t="shared" si="8"/>
        <v>1.5560447168619076</v>
      </c>
      <c r="S91">
        <f t="shared" si="9"/>
        <v>0.41235543372048861</v>
      </c>
      <c r="T91" t="b">
        <f>IF(Munka1!$B$2+Munka1!$B$3*test_20!S91+test_20!R91*Munka1!$B$4+Munka1!$B$5*test_20!Q91&gt;=1,TRUE,FALSE)</f>
        <v>1</v>
      </c>
      <c r="U91" t="b">
        <f t="shared" si="10"/>
        <v>1</v>
      </c>
      <c r="V91" t="str">
        <f t="shared" si="11"/>
        <v>IGAZIGAZ</v>
      </c>
    </row>
    <row r="92" spans="1:22" x14ac:dyDescent="0.25">
      <c r="A92" t="s">
        <v>120</v>
      </c>
      <c r="B92">
        <v>21</v>
      </c>
      <c r="C92">
        <v>109</v>
      </c>
      <c r="D92">
        <v>0</v>
      </c>
      <c r="E92">
        <v>30.530755289999998</v>
      </c>
      <c r="F92">
        <v>72692.2745</v>
      </c>
      <c r="G92">
        <v>4.2000000000000002E-4</v>
      </c>
      <c r="H92" t="s">
        <v>16</v>
      </c>
      <c r="I92" t="s">
        <v>25</v>
      </c>
      <c r="J92" t="s">
        <v>18</v>
      </c>
      <c r="K92" t="s">
        <v>18</v>
      </c>
      <c r="L92" t="s">
        <v>18</v>
      </c>
      <c r="M92">
        <v>2</v>
      </c>
      <c r="N92">
        <v>2016</v>
      </c>
      <c r="O92">
        <v>30</v>
      </c>
      <c r="P92">
        <f t="shared" si="6"/>
        <v>11.193990392400481</v>
      </c>
      <c r="Q92">
        <f t="shared" si="7"/>
        <v>-1.0837262122346361</v>
      </c>
      <c r="R92">
        <f t="shared" si="8"/>
        <v>0.35506748667163635</v>
      </c>
      <c r="S92">
        <f t="shared" si="9"/>
        <v>-0.32341358050367452</v>
      </c>
      <c r="T92" t="b">
        <f>IF(Munka1!$B$2+Munka1!$B$3*test_20!S92+test_20!R92*Munka1!$B$4+Munka1!$B$5*test_20!Q92&gt;=1,TRUE,FALSE)</f>
        <v>0</v>
      </c>
      <c r="U92" t="b">
        <f t="shared" si="10"/>
        <v>0</v>
      </c>
      <c r="V92" t="str">
        <f t="shared" si="11"/>
        <v>HAMISHAMIS</v>
      </c>
    </row>
    <row r="93" spans="1:22" x14ac:dyDescent="0.25">
      <c r="A93" t="s">
        <v>121</v>
      </c>
      <c r="B93">
        <v>48</v>
      </c>
      <c r="C93">
        <v>128</v>
      </c>
      <c r="D93">
        <v>1</v>
      </c>
      <c r="E93">
        <v>0</v>
      </c>
      <c r="F93">
        <v>30000</v>
      </c>
      <c r="G93">
        <v>0</v>
      </c>
      <c r="H93" t="s">
        <v>16</v>
      </c>
      <c r="I93" t="s">
        <v>55</v>
      </c>
      <c r="J93" t="s">
        <v>18</v>
      </c>
      <c r="K93" t="s">
        <v>18</v>
      </c>
      <c r="L93" t="s">
        <v>19</v>
      </c>
      <c r="M93">
        <v>0</v>
      </c>
      <c r="N93">
        <v>2016</v>
      </c>
      <c r="O93">
        <v>30</v>
      </c>
      <c r="P93">
        <f t="shared" si="6"/>
        <v>10.308952660644293</v>
      </c>
      <c r="Q93">
        <f t="shared" si="7"/>
        <v>0.45478939706026189</v>
      </c>
      <c r="R93">
        <f t="shared" si="8"/>
        <v>-1.1122294467771254</v>
      </c>
      <c r="S93">
        <f t="shared" si="9"/>
        <v>-0.32543215118741708</v>
      </c>
      <c r="T93" t="b">
        <f>IF(Munka1!$B$2+Munka1!$B$3*test_20!S93+test_20!R93*Munka1!$B$4+Munka1!$B$5*test_20!Q93&gt;=1,TRUE,FALSE)</f>
        <v>0</v>
      </c>
      <c r="U93" t="b">
        <f t="shared" si="10"/>
        <v>0</v>
      </c>
      <c r="V93" t="str">
        <f t="shared" si="11"/>
        <v>HAMISHAMIS</v>
      </c>
    </row>
    <row r="94" spans="1:22" x14ac:dyDescent="0.25">
      <c r="A94" t="s">
        <v>122</v>
      </c>
      <c r="B94">
        <v>44</v>
      </c>
      <c r="C94">
        <v>75</v>
      </c>
      <c r="D94">
        <v>1</v>
      </c>
      <c r="E94">
        <v>0</v>
      </c>
      <c r="F94">
        <v>50000</v>
      </c>
      <c r="G94">
        <v>0</v>
      </c>
      <c r="H94" t="s">
        <v>16</v>
      </c>
      <c r="I94" t="s">
        <v>23</v>
      </c>
      <c r="J94" t="s">
        <v>18</v>
      </c>
      <c r="K94" t="s">
        <v>18</v>
      </c>
      <c r="L94" t="s">
        <v>19</v>
      </c>
      <c r="M94">
        <v>0</v>
      </c>
      <c r="N94">
        <v>2016</v>
      </c>
      <c r="O94">
        <v>60</v>
      </c>
      <c r="P94">
        <f t="shared" si="6"/>
        <v>10.819778284410283</v>
      </c>
      <c r="Q94">
        <f t="shared" si="7"/>
        <v>0.22686115864620293</v>
      </c>
      <c r="R94">
        <f t="shared" si="8"/>
        <v>-0.26533575582500774</v>
      </c>
      <c r="S94">
        <f t="shared" si="9"/>
        <v>-0.32543215118741708</v>
      </c>
      <c r="T94" t="b">
        <f>IF(Munka1!$B$2+Munka1!$B$3*test_20!S94+test_20!R94*Munka1!$B$4+Munka1!$B$5*test_20!Q94&gt;=1,TRUE,FALSE)</f>
        <v>0</v>
      </c>
      <c r="U94" t="b">
        <f t="shared" si="10"/>
        <v>0</v>
      </c>
      <c r="V94" t="str">
        <f t="shared" si="11"/>
        <v>HAMISHAMIS</v>
      </c>
    </row>
    <row r="95" spans="1:22" x14ac:dyDescent="0.25">
      <c r="A95" t="s">
        <v>123</v>
      </c>
      <c r="B95">
        <v>43</v>
      </c>
      <c r="C95">
        <v>135</v>
      </c>
      <c r="D95">
        <v>1</v>
      </c>
      <c r="E95">
        <v>26</v>
      </c>
      <c r="F95">
        <v>50000</v>
      </c>
      <c r="G95">
        <v>5.1999999999999995E-4</v>
      </c>
      <c r="H95" t="s">
        <v>16</v>
      </c>
      <c r="I95" t="s">
        <v>105</v>
      </c>
      <c r="J95" t="s">
        <v>18</v>
      </c>
      <c r="K95" t="s">
        <v>18</v>
      </c>
      <c r="L95" t="s">
        <v>19</v>
      </c>
      <c r="M95">
        <v>2</v>
      </c>
      <c r="N95">
        <v>2016</v>
      </c>
      <c r="O95">
        <v>30</v>
      </c>
      <c r="P95">
        <f t="shared" si="6"/>
        <v>10.819778284410283</v>
      </c>
      <c r="Q95">
        <f t="shared" si="7"/>
        <v>0.16987909904268819</v>
      </c>
      <c r="R95">
        <f t="shared" si="8"/>
        <v>-0.26533575582500774</v>
      </c>
      <c r="S95">
        <f t="shared" si="9"/>
        <v>-0.32341358050367452</v>
      </c>
      <c r="T95" t="b">
        <f>IF(Munka1!$B$2+Munka1!$B$3*test_20!S95+test_20!R95*Munka1!$B$4+Munka1!$B$5*test_20!Q95&gt;=1,TRUE,FALSE)</f>
        <v>0</v>
      </c>
      <c r="U95" t="b">
        <f t="shared" si="10"/>
        <v>0</v>
      </c>
      <c r="V95" t="str">
        <f t="shared" si="11"/>
        <v>HAMISHAMIS</v>
      </c>
    </row>
    <row r="96" spans="1:22" x14ac:dyDescent="0.25">
      <c r="A96" t="s">
        <v>124</v>
      </c>
      <c r="B96">
        <v>30</v>
      </c>
      <c r="C96">
        <v>38</v>
      </c>
      <c r="D96">
        <v>1</v>
      </c>
      <c r="E96">
        <v>217363</v>
      </c>
      <c r="F96">
        <v>35000</v>
      </c>
      <c r="G96">
        <v>6.2103714290000003</v>
      </c>
      <c r="H96" t="s">
        <v>41</v>
      </c>
      <c r="I96" t="s">
        <v>55</v>
      </c>
      <c r="J96" t="s">
        <v>19</v>
      </c>
      <c r="K96" t="s">
        <v>18</v>
      </c>
      <c r="L96" t="s">
        <v>19</v>
      </c>
      <c r="M96">
        <v>2044</v>
      </c>
      <c r="N96">
        <v>2016</v>
      </c>
      <c r="O96">
        <v>30</v>
      </c>
      <c r="P96">
        <f t="shared" si="6"/>
        <v>10.46310334047155</v>
      </c>
      <c r="Q96">
        <f t="shared" si="7"/>
        <v>-0.57088767580300337</v>
      </c>
      <c r="R96">
        <f t="shared" si="8"/>
        <v>-0.85666427516488719</v>
      </c>
      <c r="S96">
        <f t="shared" si="9"/>
        <v>1.7375470875974792</v>
      </c>
      <c r="T96" t="b">
        <f>IF(Munka1!$B$2+Munka1!$B$3*test_20!S96+test_20!R96*Munka1!$B$4+Munka1!$B$5*test_20!Q96&gt;=1,TRUE,FALSE)</f>
        <v>1</v>
      </c>
      <c r="U96" t="b">
        <f t="shared" si="10"/>
        <v>1</v>
      </c>
      <c r="V96" t="str">
        <f t="shared" si="11"/>
        <v>IGAZIGAZ</v>
      </c>
    </row>
    <row r="97" spans="1:22" x14ac:dyDescent="0.25">
      <c r="A97" t="s">
        <v>125</v>
      </c>
      <c r="B97">
        <v>58</v>
      </c>
      <c r="C97">
        <v>126</v>
      </c>
      <c r="D97">
        <v>0</v>
      </c>
      <c r="E97">
        <v>1512.1667010000001</v>
      </c>
      <c r="F97">
        <v>62428.900500000003</v>
      </c>
      <c r="G97">
        <v>2.4222222000000002E-2</v>
      </c>
      <c r="H97" t="s">
        <v>16</v>
      </c>
      <c r="I97" t="s">
        <v>37</v>
      </c>
      <c r="J97" t="s">
        <v>18</v>
      </c>
      <c r="K97" t="s">
        <v>18</v>
      </c>
      <c r="L97" t="s">
        <v>18</v>
      </c>
      <c r="M97">
        <v>25</v>
      </c>
      <c r="N97">
        <v>2016</v>
      </c>
      <c r="O97">
        <v>30</v>
      </c>
      <c r="P97">
        <f t="shared" si="6"/>
        <v>11.04178359617557</v>
      </c>
      <c r="Q97">
        <f t="shared" si="7"/>
        <v>1.0246099930954093</v>
      </c>
      <c r="R97">
        <f t="shared" si="8"/>
        <v>0.10272506404100774</v>
      </c>
      <c r="S97">
        <f t="shared" si="9"/>
        <v>-0.30020001764063509</v>
      </c>
      <c r="T97" t="b">
        <f>IF(Munka1!$B$2+Munka1!$B$3*test_20!S97+test_20!R97*Munka1!$B$4+Munka1!$B$5*test_20!Q97&gt;=1,TRUE,FALSE)</f>
        <v>0</v>
      </c>
      <c r="U97" t="b">
        <f t="shared" si="10"/>
        <v>0</v>
      </c>
      <c r="V97" t="str">
        <f t="shared" si="11"/>
        <v>HAMISHAMIS</v>
      </c>
    </row>
    <row r="98" spans="1:22" x14ac:dyDescent="0.25">
      <c r="A98" t="s">
        <v>126</v>
      </c>
      <c r="B98">
        <v>53</v>
      </c>
      <c r="C98">
        <v>137</v>
      </c>
      <c r="D98">
        <v>1</v>
      </c>
      <c r="E98">
        <v>237775.98</v>
      </c>
      <c r="F98">
        <v>50000</v>
      </c>
      <c r="G98">
        <v>4.7555196000000004</v>
      </c>
      <c r="H98" t="s">
        <v>41</v>
      </c>
      <c r="I98" t="s">
        <v>55</v>
      </c>
      <c r="J98" t="s">
        <v>19</v>
      </c>
      <c r="K98" t="s">
        <v>18</v>
      </c>
      <c r="L98" t="s">
        <v>19</v>
      </c>
      <c r="M98">
        <v>1918</v>
      </c>
      <c r="N98">
        <v>2016</v>
      </c>
      <c r="O98">
        <v>38.49922454</v>
      </c>
      <c r="P98">
        <f t="shared" si="6"/>
        <v>10.819778284410283</v>
      </c>
      <c r="Q98">
        <f t="shared" si="7"/>
        <v>0.73969969507783562</v>
      </c>
      <c r="R98">
        <f t="shared" si="8"/>
        <v>-0.26533575582500774</v>
      </c>
      <c r="S98">
        <f t="shared" si="9"/>
        <v>1.610377134521698</v>
      </c>
      <c r="T98" t="b">
        <f>IF(Munka1!$B$2+Munka1!$B$3*test_20!S98+test_20!R98*Munka1!$B$4+Munka1!$B$5*test_20!Q98&gt;=1,TRUE,FALSE)</f>
        <v>1</v>
      </c>
      <c r="U98" t="b">
        <f t="shared" si="10"/>
        <v>1</v>
      </c>
      <c r="V98" t="str">
        <f t="shared" si="11"/>
        <v>IGAZIGAZ</v>
      </c>
    </row>
    <row r="99" spans="1:22" x14ac:dyDescent="0.25">
      <c r="A99" t="s">
        <v>127</v>
      </c>
      <c r="B99">
        <v>38</v>
      </c>
      <c r="C99">
        <v>122</v>
      </c>
      <c r="D99">
        <v>1</v>
      </c>
      <c r="E99">
        <v>550</v>
      </c>
      <c r="F99">
        <v>100000</v>
      </c>
      <c r="G99">
        <v>5.4999999999999997E-3</v>
      </c>
      <c r="H99" t="s">
        <v>16</v>
      </c>
      <c r="I99" t="s">
        <v>25</v>
      </c>
      <c r="J99" t="s">
        <v>18</v>
      </c>
      <c r="K99" t="s">
        <v>18</v>
      </c>
      <c r="L99" t="s">
        <v>19</v>
      </c>
      <c r="M99">
        <v>3</v>
      </c>
      <c r="N99">
        <v>2016</v>
      </c>
      <c r="O99">
        <v>57.357685189999998</v>
      </c>
      <c r="P99">
        <f t="shared" si="6"/>
        <v>11.512925464970229</v>
      </c>
      <c r="Q99">
        <f t="shared" si="7"/>
        <v>-0.11503119897488549</v>
      </c>
      <c r="R99">
        <f t="shared" si="8"/>
        <v>0.88382737696721325</v>
      </c>
      <c r="S99">
        <f t="shared" si="9"/>
        <v>-0.32240429516180324</v>
      </c>
      <c r="T99" t="b">
        <f>IF(Munka1!$B$2+Munka1!$B$3*test_20!S99+test_20!R99*Munka1!$B$4+Munka1!$B$5*test_20!Q99&gt;=1,TRUE,FALSE)</f>
        <v>0</v>
      </c>
      <c r="U99" t="b">
        <f t="shared" si="10"/>
        <v>0</v>
      </c>
      <c r="V99" t="str">
        <f t="shared" si="11"/>
        <v>HAMISHAMIS</v>
      </c>
    </row>
    <row r="100" spans="1:22" x14ac:dyDescent="0.25">
      <c r="A100" t="s">
        <v>128</v>
      </c>
      <c r="B100">
        <v>45</v>
      </c>
      <c r="C100">
        <v>131</v>
      </c>
      <c r="D100">
        <v>1</v>
      </c>
      <c r="E100">
        <v>5526</v>
      </c>
      <c r="F100">
        <v>50000</v>
      </c>
      <c r="G100">
        <v>0.11051999999999999</v>
      </c>
      <c r="H100" t="s">
        <v>16</v>
      </c>
      <c r="I100" t="s">
        <v>23</v>
      </c>
      <c r="J100" t="s">
        <v>18</v>
      </c>
      <c r="K100" t="s">
        <v>18</v>
      </c>
      <c r="L100" t="s">
        <v>19</v>
      </c>
      <c r="M100">
        <v>112</v>
      </c>
      <c r="N100">
        <v>2016</v>
      </c>
      <c r="O100">
        <v>30</v>
      </c>
      <c r="P100">
        <f t="shared" si="6"/>
        <v>10.819778284410283</v>
      </c>
      <c r="Q100">
        <f t="shared" si="7"/>
        <v>0.2838432182497177</v>
      </c>
      <c r="R100">
        <f t="shared" si="8"/>
        <v>-0.26533575582500774</v>
      </c>
      <c r="S100">
        <f t="shared" si="9"/>
        <v>-0.2123921928978337</v>
      </c>
      <c r="T100" t="b">
        <f>IF(Munka1!$B$2+Munka1!$B$3*test_20!S100+test_20!R100*Munka1!$B$4+Munka1!$B$5*test_20!Q100&gt;=1,TRUE,FALSE)</f>
        <v>0</v>
      </c>
      <c r="U100" t="b">
        <f t="shared" si="10"/>
        <v>0</v>
      </c>
      <c r="V100" t="str">
        <f t="shared" si="11"/>
        <v>HAMISHAMIS</v>
      </c>
    </row>
    <row r="101" spans="1:22" x14ac:dyDescent="0.25">
      <c r="A101" t="s">
        <v>129</v>
      </c>
      <c r="B101">
        <v>5</v>
      </c>
      <c r="C101">
        <v>82</v>
      </c>
      <c r="D101">
        <v>0</v>
      </c>
      <c r="E101">
        <v>324.39106429999998</v>
      </c>
      <c r="F101">
        <v>28061.510750000001</v>
      </c>
      <c r="G101">
        <v>1.1560000000000001E-2</v>
      </c>
      <c r="H101" t="s">
        <v>16</v>
      </c>
      <c r="I101" t="s">
        <v>17</v>
      </c>
      <c r="J101" t="s">
        <v>18</v>
      </c>
      <c r="K101" t="s">
        <v>18</v>
      </c>
      <c r="L101" t="s">
        <v>18</v>
      </c>
      <c r="M101">
        <v>9</v>
      </c>
      <c r="N101">
        <v>2016</v>
      </c>
      <c r="O101">
        <v>30</v>
      </c>
      <c r="P101">
        <f t="shared" si="6"/>
        <v>10.242154192192876</v>
      </c>
      <c r="Q101">
        <f t="shared" si="7"/>
        <v>-1.9954391658908719</v>
      </c>
      <c r="R101">
        <f t="shared" si="8"/>
        <v>-1.2229740900855515</v>
      </c>
      <c r="S101">
        <f t="shared" si="9"/>
        <v>-0.31634858311057557</v>
      </c>
      <c r="T101" t="b">
        <f>IF(Munka1!$B$2+Munka1!$B$3*test_20!S101+test_20!R101*Munka1!$B$4+Munka1!$B$5*test_20!Q101&gt;=1,TRUE,FALSE)</f>
        <v>0</v>
      </c>
      <c r="U101" t="b">
        <f t="shared" si="10"/>
        <v>0</v>
      </c>
      <c r="V101" t="str">
        <f t="shared" si="11"/>
        <v>HAMISHAMIS</v>
      </c>
    </row>
    <row r="102" spans="1:22" x14ac:dyDescent="0.25">
      <c r="A102" t="s">
        <v>130</v>
      </c>
      <c r="B102">
        <v>10</v>
      </c>
      <c r="C102">
        <v>134</v>
      </c>
      <c r="D102">
        <v>1</v>
      </c>
      <c r="E102">
        <v>0</v>
      </c>
      <c r="F102">
        <v>100000</v>
      </c>
      <c r="G102">
        <v>0</v>
      </c>
      <c r="H102" t="s">
        <v>16</v>
      </c>
      <c r="I102" t="s">
        <v>23</v>
      </c>
      <c r="J102" t="s">
        <v>18</v>
      </c>
      <c r="K102" t="s">
        <v>18</v>
      </c>
      <c r="L102" t="s">
        <v>19</v>
      </c>
      <c r="M102">
        <v>0</v>
      </c>
      <c r="N102">
        <v>2016</v>
      </c>
      <c r="O102">
        <v>33.465856479999999</v>
      </c>
      <c r="P102">
        <f t="shared" si="6"/>
        <v>11.512925464970229</v>
      </c>
      <c r="Q102">
        <f t="shared" si="7"/>
        <v>-1.7105288678732982</v>
      </c>
      <c r="R102">
        <f t="shared" si="8"/>
        <v>0.88382737696721325</v>
      </c>
      <c r="S102">
        <f t="shared" si="9"/>
        <v>-0.32543215118741708</v>
      </c>
      <c r="T102" t="b">
        <f>IF(Munka1!$B$2+Munka1!$B$3*test_20!S102+test_20!R102*Munka1!$B$4+Munka1!$B$5*test_20!Q102&gt;=1,TRUE,FALSE)</f>
        <v>0</v>
      </c>
      <c r="U102" t="b">
        <f t="shared" si="10"/>
        <v>0</v>
      </c>
      <c r="V102" t="str">
        <f t="shared" si="11"/>
        <v>HAMISHAMIS</v>
      </c>
    </row>
    <row r="103" spans="1:22" x14ac:dyDescent="0.25">
      <c r="A103" t="s">
        <v>131</v>
      </c>
      <c r="B103">
        <v>38</v>
      </c>
      <c r="C103">
        <v>133</v>
      </c>
      <c r="D103">
        <v>1</v>
      </c>
      <c r="E103">
        <v>10</v>
      </c>
      <c r="F103">
        <v>200000</v>
      </c>
      <c r="G103">
        <v>5.0000000000000002E-5</v>
      </c>
      <c r="H103" t="s">
        <v>16</v>
      </c>
      <c r="I103" t="s">
        <v>23</v>
      </c>
      <c r="J103" t="s">
        <v>18</v>
      </c>
      <c r="K103" t="s">
        <v>18</v>
      </c>
      <c r="L103" t="s">
        <v>19</v>
      </c>
      <c r="M103">
        <v>1</v>
      </c>
      <c r="N103">
        <v>2016</v>
      </c>
      <c r="O103">
        <v>30</v>
      </c>
      <c r="P103">
        <f t="shared" si="6"/>
        <v>12.206072645530174</v>
      </c>
      <c r="Q103">
        <f t="shared" si="7"/>
        <v>-0.11503119897488549</v>
      </c>
      <c r="R103">
        <f t="shared" si="8"/>
        <v>2.0329905097594341</v>
      </c>
      <c r="S103">
        <f t="shared" si="9"/>
        <v>-0.3244228658455458</v>
      </c>
      <c r="T103" t="b">
        <f>IF(Munka1!$B$2+Munka1!$B$3*test_20!S103+test_20!R103*Munka1!$B$4+Munka1!$B$5*test_20!Q103&gt;=1,TRUE,FALSE)</f>
        <v>0</v>
      </c>
      <c r="U103" t="b">
        <f t="shared" si="10"/>
        <v>0</v>
      </c>
      <c r="V103" t="str">
        <f t="shared" si="11"/>
        <v>HAMISHAMIS</v>
      </c>
    </row>
    <row r="104" spans="1:22" x14ac:dyDescent="0.25">
      <c r="A104" t="s">
        <v>132</v>
      </c>
      <c r="B104">
        <v>60</v>
      </c>
      <c r="C104">
        <v>127</v>
      </c>
      <c r="D104">
        <v>1</v>
      </c>
      <c r="E104">
        <v>135844</v>
      </c>
      <c r="F104">
        <v>90000</v>
      </c>
      <c r="G104">
        <v>1.5093777779999999</v>
      </c>
      <c r="H104" t="s">
        <v>41</v>
      </c>
      <c r="I104" t="s">
        <v>37</v>
      </c>
      <c r="J104" t="s">
        <v>19</v>
      </c>
      <c r="K104" t="s">
        <v>18</v>
      </c>
      <c r="L104" t="s">
        <v>19</v>
      </c>
      <c r="M104">
        <v>373</v>
      </c>
      <c r="N104">
        <v>2016</v>
      </c>
      <c r="O104">
        <v>27.58635417</v>
      </c>
      <c r="P104">
        <f t="shared" si="6"/>
        <v>11.407564949312402</v>
      </c>
      <c r="Q104">
        <f t="shared" si="7"/>
        <v>1.1385741123024387</v>
      </c>
      <c r="R104">
        <f t="shared" si="8"/>
        <v>0.70915102590979007</v>
      </c>
      <c r="S104">
        <f t="shared" si="9"/>
        <v>5.1031281330570361E-2</v>
      </c>
      <c r="T104" t="b">
        <f>IF(Munka1!$B$2+Munka1!$B$3*test_20!S104+test_20!R104*Munka1!$B$4+Munka1!$B$5*test_20!Q104&gt;=1,TRUE,FALSE)</f>
        <v>1</v>
      </c>
      <c r="U104" t="b">
        <f t="shared" si="10"/>
        <v>1</v>
      </c>
      <c r="V104" t="str">
        <f t="shared" si="11"/>
        <v>IGAZIGAZ</v>
      </c>
    </row>
    <row r="105" spans="1:22" x14ac:dyDescent="0.25">
      <c r="A105" t="s">
        <v>133</v>
      </c>
      <c r="B105">
        <v>12</v>
      </c>
      <c r="C105">
        <v>91</v>
      </c>
      <c r="D105">
        <v>0</v>
      </c>
      <c r="E105">
        <v>0</v>
      </c>
      <c r="F105">
        <v>30816.717000000001</v>
      </c>
      <c r="G105">
        <v>0</v>
      </c>
      <c r="H105" t="s">
        <v>16</v>
      </c>
      <c r="I105" t="s">
        <v>37</v>
      </c>
      <c r="J105" t="s">
        <v>18</v>
      </c>
      <c r="K105" t="s">
        <v>18</v>
      </c>
      <c r="L105" t="s">
        <v>18</v>
      </c>
      <c r="M105">
        <v>0</v>
      </c>
      <c r="N105">
        <v>2016</v>
      </c>
      <c r="O105">
        <v>30</v>
      </c>
      <c r="P105">
        <f t="shared" si="6"/>
        <v>10.335812581461132</v>
      </c>
      <c r="Q105">
        <f t="shared" si="7"/>
        <v>-1.5965647486662686</v>
      </c>
      <c r="R105">
        <f t="shared" si="8"/>
        <v>-1.0676986002006514</v>
      </c>
      <c r="S105">
        <f t="shared" si="9"/>
        <v>-0.32543215118741708</v>
      </c>
      <c r="T105" t="b">
        <f>IF(Munka1!$B$2+Munka1!$B$3*test_20!S105+test_20!R105*Munka1!$B$4+Munka1!$B$5*test_20!Q105&gt;=1,TRUE,FALSE)</f>
        <v>0</v>
      </c>
      <c r="U105" t="b">
        <f t="shared" si="10"/>
        <v>0</v>
      </c>
      <c r="V105" t="str">
        <f t="shared" si="11"/>
        <v>HAMISHAMIS</v>
      </c>
    </row>
    <row r="106" spans="1:22" x14ac:dyDescent="0.25">
      <c r="A106" t="s">
        <v>134</v>
      </c>
      <c r="B106">
        <v>55</v>
      </c>
      <c r="C106">
        <v>125</v>
      </c>
      <c r="D106">
        <v>0</v>
      </c>
      <c r="E106">
        <v>75844.564859999999</v>
      </c>
      <c r="F106">
        <v>49849.951549999998</v>
      </c>
      <c r="G106">
        <v>1.5214571429999999</v>
      </c>
      <c r="H106" t="s">
        <v>41</v>
      </c>
      <c r="I106" t="s">
        <v>49</v>
      </c>
      <c r="J106" t="s">
        <v>19</v>
      </c>
      <c r="K106" t="s">
        <v>18</v>
      </c>
      <c r="L106" t="s">
        <v>18</v>
      </c>
      <c r="M106">
        <v>314</v>
      </c>
      <c r="N106">
        <v>2016</v>
      </c>
      <c r="O106">
        <v>30</v>
      </c>
      <c r="P106">
        <f t="shared" si="6"/>
        <v>10.816772803473764</v>
      </c>
      <c r="Q106">
        <f t="shared" si="7"/>
        <v>0.85366381428486504</v>
      </c>
      <c r="R106">
        <f t="shared" si="8"/>
        <v>-0.27031851848411192</v>
      </c>
      <c r="S106">
        <f t="shared" si="9"/>
        <v>-8.5165538398351576E-3</v>
      </c>
      <c r="T106" t="b">
        <f>IF(Munka1!$B$2+Munka1!$B$3*test_20!S106+test_20!R106*Munka1!$B$4+Munka1!$B$5*test_20!Q106&gt;=1,TRUE,FALSE)</f>
        <v>1</v>
      </c>
      <c r="U106" t="b">
        <f t="shared" si="10"/>
        <v>1</v>
      </c>
      <c r="V106" t="str">
        <f t="shared" si="11"/>
        <v>IGAZIGAZ</v>
      </c>
    </row>
    <row r="107" spans="1:22" x14ac:dyDescent="0.25">
      <c r="A107" t="s">
        <v>135</v>
      </c>
      <c r="B107">
        <v>55</v>
      </c>
      <c r="C107">
        <v>131</v>
      </c>
      <c r="D107">
        <v>0</v>
      </c>
      <c r="E107">
        <v>66209.729900000006</v>
      </c>
      <c r="F107">
        <v>83886.92568</v>
      </c>
      <c r="G107">
        <v>0.78927352900000003</v>
      </c>
      <c r="H107" t="s">
        <v>16</v>
      </c>
      <c r="I107" t="s">
        <v>55</v>
      </c>
      <c r="J107" t="s">
        <v>18</v>
      </c>
      <c r="K107" t="s">
        <v>18</v>
      </c>
      <c r="L107" t="s">
        <v>18</v>
      </c>
      <c r="M107">
        <v>456</v>
      </c>
      <c r="N107">
        <v>2016</v>
      </c>
      <c r="O107">
        <v>40</v>
      </c>
      <c r="P107">
        <f t="shared" si="6"/>
        <v>11.337225048131033</v>
      </c>
      <c r="Q107">
        <f t="shared" si="7"/>
        <v>0.85366381428486504</v>
      </c>
      <c r="R107">
        <f t="shared" si="8"/>
        <v>0.59253506977681136</v>
      </c>
      <c r="S107">
        <f t="shared" si="9"/>
        <v>0.1348019647058866</v>
      </c>
      <c r="T107" t="b">
        <f>IF(Munka1!$B$2+Munka1!$B$3*test_20!S107+test_20!R107*Munka1!$B$4+Munka1!$B$5*test_20!Q107&gt;=1,TRUE,FALSE)</f>
        <v>1</v>
      </c>
      <c r="U107" t="b">
        <f t="shared" si="10"/>
        <v>0</v>
      </c>
      <c r="V107" t="str">
        <f t="shared" si="11"/>
        <v>IGAZHAMIS</v>
      </c>
    </row>
    <row r="108" spans="1:22" x14ac:dyDescent="0.25">
      <c r="A108" t="s">
        <v>136</v>
      </c>
      <c r="B108">
        <v>25</v>
      </c>
      <c r="C108">
        <v>59</v>
      </c>
      <c r="D108">
        <v>1</v>
      </c>
      <c r="E108">
        <v>75</v>
      </c>
      <c r="F108">
        <v>250000</v>
      </c>
      <c r="G108">
        <v>2.9999999999999997E-4</v>
      </c>
      <c r="H108" t="s">
        <v>16</v>
      </c>
      <c r="I108" t="s">
        <v>55</v>
      </c>
      <c r="J108" t="s">
        <v>18</v>
      </c>
      <c r="K108" t="s">
        <v>18</v>
      </c>
      <c r="L108" t="s">
        <v>19</v>
      </c>
      <c r="M108">
        <v>2</v>
      </c>
      <c r="N108">
        <v>2016</v>
      </c>
      <c r="O108">
        <v>30</v>
      </c>
      <c r="P108">
        <f t="shared" si="6"/>
        <v>12.429216196844383</v>
      </c>
      <c r="Q108">
        <f t="shared" si="7"/>
        <v>-0.8557979738205771</v>
      </c>
      <c r="R108">
        <f t="shared" si="8"/>
        <v>2.4029384078140255</v>
      </c>
      <c r="S108">
        <f t="shared" si="9"/>
        <v>-0.32341358050367452</v>
      </c>
      <c r="T108" t="b">
        <f>IF(Munka1!$B$2+Munka1!$B$3*test_20!S108+test_20!R108*Munka1!$B$4+Munka1!$B$5*test_20!Q108&gt;=1,TRUE,FALSE)</f>
        <v>0</v>
      </c>
      <c r="U108" t="b">
        <f t="shared" si="10"/>
        <v>0</v>
      </c>
      <c r="V108" t="str">
        <f t="shared" si="11"/>
        <v>HAMISHAMIS</v>
      </c>
    </row>
    <row r="109" spans="1:22" x14ac:dyDescent="0.25">
      <c r="A109" t="s">
        <v>137</v>
      </c>
      <c r="B109">
        <v>57</v>
      </c>
      <c r="C109">
        <v>131</v>
      </c>
      <c r="D109">
        <v>1</v>
      </c>
      <c r="E109">
        <v>385</v>
      </c>
      <c r="F109">
        <v>55500</v>
      </c>
      <c r="G109">
        <v>6.9369369999999998E-3</v>
      </c>
      <c r="H109" t="s">
        <v>16</v>
      </c>
      <c r="I109" t="s">
        <v>23</v>
      </c>
      <c r="J109" t="s">
        <v>18</v>
      </c>
      <c r="K109" t="s">
        <v>18</v>
      </c>
      <c r="L109" t="s">
        <v>19</v>
      </c>
      <c r="M109">
        <v>3</v>
      </c>
      <c r="N109">
        <v>2016</v>
      </c>
      <c r="O109">
        <v>30</v>
      </c>
      <c r="P109">
        <f t="shared" si="6"/>
        <v>10.924138299734526</v>
      </c>
      <c r="Q109">
        <f t="shared" si="7"/>
        <v>0.96762793349189458</v>
      </c>
      <c r="R109">
        <f t="shared" si="8"/>
        <v>-9.2318126219458688E-2</v>
      </c>
      <c r="S109">
        <f t="shared" si="9"/>
        <v>-0.32240429516180324</v>
      </c>
      <c r="T109" t="b">
        <f>IF(Munka1!$B$2+Munka1!$B$3*test_20!S109+test_20!R109*Munka1!$B$4+Munka1!$B$5*test_20!Q109&gt;=1,TRUE,FALSE)</f>
        <v>0</v>
      </c>
      <c r="U109" t="b">
        <f t="shared" si="10"/>
        <v>0</v>
      </c>
      <c r="V109" t="str">
        <f t="shared" si="11"/>
        <v>HAMISHAMIS</v>
      </c>
    </row>
    <row r="110" spans="1:22" x14ac:dyDescent="0.25">
      <c r="A110" t="s">
        <v>138</v>
      </c>
      <c r="B110">
        <v>26</v>
      </c>
      <c r="C110">
        <v>75</v>
      </c>
      <c r="D110">
        <v>1</v>
      </c>
      <c r="E110">
        <v>15</v>
      </c>
      <c r="F110">
        <v>100000</v>
      </c>
      <c r="G110">
        <v>1.4999999999999999E-4</v>
      </c>
      <c r="H110" t="s">
        <v>16</v>
      </c>
      <c r="I110" t="s">
        <v>25</v>
      </c>
      <c r="J110" t="s">
        <v>18</v>
      </c>
      <c r="K110" t="s">
        <v>18</v>
      </c>
      <c r="L110" t="s">
        <v>19</v>
      </c>
      <c r="M110">
        <v>2</v>
      </c>
      <c r="N110">
        <v>2016</v>
      </c>
      <c r="O110">
        <v>30</v>
      </c>
      <c r="P110">
        <f t="shared" si="6"/>
        <v>11.512925464970229</v>
      </c>
      <c r="Q110">
        <f t="shared" si="7"/>
        <v>-0.79881591421706233</v>
      </c>
      <c r="R110">
        <f t="shared" si="8"/>
        <v>0.88382737696721325</v>
      </c>
      <c r="S110">
        <f t="shared" si="9"/>
        <v>-0.32341358050367452</v>
      </c>
      <c r="T110" t="b">
        <f>IF(Munka1!$B$2+Munka1!$B$3*test_20!S110+test_20!R110*Munka1!$B$4+Munka1!$B$5*test_20!Q110&gt;=1,TRUE,FALSE)</f>
        <v>0</v>
      </c>
      <c r="U110" t="b">
        <f t="shared" si="10"/>
        <v>0</v>
      </c>
      <c r="V110" t="str">
        <f t="shared" si="11"/>
        <v>HAMISHAMIS</v>
      </c>
    </row>
    <row r="111" spans="1:22" x14ac:dyDescent="0.25">
      <c r="A111" t="s">
        <v>139</v>
      </c>
      <c r="B111">
        <v>56</v>
      </c>
      <c r="C111">
        <v>135</v>
      </c>
      <c r="D111">
        <v>1</v>
      </c>
      <c r="E111">
        <v>341</v>
      </c>
      <c r="F111">
        <v>50000</v>
      </c>
      <c r="G111">
        <v>6.8199999999999997E-3</v>
      </c>
      <c r="H111" t="s">
        <v>16</v>
      </c>
      <c r="I111" t="s">
        <v>55</v>
      </c>
      <c r="J111" t="s">
        <v>18</v>
      </c>
      <c r="K111" t="s">
        <v>18</v>
      </c>
      <c r="L111" t="s">
        <v>19</v>
      </c>
      <c r="M111">
        <v>8</v>
      </c>
      <c r="N111">
        <v>2016</v>
      </c>
      <c r="O111">
        <v>20.132800929999998</v>
      </c>
      <c r="P111">
        <f t="shared" si="6"/>
        <v>10.819778284410283</v>
      </c>
      <c r="Q111">
        <f t="shared" si="7"/>
        <v>0.91064587388837981</v>
      </c>
      <c r="R111">
        <f t="shared" si="8"/>
        <v>-0.26533575582500774</v>
      </c>
      <c r="S111">
        <f t="shared" si="9"/>
        <v>-0.31735786845244685</v>
      </c>
      <c r="T111" t="b">
        <f>IF(Munka1!$B$2+Munka1!$B$3*test_20!S111+test_20!R111*Munka1!$B$4+Munka1!$B$5*test_20!Q111&gt;=1,TRUE,FALSE)</f>
        <v>0</v>
      </c>
      <c r="U111" t="b">
        <f t="shared" si="10"/>
        <v>0</v>
      </c>
      <c r="V111" t="str">
        <f t="shared" si="11"/>
        <v>HAMISHAMIS</v>
      </c>
    </row>
    <row r="112" spans="1:22" x14ac:dyDescent="0.25">
      <c r="A112" t="s">
        <v>140</v>
      </c>
      <c r="B112">
        <v>12</v>
      </c>
      <c r="C112">
        <v>28</v>
      </c>
      <c r="D112">
        <v>0</v>
      </c>
      <c r="E112">
        <v>491.1833413</v>
      </c>
      <c r="F112">
        <v>69916.717749999996</v>
      </c>
      <c r="G112">
        <v>7.0252630000000003E-3</v>
      </c>
      <c r="H112" t="s">
        <v>16</v>
      </c>
      <c r="I112" t="s">
        <v>28</v>
      </c>
      <c r="J112" t="s">
        <v>18</v>
      </c>
      <c r="K112" t="s">
        <v>18</v>
      </c>
      <c r="L112" t="s">
        <v>19</v>
      </c>
      <c r="M112">
        <v>4</v>
      </c>
      <c r="N112">
        <v>2016</v>
      </c>
      <c r="O112">
        <v>44</v>
      </c>
      <c r="P112">
        <f t="shared" si="6"/>
        <v>11.15506006629278</v>
      </c>
      <c r="Q112">
        <f t="shared" si="7"/>
        <v>-1.5965647486662686</v>
      </c>
      <c r="R112">
        <f t="shared" si="8"/>
        <v>0.29052521229578332</v>
      </c>
      <c r="S112">
        <f t="shared" si="9"/>
        <v>-0.32139500981993196</v>
      </c>
      <c r="T112" t="b">
        <f>IF(Munka1!$B$2+Munka1!$B$3*test_20!S112+test_20!R112*Munka1!$B$4+Munka1!$B$5*test_20!Q112&gt;=1,TRUE,FALSE)</f>
        <v>0</v>
      </c>
      <c r="U112" t="b">
        <f t="shared" si="10"/>
        <v>0</v>
      </c>
      <c r="V112" t="str">
        <f t="shared" si="11"/>
        <v>HAMISHAMIS</v>
      </c>
    </row>
    <row r="113" spans="1:22" x14ac:dyDescent="0.25">
      <c r="A113" t="s">
        <v>141</v>
      </c>
      <c r="B113">
        <v>54</v>
      </c>
      <c r="C113">
        <v>129</v>
      </c>
      <c r="D113">
        <v>1</v>
      </c>
      <c r="E113">
        <v>50667</v>
      </c>
      <c r="F113">
        <v>50000</v>
      </c>
      <c r="G113">
        <v>1.0133399999999999</v>
      </c>
      <c r="H113" t="s">
        <v>41</v>
      </c>
      <c r="I113" t="s">
        <v>37</v>
      </c>
      <c r="J113" t="s">
        <v>19</v>
      </c>
      <c r="K113" t="s">
        <v>18</v>
      </c>
      <c r="L113" t="s">
        <v>19</v>
      </c>
      <c r="M113">
        <v>303</v>
      </c>
      <c r="N113">
        <v>2016</v>
      </c>
      <c r="O113">
        <v>30</v>
      </c>
      <c r="P113">
        <f t="shared" si="6"/>
        <v>10.819778284410283</v>
      </c>
      <c r="Q113">
        <f t="shared" si="7"/>
        <v>0.79668175468135027</v>
      </c>
      <c r="R113">
        <f t="shared" si="8"/>
        <v>-0.26533575582500774</v>
      </c>
      <c r="S113">
        <f t="shared" si="9"/>
        <v>-1.9618692600419235E-2</v>
      </c>
      <c r="T113" t="b">
        <f>IF(Munka1!$B$2+Munka1!$B$3*test_20!S113+test_20!R113*Munka1!$B$4+Munka1!$B$5*test_20!Q113&gt;=1,TRUE,FALSE)</f>
        <v>1</v>
      </c>
      <c r="U113" t="b">
        <f t="shared" si="10"/>
        <v>1</v>
      </c>
      <c r="V113" t="str">
        <f t="shared" si="11"/>
        <v>IGAZIGAZ</v>
      </c>
    </row>
    <row r="114" spans="1:22" x14ac:dyDescent="0.25">
      <c r="A114" t="s">
        <v>142</v>
      </c>
      <c r="B114">
        <v>51</v>
      </c>
      <c r="C114">
        <v>133</v>
      </c>
      <c r="D114">
        <v>1</v>
      </c>
      <c r="E114">
        <v>506351.12</v>
      </c>
      <c r="F114">
        <v>100000</v>
      </c>
      <c r="G114">
        <v>5.0635111999999998</v>
      </c>
      <c r="H114" t="s">
        <v>41</v>
      </c>
      <c r="I114" t="s">
        <v>46</v>
      </c>
      <c r="J114" t="s">
        <v>19</v>
      </c>
      <c r="K114" t="s">
        <v>19</v>
      </c>
      <c r="L114" t="s">
        <v>19</v>
      </c>
      <c r="M114">
        <v>352</v>
      </c>
      <c r="N114">
        <v>2016</v>
      </c>
      <c r="O114">
        <v>45</v>
      </c>
      <c r="P114">
        <f t="shared" si="6"/>
        <v>11.512925464970229</v>
      </c>
      <c r="Q114">
        <f t="shared" si="7"/>
        <v>0.62573557587080608</v>
      </c>
      <c r="R114">
        <f t="shared" si="8"/>
        <v>0.88382737696721325</v>
      </c>
      <c r="S114">
        <f t="shared" si="9"/>
        <v>2.9836289151273482E-2</v>
      </c>
      <c r="T114" t="b">
        <f>IF(Munka1!$B$2+Munka1!$B$3*test_20!S114+test_20!R114*Munka1!$B$4+Munka1!$B$5*test_20!Q114&gt;=1,TRUE,FALSE)</f>
        <v>1</v>
      </c>
      <c r="U114" t="b">
        <f t="shared" si="10"/>
        <v>1</v>
      </c>
      <c r="V114" t="str">
        <f t="shared" si="11"/>
        <v>IGAZIGAZ</v>
      </c>
    </row>
    <row r="115" spans="1:22" x14ac:dyDescent="0.25">
      <c r="A115" t="s">
        <v>143</v>
      </c>
      <c r="B115">
        <v>10</v>
      </c>
      <c r="C115">
        <v>126</v>
      </c>
      <c r="D115">
        <v>0</v>
      </c>
      <c r="E115">
        <v>3395.1934160000001</v>
      </c>
      <c r="F115">
        <v>46661.689619999997</v>
      </c>
      <c r="G115">
        <v>7.2761905000000002E-2</v>
      </c>
      <c r="H115" t="s">
        <v>16</v>
      </c>
      <c r="I115" t="s">
        <v>25</v>
      </c>
      <c r="J115" t="s">
        <v>18</v>
      </c>
      <c r="K115" t="s">
        <v>18</v>
      </c>
      <c r="L115" t="s">
        <v>18</v>
      </c>
      <c r="M115">
        <v>34</v>
      </c>
      <c r="N115">
        <v>2016</v>
      </c>
      <c r="O115">
        <v>30</v>
      </c>
      <c r="P115">
        <f t="shared" si="6"/>
        <v>10.750678756235709</v>
      </c>
      <c r="Q115">
        <f t="shared" si="7"/>
        <v>-1.7105288678732982</v>
      </c>
      <c r="R115">
        <f t="shared" si="8"/>
        <v>-0.37989530753148743</v>
      </c>
      <c r="S115">
        <f t="shared" si="9"/>
        <v>-0.29111644956379357</v>
      </c>
      <c r="T115" t="b">
        <f>IF(Munka1!$B$2+Munka1!$B$3*test_20!S115+test_20!R115*Munka1!$B$4+Munka1!$B$5*test_20!Q115&gt;=1,TRUE,FALSE)</f>
        <v>0</v>
      </c>
      <c r="U115" t="b">
        <f t="shared" si="10"/>
        <v>0</v>
      </c>
      <c r="V115" t="str">
        <f t="shared" si="11"/>
        <v>HAMISHAMIS</v>
      </c>
    </row>
    <row r="116" spans="1:22" x14ac:dyDescent="0.25">
      <c r="A116" t="s">
        <v>144</v>
      </c>
      <c r="B116">
        <v>36</v>
      </c>
      <c r="C116">
        <v>132</v>
      </c>
      <c r="D116">
        <v>0</v>
      </c>
      <c r="E116">
        <v>14.8600776</v>
      </c>
      <c r="F116">
        <v>66870.349199999997</v>
      </c>
      <c r="G116">
        <v>2.22222E-4</v>
      </c>
      <c r="H116" t="s">
        <v>16</v>
      </c>
      <c r="I116" t="s">
        <v>28</v>
      </c>
      <c r="J116" t="s">
        <v>18</v>
      </c>
      <c r="K116" t="s">
        <v>18</v>
      </c>
      <c r="L116" t="s">
        <v>19</v>
      </c>
      <c r="M116">
        <v>2</v>
      </c>
      <c r="N116">
        <v>2016</v>
      </c>
      <c r="O116">
        <v>14</v>
      </c>
      <c r="P116">
        <f t="shared" si="6"/>
        <v>11.110510937107067</v>
      </c>
      <c r="Q116">
        <f t="shared" si="7"/>
        <v>-0.22899531818191499</v>
      </c>
      <c r="R116">
        <f t="shared" si="8"/>
        <v>0.21666756951223656</v>
      </c>
      <c r="S116">
        <f t="shared" si="9"/>
        <v>-0.32341358050367452</v>
      </c>
      <c r="T116" t="b">
        <f>IF(Munka1!$B$2+Munka1!$B$3*test_20!S116+test_20!R116*Munka1!$B$4+Munka1!$B$5*test_20!Q116&gt;=1,TRUE,FALSE)</f>
        <v>0</v>
      </c>
      <c r="U116" t="b">
        <f t="shared" si="10"/>
        <v>0</v>
      </c>
      <c r="V116" t="str">
        <f t="shared" si="11"/>
        <v>HAMISHAMIS</v>
      </c>
    </row>
    <row r="117" spans="1:22" x14ac:dyDescent="0.25">
      <c r="A117" t="s">
        <v>145</v>
      </c>
      <c r="B117">
        <v>22</v>
      </c>
      <c r="C117">
        <v>134</v>
      </c>
      <c r="D117">
        <v>1</v>
      </c>
      <c r="E117">
        <v>0</v>
      </c>
      <c r="F117">
        <v>50000</v>
      </c>
      <c r="G117">
        <v>0</v>
      </c>
      <c r="H117" t="s">
        <v>16</v>
      </c>
      <c r="I117" t="s">
        <v>146</v>
      </c>
      <c r="J117" t="s">
        <v>18</v>
      </c>
      <c r="K117" t="s">
        <v>18</v>
      </c>
      <c r="L117" t="s">
        <v>19</v>
      </c>
      <c r="M117">
        <v>0</v>
      </c>
      <c r="N117">
        <v>2016</v>
      </c>
      <c r="O117">
        <v>50</v>
      </c>
      <c r="P117">
        <f t="shared" si="6"/>
        <v>10.819778284410283</v>
      </c>
      <c r="Q117">
        <f t="shared" si="7"/>
        <v>-1.0267441526311214</v>
      </c>
      <c r="R117">
        <f t="shared" si="8"/>
        <v>-0.26533575582500774</v>
      </c>
      <c r="S117">
        <f t="shared" si="9"/>
        <v>-0.32543215118741708</v>
      </c>
      <c r="T117" t="b">
        <f>IF(Munka1!$B$2+Munka1!$B$3*test_20!S117+test_20!R117*Munka1!$B$4+Munka1!$B$5*test_20!Q117&gt;=1,TRUE,FALSE)</f>
        <v>0</v>
      </c>
      <c r="U117" t="b">
        <f t="shared" si="10"/>
        <v>0</v>
      </c>
      <c r="V117" t="str">
        <f t="shared" si="11"/>
        <v>HAMISHAMIS</v>
      </c>
    </row>
    <row r="118" spans="1:22" x14ac:dyDescent="0.25">
      <c r="A118" t="s">
        <v>147</v>
      </c>
      <c r="B118">
        <v>7</v>
      </c>
      <c r="C118">
        <v>119</v>
      </c>
      <c r="D118">
        <v>1</v>
      </c>
      <c r="E118">
        <v>396</v>
      </c>
      <c r="F118">
        <v>25000</v>
      </c>
      <c r="G118">
        <v>1.584E-2</v>
      </c>
      <c r="H118" t="s">
        <v>16</v>
      </c>
      <c r="I118" t="s">
        <v>17</v>
      </c>
      <c r="J118" t="s">
        <v>18</v>
      </c>
      <c r="K118" t="s">
        <v>18</v>
      </c>
      <c r="L118" t="s">
        <v>19</v>
      </c>
      <c r="M118">
        <v>5</v>
      </c>
      <c r="N118">
        <v>2016</v>
      </c>
      <c r="O118">
        <v>25.057418980000001</v>
      </c>
      <c r="P118">
        <f t="shared" si="6"/>
        <v>10.126631103850338</v>
      </c>
      <c r="Q118">
        <f t="shared" si="7"/>
        <v>-1.8814750466838424</v>
      </c>
      <c r="R118">
        <f t="shared" si="8"/>
        <v>-1.4144988886172287</v>
      </c>
      <c r="S118">
        <f t="shared" si="9"/>
        <v>-0.32038572447806068</v>
      </c>
      <c r="T118" t="b">
        <f>IF(Munka1!$B$2+Munka1!$B$3*test_20!S118+test_20!R118*Munka1!$B$4+Munka1!$B$5*test_20!Q118&gt;=1,TRUE,FALSE)</f>
        <v>0</v>
      </c>
      <c r="U118" t="b">
        <f t="shared" si="10"/>
        <v>0</v>
      </c>
      <c r="V118" t="str">
        <f t="shared" si="11"/>
        <v>HAMISHAMIS</v>
      </c>
    </row>
    <row r="119" spans="1:22" x14ac:dyDescent="0.25">
      <c r="A119" t="s">
        <v>148</v>
      </c>
      <c r="B119">
        <v>28</v>
      </c>
      <c r="C119">
        <v>131</v>
      </c>
      <c r="D119">
        <v>0</v>
      </c>
      <c r="E119">
        <v>4062.3768660000001</v>
      </c>
      <c r="F119">
        <v>44292.059759999996</v>
      </c>
      <c r="G119">
        <v>9.1717948999999993E-2</v>
      </c>
      <c r="H119" t="s">
        <v>16</v>
      </c>
      <c r="I119" t="s">
        <v>25</v>
      </c>
      <c r="J119" t="s">
        <v>18</v>
      </c>
      <c r="K119" t="s">
        <v>18</v>
      </c>
      <c r="L119" t="s">
        <v>18</v>
      </c>
      <c r="M119">
        <v>60</v>
      </c>
      <c r="N119">
        <v>2016</v>
      </c>
      <c r="O119">
        <v>30</v>
      </c>
      <c r="P119">
        <f t="shared" si="6"/>
        <v>10.69856070204494</v>
      </c>
      <c r="Q119">
        <f t="shared" si="7"/>
        <v>-0.6848517950100329</v>
      </c>
      <c r="R119">
        <f t="shared" si="8"/>
        <v>-0.46630141017265592</v>
      </c>
      <c r="S119">
        <f t="shared" si="9"/>
        <v>-0.26487503067514029</v>
      </c>
      <c r="T119" t="b">
        <f>IF(Munka1!$B$2+Munka1!$B$3*test_20!S119+test_20!R119*Munka1!$B$4+Munka1!$B$5*test_20!Q119&gt;=1,TRUE,FALSE)</f>
        <v>0</v>
      </c>
      <c r="U119" t="b">
        <f t="shared" si="10"/>
        <v>0</v>
      </c>
      <c r="V119" t="str">
        <f t="shared" si="11"/>
        <v>HAMISHAMIS</v>
      </c>
    </row>
    <row r="120" spans="1:22" x14ac:dyDescent="0.25">
      <c r="A120" t="s">
        <v>149</v>
      </c>
      <c r="B120">
        <v>60</v>
      </c>
      <c r="C120">
        <v>134</v>
      </c>
      <c r="D120">
        <v>1</v>
      </c>
      <c r="E120">
        <v>400787.5</v>
      </c>
      <c r="F120">
        <v>50000</v>
      </c>
      <c r="G120">
        <v>8.0157500000000006</v>
      </c>
      <c r="H120" t="s">
        <v>41</v>
      </c>
      <c r="I120" t="s">
        <v>37</v>
      </c>
      <c r="J120" t="s">
        <v>19</v>
      </c>
      <c r="K120" t="s">
        <v>19</v>
      </c>
      <c r="L120" t="s">
        <v>19</v>
      </c>
      <c r="M120">
        <v>2087</v>
      </c>
      <c r="N120">
        <v>2016</v>
      </c>
      <c r="O120">
        <v>45.458171299999997</v>
      </c>
      <c r="P120">
        <f t="shared" si="6"/>
        <v>10.819778284410283</v>
      </c>
      <c r="Q120">
        <f t="shared" si="7"/>
        <v>1.1385741123024387</v>
      </c>
      <c r="R120">
        <f t="shared" si="8"/>
        <v>-0.26533575582500774</v>
      </c>
      <c r="S120">
        <f t="shared" si="9"/>
        <v>1.7809463572979443</v>
      </c>
      <c r="T120" t="b">
        <f>IF(Munka1!$B$2+Munka1!$B$3*test_20!S120+test_20!R120*Munka1!$B$4+Munka1!$B$5*test_20!Q120&gt;=1,TRUE,FALSE)</f>
        <v>1</v>
      </c>
      <c r="U120" t="b">
        <f t="shared" si="10"/>
        <v>1</v>
      </c>
      <c r="V120" t="str">
        <f t="shared" si="11"/>
        <v>IGAZIGAZ</v>
      </c>
    </row>
    <row r="121" spans="1:22" x14ac:dyDescent="0.25">
      <c r="A121" t="s">
        <v>150</v>
      </c>
      <c r="B121">
        <v>16</v>
      </c>
      <c r="C121">
        <v>121</v>
      </c>
      <c r="D121">
        <v>0</v>
      </c>
      <c r="E121">
        <v>0</v>
      </c>
      <c r="F121">
        <v>58066.7408</v>
      </c>
      <c r="G121">
        <v>0</v>
      </c>
      <c r="H121" t="s">
        <v>16</v>
      </c>
      <c r="I121" t="s">
        <v>28</v>
      </c>
      <c r="J121" t="s">
        <v>18</v>
      </c>
      <c r="K121" t="s">
        <v>18</v>
      </c>
      <c r="L121" t="s">
        <v>19</v>
      </c>
      <c r="M121">
        <v>0</v>
      </c>
      <c r="N121">
        <v>2016</v>
      </c>
      <c r="O121">
        <v>30</v>
      </c>
      <c r="P121">
        <f t="shared" si="6"/>
        <v>10.969348331425071</v>
      </c>
      <c r="Q121">
        <f t="shared" si="7"/>
        <v>-1.3686365102522098</v>
      </c>
      <c r="R121">
        <f t="shared" si="8"/>
        <v>-1.7364778491532003E-2</v>
      </c>
      <c r="S121">
        <f t="shared" si="9"/>
        <v>-0.32543215118741708</v>
      </c>
      <c r="T121" t="b">
        <f>IF(Munka1!$B$2+Munka1!$B$3*test_20!S121+test_20!R121*Munka1!$B$4+Munka1!$B$5*test_20!Q121&gt;=1,TRUE,FALSE)</f>
        <v>0</v>
      </c>
      <c r="U121" t="b">
        <f t="shared" si="10"/>
        <v>0</v>
      </c>
      <c r="V121" t="str">
        <f t="shared" si="11"/>
        <v>HAMISHAMIS</v>
      </c>
    </row>
    <row r="122" spans="1:22" x14ac:dyDescent="0.25">
      <c r="A122" t="s">
        <v>151</v>
      </c>
      <c r="B122">
        <v>63</v>
      </c>
      <c r="C122">
        <v>135</v>
      </c>
      <c r="D122">
        <v>0</v>
      </c>
      <c r="E122">
        <v>587.01363019999997</v>
      </c>
      <c r="F122">
        <v>28139.135399999999</v>
      </c>
      <c r="G122">
        <v>2.0861111000000002E-2</v>
      </c>
      <c r="H122" t="s">
        <v>16</v>
      </c>
      <c r="I122" t="s">
        <v>17</v>
      </c>
      <c r="J122" t="s">
        <v>18</v>
      </c>
      <c r="K122" t="s">
        <v>18</v>
      </c>
      <c r="L122" t="s">
        <v>19</v>
      </c>
      <c r="M122">
        <v>4</v>
      </c>
      <c r="N122">
        <v>2016</v>
      </c>
      <c r="O122">
        <v>45</v>
      </c>
      <c r="P122">
        <f t="shared" si="6"/>
        <v>10.244916605249664</v>
      </c>
      <c r="Q122">
        <f t="shared" si="7"/>
        <v>1.3095202911129831</v>
      </c>
      <c r="R122">
        <f t="shared" si="8"/>
        <v>-1.2183943077082506</v>
      </c>
      <c r="S122">
        <f t="shared" si="9"/>
        <v>-0.32139500981993196</v>
      </c>
      <c r="T122" t="b">
        <f>IF(Munka1!$B$2+Munka1!$B$3*test_20!S122+test_20!R122*Munka1!$B$4+Munka1!$B$5*test_20!Q122&gt;=1,TRUE,FALSE)</f>
        <v>0</v>
      </c>
      <c r="U122" t="b">
        <f t="shared" si="10"/>
        <v>0</v>
      </c>
      <c r="V122" t="str">
        <f t="shared" si="11"/>
        <v>HAMISHAMIS</v>
      </c>
    </row>
    <row r="123" spans="1:22" x14ac:dyDescent="0.25">
      <c r="A123" t="s">
        <v>152</v>
      </c>
      <c r="B123">
        <v>55</v>
      </c>
      <c r="C123">
        <v>135</v>
      </c>
      <c r="D123">
        <v>1</v>
      </c>
      <c r="E123">
        <v>7493</v>
      </c>
      <c r="F123">
        <v>50000</v>
      </c>
      <c r="G123">
        <v>0.14985999999999999</v>
      </c>
      <c r="H123" t="s">
        <v>16</v>
      </c>
      <c r="I123" t="s">
        <v>49</v>
      </c>
      <c r="J123" t="s">
        <v>18</v>
      </c>
      <c r="K123" t="s">
        <v>18</v>
      </c>
      <c r="L123" t="s">
        <v>19</v>
      </c>
      <c r="M123">
        <v>38</v>
      </c>
      <c r="N123">
        <v>2016</v>
      </c>
      <c r="O123">
        <v>45</v>
      </c>
      <c r="P123">
        <f t="shared" si="6"/>
        <v>10.819778284410283</v>
      </c>
      <c r="Q123">
        <f t="shared" si="7"/>
        <v>0.85366381428486504</v>
      </c>
      <c r="R123">
        <f t="shared" si="8"/>
        <v>-0.26533575582500774</v>
      </c>
      <c r="S123">
        <f t="shared" si="9"/>
        <v>-0.28707930819630845</v>
      </c>
      <c r="T123" t="b">
        <f>IF(Munka1!$B$2+Munka1!$B$3*test_20!S123+test_20!R123*Munka1!$B$4+Munka1!$B$5*test_20!Q123&gt;=1,TRUE,FALSE)</f>
        <v>0</v>
      </c>
      <c r="U123" t="b">
        <f t="shared" si="10"/>
        <v>0</v>
      </c>
      <c r="V123" t="str">
        <f t="shared" si="11"/>
        <v>HAMISHAMIS</v>
      </c>
    </row>
    <row r="124" spans="1:22" x14ac:dyDescent="0.25">
      <c r="A124" t="s">
        <v>153</v>
      </c>
      <c r="B124">
        <v>56</v>
      </c>
      <c r="C124">
        <v>126</v>
      </c>
      <c r="D124">
        <v>1</v>
      </c>
      <c r="E124">
        <v>2708472.39</v>
      </c>
      <c r="F124">
        <v>100000</v>
      </c>
      <c r="G124">
        <v>27.0847239</v>
      </c>
      <c r="H124" t="s">
        <v>41</v>
      </c>
      <c r="I124" t="s">
        <v>49</v>
      </c>
      <c r="J124" t="s">
        <v>19</v>
      </c>
      <c r="K124" t="s">
        <v>19</v>
      </c>
      <c r="L124" t="s">
        <v>19</v>
      </c>
      <c r="M124">
        <v>10263</v>
      </c>
      <c r="N124">
        <v>2016</v>
      </c>
      <c r="O124">
        <v>58.328391199999999</v>
      </c>
      <c r="P124">
        <f t="shared" si="6"/>
        <v>11.512925464970229</v>
      </c>
      <c r="Q124">
        <f t="shared" si="7"/>
        <v>0.91064587388837981</v>
      </c>
      <c r="R124">
        <f t="shared" si="8"/>
        <v>0.88382737696721325</v>
      </c>
      <c r="S124">
        <f t="shared" si="9"/>
        <v>10.032863312437529</v>
      </c>
      <c r="T124" t="b">
        <f>IF(Munka1!$B$2+Munka1!$B$3*test_20!S124+test_20!R124*Munka1!$B$4+Munka1!$B$5*test_20!Q124&gt;=1,TRUE,FALSE)</f>
        <v>1</v>
      </c>
      <c r="U124" t="b">
        <f t="shared" si="10"/>
        <v>1</v>
      </c>
      <c r="V124" t="str">
        <f t="shared" si="11"/>
        <v>IGAZIGAZ</v>
      </c>
    </row>
    <row r="125" spans="1:22" x14ac:dyDescent="0.25">
      <c r="A125" t="s">
        <v>154</v>
      </c>
      <c r="B125">
        <v>58</v>
      </c>
      <c r="C125">
        <v>135</v>
      </c>
      <c r="D125">
        <v>0</v>
      </c>
      <c r="E125">
        <v>16.829285070000001</v>
      </c>
      <c r="F125">
        <v>129456.039</v>
      </c>
      <c r="G125">
        <v>1.2999999999999999E-4</v>
      </c>
      <c r="H125" t="s">
        <v>16</v>
      </c>
      <c r="I125" t="s">
        <v>17</v>
      </c>
      <c r="J125" t="s">
        <v>18</v>
      </c>
      <c r="K125" t="s">
        <v>18</v>
      </c>
      <c r="L125" t="s">
        <v>18</v>
      </c>
      <c r="M125">
        <v>5</v>
      </c>
      <c r="N125">
        <v>2016</v>
      </c>
      <c r="O125">
        <v>45</v>
      </c>
      <c r="P125">
        <f t="shared" si="6"/>
        <v>11.771096635308236</v>
      </c>
      <c r="Q125">
        <f t="shared" si="7"/>
        <v>1.0246099930954093</v>
      </c>
      <c r="R125">
        <f t="shared" si="8"/>
        <v>1.3118472827289176</v>
      </c>
      <c r="S125">
        <f t="shared" si="9"/>
        <v>-0.32038572447806068</v>
      </c>
      <c r="T125" t="b">
        <f>IF(Munka1!$B$2+Munka1!$B$3*test_20!S125+test_20!R125*Munka1!$B$4+Munka1!$B$5*test_20!Q125&gt;=1,TRUE,FALSE)</f>
        <v>0</v>
      </c>
      <c r="U125" t="b">
        <f t="shared" si="10"/>
        <v>0</v>
      </c>
      <c r="V125" t="str">
        <f t="shared" si="11"/>
        <v>HAMISHAMIS</v>
      </c>
    </row>
    <row r="126" spans="1:22" x14ac:dyDescent="0.25">
      <c r="A126" t="s">
        <v>155</v>
      </c>
      <c r="B126">
        <v>45</v>
      </c>
      <c r="C126">
        <v>133</v>
      </c>
      <c r="D126">
        <v>1</v>
      </c>
      <c r="E126">
        <v>580902.01</v>
      </c>
      <c r="F126">
        <v>100000</v>
      </c>
      <c r="G126">
        <v>5.8090200999999997</v>
      </c>
      <c r="H126" t="s">
        <v>41</v>
      </c>
      <c r="I126" t="s">
        <v>23</v>
      </c>
      <c r="J126" t="s">
        <v>19</v>
      </c>
      <c r="K126" t="s">
        <v>19</v>
      </c>
      <c r="L126" t="s">
        <v>19</v>
      </c>
      <c r="M126">
        <v>3475</v>
      </c>
      <c r="N126">
        <v>2016</v>
      </c>
      <c r="O126">
        <v>30</v>
      </c>
      <c r="P126">
        <f t="shared" si="6"/>
        <v>11.512925464970229</v>
      </c>
      <c r="Q126">
        <f t="shared" si="7"/>
        <v>0.2838432182497177</v>
      </c>
      <c r="R126">
        <f t="shared" si="8"/>
        <v>0.88382737696721325</v>
      </c>
      <c r="S126">
        <f t="shared" si="9"/>
        <v>3.1818344118152808</v>
      </c>
      <c r="T126" t="b">
        <f>IF(Munka1!$B$2+Munka1!$B$3*test_20!S126+test_20!R126*Munka1!$B$4+Munka1!$B$5*test_20!Q126&gt;=1,TRUE,FALSE)</f>
        <v>1</v>
      </c>
      <c r="U126" t="b">
        <f t="shared" si="10"/>
        <v>1</v>
      </c>
      <c r="V126" t="str">
        <f t="shared" si="11"/>
        <v>IGAZIGAZ</v>
      </c>
    </row>
    <row r="127" spans="1:22" x14ac:dyDescent="0.25">
      <c r="A127" t="s">
        <v>156</v>
      </c>
      <c r="B127">
        <v>38</v>
      </c>
      <c r="C127">
        <v>114</v>
      </c>
      <c r="D127">
        <v>1</v>
      </c>
      <c r="E127">
        <v>4</v>
      </c>
      <c r="F127">
        <v>30000</v>
      </c>
      <c r="G127">
        <v>1.3333299999999999E-4</v>
      </c>
      <c r="H127" t="s">
        <v>16</v>
      </c>
      <c r="I127" t="s">
        <v>28</v>
      </c>
      <c r="J127" t="s">
        <v>18</v>
      </c>
      <c r="K127" t="s">
        <v>18</v>
      </c>
      <c r="L127" t="s">
        <v>19</v>
      </c>
      <c r="M127">
        <v>4</v>
      </c>
      <c r="N127">
        <v>2016</v>
      </c>
      <c r="O127">
        <v>30</v>
      </c>
      <c r="P127">
        <f t="shared" si="6"/>
        <v>10.308952660644293</v>
      </c>
      <c r="Q127">
        <f t="shared" si="7"/>
        <v>-0.11503119897488549</v>
      </c>
      <c r="R127">
        <f t="shared" si="8"/>
        <v>-1.1122294467771254</v>
      </c>
      <c r="S127">
        <f t="shared" si="9"/>
        <v>-0.32139500981993196</v>
      </c>
      <c r="T127" t="b">
        <f>IF(Munka1!$B$2+Munka1!$B$3*test_20!S127+test_20!R127*Munka1!$B$4+Munka1!$B$5*test_20!Q127&gt;=1,TRUE,FALSE)</f>
        <v>0</v>
      </c>
      <c r="U127" t="b">
        <f t="shared" si="10"/>
        <v>0</v>
      </c>
      <c r="V127" t="str">
        <f t="shared" si="11"/>
        <v>HAMISHAMIS</v>
      </c>
    </row>
    <row r="128" spans="1:22" x14ac:dyDescent="0.25">
      <c r="A128" t="s">
        <v>157</v>
      </c>
      <c r="B128">
        <v>54</v>
      </c>
      <c r="C128">
        <v>124</v>
      </c>
      <c r="D128">
        <v>1</v>
      </c>
      <c r="E128">
        <v>538</v>
      </c>
      <c r="F128">
        <v>30000</v>
      </c>
      <c r="G128">
        <v>1.7933332999999999E-2</v>
      </c>
      <c r="H128" t="s">
        <v>16</v>
      </c>
      <c r="I128" t="s">
        <v>25</v>
      </c>
      <c r="J128" t="s">
        <v>18</v>
      </c>
      <c r="K128" t="s">
        <v>18</v>
      </c>
      <c r="L128" t="s">
        <v>19</v>
      </c>
      <c r="M128">
        <v>3</v>
      </c>
      <c r="N128">
        <v>2016</v>
      </c>
      <c r="O128">
        <v>30</v>
      </c>
      <c r="P128">
        <f t="shared" si="6"/>
        <v>10.308952660644293</v>
      </c>
      <c r="Q128">
        <f t="shared" si="7"/>
        <v>0.79668175468135027</v>
      </c>
      <c r="R128">
        <f t="shared" si="8"/>
        <v>-1.1122294467771254</v>
      </c>
      <c r="S128">
        <f t="shared" si="9"/>
        <v>-0.32240429516180324</v>
      </c>
      <c r="T128" t="b">
        <f>IF(Munka1!$B$2+Munka1!$B$3*test_20!S128+test_20!R128*Munka1!$B$4+Munka1!$B$5*test_20!Q128&gt;=1,TRUE,FALSE)</f>
        <v>0</v>
      </c>
      <c r="U128" t="b">
        <f t="shared" si="10"/>
        <v>0</v>
      </c>
      <c r="V128" t="str">
        <f t="shared" si="11"/>
        <v>HAMISHAMIS</v>
      </c>
    </row>
    <row r="129" spans="1:22" x14ac:dyDescent="0.25">
      <c r="A129" t="s">
        <v>158</v>
      </c>
      <c r="B129">
        <v>20</v>
      </c>
      <c r="C129">
        <v>127</v>
      </c>
      <c r="D129">
        <v>1</v>
      </c>
      <c r="E129">
        <v>51</v>
      </c>
      <c r="F129">
        <v>50000</v>
      </c>
      <c r="G129">
        <v>1.0200000000000001E-3</v>
      </c>
      <c r="H129" t="s">
        <v>16</v>
      </c>
      <c r="I129" t="s">
        <v>25</v>
      </c>
      <c r="J129" t="s">
        <v>18</v>
      </c>
      <c r="K129" t="s">
        <v>18</v>
      </c>
      <c r="L129" t="s">
        <v>19</v>
      </c>
      <c r="M129">
        <v>2</v>
      </c>
      <c r="N129">
        <v>2016</v>
      </c>
      <c r="O129">
        <v>40</v>
      </c>
      <c r="P129">
        <f t="shared" si="6"/>
        <v>10.819778284410283</v>
      </c>
      <c r="Q129">
        <f t="shared" si="7"/>
        <v>-1.1407082718381507</v>
      </c>
      <c r="R129">
        <f t="shared" si="8"/>
        <v>-0.26533575582500774</v>
      </c>
      <c r="S129">
        <f t="shared" si="9"/>
        <v>-0.32341358050367452</v>
      </c>
      <c r="T129" t="b">
        <f>IF(Munka1!$B$2+Munka1!$B$3*test_20!S129+test_20!R129*Munka1!$B$4+Munka1!$B$5*test_20!Q129&gt;=1,TRUE,FALSE)</f>
        <v>0</v>
      </c>
      <c r="U129" t="b">
        <f t="shared" si="10"/>
        <v>0</v>
      </c>
      <c r="V129" t="str">
        <f t="shared" si="11"/>
        <v>HAMISHAMIS</v>
      </c>
    </row>
    <row r="130" spans="1:22" x14ac:dyDescent="0.25">
      <c r="A130" t="s">
        <v>159</v>
      </c>
      <c r="B130">
        <v>60</v>
      </c>
      <c r="C130">
        <v>130</v>
      </c>
      <c r="D130">
        <v>1</v>
      </c>
      <c r="E130">
        <v>170</v>
      </c>
      <c r="F130">
        <v>30000</v>
      </c>
      <c r="G130">
        <v>5.6666670000000002E-3</v>
      </c>
      <c r="H130" t="s">
        <v>16</v>
      </c>
      <c r="I130" t="s">
        <v>25</v>
      </c>
      <c r="J130" t="s">
        <v>18</v>
      </c>
      <c r="K130" t="s">
        <v>18</v>
      </c>
      <c r="L130" t="s">
        <v>19</v>
      </c>
      <c r="M130">
        <v>4</v>
      </c>
      <c r="N130">
        <v>2016</v>
      </c>
      <c r="O130">
        <v>30</v>
      </c>
      <c r="P130">
        <f t="shared" si="6"/>
        <v>10.308952660644293</v>
      </c>
      <c r="Q130">
        <f t="shared" si="7"/>
        <v>1.1385741123024387</v>
      </c>
      <c r="R130">
        <f t="shared" si="8"/>
        <v>-1.1122294467771254</v>
      </c>
      <c r="S130">
        <f t="shared" si="9"/>
        <v>-0.32139500981993196</v>
      </c>
      <c r="T130" t="b">
        <f>IF(Munka1!$B$2+Munka1!$B$3*test_20!S130+test_20!R130*Munka1!$B$4+Munka1!$B$5*test_20!Q130&gt;=1,TRUE,FALSE)</f>
        <v>0</v>
      </c>
      <c r="U130" t="b">
        <f t="shared" si="10"/>
        <v>0</v>
      </c>
      <c r="V130" t="str">
        <f t="shared" si="11"/>
        <v>HAMISHAMIS</v>
      </c>
    </row>
    <row r="131" spans="1:22" x14ac:dyDescent="0.25">
      <c r="A131" t="s">
        <v>160</v>
      </c>
      <c r="B131">
        <v>60</v>
      </c>
      <c r="C131">
        <v>133</v>
      </c>
      <c r="D131">
        <v>1</v>
      </c>
      <c r="E131">
        <v>171858</v>
      </c>
      <c r="F131">
        <v>50000</v>
      </c>
      <c r="G131">
        <v>3.43716</v>
      </c>
      <c r="H131" t="s">
        <v>41</v>
      </c>
      <c r="I131" t="s">
        <v>49</v>
      </c>
      <c r="J131" t="s">
        <v>19</v>
      </c>
      <c r="K131" t="s">
        <v>18</v>
      </c>
      <c r="L131" t="s">
        <v>19</v>
      </c>
      <c r="M131">
        <v>762</v>
      </c>
      <c r="N131">
        <v>2016</v>
      </c>
      <c r="O131">
        <v>35</v>
      </c>
      <c r="P131">
        <f t="shared" ref="P131:P194" si="12">+LN(F131)</f>
        <v>10.819778284410283</v>
      </c>
      <c r="Q131">
        <f t="shared" ref="Q131:Q194" si="13">+(B131-AVERAGE(B:B))/_xlfn.STDEV.S(B:B)</f>
        <v>1.1385741123024387</v>
      </c>
      <c r="R131">
        <f t="shared" ref="R131:R194" si="14">+(P131-AVERAGE(P:P))/_xlfn.STDEV.S(P:P)</f>
        <v>-0.26533575582500774</v>
      </c>
      <c r="S131">
        <f t="shared" ref="S131:S194" si="15">+(M131-AVERAGE(M:M))/_xlfn.STDEV.S(M:M)</f>
        <v>0.44364327931849828</v>
      </c>
      <c r="T131" t="b">
        <f>IF(Munka1!$B$2+Munka1!$B$3*test_20!S131+test_20!R131*Munka1!$B$4+Munka1!$B$5*test_20!Q131&gt;=1,TRUE,FALSE)</f>
        <v>1</v>
      </c>
      <c r="U131" t="b">
        <f t="shared" ref="U131:U194" si="16">+IF(G131&gt;=1,TRUE,FALSE)</f>
        <v>1</v>
      </c>
      <c r="V131" t="str">
        <f t="shared" ref="V131:V194" si="17">+T131&amp;U131</f>
        <v>IGAZIGAZ</v>
      </c>
    </row>
    <row r="132" spans="1:22" x14ac:dyDescent="0.25">
      <c r="A132" t="s">
        <v>161</v>
      </c>
      <c r="B132">
        <v>36</v>
      </c>
      <c r="C132">
        <v>125</v>
      </c>
      <c r="D132">
        <v>0</v>
      </c>
      <c r="E132">
        <v>32.640413700000003</v>
      </c>
      <c r="F132">
        <v>59840.758450000001</v>
      </c>
      <c r="G132">
        <v>5.4545500000000003E-4</v>
      </c>
      <c r="H132" t="s">
        <v>16</v>
      </c>
      <c r="I132" t="s">
        <v>25</v>
      </c>
      <c r="J132" t="s">
        <v>18</v>
      </c>
      <c r="K132" t="s">
        <v>18</v>
      </c>
      <c r="L132" t="s">
        <v>18</v>
      </c>
      <c r="M132">
        <v>1</v>
      </c>
      <c r="N132">
        <v>2016</v>
      </c>
      <c r="O132">
        <v>30</v>
      </c>
      <c r="P132">
        <f t="shared" si="12"/>
        <v>10.99944228720039</v>
      </c>
      <c r="Q132">
        <f t="shared" si="13"/>
        <v>-0.22899531818191499</v>
      </c>
      <c r="R132">
        <f t="shared" si="14"/>
        <v>3.2527748617846616E-2</v>
      </c>
      <c r="S132">
        <f t="shared" si="15"/>
        <v>-0.3244228658455458</v>
      </c>
      <c r="T132" t="b">
        <f>IF(Munka1!$B$2+Munka1!$B$3*test_20!S132+test_20!R132*Munka1!$B$4+Munka1!$B$5*test_20!Q132&gt;=1,TRUE,FALSE)</f>
        <v>0</v>
      </c>
      <c r="U132" t="b">
        <f t="shared" si="16"/>
        <v>0</v>
      </c>
      <c r="V132" t="str">
        <f t="shared" si="17"/>
        <v>HAMISHAMIS</v>
      </c>
    </row>
    <row r="133" spans="1:22" x14ac:dyDescent="0.25">
      <c r="A133" t="s">
        <v>162</v>
      </c>
      <c r="B133">
        <v>57</v>
      </c>
      <c r="C133">
        <v>135</v>
      </c>
      <c r="D133">
        <v>0</v>
      </c>
      <c r="E133">
        <v>723.76944189999995</v>
      </c>
      <c r="F133">
        <v>85149.346099999995</v>
      </c>
      <c r="G133">
        <v>8.5000000000000006E-3</v>
      </c>
      <c r="H133" t="s">
        <v>16</v>
      </c>
      <c r="I133" t="s">
        <v>28</v>
      </c>
      <c r="J133" t="s">
        <v>18</v>
      </c>
      <c r="K133" t="s">
        <v>18</v>
      </c>
      <c r="L133" t="s">
        <v>18</v>
      </c>
      <c r="M133">
        <v>12</v>
      </c>
      <c r="N133">
        <v>2016</v>
      </c>
      <c r="O133">
        <v>33.320891199999998</v>
      </c>
      <c r="P133">
        <f t="shared" si="12"/>
        <v>11.352162006672035</v>
      </c>
      <c r="Q133">
        <f t="shared" si="13"/>
        <v>0.96762793349189458</v>
      </c>
      <c r="R133">
        <f t="shared" si="14"/>
        <v>0.61729893314201856</v>
      </c>
      <c r="S133">
        <f t="shared" si="15"/>
        <v>-0.31332072708496173</v>
      </c>
      <c r="T133" t="b">
        <f>IF(Munka1!$B$2+Munka1!$B$3*test_20!S133+test_20!R133*Munka1!$B$4+Munka1!$B$5*test_20!Q133&gt;=1,TRUE,FALSE)</f>
        <v>0</v>
      </c>
      <c r="U133" t="b">
        <f t="shared" si="16"/>
        <v>0</v>
      </c>
      <c r="V133" t="str">
        <f t="shared" si="17"/>
        <v>HAMISHAMIS</v>
      </c>
    </row>
    <row r="134" spans="1:22" x14ac:dyDescent="0.25">
      <c r="A134" t="s">
        <v>163</v>
      </c>
      <c r="B134">
        <v>36</v>
      </c>
      <c r="C134">
        <v>101</v>
      </c>
      <c r="D134">
        <v>1</v>
      </c>
      <c r="E134">
        <v>501</v>
      </c>
      <c r="F134">
        <v>250000</v>
      </c>
      <c r="G134">
        <v>2.0040000000000001E-3</v>
      </c>
      <c r="H134" t="s">
        <v>16</v>
      </c>
      <c r="I134" t="s">
        <v>49</v>
      </c>
      <c r="J134" t="s">
        <v>18</v>
      </c>
      <c r="K134" t="s">
        <v>18</v>
      </c>
      <c r="L134" t="s">
        <v>19</v>
      </c>
      <c r="M134">
        <v>2</v>
      </c>
      <c r="N134">
        <v>2016</v>
      </c>
      <c r="O134">
        <v>10</v>
      </c>
      <c r="P134">
        <f t="shared" si="12"/>
        <v>12.429216196844383</v>
      </c>
      <c r="Q134">
        <f t="shared" si="13"/>
        <v>-0.22899531818191499</v>
      </c>
      <c r="R134">
        <f t="shared" si="14"/>
        <v>2.4029384078140255</v>
      </c>
      <c r="S134">
        <f t="shared" si="15"/>
        <v>-0.32341358050367452</v>
      </c>
      <c r="T134" t="b">
        <f>IF(Munka1!$B$2+Munka1!$B$3*test_20!S134+test_20!R134*Munka1!$B$4+Munka1!$B$5*test_20!Q134&gt;=1,TRUE,FALSE)</f>
        <v>0</v>
      </c>
      <c r="U134" t="b">
        <f t="shared" si="16"/>
        <v>0</v>
      </c>
      <c r="V134" t="str">
        <f t="shared" si="17"/>
        <v>HAMISHAMIS</v>
      </c>
    </row>
    <row r="135" spans="1:22" x14ac:dyDescent="0.25">
      <c r="A135" t="s">
        <v>164</v>
      </c>
      <c r="B135">
        <v>19</v>
      </c>
      <c r="C135">
        <v>135</v>
      </c>
      <c r="D135">
        <v>0</v>
      </c>
      <c r="E135">
        <v>37570.602760000002</v>
      </c>
      <c r="F135">
        <v>111185.235</v>
      </c>
      <c r="G135">
        <v>0.33790999999999999</v>
      </c>
      <c r="H135" t="s">
        <v>16</v>
      </c>
      <c r="I135" t="s">
        <v>55</v>
      </c>
      <c r="J135" t="s">
        <v>18</v>
      </c>
      <c r="K135" t="s">
        <v>18</v>
      </c>
      <c r="L135" t="s">
        <v>18</v>
      </c>
      <c r="M135">
        <v>338</v>
      </c>
      <c r="N135">
        <v>2016</v>
      </c>
      <c r="O135">
        <v>40</v>
      </c>
      <c r="P135">
        <f t="shared" si="12"/>
        <v>11.618952873205759</v>
      </c>
      <c r="Q135">
        <f t="shared" si="13"/>
        <v>-1.1976903314416656</v>
      </c>
      <c r="R135">
        <f t="shared" si="14"/>
        <v>1.0596093638626269</v>
      </c>
      <c r="S135">
        <f t="shared" si="15"/>
        <v>1.5706294365075563E-2</v>
      </c>
      <c r="T135" t="b">
        <f>IF(Munka1!$B$2+Munka1!$B$3*test_20!S135+test_20!R135*Munka1!$B$4+Munka1!$B$5*test_20!Q135&gt;=1,TRUE,FALSE)</f>
        <v>0</v>
      </c>
      <c r="U135" t="b">
        <f t="shared" si="16"/>
        <v>0</v>
      </c>
      <c r="V135" t="str">
        <f t="shared" si="17"/>
        <v>HAMISHAMIS</v>
      </c>
    </row>
    <row r="136" spans="1:22" x14ac:dyDescent="0.25">
      <c r="A136" t="s">
        <v>165</v>
      </c>
      <c r="B136">
        <v>40</v>
      </c>
      <c r="C136">
        <v>102</v>
      </c>
      <c r="D136">
        <v>1</v>
      </c>
      <c r="E136">
        <v>16367</v>
      </c>
      <c r="F136">
        <v>100000</v>
      </c>
      <c r="G136">
        <v>0.16367000000000001</v>
      </c>
      <c r="H136" t="s">
        <v>16</v>
      </c>
      <c r="I136" t="s">
        <v>37</v>
      </c>
      <c r="J136" t="s">
        <v>18</v>
      </c>
      <c r="K136" t="s">
        <v>18</v>
      </c>
      <c r="L136" t="s">
        <v>19</v>
      </c>
      <c r="M136">
        <v>248</v>
      </c>
      <c r="N136">
        <v>2016</v>
      </c>
      <c r="O136">
        <v>31.62399306</v>
      </c>
      <c r="P136">
        <f t="shared" si="12"/>
        <v>11.512925464970229</v>
      </c>
      <c r="Q136">
        <f t="shared" si="13"/>
        <v>-1.0670797678560206E-3</v>
      </c>
      <c r="R136">
        <f t="shared" si="14"/>
        <v>0.88382737696721325</v>
      </c>
      <c r="S136">
        <f t="shared" si="15"/>
        <v>-7.5129386403339632E-2</v>
      </c>
      <c r="T136" t="b">
        <f>IF(Munka1!$B$2+Munka1!$B$3*test_20!S136+test_20!R136*Munka1!$B$4+Munka1!$B$5*test_20!Q136&gt;=1,TRUE,FALSE)</f>
        <v>0</v>
      </c>
      <c r="U136" t="b">
        <f t="shared" si="16"/>
        <v>0</v>
      </c>
      <c r="V136" t="str">
        <f t="shared" si="17"/>
        <v>HAMISHAMIS</v>
      </c>
    </row>
    <row r="137" spans="1:22" x14ac:dyDescent="0.25">
      <c r="A137" t="s">
        <v>166</v>
      </c>
      <c r="B137">
        <v>60</v>
      </c>
      <c r="C137">
        <v>120</v>
      </c>
      <c r="D137">
        <v>0</v>
      </c>
      <c r="E137">
        <v>10808.827450000001</v>
      </c>
      <c r="F137">
        <v>30842.860970000002</v>
      </c>
      <c r="G137">
        <v>0.350448276</v>
      </c>
      <c r="H137" t="s">
        <v>16</v>
      </c>
      <c r="I137" t="s">
        <v>17</v>
      </c>
      <c r="J137" t="s">
        <v>18</v>
      </c>
      <c r="K137" t="s">
        <v>18</v>
      </c>
      <c r="L137" t="s">
        <v>18</v>
      </c>
      <c r="M137">
        <v>261</v>
      </c>
      <c r="N137">
        <v>2016</v>
      </c>
      <c r="O137">
        <v>30</v>
      </c>
      <c r="P137">
        <f t="shared" si="12"/>
        <v>10.336660591532802</v>
      </c>
      <c r="Q137">
        <f t="shared" si="13"/>
        <v>1.1385741123024387</v>
      </c>
      <c r="R137">
        <f t="shared" si="14"/>
        <v>-1.0662926911268937</v>
      </c>
      <c r="S137">
        <f t="shared" si="15"/>
        <v>-6.2008676959012993E-2</v>
      </c>
      <c r="T137" t="b">
        <f>IF(Munka1!$B$2+Munka1!$B$3*test_20!S137+test_20!R137*Munka1!$B$4+Munka1!$B$5*test_20!Q137&gt;=1,TRUE,FALSE)</f>
        <v>1</v>
      </c>
      <c r="U137" t="b">
        <f t="shared" si="16"/>
        <v>0</v>
      </c>
      <c r="V137" t="str">
        <f t="shared" si="17"/>
        <v>IGAZHAMIS</v>
      </c>
    </row>
    <row r="138" spans="1:22" x14ac:dyDescent="0.25">
      <c r="A138" t="s">
        <v>167</v>
      </c>
      <c r="B138">
        <v>60</v>
      </c>
      <c r="C138">
        <v>127</v>
      </c>
      <c r="D138">
        <v>1</v>
      </c>
      <c r="E138">
        <v>750374</v>
      </c>
      <c r="F138">
        <v>50000</v>
      </c>
      <c r="G138">
        <v>15.007479999999999</v>
      </c>
      <c r="H138" t="s">
        <v>41</v>
      </c>
      <c r="I138" t="s">
        <v>49</v>
      </c>
      <c r="J138" t="s">
        <v>19</v>
      </c>
      <c r="K138" t="s">
        <v>19</v>
      </c>
      <c r="L138" t="s">
        <v>19</v>
      </c>
      <c r="M138">
        <v>5834</v>
      </c>
      <c r="N138">
        <v>2016</v>
      </c>
      <c r="O138">
        <v>31</v>
      </c>
      <c r="P138">
        <f t="shared" si="12"/>
        <v>10.819778284410283</v>
      </c>
      <c r="Q138">
        <f t="shared" si="13"/>
        <v>1.1385741123024387</v>
      </c>
      <c r="R138">
        <f t="shared" si="14"/>
        <v>-0.26533575582500774</v>
      </c>
      <c r="S138">
        <f t="shared" si="15"/>
        <v>5.5627385332896306</v>
      </c>
      <c r="T138" t="b">
        <f>IF(Munka1!$B$2+Munka1!$B$3*test_20!S138+test_20!R138*Munka1!$B$4+Munka1!$B$5*test_20!Q138&gt;=1,TRUE,FALSE)</f>
        <v>1</v>
      </c>
      <c r="U138" t="b">
        <f t="shared" si="16"/>
        <v>1</v>
      </c>
      <c r="V138" t="str">
        <f t="shared" si="17"/>
        <v>IGAZIGAZ</v>
      </c>
    </row>
    <row r="139" spans="1:22" x14ac:dyDescent="0.25">
      <c r="A139" t="s">
        <v>168</v>
      </c>
      <c r="B139">
        <v>42</v>
      </c>
      <c r="C139">
        <v>130</v>
      </c>
      <c r="D139">
        <v>1</v>
      </c>
      <c r="E139">
        <v>45187</v>
      </c>
      <c r="F139">
        <v>35000</v>
      </c>
      <c r="G139">
        <v>1.291057143</v>
      </c>
      <c r="H139" t="s">
        <v>41</v>
      </c>
      <c r="I139" t="s">
        <v>25</v>
      </c>
      <c r="J139" t="s">
        <v>19</v>
      </c>
      <c r="K139" t="s">
        <v>18</v>
      </c>
      <c r="L139" t="s">
        <v>19</v>
      </c>
      <c r="M139">
        <v>361</v>
      </c>
      <c r="N139">
        <v>2016</v>
      </c>
      <c r="O139">
        <v>31</v>
      </c>
      <c r="P139">
        <f t="shared" si="12"/>
        <v>10.46310334047155</v>
      </c>
      <c r="Q139">
        <f t="shared" si="13"/>
        <v>0.11289703943917345</v>
      </c>
      <c r="R139">
        <f t="shared" si="14"/>
        <v>-0.85666427516488719</v>
      </c>
      <c r="S139">
        <f t="shared" si="15"/>
        <v>3.8919857228115001E-2</v>
      </c>
      <c r="T139" t="b">
        <f>IF(Munka1!$B$2+Munka1!$B$3*test_20!S139+test_20!R139*Munka1!$B$4+Munka1!$B$5*test_20!Q139&gt;=1,TRUE,FALSE)</f>
        <v>1</v>
      </c>
      <c r="U139" t="b">
        <f t="shared" si="16"/>
        <v>1</v>
      </c>
      <c r="V139" t="str">
        <f t="shared" si="17"/>
        <v>IGAZIGAZ</v>
      </c>
    </row>
    <row r="140" spans="1:22" x14ac:dyDescent="0.25">
      <c r="A140" t="s">
        <v>169</v>
      </c>
      <c r="B140">
        <v>45</v>
      </c>
      <c r="C140">
        <v>115</v>
      </c>
      <c r="D140">
        <v>0</v>
      </c>
      <c r="E140">
        <v>75592.645820000005</v>
      </c>
      <c r="F140">
        <v>52985.747000000003</v>
      </c>
      <c r="G140">
        <v>1.42666</v>
      </c>
      <c r="H140" t="s">
        <v>41</v>
      </c>
      <c r="I140" t="s">
        <v>37</v>
      </c>
      <c r="J140" t="s">
        <v>19</v>
      </c>
      <c r="K140" t="s">
        <v>18</v>
      </c>
      <c r="L140" t="s">
        <v>18</v>
      </c>
      <c r="M140">
        <v>832</v>
      </c>
      <c r="N140">
        <v>2016</v>
      </c>
      <c r="O140">
        <v>31</v>
      </c>
      <c r="P140">
        <f t="shared" si="12"/>
        <v>10.877778231839272</v>
      </c>
      <c r="Q140">
        <f t="shared" si="13"/>
        <v>0.2838432182497177</v>
      </c>
      <c r="R140">
        <f t="shared" si="14"/>
        <v>-0.16917810971666133</v>
      </c>
      <c r="S140">
        <f t="shared" si="15"/>
        <v>0.51429325324948783</v>
      </c>
      <c r="T140" t="b">
        <f>IF(Munka1!$B$2+Munka1!$B$3*test_20!S140+test_20!R140*Munka1!$B$4+Munka1!$B$5*test_20!Q140&gt;=1,TRUE,FALSE)</f>
        <v>1</v>
      </c>
      <c r="U140" t="b">
        <f t="shared" si="16"/>
        <v>1</v>
      </c>
      <c r="V140" t="str">
        <f t="shared" si="17"/>
        <v>IGAZIGAZ</v>
      </c>
    </row>
    <row r="141" spans="1:22" x14ac:dyDescent="0.25">
      <c r="A141" t="s">
        <v>170</v>
      </c>
      <c r="B141">
        <v>60</v>
      </c>
      <c r="C141">
        <v>135</v>
      </c>
      <c r="D141">
        <v>1</v>
      </c>
      <c r="E141">
        <v>121</v>
      </c>
      <c r="F141">
        <v>60000</v>
      </c>
      <c r="G141">
        <v>2.0166670000000002E-3</v>
      </c>
      <c r="H141" t="s">
        <v>16</v>
      </c>
      <c r="I141" t="s">
        <v>74</v>
      </c>
      <c r="J141" t="s">
        <v>18</v>
      </c>
      <c r="K141" t="s">
        <v>18</v>
      </c>
      <c r="L141" t="s">
        <v>19</v>
      </c>
      <c r="M141">
        <v>4</v>
      </c>
      <c r="N141">
        <v>2016</v>
      </c>
      <c r="O141">
        <v>56.560300929999997</v>
      </c>
      <c r="P141">
        <f t="shared" si="12"/>
        <v>11.002099841204238</v>
      </c>
      <c r="Q141">
        <f t="shared" si="13"/>
        <v>1.1385741123024387</v>
      </c>
      <c r="R141">
        <f t="shared" si="14"/>
        <v>3.6933686015095626E-2</v>
      </c>
      <c r="S141">
        <f t="shared" si="15"/>
        <v>-0.32139500981993196</v>
      </c>
      <c r="T141" t="b">
        <f>IF(Munka1!$B$2+Munka1!$B$3*test_20!S141+test_20!R141*Munka1!$B$4+Munka1!$B$5*test_20!Q141&gt;=1,TRUE,FALSE)</f>
        <v>0</v>
      </c>
      <c r="U141" t="b">
        <f t="shared" si="16"/>
        <v>0</v>
      </c>
      <c r="V141" t="str">
        <f t="shared" si="17"/>
        <v>HAMISHAMIS</v>
      </c>
    </row>
    <row r="142" spans="1:22" x14ac:dyDescent="0.25">
      <c r="A142" t="s">
        <v>171</v>
      </c>
      <c r="B142">
        <v>57</v>
      </c>
      <c r="C142">
        <v>134</v>
      </c>
      <c r="D142">
        <v>1</v>
      </c>
      <c r="E142">
        <v>30358.5</v>
      </c>
      <c r="F142">
        <v>30000</v>
      </c>
      <c r="G142">
        <v>1.0119499999999999</v>
      </c>
      <c r="H142" t="s">
        <v>41</v>
      </c>
      <c r="I142" t="s">
        <v>37</v>
      </c>
      <c r="J142" t="s">
        <v>19</v>
      </c>
      <c r="K142" t="s">
        <v>18</v>
      </c>
      <c r="L142" t="s">
        <v>19</v>
      </c>
      <c r="M142">
        <v>178</v>
      </c>
      <c r="N142">
        <v>2016</v>
      </c>
      <c r="O142">
        <v>45.045046300000003</v>
      </c>
      <c r="P142">
        <f t="shared" si="12"/>
        <v>10.308952660644293</v>
      </c>
      <c r="Q142">
        <f t="shared" si="13"/>
        <v>0.96762793349189458</v>
      </c>
      <c r="R142">
        <f t="shared" si="14"/>
        <v>-1.1122294467771254</v>
      </c>
      <c r="S142">
        <f t="shared" si="15"/>
        <v>-0.14577936033432923</v>
      </c>
      <c r="T142" t="b">
        <f>IF(Munka1!$B$2+Munka1!$B$3*test_20!S142+test_20!R142*Munka1!$B$4+Munka1!$B$5*test_20!Q142&gt;=1,TRUE,FALSE)</f>
        <v>1</v>
      </c>
      <c r="U142" t="b">
        <f t="shared" si="16"/>
        <v>1</v>
      </c>
      <c r="V142" t="str">
        <f t="shared" si="17"/>
        <v>IGAZIGAZ</v>
      </c>
    </row>
    <row r="143" spans="1:22" x14ac:dyDescent="0.25">
      <c r="A143" t="s">
        <v>172</v>
      </c>
      <c r="B143">
        <v>60</v>
      </c>
      <c r="C143">
        <v>133</v>
      </c>
      <c r="D143">
        <v>0</v>
      </c>
      <c r="E143">
        <v>615908.67279999994</v>
      </c>
      <c r="F143">
        <v>81700.236749999996</v>
      </c>
      <c r="G143">
        <v>7.53864</v>
      </c>
      <c r="H143" t="s">
        <v>41</v>
      </c>
      <c r="I143" t="s">
        <v>23</v>
      </c>
      <c r="J143" t="s">
        <v>19</v>
      </c>
      <c r="K143" t="s">
        <v>18</v>
      </c>
      <c r="L143" t="s">
        <v>18</v>
      </c>
      <c r="M143">
        <v>3244</v>
      </c>
      <c r="N143">
        <v>2016</v>
      </c>
      <c r="O143">
        <v>28.500706019999999</v>
      </c>
      <c r="P143">
        <f t="shared" si="12"/>
        <v>11.310812178640713</v>
      </c>
      <c r="Q143">
        <f t="shared" si="13"/>
        <v>1.1385741123024387</v>
      </c>
      <c r="R143">
        <f t="shared" si="14"/>
        <v>0.54874538599708556</v>
      </c>
      <c r="S143">
        <f t="shared" si="15"/>
        <v>2.9486894978430152</v>
      </c>
      <c r="T143" t="b">
        <f>IF(Munka1!$B$2+Munka1!$B$3*test_20!S143+test_20!R143*Munka1!$B$4+Munka1!$B$5*test_20!Q143&gt;=1,TRUE,FALSE)</f>
        <v>1</v>
      </c>
      <c r="U143" t="b">
        <f t="shared" si="16"/>
        <v>1</v>
      </c>
      <c r="V143" t="str">
        <f t="shared" si="17"/>
        <v>IGAZIGAZ</v>
      </c>
    </row>
    <row r="144" spans="1:22" x14ac:dyDescent="0.25">
      <c r="A144" t="s">
        <v>173</v>
      </c>
      <c r="B144">
        <v>19</v>
      </c>
      <c r="C144">
        <v>125</v>
      </c>
      <c r="D144">
        <v>1</v>
      </c>
      <c r="E144">
        <v>2650</v>
      </c>
      <c r="F144">
        <v>40000</v>
      </c>
      <c r="G144">
        <v>6.6250000000000003E-2</v>
      </c>
      <c r="H144" t="s">
        <v>16</v>
      </c>
      <c r="I144" t="s">
        <v>37</v>
      </c>
      <c r="J144" t="s">
        <v>18</v>
      </c>
      <c r="K144" t="s">
        <v>18</v>
      </c>
      <c r="L144" t="s">
        <v>19</v>
      </c>
      <c r="M144">
        <v>35</v>
      </c>
      <c r="N144">
        <v>2016</v>
      </c>
      <c r="O144">
        <v>45</v>
      </c>
      <c r="P144">
        <f t="shared" si="12"/>
        <v>10.596634733096073</v>
      </c>
      <c r="Q144">
        <f t="shared" si="13"/>
        <v>-1.1976903314416656</v>
      </c>
      <c r="R144">
        <f t="shared" si="14"/>
        <v>-0.63528365387960173</v>
      </c>
      <c r="S144">
        <f t="shared" si="15"/>
        <v>-0.29010716422192229</v>
      </c>
      <c r="T144" t="b">
        <f>IF(Munka1!$B$2+Munka1!$B$3*test_20!S144+test_20!R144*Munka1!$B$4+Munka1!$B$5*test_20!Q144&gt;=1,TRUE,FALSE)</f>
        <v>0</v>
      </c>
      <c r="U144" t="b">
        <f t="shared" si="16"/>
        <v>0</v>
      </c>
      <c r="V144" t="str">
        <f t="shared" si="17"/>
        <v>HAMISHAMIS</v>
      </c>
    </row>
    <row r="145" spans="1:22" x14ac:dyDescent="0.25">
      <c r="A145" t="s">
        <v>174</v>
      </c>
      <c r="B145">
        <v>56</v>
      </c>
      <c r="C145">
        <v>133</v>
      </c>
      <c r="D145">
        <v>0</v>
      </c>
      <c r="E145">
        <v>221.36563960000001</v>
      </c>
      <c r="F145">
        <v>88105.727199999994</v>
      </c>
      <c r="G145">
        <v>2.5125E-3</v>
      </c>
      <c r="H145" t="s">
        <v>16</v>
      </c>
      <c r="I145" t="s">
        <v>55</v>
      </c>
      <c r="J145" t="s">
        <v>18</v>
      </c>
      <c r="K145" t="s">
        <v>18</v>
      </c>
      <c r="L145" t="s">
        <v>18</v>
      </c>
      <c r="M145">
        <v>3</v>
      </c>
      <c r="N145">
        <v>2016</v>
      </c>
      <c r="O145">
        <v>30</v>
      </c>
      <c r="P145">
        <f t="shared" si="12"/>
        <v>11.386292817756862</v>
      </c>
      <c r="Q145">
        <f t="shared" si="13"/>
        <v>0.91064587388837981</v>
      </c>
      <c r="R145">
        <f t="shared" si="14"/>
        <v>0.67388413018385707</v>
      </c>
      <c r="S145">
        <f t="shared" si="15"/>
        <v>-0.32240429516180324</v>
      </c>
      <c r="T145" t="b">
        <f>IF(Munka1!$B$2+Munka1!$B$3*test_20!S145+test_20!R145*Munka1!$B$4+Munka1!$B$5*test_20!Q145&gt;=1,TRUE,FALSE)</f>
        <v>0</v>
      </c>
      <c r="U145" t="b">
        <f t="shared" si="16"/>
        <v>0</v>
      </c>
      <c r="V145" t="str">
        <f t="shared" si="17"/>
        <v>HAMISHAMIS</v>
      </c>
    </row>
    <row r="146" spans="1:22" x14ac:dyDescent="0.25">
      <c r="A146" t="s">
        <v>175</v>
      </c>
      <c r="B146">
        <v>28</v>
      </c>
      <c r="C146">
        <v>130</v>
      </c>
      <c r="D146">
        <v>0</v>
      </c>
      <c r="E146">
        <v>60124.763149999999</v>
      </c>
      <c r="F146">
        <v>55697.894500000002</v>
      </c>
      <c r="G146">
        <v>1.07948</v>
      </c>
      <c r="H146" t="s">
        <v>41</v>
      </c>
      <c r="I146" t="s">
        <v>49</v>
      </c>
      <c r="J146" t="s">
        <v>19</v>
      </c>
      <c r="K146" t="s">
        <v>19</v>
      </c>
      <c r="L146" t="s">
        <v>18</v>
      </c>
      <c r="M146">
        <v>359</v>
      </c>
      <c r="N146">
        <v>2016</v>
      </c>
      <c r="O146">
        <v>37.209120370000001</v>
      </c>
      <c r="P146">
        <f t="shared" si="12"/>
        <v>10.927697624482777</v>
      </c>
      <c r="Q146">
        <f t="shared" si="13"/>
        <v>-0.6848517950100329</v>
      </c>
      <c r="R146">
        <f t="shared" si="14"/>
        <v>-8.6417150361747894E-2</v>
      </c>
      <c r="S146">
        <f t="shared" si="15"/>
        <v>3.6901286544372441E-2</v>
      </c>
      <c r="T146" t="b">
        <f>IF(Munka1!$B$2+Munka1!$B$3*test_20!S146+test_20!R146*Munka1!$B$4+Munka1!$B$5*test_20!Q146&gt;=1,TRUE,FALSE)</f>
        <v>1</v>
      </c>
      <c r="U146" t="b">
        <f t="shared" si="16"/>
        <v>1</v>
      </c>
      <c r="V146" t="str">
        <f t="shared" si="17"/>
        <v>IGAZIGAZ</v>
      </c>
    </row>
    <row r="147" spans="1:22" x14ac:dyDescent="0.25">
      <c r="A147" t="s">
        <v>176</v>
      </c>
      <c r="B147">
        <v>50</v>
      </c>
      <c r="C147">
        <v>135</v>
      </c>
      <c r="D147">
        <v>0</v>
      </c>
      <c r="E147">
        <v>286.08108700000003</v>
      </c>
      <c r="F147">
        <v>28465.7798</v>
      </c>
      <c r="G147">
        <v>1.005E-2</v>
      </c>
      <c r="H147" t="s">
        <v>16</v>
      </c>
      <c r="I147" t="s">
        <v>28</v>
      </c>
      <c r="J147" t="s">
        <v>18</v>
      </c>
      <c r="K147" t="s">
        <v>18</v>
      </c>
      <c r="L147" t="s">
        <v>18</v>
      </c>
      <c r="M147">
        <v>2</v>
      </c>
      <c r="N147">
        <v>2016</v>
      </c>
      <c r="O147">
        <v>45</v>
      </c>
      <c r="P147">
        <f t="shared" si="12"/>
        <v>10.256457936056494</v>
      </c>
      <c r="Q147">
        <f t="shared" si="13"/>
        <v>0.56875351626729131</v>
      </c>
      <c r="R147">
        <f t="shared" si="14"/>
        <v>-1.1992600282384067</v>
      </c>
      <c r="S147">
        <f t="shared" si="15"/>
        <v>-0.32341358050367452</v>
      </c>
      <c r="T147" t="b">
        <f>IF(Munka1!$B$2+Munka1!$B$3*test_20!S147+test_20!R147*Munka1!$B$4+Munka1!$B$5*test_20!Q147&gt;=1,TRUE,FALSE)</f>
        <v>0</v>
      </c>
      <c r="U147" t="b">
        <f t="shared" si="16"/>
        <v>0</v>
      </c>
      <c r="V147" t="str">
        <f t="shared" si="17"/>
        <v>HAMISHAMIS</v>
      </c>
    </row>
    <row r="148" spans="1:22" x14ac:dyDescent="0.25">
      <c r="A148" t="s">
        <v>177</v>
      </c>
      <c r="B148">
        <v>22</v>
      </c>
      <c r="C148">
        <v>121</v>
      </c>
      <c r="D148">
        <v>0</v>
      </c>
      <c r="E148">
        <v>5854.9589120000001</v>
      </c>
      <c r="F148">
        <v>72813.339000000007</v>
      </c>
      <c r="G148">
        <v>8.0410525999999996E-2</v>
      </c>
      <c r="H148" t="s">
        <v>16</v>
      </c>
      <c r="I148" t="s">
        <v>23</v>
      </c>
      <c r="J148" t="s">
        <v>18</v>
      </c>
      <c r="K148" t="s">
        <v>18</v>
      </c>
      <c r="L148" t="s">
        <v>19</v>
      </c>
      <c r="M148">
        <v>76</v>
      </c>
      <c r="N148">
        <v>2016</v>
      </c>
      <c r="O148">
        <v>30</v>
      </c>
      <c r="P148">
        <f t="shared" si="12"/>
        <v>11.195654445422552</v>
      </c>
      <c r="Q148">
        <f t="shared" si="13"/>
        <v>-1.0267441526311214</v>
      </c>
      <c r="R148">
        <f t="shared" si="14"/>
        <v>0.35782630678604516</v>
      </c>
      <c r="S148">
        <f t="shared" si="15"/>
        <v>-0.24872646520519978</v>
      </c>
      <c r="T148" t="b">
        <f>IF(Munka1!$B$2+Munka1!$B$3*test_20!S148+test_20!R148*Munka1!$B$4+Munka1!$B$5*test_20!Q148&gt;=1,TRUE,FALSE)</f>
        <v>0</v>
      </c>
      <c r="U148" t="b">
        <f t="shared" si="16"/>
        <v>0</v>
      </c>
      <c r="V148" t="str">
        <f t="shared" si="17"/>
        <v>HAMISHAMIS</v>
      </c>
    </row>
    <row r="149" spans="1:22" x14ac:dyDescent="0.25">
      <c r="A149" t="s">
        <v>178</v>
      </c>
      <c r="B149">
        <v>43</v>
      </c>
      <c r="C149">
        <v>104</v>
      </c>
      <c r="D149">
        <v>1</v>
      </c>
      <c r="E149">
        <v>110</v>
      </c>
      <c r="F149">
        <v>30000</v>
      </c>
      <c r="G149">
        <v>3.6666670000000002E-3</v>
      </c>
      <c r="H149" t="s">
        <v>16</v>
      </c>
      <c r="I149" t="s">
        <v>17</v>
      </c>
      <c r="J149" t="s">
        <v>18</v>
      </c>
      <c r="K149" t="s">
        <v>18</v>
      </c>
      <c r="L149" t="s">
        <v>19</v>
      </c>
      <c r="M149">
        <v>6</v>
      </c>
      <c r="N149">
        <v>2016</v>
      </c>
      <c r="O149">
        <v>45</v>
      </c>
      <c r="P149">
        <f t="shared" si="12"/>
        <v>10.308952660644293</v>
      </c>
      <c r="Q149">
        <f t="shared" si="13"/>
        <v>0.16987909904268819</v>
      </c>
      <c r="R149">
        <f t="shared" si="14"/>
        <v>-1.1122294467771254</v>
      </c>
      <c r="S149">
        <f t="shared" si="15"/>
        <v>-0.31937643913618941</v>
      </c>
      <c r="T149" t="b">
        <f>IF(Munka1!$B$2+Munka1!$B$3*test_20!S149+test_20!R149*Munka1!$B$4+Munka1!$B$5*test_20!Q149&gt;=1,TRUE,FALSE)</f>
        <v>0</v>
      </c>
      <c r="U149" t="b">
        <f t="shared" si="16"/>
        <v>0</v>
      </c>
      <c r="V149" t="str">
        <f t="shared" si="17"/>
        <v>HAMISHAMIS</v>
      </c>
    </row>
    <row r="150" spans="1:22" x14ac:dyDescent="0.25">
      <c r="A150" t="s">
        <v>179</v>
      </c>
      <c r="B150">
        <v>9</v>
      </c>
      <c r="C150">
        <v>133</v>
      </c>
      <c r="D150">
        <v>1</v>
      </c>
      <c r="E150">
        <v>0</v>
      </c>
      <c r="F150">
        <v>100000</v>
      </c>
      <c r="G150">
        <v>0</v>
      </c>
      <c r="H150" t="s">
        <v>16</v>
      </c>
      <c r="I150" t="s">
        <v>17</v>
      </c>
      <c r="J150" t="s">
        <v>18</v>
      </c>
      <c r="K150" t="s">
        <v>18</v>
      </c>
      <c r="L150" t="s">
        <v>19</v>
      </c>
      <c r="M150">
        <v>0</v>
      </c>
      <c r="N150">
        <v>2016</v>
      </c>
      <c r="O150">
        <v>30</v>
      </c>
      <c r="P150">
        <f t="shared" si="12"/>
        <v>11.512925464970229</v>
      </c>
      <c r="Q150">
        <f t="shared" si="13"/>
        <v>-1.7675109274768128</v>
      </c>
      <c r="R150">
        <f t="shared" si="14"/>
        <v>0.88382737696721325</v>
      </c>
      <c r="S150">
        <f t="shared" si="15"/>
        <v>-0.32543215118741708</v>
      </c>
      <c r="T150" t="b">
        <f>IF(Munka1!$B$2+Munka1!$B$3*test_20!S150+test_20!R150*Munka1!$B$4+Munka1!$B$5*test_20!Q150&gt;=1,TRUE,FALSE)</f>
        <v>0</v>
      </c>
      <c r="U150" t="b">
        <f t="shared" si="16"/>
        <v>0</v>
      </c>
      <c r="V150" t="str">
        <f t="shared" si="17"/>
        <v>HAMISHAMIS</v>
      </c>
    </row>
    <row r="151" spans="1:22" x14ac:dyDescent="0.25">
      <c r="A151" t="s">
        <v>180</v>
      </c>
      <c r="B151">
        <v>8</v>
      </c>
      <c r="C151">
        <v>134</v>
      </c>
      <c r="D151">
        <v>0</v>
      </c>
      <c r="E151">
        <v>0</v>
      </c>
      <c r="F151">
        <v>85005.1005</v>
      </c>
      <c r="G151">
        <v>0</v>
      </c>
      <c r="H151" t="s">
        <v>16</v>
      </c>
      <c r="I151" t="s">
        <v>28</v>
      </c>
      <c r="J151" t="s">
        <v>18</v>
      </c>
      <c r="K151" t="s">
        <v>18</v>
      </c>
      <c r="L151" t="s">
        <v>18</v>
      </c>
      <c r="M151">
        <v>0</v>
      </c>
      <c r="N151">
        <v>2016</v>
      </c>
      <c r="O151">
        <v>30</v>
      </c>
      <c r="P151">
        <f t="shared" si="12"/>
        <v>11.350466539554526</v>
      </c>
      <c r="Q151">
        <f t="shared" si="13"/>
        <v>-1.8244929870803277</v>
      </c>
      <c r="R151">
        <f t="shared" si="14"/>
        <v>0.61448803185157574</v>
      </c>
      <c r="S151">
        <f t="shared" si="15"/>
        <v>-0.32543215118741708</v>
      </c>
      <c r="T151" t="b">
        <f>IF(Munka1!$B$2+Munka1!$B$3*test_20!S151+test_20!R151*Munka1!$B$4+Munka1!$B$5*test_20!Q151&gt;=1,TRUE,FALSE)</f>
        <v>0</v>
      </c>
      <c r="U151" t="b">
        <f t="shared" si="16"/>
        <v>0</v>
      </c>
      <c r="V151" t="str">
        <f t="shared" si="17"/>
        <v>HAMISHAMIS</v>
      </c>
    </row>
    <row r="152" spans="1:22" x14ac:dyDescent="0.25">
      <c r="A152" t="s">
        <v>181</v>
      </c>
      <c r="B152">
        <v>6</v>
      </c>
      <c r="C152">
        <v>115</v>
      </c>
      <c r="D152">
        <v>0</v>
      </c>
      <c r="E152">
        <v>33.932813099999997</v>
      </c>
      <c r="F152">
        <v>113109.37699999999</v>
      </c>
      <c r="G152">
        <v>2.9999999999999997E-4</v>
      </c>
      <c r="H152" t="s">
        <v>16</v>
      </c>
      <c r="I152" t="s">
        <v>25</v>
      </c>
      <c r="J152" t="s">
        <v>18</v>
      </c>
      <c r="K152" t="s">
        <v>18</v>
      </c>
      <c r="L152" t="s">
        <v>18</v>
      </c>
      <c r="M152">
        <v>3</v>
      </c>
      <c r="N152">
        <v>2016</v>
      </c>
      <c r="O152">
        <v>50</v>
      </c>
      <c r="P152">
        <f t="shared" si="12"/>
        <v>11.636110567597607</v>
      </c>
      <c r="Q152">
        <f t="shared" si="13"/>
        <v>-1.9384571062873572</v>
      </c>
      <c r="R152">
        <f t="shared" si="14"/>
        <v>1.0880549673243618</v>
      </c>
      <c r="S152">
        <f t="shared" si="15"/>
        <v>-0.32240429516180324</v>
      </c>
      <c r="T152" t="b">
        <f>IF(Munka1!$B$2+Munka1!$B$3*test_20!S152+test_20!R152*Munka1!$B$4+Munka1!$B$5*test_20!Q152&gt;=1,TRUE,FALSE)</f>
        <v>0</v>
      </c>
      <c r="U152" t="b">
        <f t="shared" si="16"/>
        <v>0</v>
      </c>
      <c r="V152" t="str">
        <f t="shared" si="17"/>
        <v>HAMISHAMIS</v>
      </c>
    </row>
    <row r="153" spans="1:22" x14ac:dyDescent="0.25">
      <c r="A153" t="s">
        <v>182</v>
      </c>
      <c r="B153">
        <v>46</v>
      </c>
      <c r="C153">
        <v>129</v>
      </c>
      <c r="D153">
        <v>1</v>
      </c>
      <c r="E153">
        <v>57442</v>
      </c>
      <c r="F153">
        <v>50000</v>
      </c>
      <c r="G153">
        <v>1.1488400000000001</v>
      </c>
      <c r="H153" t="s">
        <v>41</v>
      </c>
      <c r="I153" t="s">
        <v>23</v>
      </c>
      <c r="J153" t="s">
        <v>19</v>
      </c>
      <c r="K153" t="s">
        <v>19</v>
      </c>
      <c r="L153" t="s">
        <v>19</v>
      </c>
      <c r="M153">
        <v>609</v>
      </c>
      <c r="N153">
        <v>2016</v>
      </c>
      <c r="O153">
        <v>40</v>
      </c>
      <c r="P153">
        <f t="shared" si="12"/>
        <v>10.819778284410283</v>
      </c>
      <c r="Q153">
        <f t="shared" si="13"/>
        <v>0.34082527785323241</v>
      </c>
      <c r="R153">
        <f t="shared" si="14"/>
        <v>-0.26533575582500774</v>
      </c>
      <c r="S153">
        <f t="shared" si="15"/>
        <v>0.28922262201219245</v>
      </c>
      <c r="T153" t="b">
        <f>IF(Munka1!$B$2+Munka1!$B$3*test_20!S153+test_20!R153*Munka1!$B$4+Munka1!$B$5*test_20!Q153&gt;=1,TRUE,FALSE)</f>
        <v>1</v>
      </c>
      <c r="U153" t="b">
        <f t="shared" si="16"/>
        <v>1</v>
      </c>
      <c r="V153" t="str">
        <f t="shared" si="17"/>
        <v>IGAZIGAZ</v>
      </c>
    </row>
    <row r="154" spans="1:22" x14ac:dyDescent="0.25">
      <c r="A154" t="s">
        <v>183</v>
      </c>
      <c r="B154">
        <v>57</v>
      </c>
      <c r="C154">
        <v>112</v>
      </c>
      <c r="D154">
        <v>1</v>
      </c>
      <c r="E154">
        <v>690</v>
      </c>
      <c r="F154">
        <v>25000</v>
      </c>
      <c r="G154">
        <v>2.76E-2</v>
      </c>
      <c r="H154" t="s">
        <v>16</v>
      </c>
      <c r="I154" t="s">
        <v>55</v>
      </c>
      <c r="J154" t="s">
        <v>18</v>
      </c>
      <c r="K154" t="s">
        <v>18</v>
      </c>
      <c r="L154" t="s">
        <v>19</v>
      </c>
      <c r="M154">
        <v>9</v>
      </c>
      <c r="N154">
        <v>2016</v>
      </c>
      <c r="O154">
        <v>29.53458333</v>
      </c>
      <c r="P154">
        <f t="shared" si="12"/>
        <v>10.126631103850338</v>
      </c>
      <c r="Q154">
        <f t="shared" si="13"/>
        <v>0.96762793349189458</v>
      </c>
      <c r="R154">
        <f t="shared" si="14"/>
        <v>-1.4144988886172287</v>
      </c>
      <c r="S154">
        <f t="shared" si="15"/>
        <v>-0.31634858311057557</v>
      </c>
      <c r="T154" t="b">
        <f>IF(Munka1!$B$2+Munka1!$B$3*test_20!S154+test_20!R154*Munka1!$B$4+Munka1!$B$5*test_20!Q154&gt;=1,TRUE,FALSE)</f>
        <v>0</v>
      </c>
      <c r="U154" t="b">
        <f t="shared" si="16"/>
        <v>0</v>
      </c>
      <c r="V154" t="str">
        <f t="shared" si="17"/>
        <v>HAMISHAMIS</v>
      </c>
    </row>
    <row r="155" spans="1:22" x14ac:dyDescent="0.25">
      <c r="A155" t="s">
        <v>184</v>
      </c>
      <c r="B155">
        <v>10</v>
      </c>
      <c r="C155">
        <v>118</v>
      </c>
      <c r="D155">
        <v>0</v>
      </c>
      <c r="E155">
        <v>1644.42804</v>
      </c>
      <c r="F155">
        <v>105479.66899999999</v>
      </c>
      <c r="G155">
        <v>1.559E-2</v>
      </c>
      <c r="H155" t="s">
        <v>16</v>
      </c>
      <c r="I155" t="s">
        <v>17</v>
      </c>
      <c r="J155" t="s">
        <v>18</v>
      </c>
      <c r="K155" t="s">
        <v>18</v>
      </c>
      <c r="L155" t="s">
        <v>18</v>
      </c>
      <c r="M155">
        <v>13</v>
      </c>
      <c r="N155">
        <v>2016</v>
      </c>
      <c r="O155">
        <v>30</v>
      </c>
      <c r="P155">
        <f t="shared" si="12"/>
        <v>11.566273502426652</v>
      </c>
      <c r="Q155">
        <f t="shared" si="13"/>
        <v>-1.7105288678732982</v>
      </c>
      <c r="R155">
        <f t="shared" si="14"/>
        <v>0.97227265896665205</v>
      </c>
      <c r="S155">
        <f t="shared" si="15"/>
        <v>-0.31231144174309045</v>
      </c>
      <c r="T155" t="b">
        <f>IF(Munka1!$B$2+Munka1!$B$3*test_20!S155+test_20!R155*Munka1!$B$4+Munka1!$B$5*test_20!Q155&gt;=1,TRUE,FALSE)</f>
        <v>0</v>
      </c>
      <c r="U155" t="b">
        <f t="shared" si="16"/>
        <v>0</v>
      </c>
      <c r="V155" t="str">
        <f t="shared" si="17"/>
        <v>HAMISHAMIS</v>
      </c>
    </row>
    <row r="156" spans="1:22" x14ac:dyDescent="0.25">
      <c r="A156" t="s">
        <v>185</v>
      </c>
      <c r="B156">
        <v>51</v>
      </c>
      <c r="C156">
        <v>106</v>
      </c>
      <c r="D156">
        <v>1</v>
      </c>
      <c r="E156">
        <v>57</v>
      </c>
      <c r="F156">
        <v>25000</v>
      </c>
      <c r="G156">
        <v>2.2799999999999999E-3</v>
      </c>
      <c r="H156" t="s">
        <v>16</v>
      </c>
      <c r="I156" t="s">
        <v>28</v>
      </c>
      <c r="J156" t="s">
        <v>18</v>
      </c>
      <c r="K156" t="s">
        <v>18</v>
      </c>
      <c r="L156" t="s">
        <v>19</v>
      </c>
      <c r="M156">
        <v>4</v>
      </c>
      <c r="N156">
        <v>2016</v>
      </c>
      <c r="O156">
        <v>30</v>
      </c>
      <c r="P156">
        <f t="shared" si="12"/>
        <v>10.126631103850338</v>
      </c>
      <c r="Q156">
        <f t="shared" si="13"/>
        <v>0.62573557587080608</v>
      </c>
      <c r="R156">
        <f t="shared" si="14"/>
        <v>-1.4144988886172287</v>
      </c>
      <c r="S156">
        <f t="shared" si="15"/>
        <v>-0.32139500981993196</v>
      </c>
      <c r="T156" t="b">
        <f>IF(Munka1!$B$2+Munka1!$B$3*test_20!S156+test_20!R156*Munka1!$B$4+Munka1!$B$5*test_20!Q156&gt;=1,TRUE,FALSE)</f>
        <v>0</v>
      </c>
      <c r="U156" t="b">
        <f t="shared" si="16"/>
        <v>0</v>
      </c>
      <c r="V156" t="str">
        <f t="shared" si="17"/>
        <v>HAMISHAMIS</v>
      </c>
    </row>
    <row r="157" spans="1:22" x14ac:dyDescent="0.25">
      <c r="A157" t="s">
        <v>186</v>
      </c>
      <c r="B157">
        <v>56</v>
      </c>
      <c r="C157">
        <v>129</v>
      </c>
      <c r="D157">
        <v>1</v>
      </c>
      <c r="E157">
        <v>149212</v>
      </c>
      <c r="F157">
        <v>30000</v>
      </c>
      <c r="G157">
        <v>4.9737333330000002</v>
      </c>
      <c r="H157" t="s">
        <v>41</v>
      </c>
      <c r="I157" t="s">
        <v>23</v>
      </c>
      <c r="J157" t="s">
        <v>19</v>
      </c>
      <c r="K157" t="s">
        <v>19</v>
      </c>
      <c r="L157" t="s">
        <v>19</v>
      </c>
      <c r="M157">
        <v>920</v>
      </c>
      <c r="N157">
        <v>2016</v>
      </c>
      <c r="O157">
        <v>31</v>
      </c>
      <c r="P157">
        <f t="shared" si="12"/>
        <v>10.308952660644293</v>
      </c>
      <c r="Q157">
        <f t="shared" si="13"/>
        <v>0.91064587388837981</v>
      </c>
      <c r="R157">
        <f t="shared" si="14"/>
        <v>-1.1122294467771254</v>
      </c>
      <c r="S157">
        <f t="shared" si="15"/>
        <v>0.60311036333416057</v>
      </c>
      <c r="T157" t="b">
        <f>IF(Munka1!$B$2+Munka1!$B$3*test_20!S157+test_20!R157*Munka1!$B$4+Munka1!$B$5*test_20!Q157&gt;=1,TRUE,FALSE)</f>
        <v>1</v>
      </c>
      <c r="U157" t="b">
        <f t="shared" si="16"/>
        <v>1</v>
      </c>
      <c r="V157" t="str">
        <f t="shared" si="17"/>
        <v>IGAZIGAZ</v>
      </c>
    </row>
    <row r="158" spans="1:22" x14ac:dyDescent="0.25">
      <c r="A158" t="s">
        <v>187</v>
      </c>
      <c r="B158">
        <v>45</v>
      </c>
      <c r="C158">
        <v>115</v>
      </c>
      <c r="D158">
        <v>0</v>
      </c>
      <c r="E158">
        <v>3486.5796529999998</v>
      </c>
      <c r="F158">
        <v>38731.167000000001</v>
      </c>
      <c r="G158">
        <v>9.0020000000000003E-2</v>
      </c>
      <c r="H158" t="s">
        <v>16</v>
      </c>
      <c r="I158" t="s">
        <v>23</v>
      </c>
      <c r="J158" t="s">
        <v>18</v>
      </c>
      <c r="K158" t="s">
        <v>18</v>
      </c>
      <c r="L158" t="s">
        <v>19</v>
      </c>
      <c r="M158">
        <v>4</v>
      </c>
      <c r="N158">
        <v>2016</v>
      </c>
      <c r="O158">
        <v>33.919259259999997</v>
      </c>
      <c r="P158">
        <f t="shared" si="12"/>
        <v>10.564399903735715</v>
      </c>
      <c r="Q158">
        <f t="shared" si="13"/>
        <v>0.2838432182497177</v>
      </c>
      <c r="R158">
        <f t="shared" si="14"/>
        <v>-0.68872551807768767</v>
      </c>
      <c r="S158">
        <f t="shared" si="15"/>
        <v>-0.32139500981993196</v>
      </c>
      <c r="T158" t="b">
        <f>IF(Munka1!$B$2+Munka1!$B$3*test_20!S158+test_20!R158*Munka1!$B$4+Munka1!$B$5*test_20!Q158&gt;=1,TRUE,FALSE)</f>
        <v>0</v>
      </c>
      <c r="U158" t="b">
        <f t="shared" si="16"/>
        <v>0</v>
      </c>
      <c r="V158" t="str">
        <f t="shared" si="17"/>
        <v>HAMISHAMIS</v>
      </c>
    </row>
    <row r="159" spans="1:22" x14ac:dyDescent="0.25">
      <c r="A159" t="s">
        <v>188</v>
      </c>
      <c r="B159">
        <v>36</v>
      </c>
      <c r="C159">
        <v>38</v>
      </c>
      <c r="D159">
        <v>1</v>
      </c>
      <c r="E159">
        <v>258898</v>
      </c>
      <c r="F159">
        <v>80000</v>
      </c>
      <c r="G159">
        <v>3.2362250000000001</v>
      </c>
      <c r="H159" t="s">
        <v>41</v>
      </c>
      <c r="I159" t="s">
        <v>23</v>
      </c>
      <c r="J159" t="s">
        <v>19</v>
      </c>
      <c r="K159" t="s">
        <v>19</v>
      </c>
      <c r="L159" t="s">
        <v>19</v>
      </c>
      <c r="M159">
        <v>683</v>
      </c>
      <c r="N159">
        <v>2016</v>
      </c>
      <c r="O159">
        <v>60</v>
      </c>
      <c r="P159">
        <f t="shared" si="12"/>
        <v>11.289781913656018</v>
      </c>
      <c r="Q159">
        <f t="shared" si="13"/>
        <v>-0.22899531818191499</v>
      </c>
      <c r="R159">
        <f t="shared" si="14"/>
        <v>0.5138794789126192</v>
      </c>
      <c r="S159">
        <f t="shared" si="15"/>
        <v>0.36390973731066717</v>
      </c>
      <c r="T159" t="b">
        <f>IF(Munka1!$B$2+Munka1!$B$3*test_20!S159+test_20!R159*Munka1!$B$4+Munka1!$B$5*test_20!Q159&gt;=1,TRUE,FALSE)</f>
        <v>1</v>
      </c>
      <c r="U159" t="b">
        <f t="shared" si="16"/>
        <v>1</v>
      </c>
      <c r="V159" t="str">
        <f t="shared" si="17"/>
        <v>IGAZIGAZ</v>
      </c>
    </row>
    <row r="160" spans="1:22" x14ac:dyDescent="0.25">
      <c r="A160" t="s">
        <v>189</v>
      </c>
      <c r="B160">
        <v>21</v>
      </c>
      <c r="C160">
        <v>61</v>
      </c>
      <c r="D160">
        <v>1</v>
      </c>
      <c r="E160">
        <v>41975</v>
      </c>
      <c r="F160">
        <v>30000</v>
      </c>
      <c r="G160">
        <v>1.399166667</v>
      </c>
      <c r="H160" t="s">
        <v>41</v>
      </c>
      <c r="I160" t="s">
        <v>74</v>
      </c>
      <c r="J160" t="s">
        <v>19</v>
      </c>
      <c r="K160" t="s">
        <v>19</v>
      </c>
      <c r="L160" t="s">
        <v>19</v>
      </c>
      <c r="M160">
        <v>592</v>
      </c>
      <c r="N160">
        <v>2016</v>
      </c>
      <c r="O160">
        <v>30</v>
      </c>
      <c r="P160">
        <f t="shared" si="12"/>
        <v>10.308952660644293</v>
      </c>
      <c r="Q160">
        <f t="shared" si="13"/>
        <v>-1.0837262122346361</v>
      </c>
      <c r="R160">
        <f t="shared" si="14"/>
        <v>-1.1122294467771254</v>
      </c>
      <c r="S160">
        <f t="shared" si="15"/>
        <v>0.2720647712003807</v>
      </c>
      <c r="T160" t="b">
        <f>IF(Munka1!$B$2+Munka1!$B$3*test_20!S160+test_20!R160*Munka1!$B$4+Munka1!$B$5*test_20!Q160&gt;=1,TRUE,FALSE)</f>
        <v>1</v>
      </c>
      <c r="U160" t="b">
        <f t="shared" si="16"/>
        <v>1</v>
      </c>
      <c r="V160" t="str">
        <f t="shared" si="17"/>
        <v>IGAZIGAZ</v>
      </c>
    </row>
    <row r="161" spans="1:22" x14ac:dyDescent="0.25">
      <c r="A161" t="s">
        <v>190</v>
      </c>
      <c r="B161">
        <v>60</v>
      </c>
      <c r="C161">
        <v>100</v>
      </c>
      <c r="D161">
        <v>0</v>
      </c>
      <c r="E161">
        <v>107220.2934</v>
      </c>
      <c r="F161">
        <v>67044.529500000004</v>
      </c>
      <c r="G161">
        <v>1.59924</v>
      </c>
      <c r="H161" t="s">
        <v>41</v>
      </c>
      <c r="I161" t="s">
        <v>49</v>
      </c>
      <c r="J161" t="s">
        <v>19</v>
      </c>
      <c r="K161" t="s">
        <v>18</v>
      </c>
      <c r="L161" t="s">
        <v>18</v>
      </c>
      <c r="M161">
        <v>1165</v>
      </c>
      <c r="N161">
        <v>2016</v>
      </c>
      <c r="O161">
        <v>28.625405090000001</v>
      </c>
      <c r="P161">
        <f t="shared" si="12"/>
        <v>11.113112297014423</v>
      </c>
      <c r="Q161">
        <f t="shared" si="13"/>
        <v>1.1385741123024387</v>
      </c>
      <c r="R161">
        <f t="shared" si="14"/>
        <v>0.22098034316911291</v>
      </c>
      <c r="S161">
        <f t="shared" si="15"/>
        <v>0.85038527209262416</v>
      </c>
      <c r="T161" t="b">
        <f>IF(Munka1!$B$2+Munka1!$B$3*test_20!S161+test_20!R161*Munka1!$B$4+Munka1!$B$5*test_20!Q161&gt;=1,TRUE,FALSE)</f>
        <v>1</v>
      </c>
      <c r="U161" t="b">
        <f t="shared" si="16"/>
        <v>1</v>
      </c>
      <c r="V161" t="str">
        <f t="shared" si="17"/>
        <v>IGAZIGAZ</v>
      </c>
    </row>
    <row r="162" spans="1:22" x14ac:dyDescent="0.25">
      <c r="A162" t="s">
        <v>191</v>
      </c>
      <c r="B162">
        <v>57</v>
      </c>
      <c r="C162">
        <v>105</v>
      </c>
      <c r="D162">
        <v>0</v>
      </c>
      <c r="E162">
        <v>4341.2415549999996</v>
      </c>
      <c r="F162">
        <v>41940.678999999996</v>
      </c>
      <c r="G162">
        <v>0.103509091</v>
      </c>
      <c r="H162" t="s">
        <v>16</v>
      </c>
      <c r="I162" t="s">
        <v>28</v>
      </c>
      <c r="J162" t="s">
        <v>18</v>
      </c>
      <c r="K162" t="s">
        <v>18</v>
      </c>
      <c r="L162" t="s">
        <v>19</v>
      </c>
      <c r="M162">
        <v>16</v>
      </c>
      <c r="N162">
        <v>2016</v>
      </c>
      <c r="O162">
        <v>40</v>
      </c>
      <c r="P162">
        <f t="shared" si="12"/>
        <v>10.644011494119802</v>
      </c>
      <c r="Q162">
        <f t="shared" si="13"/>
        <v>0.96762793349189458</v>
      </c>
      <c r="R162">
        <f t="shared" si="14"/>
        <v>-0.5567381030261801</v>
      </c>
      <c r="S162">
        <f t="shared" si="15"/>
        <v>-0.30928358571747661</v>
      </c>
      <c r="T162" t="b">
        <f>IF(Munka1!$B$2+Munka1!$B$3*test_20!S162+test_20!R162*Munka1!$B$4+Munka1!$B$5*test_20!Q162&gt;=1,TRUE,FALSE)</f>
        <v>0</v>
      </c>
      <c r="U162" t="b">
        <f t="shared" si="16"/>
        <v>0</v>
      </c>
      <c r="V162" t="str">
        <f t="shared" si="17"/>
        <v>HAMISHAMIS</v>
      </c>
    </row>
    <row r="163" spans="1:22" x14ac:dyDescent="0.25">
      <c r="A163" t="s">
        <v>192</v>
      </c>
      <c r="B163">
        <v>16</v>
      </c>
      <c r="C163">
        <v>132</v>
      </c>
      <c r="D163">
        <v>0</v>
      </c>
      <c r="E163">
        <v>132.52760359999999</v>
      </c>
      <c r="F163">
        <v>96514.667809999999</v>
      </c>
      <c r="G163">
        <v>1.373134E-3</v>
      </c>
      <c r="H163" t="s">
        <v>16</v>
      </c>
      <c r="I163" t="s">
        <v>37</v>
      </c>
      <c r="J163" t="s">
        <v>18</v>
      </c>
      <c r="K163" t="s">
        <v>18</v>
      </c>
      <c r="L163" t="s">
        <v>18</v>
      </c>
      <c r="M163">
        <v>2</v>
      </c>
      <c r="N163">
        <v>2016</v>
      </c>
      <c r="O163">
        <v>32</v>
      </c>
      <c r="P163">
        <f t="shared" si="12"/>
        <v>11.477450273807635</v>
      </c>
      <c r="Q163">
        <f t="shared" si="13"/>
        <v>-1.3686365102522098</v>
      </c>
      <c r="R163">
        <f t="shared" si="14"/>
        <v>0.82501334301287199</v>
      </c>
      <c r="S163">
        <f t="shared" si="15"/>
        <v>-0.32341358050367452</v>
      </c>
      <c r="T163" t="b">
        <f>IF(Munka1!$B$2+Munka1!$B$3*test_20!S163+test_20!R163*Munka1!$B$4+Munka1!$B$5*test_20!Q163&gt;=1,TRUE,FALSE)</f>
        <v>0</v>
      </c>
      <c r="U163" t="b">
        <f t="shared" si="16"/>
        <v>0</v>
      </c>
      <c r="V163" t="str">
        <f t="shared" si="17"/>
        <v>HAMISHAMIS</v>
      </c>
    </row>
    <row r="164" spans="1:22" x14ac:dyDescent="0.25">
      <c r="A164" t="s">
        <v>193</v>
      </c>
      <c r="B164">
        <v>55</v>
      </c>
      <c r="C164">
        <v>135</v>
      </c>
      <c r="D164">
        <v>1</v>
      </c>
      <c r="E164">
        <v>124293</v>
      </c>
      <c r="F164">
        <v>115000</v>
      </c>
      <c r="G164">
        <v>1.0808086960000001</v>
      </c>
      <c r="H164" t="s">
        <v>41</v>
      </c>
      <c r="I164" t="s">
        <v>55</v>
      </c>
      <c r="J164" t="s">
        <v>19</v>
      </c>
      <c r="K164" t="s">
        <v>18</v>
      </c>
      <c r="L164" t="s">
        <v>19</v>
      </c>
      <c r="M164">
        <v>125</v>
      </c>
      <c r="N164">
        <v>2016</v>
      </c>
      <c r="O164">
        <v>33.371504629999997</v>
      </c>
      <c r="P164">
        <f t="shared" si="12"/>
        <v>11.652687407345388</v>
      </c>
      <c r="Q164">
        <f t="shared" si="13"/>
        <v>0.85366381428486504</v>
      </c>
      <c r="R164">
        <f t="shared" si="14"/>
        <v>1.1155375765459214</v>
      </c>
      <c r="S164">
        <f t="shared" si="15"/>
        <v>-0.19927148345350706</v>
      </c>
      <c r="T164" t="b">
        <f>IF(Munka1!$B$2+Munka1!$B$3*test_20!S164+test_20!R164*Munka1!$B$4+Munka1!$B$5*test_20!Q164&gt;=1,TRUE,FALSE)</f>
        <v>0</v>
      </c>
      <c r="U164" t="b">
        <f t="shared" si="16"/>
        <v>1</v>
      </c>
      <c r="V164" t="str">
        <f t="shared" si="17"/>
        <v>HAMISIGAZ</v>
      </c>
    </row>
    <row r="165" spans="1:22" x14ac:dyDescent="0.25">
      <c r="A165" t="s">
        <v>194</v>
      </c>
      <c r="B165">
        <v>45</v>
      </c>
      <c r="C165">
        <v>92</v>
      </c>
      <c r="D165">
        <v>0</v>
      </c>
      <c r="E165">
        <v>7720.2197249999999</v>
      </c>
      <c r="F165">
        <v>108704.868</v>
      </c>
      <c r="G165">
        <v>7.102E-2</v>
      </c>
      <c r="H165" t="s">
        <v>16</v>
      </c>
      <c r="I165" t="s">
        <v>17</v>
      </c>
      <c r="J165" t="s">
        <v>18</v>
      </c>
      <c r="K165" t="s">
        <v>18</v>
      </c>
      <c r="L165" t="s">
        <v>18</v>
      </c>
      <c r="M165">
        <v>4</v>
      </c>
      <c r="N165">
        <v>2016</v>
      </c>
      <c r="O165">
        <v>60</v>
      </c>
      <c r="P165">
        <f t="shared" si="12"/>
        <v>11.596391855915183</v>
      </c>
      <c r="Q165">
        <f t="shared" si="13"/>
        <v>0.2838432182497177</v>
      </c>
      <c r="R165">
        <f t="shared" si="14"/>
        <v>1.0222056348484321</v>
      </c>
      <c r="S165">
        <f t="shared" si="15"/>
        <v>-0.32139500981993196</v>
      </c>
      <c r="T165" t="b">
        <f>IF(Munka1!$B$2+Munka1!$B$3*test_20!S165+test_20!R165*Munka1!$B$4+Munka1!$B$5*test_20!Q165&gt;=1,TRUE,FALSE)</f>
        <v>0</v>
      </c>
      <c r="U165" t="b">
        <f t="shared" si="16"/>
        <v>0</v>
      </c>
      <c r="V165" t="str">
        <f t="shared" si="17"/>
        <v>HAMISHAMIS</v>
      </c>
    </row>
    <row r="166" spans="1:22" x14ac:dyDescent="0.25">
      <c r="A166" t="s">
        <v>195</v>
      </c>
      <c r="B166">
        <v>55</v>
      </c>
      <c r="C166">
        <v>121</v>
      </c>
      <c r="D166">
        <v>1</v>
      </c>
      <c r="E166">
        <v>23954</v>
      </c>
      <c r="F166">
        <v>40000</v>
      </c>
      <c r="G166">
        <v>0.59884999999999999</v>
      </c>
      <c r="H166" t="s">
        <v>16</v>
      </c>
      <c r="I166" t="s">
        <v>28</v>
      </c>
      <c r="J166" t="s">
        <v>18</v>
      </c>
      <c r="K166" t="s">
        <v>18</v>
      </c>
      <c r="L166" t="s">
        <v>19</v>
      </c>
      <c r="M166">
        <v>26</v>
      </c>
      <c r="N166">
        <v>2016</v>
      </c>
      <c r="O166">
        <v>30</v>
      </c>
      <c r="P166">
        <f t="shared" si="12"/>
        <v>10.596634733096073</v>
      </c>
      <c r="Q166">
        <f t="shared" si="13"/>
        <v>0.85366381428486504</v>
      </c>
      <c r="R166">
        <f t="shared" si="14"/>
        <v>-0.63528365387960173</v>
      </c>
      <c r="S166">
        <f t="shared" si="15"/>
        <v>-0.29919073229876381</v>
      </c>
      <c r="T166" t="b">
        <f>IF(Munka1!$B$2+Munka1!$B$3*test_20!S166+test_20!R166*Munka1!$B$4+Munka1!$B$5*test_20!Q166&gt;=1,TRUE,FALSE)</f>
        <v>0</v>
      </c>
      <c r="U166" t="b">
        <f t="shared" si="16"/>
        <v>0</v>
      </c>
      <c r="V166" t="str">
        <f t="shared" si="17"/>
        <v>HAMISHAMIS</v>
      </c>
    </row>
    <row r="167" spans="1:22" x14ac:dyDescent="0.25">
      <c r="A167" t="s">
        <v>196</v>
      </c>
      <c r="B167">
        <v>52</v>
      </c>
      <c r="C167">
        <v>116</v>
      </c>
      <c r="D167">
        <v>0</v>
      </c>
      <c r="E167">
        <v>6758.6355309999999</v>
      </c>
      <c r="F167">
        <v>48499.21845</v>
      </c>
      <c r="G167">
        <v>0.13935555599999999</v>
      </c>
      <c r="H167" t="s">
        <v>16</v>
      </c>
      <c r="I167" t="s">
        <v>37</v>
      </c>
      <c r="J167" t="s">
        <v>18</v>
      </c>
      <c r="K167" t="s">
        <v>19</v>
      </c>
      <c r="L167" t="s">
        <v>18</v>
      </c>
      <c r="M167">
        <v>63</v>
      </c>
      <c r="N167">
        <v>2016</v>
      </c>
      <c r="O167">
        <v>53.206423610000002</v>
      </c>
      <c r="P167">
        <f t="shared" si="12"/>
        <v>10.789302962362745</v>
      </c>
      <c r="Q167">
        <f t="shared" si="13"/>
        <v>0.68271763547432085</v>
      </c>
      <c r="R167">
        <f t="shared" si="14"/>
        <v>-0.31586054700818689</v>
      </c>
      <c r="S167">
        <f t="shared" si="15"/>
        <v>-0.26184717464952645</v>
      </c>
      <c r="T167" t="b">
        <f>IF(Munka1!$B$2+Munka1!$B$3*test_20!S167+test_20!R167*Munka1!$B$4+Munka1!$B$5*test_20!Q167&gt;=1,TRUE,FALSE)</f>
        <v>0</v>
      </c>
      <c r="U167" t="b">
        <f t="shared" si="16"/>
        <v>0</v>
      </c>
      <c r="V167" t="str">
        <f t="shared" si="17"/>
        <v>HAMISHAMIS</v>
      </c>
    </row>
    <row r="168" spans="1:22" x14ac:dyDescent="0.25">
      <c r="A168" t="s">
        <v>197</v>
      </c>
      <c r="B168">
        <v>54</v>
      </c>
      <c r="C168">
        <v>120</v>
      </c>
      <c r="D168">
        <v>1</v>
      </c>
      <c r="E168">
        <v>500</v>
      </c>
      <c r="F168">
        <v>30000</v>
      </c>
      <c r="G168">
        <v>1.6666667E-2</v>
      </c>
      <c r="H168" t="s">
        <v>16</v>
      </c>
      <c r="I168" t="s">
        <v>23</v>
      </c>
      <c r="J168" t="s">
        <v>18</v>
      </c>
      <c r="K168" t="s">
        <v>18</v>
      </c>
      <c r="L168" t="s">
        <v>19</v>
      </c>
      <c r="M168">
        <v>7</v>
      </c>
      <c r="N168">
        <v>2016</v>
      </c>
      <c r="O168">
        <v>30</v>
      </c>
      <c r="P168">
        <f t="shared" si="12"/>
        <v>10.308952660644293</v>
      </c>
      <c r="Q168">
        <f t="shared" si="13"/>
        <v>0.79668175468135027</v>
      </c>
      <c r="R168">
        <f t="shared" si="14"/>
        <v>-1.1122294467771254</v>
      </c>
      <c r="S168">
        <f t="shared" si="15"/>
        <v>-0.31836715379431813</v>
      </c>
      <c r="T168" t="b">
        <f>IF(Munka1!$B$2+Munka1!$B$3*test_20!S168+test_20!R168*Munka1!$B$4+Munka1!$B$5*test_20!Q168&gt;=1,TRUE,FALSE)</f>
        <v>0</v>
      </c>
      <c r="U168" t="b">
        <f t="shared" si="16"/>
        <v>0</v>
      </c>
      <c r="V168" t="str">
        <f t="shared" si="17"/>
        <v>HAMISHAMIS</v>
      </c>
    </row>
    <row r="169" spans="1:22" x14ac:dyDescent="0.25">
      <c r="A169" t="s">
        <v>198</v>
      </c>
      <c r="B169">
        <v>46</v>
      </c>
      <c r="C169">
        <v>42</v>
      </c>
      <c r="D169">
        <v>1</v>
      </c>
      <c r="E169">
        <v>6241</v>
      </c>
      <c r="F169">
        <v>50000</v>
      </c>
      <c r="G169">
        <v>0.12482</v>
      </c>
      <c r="H169" t="s">
        <v>16</v>
      </c>
      <c r="I169" t="s">
        <v>37</v>
      </c>
      <c r="J169" t="s">
        <v>18</v>
      </c>
      <c r="K169" t="s">
        <v>18</v>
      </c>
      <c r="L169" t="s">
        <v>19</v>
      </c>
      <c r="M169">
        <v>90</v>
      </c>
      <c r="N169">
        <v>2016</v>
      </c>
      <c r="O169">
        <v>30</v>
      </c>
      <c r="P169">
        <f t="shared" si="12"/>
        <v>10.819778284410283</v>
      </c>
      <c r="Q169">
        <f t="shared" si="13"/>
        <v>0.34082527785323241</v>
      </c>
      <c r="R169">
        <f t="shared" si="14"/>
        <v>-0.26533575582500774</v>
      </c>
      <c r="S169">
        <f t="shared" si="15"/>
        <v>-0.23459647041900186</v>
      </c>
      <c r="T169" t="b">
        <f>IF(Munka1!$B$2+Munka1!$B$3*test_20!S169+test_20!R169*Munka1!$B$4+Munka1!$B$5*test_20!Q169&gt;=1,TRUE,FALSE)</f>
        <v>0</v>
      </c>
      <c r="U169" t="b">
        <f t="shared" si="16"/>
        <v>0</v>
      </c>
      <c r="V169" t="str">
        <f t="shared" si="17"/>
        <v>HAMISHAMIS</v>
      </c>
    </row>
    <row r="170" spans="1:22" x14ac:dyDescent="0.25">
      <c r="A170" t="s">
        <v>199</v>
      </c>
      <c r="B170">
        <v>34</v>
      </c>
      <c r="C170">
        <v>102</v>
      </c>
      <c r="D170">
        <v>1</v>
      </c>
      <c r="E170">
        <v>0</v>
      </c>
      <c r="F170">
        <v>125000</v>
      </c>
      <c r="G170">
        <v>0</v>
      </c>
      <c r="H170" t="s">
        <v>16</v>
      </c>
      <c r="I170" t="s">
        <v>28</v>
      </c>
      <c r="J170" t="s">
        <v>18</v>
      </c>
      <c r="K170" t="s">
        <v>18</v>
      </c>
      <c r="L170" t="s">
        <v>19</v>
      </c>
      <c r="M170">
        <v>0</v>
      </c>
      <c r="N170">
        <v>2016</v>
      </c>
      <c r="O170">
        <v>55.408344909999997</v>
      </c>
      <c r="P170">
        <f t="shared" si="12"/>
        <v>11.736069016284437</v>
      </c>
      <c r="Q170">
        <f t="shared" si="13"/>
        <v>-0.34295943738894447</v>
      </c>
      <c r="R170">
        <f t="shared" si="14"/>
        <v>1.2537752750218043</v>
      </c>
      <c r="S170">
        <f t="shared" si="15"/>
        <v>-0.32543215118741708</v>
      </c>
      <c r="T170" t="b">
        <f>IF(Munka1!$B$2+Munka1!$B$3*test_20!S170+test_20!R170*Munka1!$B$4+Munka1!$B$5*test_20!Q170&gt;=1,TRUE,FALSE)</f>
        <v>0</v>
      </c>
      <c r="U170" t="b">
        <f t="shared" si="16"/>
        <v>0</v>
      </c>
      <c r="V170" t="str">
        <f t="shared" si="17"/>
        <v>HAMISHAMIS</v>
      </c>
    </row>
    <row r="171" spans="1:22" x14ac:dyDescent="0.25">
      <c r="A171" t="s">
        <v>200</v>
      </c>
      <c r="B171">
        <v>59</v>
      </c>
      <c r="C171">
        <v>133</v>
      </c>
      <c r="D171">
        <v>1</v>
      </c>
      <c r="E171">
        <v>50</v>
      </c>
      <c r="F171">
        <v>50000</v>
      </c>
      <c r="G171">
        <v>1E-3</v>
      </c>
      <c r="H171" t="s">
        <v>16</v>
      </c>
      <c r="I171" t="s">
        <v>37</v>
      </c>
      <c r="J171" t="s">
        <v>18</v>
      </c>
      <c r="K171" t="s">
        <v>18</v>
      </c>
      <c r="L171" t="s">
        <v>19</v>
      </c>
      <c r="M171">
        <v>1</v>
      </c>
      <c r="N171">
        <v>2016</v>
      </c>
      <c r="O171">
        <v>39.776793980000001</v>
      </c>
      <c r="P171">
        <f t="shared" si="12"/>
        <v>10.819778284410283</v>
      </c>
      <c r="Q171">
        <f t="shared" si="13"/>
        <v>1.081592052698924</v>
      </c>
      <c r="R171">
        <f t="shared" si="14"/>
        <v>-0.26533575582500774</v>
      </c>
      <c r="S171">
        <f t="shared" si="15"/>
        <v>-0.3244228658455458</v>
      </c>
      <c r="T171" t="b">
        <f>IF(Munka1!$B$2+Munka1!$B$3*test_20!S171+test_20!R171*Munka1!$B$4+Munka1!$B$5*test_20!Q171&gt;=1,TRUE,FALSE)</f>
        <v>0</v>
      </c>
      <c r="U171" t="b">
        <f t="shared" si="16"/>
        <v>0</v>
      </c>
      <c r="V171" t="str">
        <f t="shared" si="17"/>
        <v>HAMISHAMIS</v>
      </c>
    </row>
    <row r="172" spans="1:22" x14ac:dyDescent="0.25">
      <c r="A172" t="s">
        <v>201</v>
      </c>
      <c r="B172">
        <v>60</v>
      </c>
      <c r="C172">
        <v>122</v>
      </c>
      <c r="D172">
        <v>0</v>
      </c>
      <c r="E172">
        <v>152509.0779</v>
      </c>
      <c r="F172">
        <v>33694.728000000003</v>
      </c>
      <c r="G172">
        <v>4.5262000000000002</v>
      </c>
      <c r="H172" t="s">
        <v>41</v>
      </c>
      <c r="I172" t="s">
        <v>23</v>
      </c>
      <c r="J172" t="s">
        <v>19</v>
      </c>
      <c r="K172" t="s">
        <v>19</v>
      </c>
      <c r="L172" t="s">
        <v>18</v>
      </c>
      <c r="M172">
        <v>885</v>
      </c>
      <c r="N172">
        <v>2016</v>
      </c>
      <c r="O172">
        <v>30</v>
      </c>
      <c r="P172">
        <f t="shared" si="12"/>
        <v>10.425096664933431</v>
      </c>
      <c r="Q172">
        <f t="shared" si="13"/>
        <v>1.1385741123024387</v>
      </c>
      <c r="R172">
        <f t="shared" si="14"/>
        <v>-0.91967523669418261</v>
      </c>
      <c r="S172">
        <f t="shared" si="15"/>
        <v>0.56778537636866577</v>
      </c>
      <c r="T172" t="b">
        <f>IF(Munka1!$B$2+Munka1!$B$3*test_20!S172+test_20!R172*Munka1!$B$4+Munka1!$B$5*test_20!Q172&gt;=1,TRUE,FALSE)</f>
        <v>1</v>
      </c>
      <c r="U172" t="b">
        <f t="shared" si="16"/>
        <v>1</v>
      </c>
      <c r="V172" t="str">
        <f t="shared" si="17"/>
        <v>IGAZIGAZ</v>
      </c>
    </row>
    <row r="173" spans="1:22" x14ac:dyDescent="0.25">
      <c r="A173" t="s">
        <v>202</v>
      </c>
      <c r="B173">
        <v>42</v>
      </c>
      <c r="C173">
        <v>134</v>
      </c>
      <c r="D173">
        <v>1</v>
      </c>
      <c r="E173">
        <v>50831.69</v>
      </c>
      <c r="F173">
        <v>50000</v>
      </c>
      <c r="G173">
        <v>1.0166337999999999</v>
      </c>
      <c r="H173" t="s">
        <v>41</v>
      </c>
      <c r="I173" t="s">
        <v>146</v>
      </c>
      <c r="J173" t="s">
        <v>19</v>
      </c>
      <c r="K173" t="s">
        <v>19</v>
      </c>
      <c r="L173" t="s">
        <v>19</v>
      </c>
      <c r="M173">
        <v>602</v>
      </c>
      <c r="N173">
        <v>2016</v>
      </c>
      <c r="O173">
        <v>45.972986110000001</v>
      </c>
      <c r="P173">
        <f t="shared" si="12"/>
        <v>10.819778284410283</v>
      </c>
      <c r="Q173">
        <f t="shared" si="13"/>
        <v>0.11289703943917345</v>
      </c>
      <c r="R173">
        <f t="shared" si="14"/>
        <v>-0.26533575582500774</v>
      </c>
      <c r="S173">
        <f t="shared" si="15"/>
        <v>0.28215762461909349</v>
      </c>
      <c r="T173" t="b">
        <f>IF(Munka1!$B$2+Munka1!$B$3*test_20!S173+test_20!R173*Munka1!$B$4+Munka1!$B$5*test_20!Q173&gt;=1,TRUE,FALSE)</f>
        <v>1</v>
      </c>
      <c r="U173" t="b">
        <f t="shared" si="16"/>
        <v>1</v>
      </c>
      <c r="V173" t="str">
        <f t="shared" si="17"/>
        <v>IGAZIGAZ</v>
      </c>
    </row>
    <row r="174" spans="1:22" x14ac:dyDescent="0.25">
      <c r="A174" t="s">
        <v>203</v>
      </c>
      <c r="B174">
        <v>58</v>
      </c>
      <c r="C174">
        <v>135</v>
      </c>
      <c r="D174">
        <v>0</v>
      </c>
      <c r="E174">
        <v>1837.0590070000001</v>
      </c>
      <c r="F174">
        <v>62506.621339999998</v>
      </c>
      <c r="G174">
        <v>2.9389831000000002E-2</v>
      </c>
      <c r="H174" t="s">
        <v>16</v>
      </c>
      <c r="I174" t="s">
        <v>55</v>
      </c>
      <c r="J174" t="s">
        <v>18</v>
      </c>
      <c r="K174" t="s">
        <v>18</v>
      </c>
      <c r="L174" t="s">
        <v>18</v>
      </c>
      <c r="M174">
        <v>6</v>
      </c>
      <c r="N174">
        <v>2016</v>
      </c>
      <c r="O174">
        <v>40</v>
      </c>
      <c r="P174">
        <f t="shared" si="12"/>
        <v>11.043027771553096</v>
      </c>
      <c r="Q174">
        <f t="shared" si="13"/>
        <v>1.0246099930954093</v>
      </c>
      <c r="R174">
        <f t="shared" si="14"/>
        <v>0.10478777238734381</v>
      </c>
      <c r="S174">
        <f t="shared" si="15"/>
        <v>-0.31937643913618941</v>
      </c>
      <c r="T174" t="b">
        <f>IF(Munka1!$B$2+Munka1!$B$3*test_20!S174+test_20!R174*Munka1!$B$4+Munka1!$B$5*test_20!Q174&gt;=1,TRUE,FALSE)</f>
        <v>0</v>
      </c>
      <c r="U174" t="b">
        <f t="shared" si="16"/>
        <v>0</v>
      </c>
      <c r="V174" t="str">
        <f t="shared" si="17"/>
        <v>HAMISHAMIS</v>
      </c>
    </row>
    <row r="175" spans="1:22" x14ac:dyDescent="0.25">
      <c r="A175" t="s">
        <v>204</v>
      </c>
      <c r="B175">
        <v>42</v>
      </c>
      <c r="C175">
        <v>122</v>
      </c>
      <c r="D175">
        <v>0</v>
      </c>
      <c r="E175">
        <v>31783.5072</v>
      </c>
      <c r="F175">
        <v>62425.869500000001</v>
      </c>
      <c r="G175">
        <v>0.50914000000000004</v>
      </c>
      <c r="H175" t="s">
        <v>16</v>
      </c>
      <c r="I175" t="s">
        <v>55</v>
      </c>
      <c r="J175" t="s">
        <v>18</v>
      </c>
      <c r="K175" t="s">
        <v>18</v>
      </c>
      <c r="L175" t="s">
        <v>18</v>
      </c>
      <c r="M175">
        <v>302</v>
      </c>
      <c r="N175">
        <v>2016</v>
      </c>
      <c r="O175">
        <v>35</v>
      </c>
      <c r="P175">
        <f t="shared" si="12"/>
        <v>11.041735043765428</v>
      </c>
      <c r="Q175">
        <f t="shared" si="13"/>
        <v>0.11289703943917345</v>
      </c>
      <c r="R175">
        <f t="shared" si="14"/>
        <v>0.10264456939094156</v>
      </c>
      <c r="S175">
        <f t="shared" si="15"/>
        <v>-2.0627977942290515E-2</v>
      </c>
      <c r="T175" t="b">
        <f>IF(Munka1!$B$2+Munka1!$B$3*test_20!S175+test_20!R175*Munka1!$B$4+Munka1!$B$5*test_20!Q175&gt;=1,TRUE,FALSE)</f>
        <v>1</v>
      </c>
      <c r="U175" t="b">
        <f t="shared" si="16"/>
        <v>0</v>
      </c>
      <c r="V175" t="str">
        <f t="shared" si="17"/>
        <v>IGAZHAMIS</v>
      </c>
    </row>
    <row r="176" spans="1:22" x14ac:dyDescent="0.25">
      <c r="A176" t="s">
        <v>205</v>
      </c>
      <c r="B176">
        <v>14</v>
      </c>
      <c r="C176">
        <v>66</v>
      </c>
      <c r="D176">
        <v>0</v>
      </c>
      <c r="E176">
        <v>0</v>
      </c>
      <c r="F176">
        <v>31861.623749999999</v>
      </c>
      <c r="G176">
        <v>0</v>
      </c>
      <c r="H176" t="s">
        <v>16</v>
      </c>
      <c r="I176" t="s">
        <v>28</v>
      </c>
      <c r="J176" t="s">
        <v>18</v>
      </c>
      <c r="K176" t="s">
        <v>18</v>
      </c>
      <c r="L176" t="s">
        <v>18</v>
      </c>
      <c r="M176">
        <v>0</v>
      </c>
      <c r="N176">
        <v>2016</v>
      </c>
      <c r="O176">
        <v>30</v>
      </c>
      <c r="P176">
        <f t="shared" si="12"/>
        <v>10.369157547325436</v>
      </c>
      <c r="Q176">
        <f t="shared" si="13"/>
        <v>-1.4826006294592393</v>
      </c>
      <c r="R176">
        <f t="shared" si="14"/>
        <v>-1.0124162496261055</v>
      </c>
      <c r="S176">
        <f t="shared" si="15"/>
        <v>-0.32543215118741708</v>
      </c>
      <c r="T176" t="b">
        <f>IF(Munka1!$B$2+Munka1!$B$3*test_20!S176+test_20!R176*Munka1!$B$4+Munka1!$B$5*test_20!Q176&gt;=1,TRUE,FALSE)</f>
        <v>0</v>
      </c>
      <c r="U176" t="b">
        <f t="shared" si="16"/>
        <v>0</v>
      </c>
      <c r="V176" t="str">
        <f t="shared" si="17"/>
        <v>HAMISHAMIS</v>
      </c>
    </row>
    <row r="177" spans="1:22" x14ac:dyDescent="0.25">
      <c r="A177" t="s">
        <v>206</v>
      </c>
      <c r="B177">
        <v>56</v>
      </c>
      <c r="C177">
        <v>132</v>
      </c>
      <c r="D177">
        <v>1</v>
      </c>
      <c r="E177">
        <v>127</v>
      </c>
      <c r="F177">
        <v>100000</v>
      </c>
      <c r="G177">
        <v>1.2700000000000001E-3</v>
      </c>
      <c r="H177" t="s">
        <v>16</v>
      </c>
      <c r="I177" t="s">
        <v>23</v>
      </c>
      <c r="J177" t="s">
        <v>18</v>
      </c>
      <c r="K177" t="s">
        <v>18</v>
      </c>
      <c r="L177" t="s">
        <v>19</v>
      </c>
      <c r="M177">
        <v>4</v>
      </c>
      <c r="N177">
        <v>2016</v>
      </c>
      <c r="O177">
        <v>59.460706020000003</v>
      </c>
      <c r="P177">
        <f t="shared" si="12"/>
        <v>11.512925464970229</v>
      </c>
      <c r="Q177">
        <f t="shared" si="13"/>
        <v>0.91064587388837981</v>
      </c>
      <c r="R177">
        <f t="shared" si="14"/>
        <v>0.88382737696721325</v>
      </c>
      <c r="S177">
        <f t="shared" si="15"/>
        <v>-0.32139500981993196</v>
      </c>
      <c r="T177" t="b">
        <f>IF(Munka1!$B$2+Munka1!$B$3*test_20!S177+test_20!R177*Munka1!$B$4+Munka1!$B$5*test_20!Q177&gt;=1,TRUE,FALSE)</f>
        <v>0</v>
      </c>
      <c r="U177" t="b">
        <f t="shared" si="16"/>
        <v>0</v>
      </c>
      <c r="V177" t="str">
        <f t="shared" si="17"/>
        <v>HAMISHAMIS</v>
      </c>
    </row>
    <row r="178" spans="1:22" x14ac:dyDescent="0.25">
      <c r="A178" t="s">
        <v>207</v>
      </c>
      <c r="B178">
        <v>23</v>
      </c>
      <c r="C178">
        <v>93</v>
      </c>
      <c r="D178">
        <v>1</v>
      </c>
      <c r="E178">
        <v>1225</v>
      </c>
      <c r="F178">
        <v>30000</v>
      </c>
      <c r="G178">
        <v>4.0833332999999999E-2</v>
      </c>
      <c r="H178" t="s">
        <v>16</v>
      </c>
      <c r="I178" t="s">
        <v>105</v>
      </c>
      <c r="J178" t="s">
        <v>18</v>
      </c>
      <c r="K178" t="s">
        <v>18</v>
      </c>
      <c r="L178" t="s">
        <v>19</v>
      </c>
      <c r="M178">
        <v>7</v>
      </c>
      <c r="N178">
        <v>2016</v>
      </c>
      <c r="O178">
        <v>60</v>
      </c>
      <c r="P178">
        <f t="shared" si="12"/>
        <v>10.308952660644293</v>
      </c>
      <c r="Q178">
        <f t="shared" si="13"/>
        <v>-0.96976209302760663</v>
      </c>
      <c r="R178">
        <f t="shared" si="14"/>
        <v>-1.1122294467771254</v>
      </c>
      <c r="S178">
        <f t="shared" si="15"/>
        <v>-0.31836715379431813</v>
      </c>
      <c r="T178" t="b">
        <f>IF(Munka1!$B$2+Munka1!$B$3*test_20!S178+test_20!R178*Munka1!$B$4+Munka1!$B$5*test_20!Q178&gt;=1,TRUE,FALSE)</f>
        <v>0</v>
      </c>
      <c r="U178" t="b">
        <f t="shared" si="16"/>
        <v>0</v>
      </c>
      <c r="V178" t="str">
        <f t="shared" si="17"/>
        <v>HAMISHAMIS</v>
      </c>
    </row>
    <row r="179" spans="1:22" x14ac:dyDescent="0.25">
      <c r="A179" t="s">
        <v>208</v>
      </c>
      <c r="B179">
        <v>58</v>
      </c>
      <c r="C179">
        <v>120</v>
      </c>
      <c r="D179">
        <v>1</v>
      </c>
      <c r="E179">
        <v>563</v>
      </c>
      <c r="F179">
        <v>30000</v>
      </c>
      <c r="G179">
        <v>1.8766667000000001E-2</v>
      </c>
      <c r="H179" t="s">
        <v>16</v>
      </c>
      <c r="I179" t="s">
        <v>46</v>
      </c>
      <c r="J179" t="s">
        <v>18</v>
      </c>
      <c r="K179" t="s">
        <v>18</v>
      </c>
      <c r="L179" t="s">
        <v>19</v>
      </c>
      <c r="M179">
        <v>10</v>
      </c>
      <c r="N179">
        <v>2016</v>
      </c>
      <c r="O179">
        <v>60</v>
      </c>
      <c r="P179">
        <f t="shared" si="12"/>
        <v>10.308952660644293</v>
      </c>
      <c r="Q179">
        <f t="shared" si="13"/>
        <v>1.0246099930954093</v>
      </c>
      <c r="R179">
        <f t="shared" si="14"/>
        <v>-1.1122294467771254</v>
      </c>
      <c r="S179">
        <f t="shared" si="15"/>
        <v>-0.31533929776870429</v>
      </c>
      <c r="T179" t="b">
        <f>IF(Munka1!$B$2+Munka1!$B$3*test_20!S179+test_20!R179*Munka1!$B$4+Munka1!$B$5*test_20!Q179&gt;=1,TRUE,FALSE)</f>
        <v>0</v>
      </c>
      <c r="U179" t="b">
        <f t="shared" si="16"/>
        <v>0</v>
      </c>
      <c r="V179" t="str">
        <f t="shared" si="17"/>
        <v>HAMISHAMIS</v>
      </c>
    </row>
    <row r="180" spans="1:22" x14ac:dyDescent="0.25">
      <c r="A180" t="s">
        <v>209</v>
      </c>
      <c r="B180">
        <v>20</v>
      </c>
      <c r="C180">
        <v>61</v>
      </c>
      <c r="D180">
        <v>0</v>
      </c>
      <c r="E180">
        <v>1.4245014199999999</v>
      </c>
      <c r="F180">
        <v>85470.085200000001</v>
      </c>
      <c r="G180" s="1">
        <v>1.6699999999999999E-5</v>
      </c>
      <c r="H180" t="s">
        <v>16</v>
      </c>
      <c r="I180" t="s">
        <v>55</v>
      </c>
      <c r="J180" t="s">
        <v>18</v>
      </c>
      <c r="K180" t="s">
        <v>18</v>
      </c>
      <c r="L180" t="s">
        <v>18</v>
      </c>
      <c r="M180">
        <v>1</v>
      </c>
      <c r="N180">
        <v>2016</v>
      </c>
      <c r="O180">
        <v>33</v>
      </c>
      <c r="P180">
        <f t="shared" si="12"/>
        <v>11.355921713000564</v>
      </c>
      <c r="Q180">
        <f t="shared" si="13"/>
        <v>-1.1407082718381507</v>
      </c>
      <c r="R180">
        <f t="shared" si="14"/>
        <v>0.62353212000917202</v>
      </c>
      <c r="S180">
        <f t="shared" si="15"/>
        <v>-0.3244228658455458</v>
      </c>
      <c r="T180" t="b">
        <f>IF(Munka1!$B$2+Munka1!$B$3*test_20!S180+test_20!R180*Munka1!$B$4+Munka1!$B$5*test_20!Q180&gt;=1,TRUE,FALSE)</f>
        <v>0</v>
      </c>
      <c r="U180" t="b">
        <f t="shared" si="16"/>
        <v>0</v>
      </c>
      <c r="V180" t="str">
        <f t="shared" si="17"/>
        <v>HAMISHAMIS</v>
      </c>
    </row>
    <row r="181" spans="1:22" x14ac:dyDescent="0.25">
      <c r="A181" t="s">
        <v>210</v>
      </c>
      <c r="B181">
        <v>60</v>
      </c>
      <c r="C181">
        <v>133</v>
      </c>
      <c r="D181">
        <v>1</v>
      </c>
      <c r="E181">
        <v>721</v>
      </c>
      <c r="F181">
        <v>125000</v>
      </c>
      <c r="G181">
        <v>5.7679999999999997E-3</v>
      </c>
      <c r="H181" t="s">
        <v>16</v>
      </c>
      <c r="I181" t="s">
        <v>23</v>
      </c>
      <c r="J181" t="s">
        <v>18</v>
      </c>
      <c r="K181" t="s">
        <v>18</v>
      </c>
      <c r="L181" t="s">
        <v>19</v>
      </c>
      <c r="M181">
        <v>6</v>
      </c>
      <c r="N181">
        <v>2016</v>
      </c>
      <c r="O181">
        <v>30</v>
      </c>
      <c r="P181">
        <f t="shared" si="12"/>
        <v>11.736069016284437</v>
      </c>
      <c r="Q181">
        <f t="shared" si="13"/>
        <v>1.1385741123024387</v>
      </c>
      <c r="R181">
        <f t="shared" si="14"/>
        <v>1.2537752750218043</v>
      </c>
      <c r="S181">
        <f t="shared" si="15"/>
        <v>-0.31937643913618941</v>
      </c>
      <c r="T181" t="b">
        <f>IF(Munka1!$B$2+Munka1!$B$3*test_20!S181+test_20!R181*Munka1!$B$4+Munka1!$B$5*test_20!Q181&gt;=1,TRUE,FALSE)</f>
        <v>0</v>
      </c>
      <c r="U181" t="b">
        <f t="shared" si="16"/>
        <v>0</v>
      </c>
      <c r="V181" t="str">
        <f t="shared" si="17"/>
        <v>HAMISHAMIS</v>
      </c>
    </row>
    <row r="182" spans="1:22" x14ac:dyDescent="0.25">
      <c r="A182" t="s">
        <v>211</v>
      </c>
      <c r="B182">
        <v>20</v>
      </c>
      <c r="C182">
        <v>38</v>
      </c>
      <c r="D182">
        <v>1</v>
      </c>
      <c r="E182">
        <v>100</v>
      </c>
      <c r="F182">
        <v>100000</v>
      </c>
      <c r="G182">
        <v>1E-3</v>
      </c>
      <c r="H182" t="s">
        <v>16</v>
      </c>
      <c r="I182" t="s">
        <v>28</v>
      </c>
      <c r="J182" t="s">
        <v>18</v>
      </c>
      <c r="K182" t="s">
        <v>18</v>
      </c>
      <c r="L182" t="s">
        <v>19</v>
      </c>
      <c r="M182">
        <v>1</v>
      </c>
      <c r="N182">
        <v>2016</v>
      </c>
      <c r="O182">
        <v>60</v>
      </c>
      <c r="P182">
        <f t="shared" si="12"/>
        <v>11.512925464970229</v>
      </c>
      <c r="Q182">
        <f t="shared" si="13"/>
        <v>-1.1407082718381507</v>
      </c>
      <c r="R182">
        <f t="shared" si="14"/>
        <v>0.88382737696721325</v>
      </c>
      <c r="S182">
        <f t="shared" si="15"/>
        <v>-0.3244228658455458</v>
      </c>
      <c r="T182" t="b">
        <f>IF(Munka1!$B$2+Munka1!$B$3*test_20!S182+test_20!R182*Munka1!$B$4+Munka1!$B$5*test_20!Q182&gt;=1,TRUE,FALSE)</f>
        <v>0</v>
      </c>
      <c r="U182" t="b">
        <f t="shared" si="16"/>
        <v>0</v>
      </c>
      <c r="V182" t="str">
        <f t="shared" si="17"/>
        <v>HAMISHAMIS</v>
      </c>
    </row>
    <row r="183" spans="1:22" x14ac:dyDescent="0.25">
      <c r="A183" t="s">
        <v>212</v>
      </c>
      <c r="B183">
        <v>37</v>
      </c>
      <c r="C183">
        <v>135</v>
      </c>
      <c r="D183">
        <v>0</v>
      </c>
      <c r="E183">
        <v>394.75682999999998</v>
      </c>
      <c r="F183">
        <v>141935.04000000001</v>
      </c>
      <c r="G183">
        <v>2.7812499999999999E-3</v>
      </c>
      <c r="H183" t="s">
        <v>16</v>
      </c>
      <c r="I183" t="s">
        <v>25</v>
      </c>
      <c r="J183" t="s">
        <v>18</v>
      </c>
      <c r="K183" t="s">
        <v>18</v>
      </c>
      <c r="L183" t="s">
        <v>18</v>
      </c>
      <c r="M183">
        <v>20</v>
      </c>
      <c r="N183">
        <v>2016</v>
      </c>
      <c r="O183">
        <v>30</v>
      </c>
      <c r="P183">
        <f t="shared" si="12"/>
        <v>11.863124767125726</v>
      </c>
      <c r="Q183">
        <f t="shared" si="13"/>
        <v>-0.17201325857840025</v>
      </c>
      <c r="R183">
        <f t="shared" si="14"/>
        <v>1.4644199819051145</v>
      </c>
      <c r="S183">
        <f t="shared" si="15"/>
        <v>-0.30524644434999149</v>
      </c>
      <c r="T183" t="b">
        <f>IF(Munka1!$B$2+Munka1!$B$3*test_20!S183+test_20!R183*Munka1!$B$4+Munka1!$B$5*test_20!Q183&gt;=1,TRUE,FALSE)</f>
        <v>0</v>
      </c>
      <c r="U183" t="b">
        <f t="shared" si="16"/>
        <v>0</v>
      </c>
      <c r="V183" t="str">
        <f t="shared" si="17"/>
        <v>HAMISHAMIS</v>
      </c>
    </row>
    <row r="184" spans="1:22" x14ac:dyDescent="0.25">
      <c r="A184" t="s">
        <v>213</v>
      </c>
      <c r="B184">
        <v>29</v>
      </c>
      <c r="C184">
        <v>126</v>
      </c>
      <c r="D184">
        <v>0</v>
      </c>
      <c r="E184">
        <v>4284.7017169999999</v>
      </c>
      <c r="F184">
        <v>29048.825199999999</v>
      </c>
      <c r="G184">
        <v>0.14749999999999999</v>
      </c>
      <c r="H184" t="s">
        <v>16</v>
      </c>
      <c r="I184" t="s">
        <v>25</v>
      </c>
      <c r="J184" t="s">
        <v>18</v>
      </c>
      <c r="K184" t="s">
        <v>18</v>
      </c>
      <c r="L184" t="s">
        <v>18</v>
      </c>
      <c r="M184">
        <v>62</v>
      </c>
      <c r="N184">
        <v>2016</v>
      </c>
      <c r="O184">
        <v>30</v>
      </c>
      <c r="P184">
        <f t="shared" si="12"/>
        <v>10.276733320842691</v>
      </c>
      <c r="Q184">
        <f t="shared" si="13"/>
        <v>-0.62786973540651814</v>
      </c>
      <c r="R184">
        <f t="shared" si="14"/>
        <v>-1.1656456309603971</v>
      </c>
      <c r="S184">
        <f t="shared" si="15"/>
        <v>-0.26285645999139773</v>
      </c>
      <c r="T184" t="b">
        <f>IF(Munka1!$B$2+Munka1!$B$3*test_20!S184+test_20!R184*Munka1!$B$4+Munka1!$B$5*test_20!Q184&gt;=1,TRUE,FALSE)</f>
        <v>0</v>
      </c>
      <c r="U184" t="b">
        <f t="shared" si="16"/>
        <v>0</v>
      </c>
      <c r="V184" t="str">
        <f t="shared" si="17"/>
        <v>HAMISHAMIS</v>
      </c>
    </row>
    <row r="185" spans="1:22" x14ac:dyDescent="0.25">
      <c r="A185" t="s">
        <v>214</v>
      </c>
      <c r="B185">
        <v>56</v>
      </c>
      <c r="C185">
        <v>135</v>
      </c>
      <c r="D185">
        <v>1</v>
      </c>
      <c r="E185">
        <v>0</v>
      </c>
      <c r="F185">
        <v>25000</v>
      </c>
      <c r="G185">
        <v>0</v>
      </c>
      <c r="H185" t="s">
        <v>16</v>
      </c>
      <c r="I185" t="s">
        <v>28</v>
      </c>
      <c r="J185" t="s">
        <v>18</v>
      </c>
      <c r="K185" t="s">
        <v>18</v>
      </c>
      <c r="L185" t="s">
        <v>19</v>
      </c>
      <c r="M185">
        <v>0</v>
      </c>
      <c r="N185">
        <v>2016</v>
      </c>
      <c r="O185">
        <v>26.4790162</v>
      </c>
      <c r="P185">
        <f t="shared" si="12"/>
        <v>10.126631103850338</v>
      </c>
      <c r="Q185">
        <f t="shared" si="13"/>
        <v>0.91064587388837981</v>
      </c>
      <c r="R185">
        <f t="shared" si="14"/>
        <v>-1.4144988886172287</v>
      </c>
      <c r="S185">
        <f t="shared" si="15"/>
        <v>-0.32543215118741708</v>
      </c>
      <c r="T185" t="b">
        <f>IF(Munka1!$B$2+Munka1!$B$3*test_20!S185+test_20!R185*Munka1!$B$4+Munka1!$B$5*test_20!Q185&gt;=1,TRUE,FALSE)</f>
        <v>0</v>
      </c>
      <c r="U185" t="b">
        <f t="shared" si="16"/>
        <v>0</v>
      </c>
      <c r="V185" t="str">
        <f t="shared" si="17"/>
        <v>HAMISHAMIS</v>
      </c>
    </row>
    <row r="186" spans="1:22" x14ac:dyDescent="0.25">
      <c r="A186" t="s">
        <v>215</v>
      </c>
      <c r="B186">
        <v>23</v>
      </c>
      <c r="C186">
        <v>133</v>
      </c>
      <c r="D186">
        <v>1</v>
      </c>
      <c r="E186">
        <v>174</v>
      </c>
      <c r="F186">
        <v>30000</v>
      </c>
      <c r="G186">
        <v>5.7999999999999996E-3</v>
      </c>
      <c r="H186" t="s">
        <v>16</v>
      </c>
      <c r="I186" t="s">
        <v>37</v>
      </c>
      <c r="J186" t="s">
        <v>18</v>
      </c>
      <c r="K186" t="s">
        <v>18</v>
      </c>
      <c r="L186" t="s">
        <v>19</v>
      </c>
      <c r="M186">
        <v>9</v>
      </c>
      <c r="N186">
        <v>2016</v>
      </c>
      <c r="O186">
        <v>60</v>
      </c>
      <c r="P186">
        <f t="shared" si="12"/>
        <v>10.308952660644293</v>
      </c>
      <c r="Q186">
        <f t="shared" si="13"/>
        <v>-0.96976209302760663</v>
      </c>
      <c r="R186">
        <f t="shared" si="14"/>
        <v>-1.1122294467771254</v>
      </c>
      <c r="S186">
        <f t="shared" si="15"/>
        <v>-0.31634858311057557</v>
      </c>
      <c r="T186" t="b">
        <f>IF(Munka1!$B$2+Munka1!$B$3*test_20!S186+test_20!R186*Munka1!$B$4+Munka1!$B$5*test_20!Q186&gt;=1,TRUE,FALSE)</f>
        <v>0</v>
      </c>
      <c r="U186" t="b">
        <f t="shared" si="16"/>
        <v>0</v>
      </c>
      <c r="V186" t="str">
        <f t="shared" si="17"/>
        <v>HAMISHAMIS</v>
      </c>
    </row>
    <row r="187" spans="1:22" x14ac:dyDescent="0.25">
      <c r="A187" t="s">
        <v>216</v>
      </c>
      <c r="B187">
        <v>54</v>
      </c>
      <c r="C187">
        <v>129</v>
      </c>
      <c r="D187">
        <v>1</v>
      </c>
      <c r="E187">
        <v>0</v>
      </c>
      <c r="F187">
        <v>99000</v>
      </c>
      <c r="G187">
        <v>0</v>
      </c>
      <c r="H187" t="s">
        <v>16</v>
      </c>
      <c r="I187" t="s">
        <v>55</v>
      </c>
      <c r="J187" t="s">
        <v>18</v>
      </c>
      <c r="K187" t="s">
        <v>18</v>
      </c>
      <c r="L187" t="s">
        <v>19</v>
      </c>
      <c r="M187">
        <v>0</v>
      </c>
      <c r="N187">
        <v>2016</v>
      </c>
      <c r="O187">
        <v>30</v>
      </c>
      <c r="P187">
        <f t="shared" si="12"/>
        <v>11.502875129116727</v>
      </c>
      <c r="Q187">
        <f t="shared" si="13"/>
        <v>0.79668175468135027</v>
      </c>
      <c r="R187">
        <f t="shared" si="14"/>
        <v>0.86716500603223612</v>
      </c>
      <c r="S187">
        <f t="shared" si="15"/>
        <v>-0.32543215118741708</v>
      </c>
      <c r="T187" t="b">
        <f>IF(Munka1!$B$2+Munka1!$B$3*test_20!S187+test_20!R187*Munka1!$B$4+Munka1!$B$5*test_20!Q187&gt;=1,TRUE,FALSE)</f>
        <v>0</v>
      </c>
      <c r="U187" t="b">
        <f t="shared" si="16"/>
        <v>0</v>
      </c>
      <c r="V187" t="str">
        <f t="shared" si="17"/>
        <v>HAMISHAMIS</v>
      </c>
    </row>
    <row r="188" spans="1:22" x14ac:dyDescent="0.25">
      <c r="A188" t="s">
        <v>217</v>
      </c>
      <c r="B188">
        <v>38</v>
      </c>
      <c r="C188">
        <v>118</v>
      </c>
      <c r="D188">
        <v>0</v>
      </c>
      <c r="E188">
        <v>47.116881499999998</v>
      </c>
      <c r="F188">
        <v>36243.754999999997</v>
      </c>
      <c r="G188">
        <v>1.2999999999999999E-3</v>
      </c>
      <c r="H188" t="s">
        <v>16</v>
      </c>
      <c r="I188" t="s">
        <v>28</v>
      </c>
      <c r="J188" t="s">
        <v>18</v>
      </c>
      <c r="K188" t="s">
        <v>18</v>
      </c>
      <c r="L188" t="s">
        <v>19</v>
      </c>
      <c r="M188">
        <v>3</v>
      </c>
      <c r="N188">
        <v>2016</v>
      </c>
      <c r="O188">
        <v>30</v>
      </c>
      <c r="P188">
        <f t="shared" si="12"/>
        <v>10.49802236957956</v>
      </c>
      <c r="Q188">
        <f t="shared" si="13"/>
        <v>-0.11503119897488549</v>
      </c>
      <c r="R188">
        <f t="shared" si="14"/>
        <v>-0.79877229780532</v>
      </c>
      <c r="S188">
        <f t="shared" si="15"/>
        <v>-0.32240429516180324</v>
      </c>
      <c r="T188" t="b">
        <f>IF(Munka1!$B$2+Munka1!$B$3*test_20!S188+test_20!R188*Munka1!$B$4+Munka1!$B$5*test_20!Q188&gt;=1,TRUE,FALSE)</f>
        <v>0</v>
      </c>
      <c r="U188" t="b">
        <f t="shared" si="16"/>
        <v>0</v>
      </c>
      <c r="V188" t="str">
        <f t="shared" si="17"/>
        <v>HAMISHAMIS</v>
      </c>
    </row>
    <row r="189" spans="1:22" x14ac:dyDescent="0.25">
      <c r="A189" t="s">
        <v>218</v>
      </c>
      <c r="B189">
        <v>48</v>
      </c>
      <c r="C189">
        <v>130</v>
      </c>
      <c r="D189">
        <v>0</v>
      </c>
      <c r="E189">
        <v>63362.365100000003</v>
      </c>
      <c r="F189">
        <v>39549.793799999999</v>
      </c>
      <c r="G189">
        <v>1.602090909</v>
      </c>
      <c r="H189" t="s">
        <v>41</v>
      </c>
      <c r="I189" t="s">
        <v>37</v>
      </c>
      <c r="J189" t="s">
        <v>19</v>
      </c>
      <c r="K189" t="s">
        <v>19</v>
      </c>
      <c r="L189" t="s">
        <v>19</v>
      </c>
      <c r="M189">
        <v>1061</v>
      </c>
      <c r="N189">
        <v>2016</v>
      </c>
      <c r="O189">
        <v>40</v>
      </c>
      <c r="P189">
        <f t="shared" si="12"/>
        <v>10.585315759528605</v>
      </c>
      <c r="Q189">
        <f t="shared" si="13"/>
        <v>0.45478939706026189</v>
      </c>
      <c r="R189">
        <f t="shared" si="14"/>
        <v>-0.65404928907164828</v>
      </c>
      <c r="S189">
        <f t="shared" si="15"/>
        <v>0.74541959653801104</v>
      </c>
      <c r="T189" t="b">
        <f>IF(Munka1!$B$2+Munka1!$B$3*test_20!S189+test_20!R189*Munka1!$B$4+Munka1!$B$5*test_20!Q189&gt;=1,TRUE,FALSE)</f>
        <v>1</v>
      </c>
      <c r="U189" t="b">
        <f t="shared" si="16"/>
        <v>1</v>
      </c>
      <c r="V189" t="str">
        <f t="shared" si="17"/>
        <v>IGAZIGAZ</v>
      </c>
    </row>
    <row r="190" spans="1:22" x14ac:dyDescent="0.25">
      <c r="A190" t="s">
        <v>219</v>
      </c>
      <c r="B190">
        <v>46</v>
      </c>
      <c r="C190">
        <v>85</v>
      </c>
      <c r="D190">
        <v>1</v>
      </c>
      <c r="E190">
        <v>3235</v>
      </c>
      <c r="F190">
        <v>40000</v>
      </c>
      <c r="G190">
        <v>8.0875000000000002E-2</v>
      </c>
      <c r="H190" t="s">
        <v>16</v>
      </c>
      <c r="I190" t="s">
        <v>23</v>
      </c>
      <c r="J190" t="s">
        <v>18</v>
      </c>
      <c r="K190" t="s">
        <v>18</v>
      </c>
      <c r="L190" t="s">
        <v>19</v>
      </c>
      <c r="M190">
        <v>14</v>
      </c>
      <c r="N190">
        <v>2016</v>
      </c>
      <c r="O190">
        <v>31</v>
      </c>
      <c r="P190">
        <f t="shared" si="12"/>
        <v>10.596634733096073</v>
      </c>
      <c r="Q190">
        <f t="shared" si="13"/>
        <v>0.34082527785323241</v>
      </c>
      <c r="R190">
        <f t="shared" si="14"/>
        <v>-0.63528365387960173</v>
      </c>
      <c r="S190">
        <f t="shared" si="15"/>
        <v>-0.31130215640121917</v>
      </c>
      <c r="T190" t="b">
        <f>IF(Munka1!$B$2+Munka1!$B$3*test_20!S190+test_20!R190*Munka1!$B$4+Munka1!$B$5*test_20!Q190&gt;=1,TRUE,FALSE)</f>
        <v>0</v>
      </c>
      <c r="U190" t="b">
        <f t="shared" si="16"/>
        <v>0</v>
      </c>
      <c r="V190" t="str">
        <f t="shared" si="17"/>
        <v>HAMISHAMIS</v>
      </c>
    </row>
    <row r="191" spans="1:22" x14ac:dyDescent="0.25">
      <c r="A191" t="s">
        <v>220</v>
      </c>
      <c r="B191">
        <v>54</v>
      </c>
      <c r="C191">
        <v>108</v>
      </c>
      <c r="D191">
        <v>0</v>
      </c>
      <c r="E191">
        <v>1198.2525310000001</v>
      </c>
      <c r="F191">
        <v>40246.765820000001</v>
      </c>
      <c r="G191">
        <v>2.9772641999999998E-2</v>
      </c>
      <c r="H191" t="s">
        <v>16</v>
      </c>
      <c r="I191" t="s">
        <v>37</v>
      </c>
      <c r="J191" t="s">
        <v>18</v>
      </c>
      <c r="K191" t="s">
        <v>18</v>
      </c>
      <c r="L191" t="s">
        <v>19</v>
      </c>
      <c r="M191">
        <v>14</v>
      </c>
      <c r="N191">
        <v>2016</v>
      </c>
      <c r="O191">
        <v>30</v>
      </c>
      <c r="P191">
        <f t="shared" si="12"/>
        <v>10.602784927320155</v>
      </c>
      <c r="Q191">
        <f t="shared" si="13"/>
        <v>0.79668175468135027</v>
      </c>
      <c r="R191">
        <f t="shared" si="14"/>
        <v>-0.62508729636702076</v>
      </c>
      <c r="S191">
        <f t="shared" si="15"/>
        <v>-0.31130215640121917</v>
      </c>
      <c r="T191" t="b">
        <f>IF(Munka1!$B$2+Munka1!$B$3*test_20!S191+test_20!R191*Munka1!$B$4+Munka1!$B$5*test_20!Q191&gt;=1,TRUE,FALSE)</f>
        <v>0</v>
      </c>
      <c r="U191" t="b">
        <f t="shared" si="16"/>
        <v>0</v>
      </c>
      <c r="V191" t="str">
        <f t="shared" si="17"/>
        <v>HAMISHAMIS</v>
      </c>
    </row>
    <row r="192" spans="1:22" x14ac:dyDescent="0.25">
      <c r="A192" t="s">
        <v>221</v>
      </c>
      <c r="B192">
        <v>37</v>
      </c>
      <c r="C192">
        <v>122</v>
      </c>
      <c r="D192">
        <v>1</v>
      </c>
      <c r="E192">
        <v>0</v>
      </c>
      <c r="F192">
        <v>50000</v>
      </c>
      <c r="G192">
        <v>0</v>
      </c>
      <c r="H192" t="s">
        <v>16</v>
      </c>
      <c r="I192" t="s">
        <v>28</v>
      </c>
      <c r="J192" t="s">
        <v>18</v>
      </c>
      <c r="K192" t="s">
        <v>18</v>
      </c>
      <c r="L192" t="s">
        <v>19</v>
      </c>
      <c r="M192">
        <v>0</v>
      </c>
      <c r="N192">
        <v>2016</v>
      </c>
      <c r="O192">
        <v>30</v>
      </c>
      <c r="P192">
        <f t="shared" si="12"/>
        <v>10.819778284410283</v>
      </c>
      <c r="Q192">
        <f t="shared" si="13"/>
        <v>-0.17201325857840025</v>
      </c>
      <c r="R192">
        <f t="shared" si="14"/>
        <v>-0.26533575582500774</v>
      </c>
      <c r="S192">
        <f t="shared" si="15"/>
        <v>-0.32543215118741708</v>
      </c>
      <c r="T192" t="b">
        <f>IF(Munka1!$B$2+Munka1!$B$3*test_20!S192+test_20!R192*Munka1!$B$4+Munka1!$B$5*test_20!Q192&gt;=1,TRUE,FALSE)</f>
        <v>0</v>
      </c>
      <c r="U192" t="b">
        <f t="shared" si="16"/>
        <v>0</v>
      </c>
      <c r="V192" t="str">
        <f t="shared" si="17"/>
        <v>HAMISHAMIS</v>
      </c>
    </row>
    <row r="193" spans="1:22" x14ac:dyDescent="0.25">
      <c r="A193" t="s">
        <v>222</v>
      </c>
      <c r="B193">
        <v>60</v>
      </c>
      <c r="C193">
        <v>130</v>
      </c>
      <c r="D193">
        <v>1</v>
      </c>
      <c r="E193">
        <v>101607</v>
      </c>
      <c r="F193">
        <v>80000</v>
      </c>
      <c r="G193">
        <v>1.2700875</v>
      </c>
      <c r="H193" t="s">
        <v>41</v>
      </c>
      <c r="I193" t="s">
        <v>49</v>
      </c>
      <c r="J193" t="s">
        <v>19</v>
      </c>
      <c r="K193" t="s">
        <v>18</v>
      </c>
      <c r="L193" t="s">
        <v>19</v>
      </c>
      <c r="M193">
        <v>216</v>
      </c>
      <c r="N193">
        <v>2016</v>
      </c>
      <c r="O193">
        <v>40</v>
      </c>
      <c r="P193">
        <f t="shared" si="12"/>
        <v>11.289781913656018</v>
      </c>
      <c r="Q193">
        <f t="shared" si="13"/>
        <v>1.1385741123024387</v>
      </c>
      <c r="R193">
        <f t="shared" si="14"/>
        <v>0.5138794789126192</v>
      </c>
      <c r="S193">
        <f t="shared" si="15"/>
        <v>-0.10742651734322059</v>
      </c>
      <c r="T193" t="b">
        <f>IF(Munka1!$B$2+Munka1!$B$3*test_20!S193+test_20!R193*Munka1!$B$4+Munka1!$B$5*test_20!Q193&gt;=1,TRUE,FALSE)</f>
        <v>1</v>
      </c>
      <c r="U193" t="b">
        <f t="shared" si="16"/>
        <v>1</v>
      </c>
      <c r="V193" t="str">
        <f t="shared" si="17"/>
        <v>IGAZIGAZ</v>
      </c>
    </row>
    <row r="194" spans="1:22" x14ac:dyDescent="0.25">
      <c r="A194" t="s">
        <v>223</v>
      </c>
      <c r="B194">
        <v>52</v>
      </c>
      <c r="C194">
        <v>135</v>
      </c>
      <c r="D194">
        <v>1</v>
      </c>
      <c r="E194">
        <v>1</v>
      </c>
      <c r="F194">
        <v>150000</v>
      </c>
      <c r="G194" s="1">
        <v>6.6699999999999997E-6</v>
      </c>
      <c r="H194" t="s">
        <v>16</v>
      </c>
      <c r="I194" t="s">
        <v>224</v>
      </c>
      <c r="J194" t="s">
        <v>18</v>
      </c>
      <c r="K194" t="s">
        <v>18</v>
      </c>
      <c r="L194" t="s">
        <v>19</v>
      </c>
      <c r="M194">
        <v>1</v>
      </c>
      <c r="N194">
        <v>2016</v>
      </c>
      <c r="O194">
        <v>60</v>
      </c>
      <c r="P194">
        <f t="shared" si="12"/>
        <v>11.918390573078392</v>
      </c>
      <c r="Q194">
        <f t="shared" si="13"/>
        <v>0.68271763547432085</v>
      </c>
      <c r="R194">
        <f t="shared" si="14"/>
        <v>1.5560447168619076</v>
      </c>
      <c r="S194">
        <f t="shared" si="15"/>
        <v>-0.3244228658455458</v>
      </c>
      <c r="T194" t="b">
        <f>IF(Munka1!$B$2+Munka1!$B$3*test_20!S194+test_20!R194*Munka1!$B$4+Munka1!$B$5*test_20!Q194&gt;=1,TRUE,FALSE)</f>
        <v>0</v>
      </c>
      <c r="U194" t="b">
        <f t="shared" si="16"/>
        <v>0</v>
      </c>
      <c r="V194" t="str">
        <f t="shared" si="17"/>
        <v>HAMISHAMIS</v>
      </c>
    </row>
    <row r="195" spans="1:22" x14ac:dyDescent="0.25">
      <c r="A195" t="s">
        <v>225</v>
      </c>
      <c r="B195">
        <v>53</v>
      </c>
      <c r="C195">
        <v>119</v>
      </c>
      <c r="D195">
        <v>0</v>
      </c>
      <c r="E195">
        <v>164689.02230000001</v>
      </c>
      <c r="F195">
        <v>56466.485500000003</v>
      </c>
      <c r="G195">
        <v>2.9165800000000002</v>
      </c>
      <c r="H195" t="s">
        <v>41</v>
      </c>
      <c r="I195" t="s">
        <v>37</v>
      </c>
      <c r="J195" t="s">
        <v>19</v>
      </c>
      <c r="K195" t="s">
        <v>18</v>
      </c>
      <c r="L195" t="s">
        <v>18</v>
      </c>
      <c r="M195">
        <v>126</v>
      </c>
      <c r="N195">
        <v>2016</v>
      </c>
      <c r="O195">
        <v>34.551006940000001</v>
      </c>
      <c r="P195">
        <f t="shared" ref="P195:P258" si="18">+LN(F195)</f>
        <v>10.941402564144308</v>
      </c>
      <c r="Q195">
        <f t="shared" ref="Q195:Q258" si="19">+(B195-AVERAGE(B:B))/_xlfn.STDEV.S(B:B)</f>
        <v>0.73969969507783562</v>
      </c>
      <c r="R195">
        <f t="shared" ref="R195:R258" si="20">+(P195-AVERAGE(P:P))/_xlfn.STDEV.S(P:P)</f>
        <v>-6.3695841182576013E-2</v>
      </c>
      <c r="S195">
        <f t="shared" ref="S195:S258" si="21">+(M195-AVERAGE(M:M))/_xlfn.STDEV.S(M:M)</f>
        <v>-0.19826219811163578</v>
      </c>
      <c r="T195" t="b">
        <f>IF(Munka1!$B$2+Munka1!$B$3*test_20!S195+test_20!R195*Munka1!$B$4+Munka1!$B$5*test_20!Q195&gt;=1,TRUE,FALSE)</f>
        <v>0</v>
      </c>
      <c r="U195" t="b">
        <f t="shared" ref="U195:U258" si="22">+IF(G195&gt;=1,TRUE,FALSE)</f>
        <v>1</v>
      </c>
      <c r="V195" t="str">
        <f t="shared" ref="V195:V258" si="23">+T195&amp;U195</f>
        <v>HAMISIGAZ</v>
      </c>
    </row>
    <row r="196" spans="1:22" x14ac:dyDescent="0.25">
      <c r="A196" t="s">
        <v>226</v>
      </c>
      <c r="B196">
        <v>52</v>
      </c>
      <c r="C196">
        <v>119</v>
      </c>
      <c r="D196">
        <v>1</v>
      </c>
      <c r="E196">
        <v>1433</v>
      </c>
      <c r="F196">
        <v>25000</v>
      </c>
      <c r="G196">
        <v>5.7320000000000003E-2</v>
      </c>
      <c r="H196" t="s">
        <v>16</v>
      </c>
      <c r="I196" t="s">
        <v>23</v>
      </c>
      <c r="J196" t="s">
        <v>18</v>
      </c>
      <c r="K196" t="s">
        <v>18</v>
      </c>
      <c r="L196" t="s">
        <v>19</v>
      </c>
      <c r="M196">
        <v>25</v>
      </c>
      <c r="N196">
        <v>2016</v>
      </c>
      <c r="O196">
        <v>45</v>
      </c>
      <c r="P196">
        <f t="shared" si="18"/>
        <v>10.126631103850338</v>
      </c>
      <c r="Q196">
        <f t="shared" si="19"/>
        <v>0.68271763547432085</v>
      </c>
      <c r="R196">
        <f t="shared" si="20"/>
        <v>-1.4144988886172287</v>
      </c>
      <c r="S196">
        <f t="shared" si="21"/>
        <v>-0.30020001764063509</v>
      </c>
      <c r="T196" t="b">
        <f>IF(Munka1!$B$2+Munka1!$B$3*test_20!S196+test_20!R196*Munka1!$B$4+Munka1!$B$5*test_20!Q196&gt;=1,TRUE,FALSE)</f>
        <v>0</v>
      </c>
      <c r="U196" t="b">
        <f t="shared" si="22"/>
        <v>0</v>
      </c>
      <c r="V196" t="str">
        <f t="shared" si="23"/>
        <v>HAMISHAMIS</v>
      </c>
    </row>
    <row r="197" spans="1:22" x14ac:dyDescent="0.25">
      <c r="A197" t="s">
        <v>227</v>
      </c>
      <c r="B197">
        <v>42</v>
      </c>
      <c r="C197">
        <v>118</v>
      </c>
      <c r="D197">
        <v>0</v>
      </c>
      <c r="E197">
        <v>2.3319671999999998</v>
      </c>
      <c r="F197">
        <v>29149.59</v>
      </c>
      <c r="G197">
        <v>8.0000000000000007E-5</v>
      </c>
      <c r="H197" t="s">
        <v>16</v>
      </c>
      <c r="I197" t="s">
        <v>25</v>
      </c>
      <c r="J197" t="s">
        <v>18</v>
      </c>
      <c r="K197" t="s">
        <v>18</v>
      </c>
      <c r="L197" t="s">
        <v>19</v>
      </c>
      <c r="M197">
        <v>4</v>
      </c>
      <c r="N197">
        <v>2016</v>
      </c>
      <c r="O197">
        <v>30</v>
      </c>
      <c r="P197">
        <f t="shared" si="18"/>
        <v>10.28019612649962</v>
      </c>
      <c r="Q197">
        <f t="shared" si="19"/>
        <v>0.11289703943917345</v>
      </c>
      <c r="R197">
        <f t="shared" si="20"/>
        <v>-1.1599046733274856</v>
      </c>
      <c r="S197">
        <f t="shared" si="21"/>
        <v>-0.32139500981993196</v>
      </c>
      <c r="T197" t="b">
        <f>IF(Munka1!$B$2+Munka1!$B$3*test_20!S197+test_20!R197*Munka1!$B$4+Munka1!$B$5*test_20!Q197&gt;=1,TRUE,FALSE)</f>
        <v>0</v>
      </c>
      <c r="U197" t="b">
        <f t="shared" si="22"/>
        <v>0</v>
      </c>
      <c r="V197" t="str">
        <f t="shared" si="23"/>
        <v>HAMISHAMIS</v>
      </c>
    </row>
    <row r="198" spans="1:22" x14ac:dyDescent="0.25">
      <c r="A198" t="s">
        <v>228</v>
      </c>
      <c r="B198">
        <v>6</v>
      </c>
      <c r="C198">
        <v>99</v>
      </c>
      <c r="D198">
        <v>0</v>
      </c>
      <c r="E198">
        <v>14930.5983</v>
      </c>
      <c r="F198">
        <v>64831.082499999997</v>
      </c>
      <c r="G198">
        <v>0.2303</v>
      </c>
      <c r="H198" t="s">
        <v>16</v>
      </c>
      <c r="I198" t="s">
        <v>55</v>
      </c>
      <c r="J198" t="s">
        <v>18</v>
      </c>
      <c r="K198" t="s">
        <v>18</v>
      </c>
      <c r="L198" t="s">
        <v>18</v>
      </c>
      <c r="M198">
        <v>77</v>
      </c>
      <c r="N198">
        <v>2016</v>
      </c>
      <c r="O198">
        <v>40.929803239999998</v>
      </c>
      <c r="P198">
        <f t="shared" si="18"/>
        <v>11.079540435546221</v>
      </c>
      <c r="Q198">
        <f t="shared" si="19"/>
        <v>-1.9384571062873572</v>
      </c>
      <c r="R198">
        <f t="shared" si="20"/>
        <v>0.16532182419872682</v>
      </c>
      <c r="S198">
        <f t="shared" si="21"/>
        <v>-0.2477171798633285</v>
      </c>
      <c r="T198" t="b">
        <f>IF(Munka1!$B$2+Munka1!$B$3*test_20!S198+test_20!R198*Munka1!$B$4+Munka1!$B$5*test_20!Q198&gt;=1,TRUE,FALSE)</f>
        <v>0</v>
      </c>
      <c r="U198" t="b">
        <f t="shared" si="22"/>
        <v>0</v>
      </c>
      <c r="V198" t="str">
        <f t="shared" si="23"/>
        <v>HAMISHAMIS</v>
      </c>
    </row>
    <row r="199" spans="1:22" x14ac:dyDescent="0.25">
      <c r="A199" t="s">
        <v>229</v>
      </c>
      <c r="B199">
        <v>57</v>
      </c>
      <c r="C199">
        <v>135</v>
      </c>
      <c r="D199">
        <v>1</v>
      </c>
      <c r="E199">
        <v>675184.5</v>
      </c>
      <c r="F199">
        <v>25000</v>
      </c>
      <c r="G199">
        <v>27.007380000000001</v>
      </c>
      <c r="H199" t="s">
        <v>41</v>
      </c>
      <c r="I199" t="s">
        <v>55</v>
      </c>
      <c r="J199" t="s">
        <v>19</v>
      </c>
      <c r="K199" t="s">
        <v>18</v>
      </c>
      <c r="L199" t="s">
        <v>19</v>
      </c>
      <c r="M199">
        <v>3233</v>
      </c>
      <c r="N199">
        <v>2016</v>
      </c>
      <c r="O199">
        <v>30</v>
      </c>
      <c r="P199">
        <f t="shared" si="18"/>
        <v>10.126631103850338</v>
      </c>
      <c r="Q199">
        <f t="shared" si="19"/>
        <v>0.96762793349189458</v>
      </c>
      <c r="R199">
        <f t="shared" si="20"/>
        <v>-1.4144988886172287</v>
      </c>
      <c r="S199">
        <f t="shared" si="21"/>
        <v>2.9375873590824311</v>
      </c>
      <c r="T199" t="b">
        <f>IF(Munka1!$B$2+Munka1!$B$3*test_20!S199+test_20!R199*Munka1!$B$4+Munka1!$B$5*test_20!Q199&gt;=1,TRUE,FALSE)</f>
        <v>1</v>
      </c>
      <c r="U199" t="b">
        <f t="shared" si="22"/>
        <v>1</v>
      </c>
      <c r="V199" t="str">
        <f t="shared" si="23"/>
        <v>IGAZIGAZ</v>
      </c>
    </row>
    <row r="200" spans="1:22" x14ac:dyDescent="0.25">
      <c r="A200" t="s">
        <v>230</v>
      </c>
      <c r="B200">
        <v>59</v>
      </c>
      <c r="C200">
        <v>135</v>
      </c>
      <c r="D200">
        <v>0</v>
      </c>
      <c r="E200">
        <v>15362.6307</v>
      </c>
      <c r="F200">
        <v>60522.51096</v>
      </c>
      <c r="G200">
        <v>0.25383333299999999</v>
      </c>
      <c r="H200" t="s">
        <v>16</v>
      </c>
      <c r="I200" t="s">
        <v>23</v>
      </c>
      <c r="J200" t="s">
        <v>18</v>
      </c>
      <c r="K200" t="s">
        <v>18</v>
      </c>
      <c r="L200" t="s">
        <v>18</v>
      </c>
      <c r="M200">
        <v>133</v>
      </c>
      <c r="N200">
        <v>2016</v>
      </c>
      <c r="O200">
        <v>45</v>
      </c>
      <c r="P200">
        <f t="shared" si="18"/>
        <v>11.010770656797069</v>
      </c>
      <c r="Q200">
        <f t="shared" si="19"/>
        <v>1.081592052698924</v>
      </c>
      <c r="R200">
        <f t="shared" si="20"/>
        <v>5.1308961411111735E-2</v>
      </c>
      <c r="S200">
        <f t="shared" si="21"/>
        <v>-0.19119720071853682</v>
      </c>
      <c r="T200" t="b">
        <f>IF(Munka1!$B$2+Munka1!$B$3*test_20!S200+test_20!R200*Munka1!$B$4+Munka1!$B$5*test_20!Q200&gt;=1,TRUE,FALSE)</f>
        <v>0</v>
      </c>
      <c r="U200" t="b">
        <f t="shared" si="22"/>
        <v>0</v>
      </c>
      <c r="V200" t="str">
        <f t="shared" si="23"/>
        <v>HAMISHAMIS</v>
      </c>
    </row>
    <row r="201" spans="1:22" x14ac:dyDescent="0.25">
      <c r="A201" t="s">
        <v>231</v>
      </c>
      <c r="B201">
        <v>52</v>
      </c>
      <c r="C201">
        <v>134</v>
      </c>
      <c r="D201">
        <v>1</v>
      </c>
      <c r="E201">
        <v>2521</v>
      </c>
      <c r="F201">
        <v>100000</v>
      </c>
      <c r="G201">
        <v>2.521E-2</v>
      </c>
      <c r="H201" t="s">
        <v>16</v>
      </c>
      <c r="I201" t="s">
        <v>232</v>
      </c>
      <c r="J201" t="s">
        <v>18</v>
      </c>
      <c r="K201" t="s">
        <v>18</v>
      </c>
      <c r="L201" t="s">
        <v>19</v>
      </c>
      <c r="M201">
        <v>13</v>
      </c>
      <c r="N201">
        <v>2016</v>
      </c>
      <c r="O201">
        <v>30</v>
      </c>
      <c r="P201">
        <f t="shared" si="18"/>
        <v>11.512925464970229</v>
      </c>
      <c r="Q201">
        <f t="shared" si="19"/>
        <v>0.68271763547432085</v>
      </c>
      <c r="R201">
        <f t="shared" si="20"/>
        <v>0.88382737696721325</v>
      </c>
      <c r="S201">
        <f t="shared" si="21"/>
        <v>-0.31231144174309045</v>
      </c>
      <c r="T201" t="b">
        <f>IF(Munka1!$B$2+Munka1!$B$3*test_20!S201+test_20!R201*Munka1!$B$4+Munka1!$B$5*test_20!Q201&gt;=1,TRUE,FALSE)</f>
        <v>0</v>
      </c>
      <c r="U201" t="b">
        <f t="shared" si="22"/>
        <v>0</v>
      </c>
      <c r="V201" t="str">
        <f t="shared" si="23"/>
        <v>HAMISHAMIS</v>
      </c>
    </row>
    <row r="202" spans="1:22" x14ac:dyDescent="0.25">
      <c r="A202" t="s">
        <v>233</v>
      </c>
      <c r="B202">
        <v>44</v>
      </c>
      <c r="C202">
        <v>100</v>
      </c>
      <c r="D202">
        <v>1</v>
      </c>
      <c r="E202">
        <v>0</v>
      </c>
      <c r="F202">
        <v>50000</v>
      </c>
      <c r="G202">
        <v>0</v>
      </c>
      <c r="H202" t="s">
        <v>16</v>
      </c>
      <c r="I202" t="s">
        <v>23</v>
      </c>
      <c r="J202" t="s">
        <v>18</v>
      </c>
      <c r="K202" t="s">
        <v>18</v>
      </c>
      <c r="L202" t="s">
        <v>19</v>
      </c>
      <c r="M202">
        <v>0</v>
      </c>
      <c r="N202">
        <v>2016</v>
      </c>
      <c r="O202">
        <v>58.305543980000003</v>
      </c>
      <c r="P202">
        <f t="shared" si="18"/>
        <v>10.819778284410283</v>
      </c>
      <c r="Q202">
        <f t="shared" si="19"/>
        <v>0.22686115864620293</v>
      </c>
      <c r="R202">
        <f t="shared" si="20"/>
        <v>-0.26533575582500774</v>
      </c>
      <c r="S202">
        <f t="shared" si="21"/>
        <v>-0.32543215118741708</v>
      </c>
      <c r="T202" t="b">
        <f>IF(Munka1!$B$2+Munka1!$B$3*test_20!S202+test_20!R202*Munka1!$B$4+Munka1!$B$5*test_20!Q202&gt;=1,TRUE,FALSE)</f>
        <v>0</v>
      </c>
      <c r="U202" t="b">
        <f t="shared" si="22"/>
        <v>0</v>
      </c>
      <c r="V202" t="str">
        <f t="shared" si="23"/>
        <v>HAMISHAMIS</v>
      </c>
    </row>
    <row r="203" spans="1:22" x14ac:dyDescent="0.25">
      <c r="A203" t="s">
        <v>234</v>
      </c>
      <c r="B203">
        <v>36</v>
      </c>
      <c r="C203">
        <v>117</v>
      </c>
      <c r="D203">
        <v>0</v>
      </c>
      <c r="E203">
        <v>3077.6381959999999</v>
      </c>
      <c r="F203">
        <v>101048.1584</v>
      </c>
      <c r="G203">
        <v>3.0457142999999999E-2</v>
      </c>
      <c r="H203" t="s">
        <v>16</v>
      </c>
      <c r="I203" t="s">
        <v>33</v>
      </c>
      <c r="J203" t="s">
        <v>18</v>
      </c>
      <c r="K203" t="s">
        <v>18</v>
      </c>
      <c r="L203" t="s">
        <v>18</v>
      </c>
      <c r="M203">
        <v>53</v>
      </c>
      <c r="N203">
        <v>2016</v>
      </c>
      <c r="O203">
        <v>36</v>
      </c>
      <c r="P203">
        <f t="shared" si="18"/>
        <v>11.52335249802443</v>
      </c>
      <c r="Q203">
        <f t="shared" si="19"/>
        <v>-0.22899531818191499</v>
      </c>
      <c r="R203">
        <f t="shared" si="20"/>
        <v>0.90111427115989262</v>
      </c>
      <c r="S203">
        <f t="shared" si="21"/>
        <v>-0.27194002806823925</v>
      </c>
      <c r="T203" t="b">
        <f>IF(Munka1!$B$2+Munka1!$B$3*test_20!S203+test_20!R203*Munka1!$B$4+Munka1!$B$5*test_20!Q203&gt;=1,TRUE,FALSE)</f>
        <v>0</v>
      </c>
      <c r="U203" t="b">
        <f t="shared" si="22"/>
        <v>0</v>
      </c>
      <c r="V203" t="str">
        <f t="shared" si="23"/>
        <v>HAMISHAMIS</v>
      </c>
    </row>
    <row r="204" spans="1:22" x14ac:dyDescent="0.25">
      <c r="A204" t="s">
        <v>235</v>
      </c>
      <c r="B204">
        <v>57</v>
      </c>
      <c r="C204">
        <v>125</v>
      </c>
      <c r="D204">
        <v>1</v>
      </c>
      <c r="E204">
        <v>239604</v>
      </c>
      <c r="F204">
        <v>50000</v>
      </c>
      <c r="G204">
        <v>4.7920800000000003</v>
      </c>
      <c r="H204" t="s">
        <v>41</v>
      </c>
      <c r="I204" t="s">
        <v>23</v>
      </c>
      <c r="J204" t="s">
        <v>19</v>
      </c>
      <c r="K204" t="s">
        <v>18</v>
      </c>
      <c r="L204" t="s">
        <v>19</v>
      </c>
      <c r="M204">
        <v>653</v>
      </c>
      <c r="N204">
        <v>2016</v>
      </c>
      <c r="O204">
        <v>32</v>
      </c>
      <c r="P204">
        <f t="shared" si="18"/>
        <v>10.819778284410283</v>
      </c>
      <c r="Q204">
        <f t="shared" si="19"/>
        <v>0.96762793349189458</v>
      </c>
      <c r="R204">
        <f t="shared" si="20"/>
        <v>-0.26533575582500774</v>
      </c>
      <c r="S204">
        <f t="shared" si="21"/>
        <v>0.33363117705452877</v>
      </c>
      <c r="T204" t="b">
        <f>IF(Munka1!$B$2+Munka1!$B$3*test_20!S204+test_20!R204*Munka1!$B$4+Munka1!$B$5*test_20!Q204&gt;=1,TRUE,FALSE)</f>
        <v>1</v>
      </c>
      <c r="U204" t="b">
        <f t="shared" si="22"/>
        <v>1</v>
      </c>
      <c r="V204" t="str">
        <f t="shared" si="23"/>
        <v>IGAZIGAZ</v>
      </c>
    </row>
    <row r="205" spans="1:22" x14ac:dyDescent="0.25">
      <c r="A205" t="s">
        <v>236</v>
      </c>
      <c r="B205">
        <v>33</v>
      </c>
      <c r="C205">
        <v>94</v>
      </c>
      <c r="D205">
        <v>0</v>
      </c>
      <c r="E205">
        <v>10845.08394</v>
      </c>
      <c r="F205">
        <v>55804.692499999997</v>
      </c>
      <c r="G205">
        <v>0.19434000000000001</v>
      </c>
      <c r="H205" t="s">
        <v>16</v>
      </c>
      <c r="I205" t="s">
        <v>55</v>
      </c>
      <c r="J205" t="s">
        <v>18</v>
      </c>
      <c r="K205" t="s">
        <v>18</v>
      </c>
      <c r="L205" t="s">
        <v>18</v>
      </c>
      <c r="M205">
        <v>70</v>
      </c>
      <c r="N205">
        <v>2016</v>
      </c>
      <c r="O205">
        <v>34.409386570000002</v>
      </c>
      <c r="P205">
        <f t="shared" si="18"/>
        <v>10.929613239815696</v>
      </c>
      <c r="Q205">
        <f t="shared" si="19"/>
        <v>-0.39994149699245918</v>
      </c>
      <c r="R205">
        <f t="shared" si="20"/>
        <v>-8.3241267116541742E-2</v>
      </c>
      <c r="S205">
        <f t="shared" si="21"/>
        <v>-0.25478217725642749</v>
      </c>
      <c r="T205" t="b">
        <f>IF(Munka1!$B$2+Munka1!$B$3*test_20!S205+test_20!R205*Munka1!$B$4+Munka1!$B$5*test_20!Q205&gt;=1,TRUE,FALSE)</f>
        <v>0</v>
      </c>
      <c r="U205" t="b">
        <f t="shared" si="22"/>
        <v>0</v>
      </c>
      <c r="V205" t="str">
        <f t="shared" si="23"/>
        <v>HAMISHAMIS</v>
      </c>
    </row>
    <row r="206" spans="1:22" x14ac:dyDescent="0.25">
      <c r="A206" t="s">
        <v>237</v>
      </c>
      <c r="B206">
        <v>42</v>
      </c>
      <c r="C206">
        <v>84</v>
      </c>
      <c r="D206">
        <v>0</v>
      </c>
      <c r="E206">
        <v>0</v>
      </c>
      <c r="F206">
        <v>60975.609750000003</v>
      </c>
      <c r="G206">
        <v>0</v>
      </c>
      <c r="H206" t="s">
        <v>16</v>
      </c>
      <c r="I206" t="s">
        <v>238</v>
      </c>
      <c r="J206" t="s">
        <v>18</v>
      </c>
      <c r="K206" t="s">
        <v>18</v>
      </c>
      <c r="L206" t="s">
        <v>18</v>
      </c>
      <c r="M206">
        <v>0</v>
      </c>
      <c r="N206">
        <v>2016</v>
      </c>
      <c r="O206">
        <v>30</v>
      </c>
      <c r="P206">
        <f t="shared" si="18"/>
        <v>11.018229223034121</v>
      </c>
      <c r="Q206">
        <f t="shared" si="19"/>
        <v>0.11289703943917345</v>
      </c>
      <c r="R206">
        <f t="shared" si="20"/>
        <v>6.3674458355331517E-2</v>
      </c>
      <c r="S206">
        <f t="shared" si="21"/>
        <v>-0.32543215118741708</v>
      </c>
      <c r="T206" t="b">
        <f>IF(Munka1!$B$2+Munka1!$B$3*test_20!S206+test_20!R206*Munka1!$B$4+Munka1!$B$5*test_20!Q206&gt;=1,TRUE,FALSE)</f>
        <v>0</v>
      </c>
      <c r="U206" t="b">
        <f t="shared" si="22"/>
        <v>0</v>
      </c>
      <c r="V206" t="str">
        <f t="shared" si="23"/>
        <v>HAMISHAMIS</v>
      </c>
    </row>
    <row r="207" spans="1:22" x14ac:dyDescent="0.25">
      <c r="A207" t="s">
        <v>239</v>
      </c>
      <c r="B207">
        <v>14</v>
      </c>
      <c r="C207">
        <v>79</v>
      </c>
      <c r="D207">
        <v>0</v>
      </c>
      <c r="E207">
        <v>170834.53</v>
      </c>
      <c r="F207">
        <v>104923.682</v>
      </c>
      <c r="G207">
        <v>1.6281789470000001</v>
      </c>
      <c r="H207" t="s">
        <v>41</v>
      </c>
      <c r="I207" t="s">
        <v>55</v>
      </c>
      <c r="J207" t="s">
        <v>19</v>
      </c>
      <c r="K207" t="s">
        <v>19</v>
      </c>
      <c r="L207" t="s">
        <v>18</v>
      </c>
      <c r="M207">
        <v>624</v>
      </c>
      <c r="N207">
        <v>2016</v>
      </c>
      <c r="O207">
        <v>30</v>
      </c>
      <c r="P207">
        <f t="shared" si="18"/>
        <v>11.560988526769549</v>
      </c>
      <c r="Q207">
        <f t="shared" si="19"/>
        <v>-1.4826006294592393</v>
      </c>
      <c r="R207">
        <f t="shared" si="20"/>
        <v>0.96351074035372331</v>
      </c>
      <c r="S207">
        <f t="shared" si="21"/>
        <v>0.30436190214026165</v>
      </c>
      <c r="T207" t="b">
        <f>IF(Munka1!$B$2+Munka1!$B$3*test_20!S207+test_20!R207*Munka1!$B$4+Munka1!$B$5*test_20!Q207&gt;=1,TRUE,FALSE)</f>
        <v>1</v>
      </c>
      <c r="U207" t="b">
        <f t="shared" si="22"/>
        <v>1</v>
      </c>
      <c r="V207" t="str">
        <f t="shared" si="23"/>
        <v>IGAZIGAZ</v>
      </c>
    </row>
    <row r="208" spans="1:22" x14ac:dyDescent="0.25">
      <c r="A208" t="s">
        <v>240</v>
      </c>
      <c r="B208">
        <v>59</v>
      </c>
      <c r="C208">
        <v>121</v>
      </c>
      <c r="D208">
        <v>0</v>
      </c>
      <c r="E208">
        <v>18996.94859</v>
      </c>
      <c r="F208">
        <v>167906.56349999999</v>
      </c>
      <c r="G208">
        <v>0.11314</v>
      </c>
      <c r="H208" t="s">
        <v>16</v>
      </c>
      <c r="I208" t="s">
        <v>55</v>
      </c>
      <c r="J208" t="s">
        <v>18</v>
      </c>
      <c r="K208" t="s">
        <v>18</v>
      </c>
      <c r="L208" t="s">
        <v>18</v>
      </c>
      <c r="M208">
        <v>98</v>
      </c>
      <c r="N208">
        <v>2016</v>
      </c>
      <c r="O208">
        <v>60</v>
      </c>
      <c r="P208">
        <f t="shared" si="18"/>
        <v>12.031162934022833</v>
      </c>
      <c r="Q208">
        <f t="shared" si="19"/>
        <v>1.081592052698924</v>
      </c>
      <c r="R208">
        <f t="shared" si="20"/>
        <v>1.7430091065757896</v>
      </c>
      <c r="S208">
        <f t="shared" si="21"/>
        <v>-0.22652218768403162</v>
      </c>
      <c r="T208" t="b">
        <f>IF(Munka1!$B$2+Munka1!$B$3*test_20!S208+test_20!R208*Munka1!$B$4+Munka1!$B$5*test_20!Q208&gt;=1,TRUE,FALSE)</f>
        <v>0</v>
      </c>
      <c r="U208" t="b">
        <f t="shared" si="22"/>
        <v>0</v>
      </c>
      <c r="V208" t="str">
        <f t="shared" si="23"/>
        <v>HAMISHAMIS</v>
      </c>
    </row>
    <row r="209" spans="1:22" x14ac:dyDescent="0.25">
      <c r="A209" t="s">
        <v>241</v>
      </c>
      <c r="B209">
        <v>58</v>
      </c>
      <c r="C209">
        <v>68</v>
      </c>
      <c r="D209">
        <v>0</v>
      </c>
      <c r="E209">
        <v>58065.640509999997</v>
      </c>
      <c r="F209">
        <v>55205.221400000002</v>
      </c>
      <c r="G209">
        <v>1.0518142859999999</v>
      </c>
      <c r="H209" t="s">
        <v>41</v>
      </c>
      <c r="I209" t="s">
        <v>37</v>
      </c>
      <c r="J209" t="s">
        <v>19</v>
      </c>
      <c r="K209" t="s">
        <v>19</v>
      </c>
      <c r="L209" t="s">
        <v>19</v>
      </c>
      <c r="M209">
        <v>281</v>
      </c>
      <c r="N209">
        <v>2016</v>
      </c>
      <c r="O209">
        <v>30.3331713</v>
      </c>
      <c r="P209">
        <f t="shared" si="18"/>
        <v>10.918812818371491</v>
      </c>
      <c r="Q209">
        <f t="shared" si="19"/>
        <v>1.0246099930954093</v>
      </c>
      <c r="R209">
        <f t="shared" si="20"/>
        <v>-0.10114719891629757</v>
      </c>
      <c r="S209">
        <f t="shared" si="21"/>
        <v>-4.1822970121587394E-2</v>
      </c>
      <c r="T209" t="b">
        <f>IF(Munka1!$B$2+Munka1!$B$3*test_20!S209+test_20!R209*Munka1!$B$4+Munka1!$B$5*test_20!Q209&gt;=1,TRUE,FALSE)</f>
        <v>1</v>
      </c>
      <c r="U209" t="b">
        <f t="shared" si="22"/>
        <v>1</v>
      </c>
      <c r="V209" t="str">
        <f t="shared" si="23"/>
        <v>IGAZIGAZ</v>
      </c>
    </row>
    <row r="210" spans="1:22" x14ac:dyDescent="0.25">
      <c r="A210" t="s">
        <v>242</v>
      </c>
      <c r="B210">
        <v>53</v>
      </c>
      <c r="C210">
        <v>133</v>
      </c>
      <c r="D210">
        <v>1</v>
      </c>
      <c r="E210">
        <v>1876</v>
      </c>
      <c r="F210">
        <v>50000</v>
      </c>
      <c r="G210">
        <v>3.7519999999999998E-2</v>
      </c>
      <c r="H210" t="s">
        <v>16</v>
      </c>
      <c r="I210" t="s">
        <v>23</v>
      </c>
      <c r="J210" t="s">
        <v>18</v>
      </c>
      <c r="K210" t="s">
        <v>18</v>
      </c>
      <c r="L210" t="s">
        <v>19</v>
      </c>
      <c r="M210">
        <v>14</v>
      </c>
      <c r="N210">
        <v>2016</v>
      </c>
      <c r="O210">
        <v>30</v>
      </c>
      <c r="P210">
        <f t="shared" si="18"/>
        <v>10.819778284410283</v>
      </c>
      <c r="Q210">
        <f t="shared" si="19"/>
        <v>0.73969969507783562</v>
      </c>
      <c r="R210">
        <f t="shared" si="20"/>
        <v>-0.26533575582500774</v>
      </c>
      <c r="S210">
        <f t="shared" si="21"/>
        <v>-0.31130215640121917</v>
      </c>
      <c r="T210" t="b">
        <f>IF(Munka1!$B$2+Munka1!$B$3*test_20!S210+test_20!R210*Munka1!$B$4+Munka1!$B$5*test_20!Q210&gt;=1,TRUE,FALSE)</f>
        <v>0</v>
      </c>
      <c r="U210" t="b">
        <f t="shared" si="22"/>
        <v>0</v>
      </c>
      <c r="V210" t="str">
        <f t="shared" si="23"/>
        <v>HAMISHAMIS</v>
      </c>
    </row>
    <row r="211" spans="1:22" x14ac:dyDescent="0.25">
      <c r="A211" t="s">
        <v>243</v>
      </c>
      <c r="B211">
        <v>17</v>
      </c>
      <c r="C211">
        <v>62</v>
      </c>
      <c r="D211">
        <v>0</v>
      </c>
      <c r="E211">
        <v>36.278585309999997</v>
      </c>
      <c r="F211">
        <v>60464.308850000001</v>
      </c>
      <c r="G211">
        <v>5.9999999999999995E-4</v>
      </c>
      <c r="H211" t="s">
        <v>16</v>
      </c>
      <c r="I211" t="s">
        <v>23</v>
      </c>
      <c r="J211" t="s">
        <v>18</v>
      </c>
      <c r="K211" t="s">
        <v>18</v>
      </c>
      <c r="L211" t="s">
        <v>19</v>
      </c>
      <c r="M211">
        <v>2</v>
      </c>
      <c r="N211">
        <v>2016</v>
      </c>
      <c r="O211">
        <v>60</v>
      </c>
      <c r="P211">
        <f t="shared" si="18"/>
        <v>11.009808533574372</v>
      </c>
      <c r="Q211">
        <f t="shared" si="19"/>
        <v>-1.3116544506486951</v>
      </c>
      <c r="R211">
        <f t="shared" si="20"/>
        <v>4.97138650625501E-2</v>
      </c>
      <c r="S211">
        <f t="shared" si="21"/>
        <v>-0.32341358050367452</v>
      </c>
      <c r="T211" t="b">
        <f>IF(Munka1!$B$2+Munka1!$B$3*test_20!S211+test_20!R211*Munka1!$B$4+Munka1!$B$5*test_20!Q211&gt;=1,TRUE,FALSE)</f>
        <v>0</v>
      </c>
      <c r="U211" t="b">
        <f t="shared" si="22"/>
        <v>0</v>
      </c>
      <c r="V211" t="str">
        <f t="shared" si="23"/>
        <v>HAMISHAMIS</v>
      </c>
    </row>
    <row r="212" spans="1:22" x14ac:dyDescent="0.25">
      <c r="A212" t="s">
        <v>244</v>
      </c>
      <c r="B212">
        <v>37</v>
      </c>
      <c r="C212">
        <v>85</v>
      </c>
      <c r="D212">
        <v>0</v>
      </c>
      <c r="E212">
        <v>43074.850310000002</v>
      </c>
      <c r="F212">
        <v>29099.531070000001</v>
      </c>
      <c r="G212">
        <v>1.4802592590000001</v>
      </c>
      <c r="H212" t="s">
        <v>41</v>
      </c>
      <c r="I212" t="s">
        <v>49</v>
      </c>
      <c r="J212" t="s">
        <v>19</v>
      </c>
      <c r="K212" t="s">
        <v>19</v>
      </c>
      <c r="L212" t="s">
        <v>18</v>
      </c>
      <c r="M212">
        <v>91</v>
      </c>
      <c r="N212">
        <v>2016</v>
      </c>
      <c r="O212">
        <v>30</v>
      </c>
      <c r="P212">
        <f t="shared" si="18"/>
        <v>10.278477338596755</v>
      </c>
      <c r="Q212">
        <f t="shared" si="19"/>
        <v>-0.17201325857840025</v>
      </c>
      <c r="R212">
        <f t="shared" si="20"/>
        <v>-1.1627542379603044</v>
      </c>
      <c r="S212">
        <f t="shared" si="21"/>
        <v>-0.23358718507713058</v>
      </c>
      <c r="T212" t="b">
        <f>IF(Munka1!$B$2+Munka1!$B$3*test_20!S212+test_20!R212*Munka1!$B$4+Munka1!$B$5*test_20!Q212&gt;=1,TRUE,FALSE)</f>
        <v>0</v>
      </c>
      <c r="U212" t="b">
        <f t="shared" si="22"/>
        <v>1</v>
      </c>
      <c r="V212" t="str">
        <f t="shared" si="23"/>
        <v>HAMISIGAZ</v>
      </c>
    </row>
    <row r="213" spans="1:22" x14ac:dyDescent="0.25">
      <c r="A213" t="s">
        <v>245</v>
      </c>
      <c r="B213">
        <v>17</v>
      </c>
      <c r="C213">
        <v>80</v>
      </c>
      <c r="D213">
        <v>1</v>
      </c>
      <c r="E213">
        <v>45265</v>
      </c>
      <c r="F213">
        <v>45000</v>
      </c>
      <c r="G213">
        <v>1.005888889</v>
      </c>
      <c r="H213" t="s">
        <v>41</v>
      </c>
      <c r="I213" t="s">
        <v>37</v>
      </c>
      <c r="J213" t="s">
        <v>19</v>
      </c>
      <c r="K213" t="s">
        <v>18</v>
      </c>
      <c r="L213" t="s">
        <v>19</v>
      </c>
      <c r="M213">
        <v>381</v>
      </c>
      <c r="N213">
        <v>2016</v>
      </c>
      <c r="O213">
        <v>31.405729170000001</v>
      </c>
      <c r="P213">
        <f t="shared" si="18"/>
        <v>10.714417768752456</v>
      </c>
      <c r="Q213">
        <f t="shared" si="19"/>
        <v>-1.3116544506486951</v>
      </c>
      <c r="R213">
        <f t="shared" si="20"/>
        <v>-0.44001210688243086</v>
      </c>
      <c r="S213">
        <f t="shared" si="21"/>
        <v>5.91055640655406E-2</v>
      </c>
      <c r="T213" t="b">
        <f>IF(Munka1!$B$2+Munka1!$B$3*test_20!S213+test_20!R213*Munka1!$B$4+Munka1!$B$5*test_20!Q213&gt;=1,TRUE,FALSE)</f>
        <v>1</v>
      </c>
      <c r="U213" t="b">
        <f t="shared" si="22"/>
        <v>1</v>
      </c>
      <c r="V213" t="str">
        <f t="shared" si="23"/>
        <v>IGAZIGAZ</v>
      </c>
    </row>
    <row r="214" spans="1:22" x14ac:dyDescent="0.25">
      <c r="A214" t="s">
        <v>246</v>
      </c>
      <c r="B214">
        <v>57</v>
      </c>
      <c r="C214">
        <v>120</v>
      </c>
      <c r="D214">
        <v>1</v>
      </c>
      <c r="E214">
        <v>1</v>
      </c>
      <c r="F214">
        <v>250000</v>
      </c>
      <c r="G214">
        <v>3.9999999999999998E-6</v>
      </c>
      <c r="H214" t="s">
        <v>16</v>
      </c>
      <c r="I214" t="s">
        <v>28</v>
      </c>
      <c r="J214" t="s">
        <v>18</v>
      </c>
      <c r="K214" t="s">
        <v>18</v>
      </c>
      <c r="L214" t="s">
        <v>19</v>
      </c>
      <c r="M214">
        <v>1</v>
      </c>
      <c r="N214">
        <v>2016</v>
      </c>
      <c r="O214">
        <v>60</v>
      </c>
      <c r="P214">
        <f t="shared" si="18"/>
        <v>12.429216196844383</v>
      </c>
      <c r="Q214">
        <f t="shared" si="19"/>
        <v>0.96762793349189458</v>
      </c>
      <c r="R214">
        <f t="shared" si="20"/>
        <v>2.4029384078140255</v>
      </c>
      <c r="S214">
        <f t="shared" si="21"/>
        <v>-0.3244228658455458</v>
      </c>
      <c r="T214" t="b">
        <f>IF(Munka1!$B$2+Munka1!$B$3*test_20!S214+test_20!R214*Munka1!$B$4+Munka1!$B$5*test_20!Q214&gt;=1,TRUE,FALSE)</f>
        <v>0</v>
      </c>
      <c r="U214" t="b">
        <f t="shared" si="22"/>
        <v>0</v>
      </c>
      <c r="V214" t="str">
        <f t="shared" si="23"/>
        <v>HAMISHAMIS</v>
      </c>
    </row>
    <row r="215" spans="1:22" x14ac:dyDescent="0.25">
      <c r="A215" t="s">
        <v>247</v>
      </c>
      <c r="B215">
        <v>9</v>
      </c>
      <c r="C215">
        <v>53</v>
      </c>
      <c r="D215">
        <v>1</v>
      </c>
      <c r="E215">
        <v>30</v>
      </c>
      <c r="F215">
        <v>25000</v>
      </c>
      <c r="G215">
        <v>1.1999999999999999E-3</v>
      </c>
      <c r="H215" t="s">
        <v>16</v>
      </c>
      <c r="I215" t="s">
        <v>17</v>
      </c>
      <c r="J215" t="s">
        <v>18</v>
      </c>
      <c r="K215" t="s">
        <v>18</v>
      </c>
      <c r="L215" t="s">
        <v>19</v>
      </c>
      <c r="M215">
        <v>1</v>
      </c>
      <c r="N215">
        <v>2016</v>
      </c>
      <c r="O215">
        <v>30</v>
      </c>
      <c r="P215">
        <f t="shared" si="18"/>
        <v>10.126631103850338</v>
      </c>
      <c r="Q215">
        <f t="shared" si="19"/>
        <v>-1.7675109274768128</v>
      </c>
      <c r="R215">
        <f t="shared" si="20"/>
        <v>-1.4144988886172287</v>
      </c>
      <c r="S215">
        <f t="shared" si="21"/>
        <v>-0.3244228658455458</v>
      </c>
      <c r="T215" t="b">
        <f>IF(Munka1!$B$2+Munka1!$B$3*test_20!S215+test_20!R215*Munka1!$B$4+Munka1!$B$5*test_20!Q215&gt;=1,TRUE,FALSE)</f>
        <v>0</v>
      </c>
      <c r="U215" t="b">
        <f t="shared" si="22"/>
        <v>0</v>
      </c>
      <c r="V215" t="str">
        <f t="shared" si="23"/>
        <v>HAMISHAMIS</v>
      </c>
    </row>
    <row r="216" spans="1:22" x14ac:dyDescent="0.25">
      <c r="A216" t="s">
        <v>248</v>
      </c>
      <c r="B216">
        <v>33</v>
      </c>
      <c r="C216">
        <v>129</v>
      </c>
      <c r="D216">
        <v>1</v>
      </c>
      <c r="E216">
        <v>125</v>
      </c>
      <c r="F216">
        <v>25000</v>
      </c>
      <c r="G216">
        <v>5.0000000000000001E-3</v>
      </c>
      <c r="H216" t="s">
        <v>16</v>
      </c>
      <c r="I216" t="s">
        <v>25</v>
      </c>
      <c r="J216" t="s">
        <v>18</v>
      </c>
      <c r="K216" t="s">
        <v>18</v>
      </c>
      <c r="L216" t="s">
        <v>19</v>
      </c>
      <c r="M216">
        <v>4</v>
      </c>
      <c r="N216">
        <v>2016</v>
      </c>
      <c r="O216">
        <v>30</v>
      </c>
      <c r="P216">
        <f t="shared" si="18"/>
        <v>10.126631103850338</v>
      </c>
      <c r="Q216">
        <f t="shared" si="19"/>
        <v>-0.39994149699245918</v>
      </c>
      <c r="R216">
        <f t="shared" si="20"/>
        <v>-1.4144988886172287</v>
      </c>
      <c r="S216">
        <f t="shared" si="21"/>
        <v>-0.32139500981993196</v>
      </c>
      <c r="T216" t="b">
        <f>IF(Munka1!$B$2+Munka1!$B$3*test_20!S216+test_20!R216*Munka1!$B$4+Munka1!$B$5*test_20!Q216&gt;=1,TRUE,FALSE)</f>
        <v>0</v>
      </c>
      <c r="U216" t="b">
        <f t="shared" si="22"/>
        <v>0</v>
      </c>
      <c r="V216" t="str">
        <f t="shared" si="23"/>
        <v>HAMISHAMIS</v>
      </c>
    </row>
    <row r="217" spans="1:22" x14ac:dyDescent="0.25">
      <c r="A217" t="s">
        <v>249</v>
      </c>
      <c r="B217">
        <v>59</v>
      </c>
      <c r="C217">
        <v>82</v>
      </c>
      <c r="D217">
        <v>1</v>
      </c>
      <c r="E217">
        <v>142483</v>
      </c>
      <c r="F217">
        <v>50000</v>
      </c>
      <c r="G217">
        <v>2.8496600000000001</v>
      </c>
      <c r="H217" t="s">
        <v>41</v>
      </c>
      <c r="I217" t="s">
        <v>23</v>
      </c>
      <c r="J217" t="s">
        <v>19</v>
      </c>
      <c r="K217" t="s">
        <v>19</v>
      </c>
      <c r="L217" t="s">
        <v>19</v>
      </c>
      <c r="M217">
        <v>510</v>
      </c>
      <c r="N217">
        <v>2016</v>
      </c>
      <c r="O217">
        <v>31</v>
      </c>
      <c r="P217">
        <f t="shared" si="18"/>
        <v>10.819778284410283</v>
      </c>
      <c r="Q217">
        <f t="shared" si="19"/>
        <v>1.081592052698924</v>
      </c>
      <c r="R217">
        <f t="shared" si="20"/>
        <v>-0.26533575582500774</v>
      </c>
      <c r="S217">
        <f t="shared" si="21"/>
        <v>0.18930337316693571</v>
      </c>
      <c r="T217" t="b">
        <f>IF(Munka1!$B$2+Munka1!$B$3*test_20!S217+test_20!R217*Munka1!$B$4+Munka1!$B$5*test_20!Q217&gt;=1,TRUE,FALSE)</f>
        <v>1</v>
      </c>
      <c r="U217" t="b">
        <f t="shared" si="22"/>
        <v>1</v>
      </c>
      <c r="V217" t="str">
        <f t="shared" si="23"/>
        <v>IGAZIGAZ</v>
      </c>
    </row>
    <row r="218" spans="1:22" x14ac:dyDescent="0.25">
      <c r="A218" t="s">
        <v>250</v>
      </c>
      <c r="B218">
        <v>37</v>
      </c>
      <c r="C218">
        <v>126</v>
      </c>
      <c r="D218">
        <v>1</v>
      </c>
      <c r="E218">
        <v>163</v>
      </c>
      <c r="F218">
        <v>100000</v>
      </c>
      <c r="G218">
        <v>1.6299999999999999E-3</v>
      </c>
      <c r="H218" t="s">
        <v>16</v>
      </c>
      <c r="I218" t="s">
        <v>46</v>
      </c>
      <c r="J218" t="s">
        <v>18</v>
      </c>
      <c r="K218" t="s">
        <v>18</v>
      </c>
      <c r="L218" t="s">
        <v>19</v>
      </c>
      <c r="M218">
        <v>9</v>
      </c>
      <c r="N218">
        <v>2016</v>
      </c>
      <c r="O218">
        <v>30</v>
      </c>
      <c r="P218">
        <f t="shared" si="18"/>
        <v>11.512925464970229</v>
      </c>
      <c r="Q218">
        <f t="shared" si="19"/>
        <v>-0.17201325857840025</v>
      </c>
      <c r="R218">
        <f t="shared" si="20"/>
        <v>0.88382737696721325</v>
      </c>
      <c r="S218">
        <f t="shared" si="21"/>
        <v>-0.31634858311057557</v>
      </c>
      <c r="T218" t="b">
        <f>IF(Munka1!$B$2+Munka1!$B$3*test_20!S218+test_20!R218*Munka1!$B$4+Munka1!$B$5*test_20!Q218&gt;=1,TRUE,FALSE)</f>
        <v>0</v>
      </c>
      <c r="U218" t="b">
        <f t="shared" si="22"/>
        <v>0</v>
      </c>
      <c r="V218" t="str">
        <f t="shared" si="23"/>
        <v>HAMISHAMIS</v>
      </c>
    </row>
    <row r="219" spans="1:22" x14ac:dyDescent="0.25">
      <c r="A219" t="s">
        <v>251</v>
      </c>
      <c r="B219">
        <v>57</v>
      </c>
      <c r="C219">
        <v>121</v>
      </c>
      <c r="D219">
        <v>1</v>
      </c>
      <c r="E219">
        <v>36587.72</v>
      </c>
      <c r="F219">
        <v>35000</v>
      </c>
      <c r="G219">
        <v>1.045363429</v>
      </c>
      <c r="H219" t="s">
        <v>41</v>
      </c>
      <c r="I219" t="s">
        <v>23</v>
      </c>
      <c r="J219" t="s">
        <v>19</v>
      </c>
      <c r="K219" t="s">
        <v>18</v>
      </c>
      <c r="L219" t="s">
        <v>19</v>
      </c>
      <c r="M219">
        <v>393</v>
      </c>
      <c r="N219">
        <v>2016</v>
      </c>
      <c r="O219">
        <v>44.603159720000001</v>
      </c>
      <c r="P219">
        <f t="shared" si="18"/>
        <v>10.46310334047155</v>
      </c>
      <c r="Q219">
        <f t="shared" si="19"/>
        <v>0.96762793349189458</v>
      </c>
      <c r="R219">
        <f t="shared" si="20"/>
        <v>-0.85666427516488719</v>
      </c>
      <c r="S219">
        <f t="shared" si="21"/>
        <v>7.1216988167995959E-2</v>
      </c>
      <c r="T219" t="b">
        <f>IF(Munka1!$B$2+Munka1!$B$3*test_20!S219+test_20!R219*Munka1!$B$4+Munka1!$B$5*test_20!Q219&gt;=1,TRUE,FALSE)</f>
        <v>1</v>
      </c>
      <c r="U219" t="b">
        <f t="shared" si="22"/>
        <v>1</v>
      </c>
      <c r="V219" t="str">
        <f t="shared" si="23"/>
        <v>IGAZIGAZ</v>
      </c>
    </row>
    <row r="220" spans="1:22" x14ac:dyDescent="0.25">
      <c r="A220" t="s">
        <v>252</v>
      </c>
      <c r="B220">
        <v>52</v>
      </c>
      <c r="C220">
        <v>134</v>
      </c>
      <c r="D220">
        <v>0</v>
      </c>
      <c r="E220">
        <v>73036.988240000006</v>
      </c>
      <c r="F220">
        <v>69299.657699999996</v>
      </c>
      <c r="G220">
        <v>1.05393</v>
      </c>
      <c r="H220" t="s">
        <v>41</v>
      </c>
      <c r="I220" t="s">
        <v>55</v>
      </c>
      <c r="J220" t="s">
        <v>19</v>
      </c>
      <c r="K220" t="s">
        <v>18</v>
      </c>
      <c r="L220" t="s">
        <v>18</v>
      </c>
      <c r="M220">
        <v>401</v>
      </c>
      <c r="N220">
        <v>2016</v>
      </c>
      <c r="O220">
        <v>40</v>
      </c>
      <c r="P220">
        <f t="shared" si="18"/>
        <v>11.146195245771857</v>
      </c>
      <c r="Q220">
        <f t="shared" si="19"/>
        <v>0.68271763547432085</v>
      </c>
      <c r="R220">
        <f t="shared" si="20"/>
        <v>0.27582829769066958</v>
      </c>
      <c r="S220">
        <f t="shared" si="21"/>
        <v>7.9291270902966199E-2</v>
      </c>
      <c r="T220" t="b">
        <f>IF(Munka1!$B$2+Munka1!$B$3*test_20!S220+test_20!R220*Munka1!$B$4+Munka1!$B$5*test_20!Q220&gt;=1,TRUE,FALSE)</f>
        <v>1</v>
      </c>
      <c r="U220" t="b">
        <f t="shared" si="22"/>
        <v>1</v>
      </c>
      <c r="V220" t="str">
        <f t="shared" si="23"/>
        <v>IGAZIGAZ</v>
      </c>
    </row>
    <row r="221" spans="1:22" x14ac:dyDescent="0.25">
      <c r="A221" t="s">
        <v>253</v>
      </c>
      <c r="B221">
        <v>16</v>
      </c>
      <c r="C221">
        <v>39</v>
      </c>
      <c r="D221">
        <v>1</v>
      </c>
      <c r="E221">
        <v>557</v>
      </c>
      <c r="F221">
        <v>29500</v>
      </c>
      <c r="G221">
        <v>1.8881355999999998E-2</v>
      </c>
      <c r="H221" t="s">
        <v>16</v>
      </c>
      <c r="I221" t="s">
        <v>23</v>
      </c>
      <c r="J221" t="s">
        <v>18</v>
      </c>
      <c r="K221" t="s">
        <v>18</v>
      </c>
      <c r="L221" t="s">
        <v>19</v>
      </c>
      <c r="M221">
        <v>14</v>
      </c>
      <c r="N221">
        <v>2016</v>
      </c>
      <c r="O221">
        <v>35</v>
      </c>
      <c r="P221">
        <f t="shared" si="18"/>
        <v>10.292145542327912</v>
      </c>
      <c r="Q221">
        <f t="shared" si="19"/>
        <v>-1.3686365102522098</v>
      </c>
      <c r="R221">
        <f t="shared" si="20"/>
        <v>-1.1400938329844803</v>
      </c>
      <c r="S221">
        <f t="shared" si="21"/>
        <v>-0.31130215640121917</v>
      </c>
      <c r="T221" t="b">
        <f>IF(Munka1!$B$2+Munka1!$B$3*test_20!S221+test_20!R221*Munka1!$B$4+Munka1!$B$5*test_20!Q221&gt;=1,TRUE,FALSE)</f>
        <v>0</v>
      </c>
      <c r="U221" t="b">
        <f t="shared" si="22"/>
        <v>0</v>
      </c>
      <c r="V221" t="str">
        <f t="shared" si="23"/>
        <v>HAMISHAMIS</v>
      </c>
    </row>
    <row r="222" spans="1:22" x14ac:dyDescent="0.25">
      <c r="A222" t="s">
        <v>254</v>
      </c>
      <c r="B222">
        <v>51</v>
      </c>
      <c r="C222">
        <v>80</v>
      </c>
      <c r="D222">
        <v>0</v>
      </c>
      <c r="E222">
        <v>76.824253170000006</v>
      </c>
      <c r="F222">
        <v>26622.265950000001</v>
      </c>
      <c r="G222">
        <v>2.8857140000000002E-3</v>
      </c>
      <c r="H222" t="s">
        <v>16</v>
      </c>
      <c r="I222" t="s">
        <v>23</v>
      </c>
      <c r="J222" t="s">
        <v>18</v>
      </c>
      <c r="K222" t="s">
        <v>18</v>
      </c>
      <c r="L222" t="s">
        <v>19</v>
      </c>
      <c r="M222">
        <v>2</v>
      </c>
      <c r="N222">
        <v>2016</v>
      </c>
      <c r="O222">
        <v>45</v>
      </c>
      <c r="P222">
        <f t="shared" si="18"/>
        <v>10.189503210415078</v>
      </c>
      <c r="Q222">
        <f t="shared" si="19"/>
        <v>0.62573557587080608</v>
      </c>
      <c r="R222">
        <f t="shared" si="20"/>
        <v>-1.3102637290847083</v>
      </c>
      <c r="S222">
        <f t="shared" si="21"/>
        <v>-0.32341358050367452</v>
      </c>
      <c r="T222" t="b">
        <f>IF(Munka1!$B$2+Munka1!$B$3*test_20!S222+test_20!R222*Munka1!$B$4+Munka1!$B$5*test_20!Q222&gt;=1,TRUE,FALSE)</f>
        <v>0</v>
      </c>
      <c r="U222" t="b">
        <f t="shared" si="22"/>
        <v>0</v>
      </c>
      <c r="V222" t="str">
        <f t="shared" si="23"/>
        <v>HAMISHAMIS</v>
      </c>
    </row>
    <row r="223" spans="1:22" x14ac:dyDescent="0.25">
      <c r="A223" t="s">
        <v>255</v>
      </c>
      <c r="B223">
        <v>35</v>
      </c>
      <c r="C223">
        <v>131</v>
      </c>
      <c r="D223">
        <v>0</v>
      </c>
      <c r="E223">
        <v>5150.3094490000003</v>
      </c>
      <c r="F223">
        <v>49734.747900000002</v>
      </c>
      <c r="G223">
        <v>0.10355555600000001</v>
      </c>
      <c r="H223" t="s">
        <v>16</v>
      </c>
      <c r="I223" t="s">
        <v>37</v>
      </c>
      <c r="J223" t="s">
        <v>18</v>
      </c>
      <c r="K223" t="s">
        <v>18</v>
      </c>
      <c r="L223" t="s">
        <v>18</v>
      </c>
      <c r="M223">
        <v>20</v>
      </c>
      <c r="N223">
        <v>2016</v>
      </c>
      <c r="O223">
        <v>39.20354167</v>
      </c>
      <c r="P223">
        <f t="shared" si="18"/>
        <v>10.814459120708683</v>
      </c>
      <c r="Q223">
        <f t="shared" si="19"/>
        <v>-0.2859773777854297</v>
      </c>
      <c r="R223">
        <f t="shared" si="20"/>
        <v>-0.27415435452179143</v>
      </c>
      <c r="S223">
        <f t="shared" si="21"/>
        <v>-0.30524644434999149</v>
      </c>
      <c r="T223" t="b">
        <f>IF(Munka1!$B$2+Munka1!$B$3*test_20!S223+test_20!R223*Munka1!$B$4+Munka1!$B$5*test_20!Q223&gt;=1,TRUE,FALSE)</f>
        <v>0</v>
      </c>
      <c r="U223" t="b">
        <f t="shared" si="22"/>
        <v>0</v>
      </c>
      <c r="V223" t="str">
        <f t="shared" si="23"/>
        <v>HAMISHAMIS</v>
      </c>
    </row>
    <row r="224" spans="1:22" x14ac:dyDescent="0.25">
      <c r="A224" t="s">
        <v>256</v>
      </c>
      <c r="B224">
        <v>60</v>
      </c>
      <c r="C224">
        <v>123</v>
      </c>
      <c r="D224">
        <v>1</v>
      </c>
      <c r="E224">
        <v>41</v>
      </c>
      <c r="F224">
        <v>25500</v>
      </c>
      <c r="G224">
        <v>1.6078430000000001E-3</v>
      </c>
      <c r="H224" t="s">
        <v>16</v>
      </c>
      <c r="I224" t="s">
        <v>25</v>
      </c>
      <c r="J224" t="s">
        <v>18</v>
      </c>
      <c r="K224" t="s">
        <v>18</v>
      </c>
      <c r="L224" t="s">
        <v>19</v>
      </c>
      <c r="M224">
        <v>3</v>
      </c>
      <c r="N224">
        <v>2016</v>
      </c>
      <c r="O224">
        <v>30</v>
      </c>
      <c r="P224">
        <f t="shared" si="18"/>
        <v>10.146433731146518</v>
      </c>
      <c r="Q224">
        <f t="shared" si="19"/>
        <v>1.1385741123024387</v>
      </c>
      <c r="R224">
        <f t="shared" si="20"/>
        <v>-1.3816682721775697</v>
      </c>
      <c r="S224">
        <f t="shared" si="21"/>
        <v>-0.32240429516180324</v>
      </c>
      <c r="T224" t="b">
        <f>IF(Munka1!$B$2+Munka1!$B$3*test_20!S224+test_20!R224*Munka1!$B$4+Munka1!$B$5*test_20!Q224&gt;=1,TRUE,FALSE)</f>
        <v>0</v>
      </c>
      <c r="U224" t="b">
        <f t="shared" si="22"/>
        <v>0</v>
      </c>
      <c r="V224" t="str">
        <f t="shared" si="23"/>
        <v>HAMISHAMIS</v>
      </c>
    </row>
    <row r="225" spans="1:22" x14ac:dyDescent="0.25">
      <c r="A225" t="s">
        <v>257</v>
      </c>
      <c r="B225">
        <v>55</v>
      </c>
      <c r="C225">
        <v>128</v>
      </c>
      <c r="D225">
        <v>1</v>
      </c>
      <c r="E225">
        <v>0</v>
      </c>
      <c r="F225">
        <v>125000</v>
      </c>
      <c r="G225">
        <v>0</v>
      </c>
      <c r="H225" t="s">
        <v>16</v>
      </c>
      <c r="I225" t="s">
        <v>17</v>
      </c>
      <c r="J225" t="s">
        <v>18</v>
      </c>
      <c r="K225" t="s">
        <v>18</v>
      </c>
      <c r="L225" t="s">
        <v>19</v>
      </c>
      <c r="M225">
        <v>0</v>
      </c>
      <c r="N225">
        <v>2016</v>
      </c>
      <c r="O225">
        <v>30</v>
      </c>
      <c r="P225">
        <f t="shared" si="18"/>
        <v>11.736069016284437</v>
      </c>
      <c r="Q225">
        <f t="shared" si="19"/>
        <v>0.85366381428486504</v>
      </c>
      <c r="R225">
        <f t="shared" si="20"/>
        <v>1.2537752750218043</v>
      </c>
      <c r="S225">
        <f t="shared" si="21"/>
        <v>-0.32543215118741708</v>
      </c>
      <c r="T225" t="b">
        <f>IF(Munka1!$B$2+Munka1!$B$3*test_20!S225+test_20!R225*Munka1!$B$4+Munka1!$B$5*test_20!Q225&gt;=1,TRUE,FALSE)</f>
        <v>0</v>
      </c>
      <c r="U225" t="b">
        <f t="shared" si="22"/>
        <v>0</v>
      </c>
      <c r="V225" t="str">
        <f t="shared" si="23"/>
        <v>HAMISHAMIS</v>
      </c>
    </row>
    <row r="226" spans="1:22" x14ac:dyDescent="0.25">
      <c r="A226" t="s">
        <v>258</v>
      </c>
      <c r="B226">
        <v>63</v>
      </c>
      <c r="C226">
        <v>112</v>
      </c>
      <c r="D226">
        <v>0</v>
      </c>
      <c r="E226">
        <v>546.24571920000005</v>
      </c>
      <c r="F226">
        <v>48275.953390000002</v>
      </c>
      <c r="G226">
        <v>1.1315067999999999E-2</v>
      </c>
      <c r="H226" t="s">
        <v>16</v>
      </c>
      <c r="I226" t="s">
        <v>23</v>
      </c>
      <c r="J226" t="s">
        <v>18</v>
      </c>
      <c r="K226" t="s">
        <v>18</v>
      </c>
      <c r="L226" t="s">
        <v>18</v>
      </c>
      <c r="M226">
        <v>12</v>
      </c>
      <c r="N226">
        <v>2016</v>
      </c>
      <c r="O226">
        <v>30</v>
      </c>
      <c r="P226">
        <f t="shared" si="18"/>
        <v>10.784688856247223</v>
      </c>
      <c r="Q226">
        <f t="shared" si="19"/>
        <v>1.3095202911129831</v>
      </c>
      <c r="R226">
        <f t="shared" si="20"/>
        <v>-0.32351023640671461</v>
      </c>
      <c r="S226">
        <f t="shared" si="21"/>
        <v>-0.31332072708496173</v>
      </c>
      <c r="T226" t="b">
        <f>IF(Munka1!$B$2+Munka1!$B$3*test_20!S226+test_20!R226*Munka1!$B$4+Munka1!$B$5*test_20!Q226&gt;=1,TRUE,FALSE)</f>
        <v>0</v>
      </c>
      <c r="U226" t="b">
        <f t="shared" si="22"/>
        <v>0</v>
      </c>
      <c r="V226" t="str">
        <f t="shared" si="23"/>
        <v>HAMISHAMIS</v>
      </c>
    </row>
    <row r="227" spans="1:22" x14ac:dyDescent="0.25">
      <c r="A227" t="s">
        <v>259</v>
      </c>
      <c r="B227">
        <v>10</v>
      </c>
      <c r="C227">
        <v>115</v>
      </c>
      <c r="D227">
        <v>1</v>
      </c>
      <c r="E227">
        <v>20</v>
      </c>
      <c r="F227">
        <v>25000</v>
      </c>
      <c r="G227">
        <v>8.0000000000000004E-4</v>
      </c>
      <c r="H227" t="s">
        <v>16</v>
      </c>
      <c r="I227" t="s">
        <v>28</v>
      </c>
      <c r="J227" t="s">
        <v>18</v>
      </c>
      <c r="K227" t="s">
        <v>18</v>
      </c>
      <c r="L227" t="s">
        <v>19</v>
      </c>
      <c r="M227">
        <v>2</v>
      </c>
      <c r="N227">
        <v>2016</v>
      </c>
      <c r="O227">
        <v>60</v>
      </c>
      <c r="P227">
        <f t="shared" si="18"/>
        <v>10.126631103850338</v>
      </c>
      <c r="Q227">
        <f t="shared" si="19"/>
        <v>-1.7105288678732982</v>
      </c>
      <c r="R227">
        <f t="shared" si="20"/>
        <v>-1.4144988886172287</v>
      </c>
      <c r="S227">
        <f t="shared" si="21"/>
        <v>-0.32341358050367452</v>
      </c>
      <c r="T227" t="b">
        <f>IF(Munka1!$B$2+Munka1!$B$3*test_20!S227+test_20!R227*Munka1!$B$4+Munka1!$B$5*test_20!Q227&gt;=1,TRUE,FALSE)</f>
        <v>0</v>
      </c>
      <c r="U227" t="b">
        <f t="shared" si="22"/>
        <v>0</v>
      </c>
      <c r="V227" t="str">
        <f t="shared" si="23"/>
        <v>HAMISHAMIS</v>
      </c>
    </row>
    <row r="228" spans="1:22" x14ac:dyDescent="0.25">
      <c r="A228" t="s">
        <v>260</v>
      </c>
      <c r="B228">
        <v>15</v>
      </c>
      <c r="C228">
        <v>112</v>
      </c>
      <c r="D228">
        <v>0</v>
      </c>
      <c r="E228">
        <v>2308.2772129999998</v>
      </c>
      <c r="F228">
        <v>25689.76757</v>
      </c>
      <c r="G228">
        <v>8.9852007999999997E-2</v>
      </c>
      <c r="H228" t="s">
        <v>16</v>
      </c>
      <c r="I228" t="s">
        <v>23</v>
      </c>
      <c r="J228" t="s">
        <v>18</v>
      </c>
      <c r="K228" t="s">
        <v>18</v>
      </c>
      <c r="L228" t="s">
        <v>18</v>
      </c>
      <c r="M228">
        <v>23</v>
      </c>
      <c r="N228">
        <v>2016</v>
      </c>
      <c r="O228">
        <v>42</v>
      </c>
      <c r="P228">
        <f t="shared" si="18"/>
        <v>10.153848042573705</v>
      </c>
      <c r="Q228">
        <f t="shared" si="19"/>
        <v>-1.4256185698557244</v>
      </c>
      <c r="R228">
        <f t="shared" si="20"/>
        <v>-1.3693761449264994</v>
      </c>
      <c r="S228">
        <f t="shared" si="21"/>
        <v>-0.30221858832437765</v>
      </c>
      <c r="T228" t="b">
        <f>IF(Munka1!$B$2+Munka1!$B$3*test_20!S228+test_20!R228*Munka1!$B$4+Munka1!$B$5*test_20!Q228&gt;=1,TRUE,FALSE)</f>
        <v>0</v>
      </c>
      <c r="U228" t="b">
        <f t="shared" si="22"/>
        <v>0</v>
      </c>
      <c r="V228" t="str">
        <f t="shared" si="23"/>
        <v>HAMISHAMIS</v>
      </c>
    </row>
    <row r="229" spans="1:22" x14ac:dyDescent="0.25">
      <c r="A229" t="s">
        <v>261</v>
      </c>
      <c r="B229">
        <v>12</v>
      </c>
      <c r="C229">
        <v>124</v>
      </c>
      <c r="D229">
        <v>1</v>
      </c>
      <c r="E229">
        <v>47</v>
      </c>
      <c r="F229">
        <v>30000</v>
      </c>
      <c r="G229">
        <v>1.5666670000000001E-3</v>
      </c>
      <c r="H229" t="s">
        <v>16</v>
      </c>
      <c r="I229" t="s">
        <v>17</v>
      </c>
      <c r="J229" t="s">
        <v>18</v>
      </c>
      <c r="K229" t="s">
        <v>18</v>
      </c>
      <c r="L229" t="s">
        <v>19</v>
      </c>
      <c r="M229">
        <v>3</v>
      </c>
      <c r="N229">
        <v>2016</v>
      </c>
      <c r="O229">
        <v>60</v>
      </c>
      <c r="P229">
        <f t="shared" si="18"/>
        <v>10.308952660644293</v>
      </c>
      <c r="Q229">
        <f t="shared" si="19"/>
        <v>-1.5965647486662686</v>
      </c>
      <c r="R229">
        <f t="shared" si="20"/>
        <v>-1.1122294467771254</v>
      </c>
      <c r="S229">
        <f t="shared" si="21"/>
        <v>-0.32240429516180324</v>
      </c>
      <c r="T229" t="b">
        <f>IF(Munka1!$B$2+Munka1!$B$3*test_20!S229+test_20!R229*Munka1!$B$4+Munka1!$B$5*test_20!Q229&gt;=1,TRUE,FALSE)</f>
        <v>0</v>
      </c>
      <c r="U229" t="b">
        <f t="shared" si="22"/>
        <v>0</v>
      </c>
      <c r="V229" t="str">
        <f t="shared" si="23"/>
        <v>HAMISHAMIS</v>
      </c>
    </row>
    <row r="230" spans="1:22" x14ac:dyDescent="0.25">
      <c r="A230" t="s">
        <v>262</v>
      </c>
      <c r="B230">
        <v>56</v>
      </c>
      <c r="C230">
        <v>122</v>
      </c>
      <c r="D230">
        <v>1</v>
      </c>
      <c r="E230">
        <v>1868582</v>
      </c>
      <c r="F230">
        <v>49000</v>
      </c>
      <c r="G230">
        <v>38.134326530000003</v>
      </c>
      <c r="H230" t="s">
        <v>16</v>
      </c>
      <c r="I230" t="s">
        <v>25</v>
      </c>
      <c r="J230" t="s">
        <v>18</v>
      </c>
      <c r="K230" t="s">
        <v>18</v>
      </c>
      <c r="L230" t="s">
        <v>19</v>
      </c>
      <c r="M230">
        <v>285</v>
      </c>
      <c r="N230">
        <v>2016</v>
      </c>
      <c r="O230">
        <v>42.266932869999998</v>
      </c>
      <c r="P230">
        <f t="shared" si="18"/>
        <v>10.799575577092764</v>
      </c>
      <c r="Q230">
        <f t="shared" si="19"/>
        <v>0.91064587388837981</v>
      </c>
      <c r="R230">
        <f t="shared" si="20"/>
        <v>-0.29882966171254272</v>
      </c>
      <c r="S230">
        <f t="shared" si="21"/>
        <v>-3.7785828754102274E-2</v>
      </c>
      <c r="T230" t="b">
        <f>IF(Munka1!$B$2+Munka1!$B$3*test_20!S230+test_20!R230*Munka1!$B$4+Munka1!$B$5*test_20!Q230&gt;=1,TRUE,FALSE)</f>
        <v>1</v>
      </c>
      <c r="U230" t="b">
        <f t="shared" si="22"/>
        <v>1</v>
      </c>
      <c r="V230" t="str">
        <f t="shared" si="23"/>
        <v>IGAZIGAZ</v>
      </c>
    </row>
    <row r="231" spans="1:22" x14ac:dyDescent="0.25">
      <c r="A231" t="s">
        <v>263</v>
      </c>
      <c r="B231">
        <v>56</v>
      </c>
      <c r="C231">
        <v>127</v>
      </c>
      <c r="D231">
        <v>1</v>
      </c>
      <c r="E231">
        <v>1817</v>
      </c>
      <c r="F231">
        <v>50000</v>
      </c>
      <c r="G231">
        <v>3.6339999999999997E-2</v>
      </c>
      <c r="H231" t="s">
        <v>16</v>
      </c>
      <c r="I231" t="s">
        <v>17</v>
      </c>
      <c r="J231" t="s">
        <v>18</v>
      </c>
      <c r="K231" t="s">
        <v>18</v>
      </c>
      <c r="L231" t="s">
        <v>19</v>
      </c>
      <c r="M231">
        <v>51</v>
      </c>
      <c r="N231">
        <v>2016</v>
      </c>
      <c r="O231">
        <v>40</v>
      </c>
      <c r="P231">
        <f t="shared" si="18"/>
        <v>10.819778284410283</v>
      </c>
      <c r="Q231">
        <f t="shared" si="19"/>
        <v>0.91064587388837981</v>
      </c>
      <c r="R231">
        <f t="shared" si="20"/>
        <v>-0.26533575582500774</v>
      </c>
      <c r="S231">
        <f t="shared" si="21"/>
        <v>-0.27395859875198181</v>
      </c>
      <c r="T231" t="b">
        <f>IF(Munka1!$B$2+Munka1!$B$3*test_20!S231+test_20!R231*Munka1!$B$4+Munka1!$B$5*test_20!Q231&gt;=1,TRUE,FALSE)</f>
        <v>0</v>
      </c>
      <c r="U231" t="b">
        <f t="shared" si="22"/>
        <v>0</v>
      </c>
      <c r="V231" t="str">
        <f t="shared" si="23"/>
        <v>HAMISHAMIS</v>
      </c>
    </row>
    <row r="232" spans="1:22" x14ac:dyDescent="0.25">
      <c r="A232" t="s">
        <v>264</v>
      </c>
      <c r="B232">
        <v>12</v>
      </c>
      <c r="C232">
        <v>73</v>
      </c>
      <c r="D232">
        <v>1</v>
      </c>
      <c r="E232">
        <v>10330</v>
      </c>
      <c r="F232">
        <v>100000</v>
      </c>
      <c r="G232">
        <v>0.1033</v>
      </c>
      <c r="H232" t="s">
        <v>16</v>
      </c>
      <c r="I232" t="s">
        <v>37</v>
      </c>
      <c r="J232" t="s">
        <v>18</v>
      </c>
      <c r="K232" t="s">
        <v>18</v>
      </c>
      <c r="L232" t="s">
        <v>19</v>
      </c>
      <c r="M232">
        <v>165</v>
      </c>
      <c r="N232">
        <v>2016</v>
      </c>
      <c r="O232">
        <v>30</v>
      </c>
      <c r="P232">
        <f t="shared" si="18"/>
        <v>11.512925464970229</v>
      </c>
      <c r="Q232">
        <f t="shared" si="19"/>
        <v>-1.5965647486662686</v>
      </c>
      <c r="R232">
        <f t="shared" si="20"/>
        <v>0.88382737696721325</v>
      </c>
      <c r="S232">
        <f t="shared" si="21"/>
        <v>-0.15890006977865587</v>
      </c>
      <c r="T232" t="b">
        <f>IF(Munka1!$B$2+Munka1!$B$3*test_20!S232+test_20!R232*Munka1!$B$4+Munka1!$B$5*test_20!Q232&gt;=1,TRUE,FALSE)</f>
        <v>0</v>
      </c>
      <c r="U232" t="b">
        <f t="shared" si="22"/>
        <v>0</v>
      </c>
      <c r="V232" t="str">
        <f t="shared" si="23"/>
        <v>HAMISHAMIS</v>
      </c>
    </row>
    <row r="233" spans="1:22" x14ac:dyDescent="0.25">
      <c r="A233" t="s">
        <v>265</v>
      </c>
      <c r="B233">
        <v>53</v>
      </c>
      <c r="C233">
        <v>127</v>
      </c>
      <c r="D233">
        <v>0</v>
      </c>
      <c r="E233">
        <v>597.82824470000003</v>
      </c>
      <c r="F233">
        <v>26452.5772</v>
      </c>
      <c r="G233">
        <v>2.2599999999999999E-2</v>
      </c>
      <c r="H233" t="s">
        <v>16</v>
      </c>
      <c r="I233" t="s">
        <v>17</v>
      </c>
      <c r="J233" t="s">
        <v>18</v>
      </c>
      <c r="K233" t="s">
        <v>18</v>
      </c>
      <c r="L233" t="s">
        <v>18</v>
      </c>
      <c r="M233">
        <v>18</v>
      </c>
      <c r="N233">
        <v>2016</v>
      </c>
      <c r="O233">
        <v>30</v>
      </c>
      <c r="P233">
        <f t="shared" si="18"/>
        <v>10.183108869212768</v>
      </c>
      <c r="Q233">
        <f t="shared" si="19"/>
        <v>0.73969969507783562</v>
      </c>
      <c r="R233">
        <f t="shared" si="20"/>
        <v>-1.3208648559078053</v>
      </c>
      <c r="S233">
        <f t="shared" si="21"/>
        <v>-0.30726501503373405</v>
      </c>
      <c r="T233" t="b">
        <f>IF(Munka1!$B$2+Munka1!$B$3*test_20!S233+test_20!R233*Munka1!$B$4+Munka1!$B$5*test_20!Q233&gt;=1,TRUE,FALSE)</f>
        <v>0</v>
      </c>
      <c r="U233" t="b">
        <f t="shared" si="22"/>
        <v>0</v>
      </c>
      <c r="V233" t="str">
        <f t="shared" si="23"/>
        <v>HAMISHAMIS</v>
      </c>
    </row>
    <row r="234" spans="1:22" x14ac:dyDescent="0.25">
      <c r="A234" t="s">
        <v>266</v>
      </c>
      <c r="B234">
        <v>39</v>
      </c>
      <c r="C234">
        <v>134</v>
      </c>
      <c r="D234">
        <v>1</v>
      </c>
      <c r="E234">
        <v>1771</v>
      </c>
      <c r="F234">
        <v>125000</v>
      </c>
      <c r="G234">
        <v>1.4168E-2</v>
      </c>
      <c r="H234" t="s">
        <v>16</v>
      </c>
      <c r="I234" t="s">
        <v>25</v>
      </c>
      <c r="J234" t="s">
        <v>18</v>
      </c>
      <c r="K234" t="s">
        <v>18</v>
      </c>
      <c r="L234" t="s">
        <v>19</v>
      </c>
      <c r="M234">
        <v>12</v>
      </c>
      <c r="N234">
        <v>2016</v>
      </c>
      <c r="O234">
        <v>45</v>
      </c>
      <c r="P234">
        <f t="shared" si="18"/>
        <v>11.736069016284437</v>
      </c>
      <c r="Q234">
        <f t="shared" si="19"/>
        <v>-5.804913937137076E-2</v>
      </c>
      <c r="R234">
        <f t="shared" si="20"/>
        <v>1.2537752750218043</v>
      </c>
      <c r="S234">
        <f t="shared" si="21"/>
        <v>-0.31332072708496173</v>
      </c>
      <c r="T234" t="b">
        <f>IF(Munka1!$B$2+Munka1!$B$3*test_20!S234+test_20!R234*Munka1!$B$4+Munka1!$B$5*test_20!Q234&gt;=1,TRUE,FALSE)</f>
        <v>0</v>
      </c>
      <c r="U234" t="b">
        <f t="shared" si="22"/>
        <v>0</v>
      </c>
      <c r="V234" t="str">
        <f t="shared" si="23"/>
        <v>HAMISHAMIS</v>
      </c>
    </row>
    <row r="235" spans="1:22" x14ac:dyDescent="0.25">
      <c r="A235" t="s">
        <v>267</v>
      </c>
      <c r="B235">
        <v>9</v>
      </c>
      <c r="C235">
        <v>117</v>
      </c>
      <c r="D235">
        <v>1</v>
      </c>
      <c r="E235">
        <v>306</v>
      </c>
      <c r="F235">
        <v>30000</v>
      </c>
      <c r="G235">
        <v>1.0200000000000001E-2</v>
      </c>
      <c r="H235" t="s">
        <v>16</v>
      </c>
      <c r="I235" t="s">
        <v>33</v>
      </c>
      <c r="J235" t="s">
        <v>18</v>
      </c>
      <c r="K235" t="s">
        <v>18</v>
      </c>
      <c r="L235" t="s">
        <v>19</v>
      </c>
      <c r="M235">
        <v>6</v>
      </c>
      <c r="N235">
        <v>2016</v>
      </c>
      <c r="O235">
        <v>30</v>
      </c>
      <c r="P235">
        <f t="shared" si="18"/>
        <v>10.308952660644293</v>
      </c>
      <c r="Q235">
        <f t="shared" si="19"/>
        <v>-1.7675109274768128</v>
      </c>
      <c r="R235">
        <f t="shared" si="20"/>
        <v>-1.1122294467771254</v>
      </c>
      <c r="S235">
        <f t="shared" si="21"/>
        <v>-0.31937643913618941</v>
      </c>
      <c r="T235" t="b">
        <f>IF(Munka1!$B$2+Munka1!$B$3*test_20!S235+test_20!R235*Munka1!$B$4+Munka1!$B$5*test_20!Q235&gt;=1,TRUE,FALSE)</f>
        <v>0</v>
      </c>
      <c r="U235" t="b">
        <f t="shared" si="22"/>
        <v>0</v>
      </c>
      <c r="V235" t="str">
        <f t="shared" si="23"/>
        <v>HAMISHAMIS</v>
      </c>
    </row>
    <row r="236" spans="1:22" x14ac:dyDescent="0.25">
      <c r="A236" t="s">
        <v>268</v>
      </c>
      <c r="B236">
        <v>8</v>
      </c>
      <c r="C236">
        <v>111</v>
      </c>
      <c r="D236">
        <v>1</v>
      </c>
      <c r="E236">
        <v>57</v>
      </c>
      <c r="F236">
        <v>250000</v>
      </c>
      <c r="G236">
        <v>2.2800000000000001E-4</v>
      </c>
      <c r="H236" t="s">
        <v>16</v>
      </c>
      <c r="I236" t="s">
        <v>37</v>
      </c>
      <c r="J236" t="s">
        <v>18</v>
      </c>
      <c r="K236" t="s">
        <v>18</v>
      </c>
      <c r="L236" t="s">
        <v>19</v>
      </c>
      <c r="M236">
        <v>4</v>
      </c>
      <c r="N236">
        <v>2016</v>
      </c>
      <c r="O236">
        <v>30</v>
      </c>
      <c r="P236">
        <f t="shared" si="18"/>
        <v>12.429216196844383</v>
      </c>
      <c r="Q236">
        <f t="shared" si="19"/>
        <v>-1.8244929870803277</v>
      </c>
      <c r="R236">
        <f t="shared" si="20"/>
        <v>2.4029384078140255</v>
      </c>
      <c r="S236">
        <f t="shared" si="21"/>
        <v>-0.32139500981993196</v>
      </c>
      <c r="T236" t="b">
        <f>IF(Munka1!$B$2+Munka1!$B$3*test_20!S236+test_20!R236*Munka1!$B$4+Munka1!$B$5*test_20!Q236&gt;=1,TRUE,FALSE)</f>
        <v>0</v>
      </c>
      <c r="U236" t="b">
        <f t="shared" si="22"/>
        <v>0</v>
      </c>
      <c r="V236" t="str">
        <f t="shared" si="23"/>
        <v>HAMISHAMIS</v>
      </c>
    </row>
    <row r="237" spans="1:22" x14ac:dyDescent="0.25">
      <c r="A237" t="s">
        <v>269</v>
      </c>
      <c r="B237">
        <v>24</v>
      </c>
      <c r="C237">
        <v>66</v>
      </c>
      <c r="D237">
        <v>1</v>
      </c>
      <c r="E237">
        <v>0</v>
      </c>
      <c r="F237">
        <v>100000</v>
      </c>
      <c r="G237">
        <v>0</v>
      </c>
      <c r="H237" t="s">
        <v>16</v>
      </c>
      <c r="I237" t="s">
        <v>74</v>
      </c>
      <c r="J237" t="s">
        <v>18</v>
      </c>
      <c r="K237" t="s">
        <v>18</v>
      </c>
      <c r="L237" t="s">
        <v>19</v>
      </c>
      <c r="M237">
        <v>0</v>
      </c>
      <c r="N237">
        <v>2016</v>
      </c>
      <c r="O237">
        <v>60</v>
      </c>
      <c r="P237">
        <f t="shared" si="18"/>
        <v>11.512925464970229</v>
      </c>
      <c r="Q237">
        <f t="shared" si="19"/>
        <v>-0.91278003342409186</v>
      </c>
      <c r="R237">
        <f t="shared" si="20"/>
        <v>0.88382737696721325</v>
      </c>
      <c r="S237">
        <f t="shared" si="21"/>
        <v>-0.32543215118741708</v>
      </c>
      <c r="T237" t="b">
        <f>IF(Munka1!$B$2+Munka1!$B$3*test_20!S237+test_20!R237*Munka1!$B$4+Munka1!$B$5*test_20!Q237&gt;=1,TRUE,FALSE)</f>
        <v>0</v>
      </c>
      <c r="U237" t="b">
        <f t="shared" si="22"/>
        <v>0</v>
      </c>
      <c r="V237" t="str">
        <f t="shared" si="23"/>
        <v>HAMISHAMIS</v>
      </c>
    </row>
    <row r="238" spans="1:22" x14ac:dyDescent="0.25">
      <c r="A238" t="s">
        <v>270</v>
      </c>
      <c r="B238">
        <v>55</v>
      </c>
      <c r="C238">
        <v>132</v>
      </c>
      <c r="D238">
        <v>0</v>
      </c>
      <c r="E238">
        <v>192132.00760000001</v>
      </c>
      <c r="F238">
        <v>113788.42600000001</v>
      </c>
      <c r="G238">
        <v>1.6885022000000001</v>
      </c>
      <c r="H238" t="s">
        <v>41</v>
      </c>
      <c r="I238" t="s">
        <v>37</v>
      </c>
      <c r="J238" t="s">
        <v>19</v>
      </c>
      <c r="K238" t="s">
        <v>19</v>
      </c>
      <c r="L238" t="s">
        <v>18</v>
      </c>
      <c r="M238">
        <v>1229</v>
      </c>
      <c r="N238">
        <v>2016</v>
      </c>
      <c r="O238">
        <v>30</v>
      </c>
      <c r="P238">
        <f t="shared" si="18"/>
        <v>11.642096090756922</v>
      </c>
      <c r="Q238">
        <f t="shared" si="19"/>
        <v>0.85366381428486504</v>
      </c>
      <c r="R238">
        <f t="shared" si="20"/>
        <v>1.0979783180037992</v>
      </c>
      <c r="S238">
        <f t="shared" si="21"/>
        <v>0.91497953397238607</v>
      </c>
      <c r="T238" t="b">
        <f>IF(Munka1!$B$2+Munka1!$B$3*test_20!S238+test_20!R238*Munka1!$B$4+Munka1!$B$5*test_20!Q238&gt;=1,TRUE,FALSE)</f>
        <v>1</v>
      </c>
      <c r="U238" t="b">
        <f t="shared" si="22"/>
        <v>1</v>
      </c>
      <c r="V238" t="str">
        <f t="shared" si="23"/>
        <v>IGAZIGAZ</v>
      </c>
    </row>
    <row r="239" spans="1:22" x14ac:dyDescent="0.25">
      <c r="A239" t="s">
        <v>271</v>
      </c>
      <c r="B239">
        <v>59</v>
      </c>
      <c r="C239">
        <v>125</v>
      </c>
      <c r="D239">
        <v>1</v>
      </c>
      <c r="E239">
        <v>30275</v>
      </c>
      <c r="F239">
        <v>30000</v>
      </c>
      <c r="G239">
        <v>1.0091666669999999</v>
      </c>
      <c r="H239" t="s">
        <v>41</v>
      </c>
      <c r="I239" t="s">
        <v>37</v>
      </c>
      <c r="J239" t="s">
        <v>19</v>
      </c>
      <c r="K239" t="s">
        <v>18</v>
      </c>
      <c r="L239" t="s">
        <v>19</v>
      </c>
      <c r="M239">
        <v>118</v>
      </c>
      <c r="N239">
        <v>2016</v>
      </c>
      <c r="O239">
        <v>35</v>
      </c>
      <c r="P239">
        <f t="shared" si="18"/>
        <v>10.308952660644293</v>
      </c>
      <c r="Q239">
        <f t="shared" si="19"/>
        <v>1.081592052698924</v>
      </c>
      <c r="R239">
        <f t="shared" si="20"/>
        <v>-1.1122294467771254</v>
      </c>
      <c r="S239">
        <f t="shared" si="21"/>
        <v>-0.20633648084660602</v>
      </c>
      <c r="T239" t="b">
        <f>IF(Munka1!$B$2+Munka1!$B$3*test_20!S239+test_20!R239*Munka1!$B$4+Munka1!$B$5*test_20!Q239&gt;=1,TRUE,FALSE)</f>
        <v>1</v>
      </c>
      <c r="U239" t="b">
        <f t="shared" si="22"/>
        <v>1</v>
      </c>
      <c r="V239" t="str">
        <f t="shared" si="23"/>
        <v>IGAZIGAZ</v>
      </c>
    </row>
    <row r="240" spans="1:22" x14ac:dyDescent="0.25">
      <c r="A240" t="s">
        <v>272</v>
      </c>
      <c r="B240">
        <v>45</v>
      </c>
      <c r="C240">
        <v>122</v>
      </c>
      <c r="D240">
        <v>0</v>
      </c>
      <c r="E240">
        <v>260333.68239999999</v>
      </c>
      <c r="F240">
        <v>100291.3171</v>
      </c>
      <c r="G240">
        <v>2.5957748879999998</v>
      </c>
      <c r="H240" t="s">
        <v>41</v>
      </c>
      <c r="I240" t="s">
        <v>23</v>
      </c>
      <c r="J240" t="s">
        <v>19</v>
      </c>
      <c r="K240" t="s">
        <v>19</v>
      </c>
      <c r="L240" t="s">
        <v>18</v>
      </c>
      <c r="M240">
        <v>1281</v>
      </c>
      <c r="N240">
        <v>2016</v>
      </c>
      <c r="O240">
        <v>30</v>
      </c>
      <c r="P240">
        <f t="shared" si="18"/>
        <v>11.515834400910565</v>
      </c>
      <c r="Q240">
        <f t="shared" si="19"/>
        <v>0.2838432182497177</v>
      </c>
      <c r="R240">
        <f t="shared" si="20"/>
        <v>0.8886500784540583</v>
      </c>
      <c r="S240">
        <f t="shared" si="21"/>
        <v>0.96746237174969263</v>
      </c>
      <c r="T240" t="b">
        <f>IF(Munka1!$B$2+Munka1!$B$3*test_20!S240+test_20!R240*Munka1!$B$4+Munka1!$B$5*test_20!Q240&gt;=1,TRUE,FALSE)</f>
        <v>1</v>
      </c>
      <c r="U240" t="b">
        <f t="shared" si="22"/>
        <v>1</v>
      </c>
      <c r="V240" t="str">
        <f t="shared" si="23"/>
        <v>IGAZIGAZ</v>
      </c>
    </row>
    <row r="241" spans="1:22" x14ac:dyDescent="0.25">
      <c r="A241" t="s">
        <v>273</v>
      </c>
      <c r="B241">
        <v>53</v>
      </c>
      <c r="C241">
        <v>130</v>
      </c>
      <c r="D241">
        <v>1</v>
      </c>
      <c r="E241">
        <v>212535.99</v>
      </c>
      <c r="F241">
        <v>50000</v>
      </c>
      <c r="G241">
        <v>4.2507197999999997</v>
      </c>
      <c r="H241" t="s">
        <v>41</v>
      </c>
      <c r="I241" t="s">
        <v>55</v>
      </c>
      <c r="J241" t="s">
        <v>19</v>
      </c>
      <c r="K241" t="s">
        <v>18</v>
      </c>
      <c r="L241" t="s">
        <v>19</v>
      </c>
      <c r="M241">
        <v>2071</v>
      </c>
      <c r="N241">
        <v>2016</v>
      </c>
      <c r="O241">
        <v>29.673333329999998</v>
      </c>
      <c r="P241">
        <f t="shared" si="18"/>
        <v>10.819778284410283</v>
      </c>
      <c r="Q241">
        <f t="shared" si="19"/>
        <v>0.73969969507783562</v>
      </c>
      <c r="R241">
        <f t="shared" si="20"/>
        <v>-0.26533575582500774</v>
      </c>
      <c r="S241">
        <f t="shared" si="21"/>
        <v>1.7647977918280038</v>
      </c>
      <c r="T241" t="b">
        <f>IF(Munka1!$B$2+Munka1!$B$3*test_20!S241+test_20!R241*Munka1!$B$4+Munka1!$B$5*test_20!Q241&gt;=1,TRUE,FALSE)</f>
        <v>1</v>
      </c>
      <c r="U241" t="b">
        <f t="shared" si="22"/>
        <v>1</v>
      </c>
      <c r="V241" t="str">
        <f t="shared" si="23"/>
        <v>IGAZIGAZ</v>
      </c>
    </row>
    <row r="242" spans="1:22" x14ac:dyDescent="0.25">
      <c r="A242" t="s">
        <v>274</v>
      </c>
      <c r="B242">
        <v>60</v>
      </c>
      <c r="C242">
        <v>133</v>
      </c>
      <c r="D242">
        <v>0</v>
      </c>
      <c r="E242">
        <v>8723.3844800000006</v>
      </c>
      <c r="F242">
        <v>136832.9295</v>
      </c>
      <c r="G242">
        <v>6.3752084000000001E-2</v>
      </c>
      <c r="H242" t="s">
        <v>16</v>
      </c>
      <c r="I242" t="s">
        <v>23</v>
      </c>
      <c r="J242" t="s">
        <v>18</v>
      </c>
      <c r="K242" t="s">
        <v>18</v>
      </c>
      <c r="L242" t="s">
        <v>19</v>
      </c>
      <c r="M242">
        <v>55</v>
      </c>
      <c r="N242">
        <v>2016</v>
      </c>
      <c r="O242">
        <v>30</v>
      </c>
      <c r="P242">
        <f t="shared" si="18"/>
        <v>11.826515967923227</v>
      </c>
      <c r="Q242">
        <f t="shared" si="19"/>
        <v>1.1385741123024387</v>
      </c>
      <c r="R242">
        <f t="shared" si="20"/>
        <v>1.4037265483037253</v>
      </c>
      <c r="S242">
        <f t="shared" si="21"/>
        <v>-0.26992145738449669</v>
      </c>
      <c r="T242" t="b">
        <f>IF(Munka1!$B$2+Munka1!$B$3*test_20!S242+test_20!R242*Munka1!$B$4+Munka1!$B$5*test_20!Q242&gt;=1,TRUE,FALSE)</f>
        <v>0</v>
      </c>
      <c r="U242" t="b">
        <f t="shared" si="22"/>
        <v>0</v>
      </c>
      <c r="V242" t="str">
        <f t="shared" si="23"/>
        <v>HAMISHAMIS</v>
      </c>
    </row>
    <row r="243" spans="1:22" x14ac:dyDescent="0.25">
      <c r="A243" t="s">
        <v>275</v>
      </c>
      <c r="B243">
        <v>61</v>
      </c>
      <c r="C243">
        <v>116</v>
      </c>
      <c r="D243">
        <v>1</v>
      </c>
      <c r="E243">
        <v>275196.90000000002</v>
      </c>
      <c r="F243">
        <v>50000</v>
      </c>
      <c r="G243">
        <v>5.5039379999999998</v>
      </c>
      <c r="H243" t="s">
        <v>41</v>
      </c>
      <c r="I243" t="s">
        <v>55</v>
      </c>
      <c r="J243" t="s">
        <v>19</v>
      </c>
      <c r="K243" t="s">
        <v>19</v>
      </c>
      <c r="L243" t="s">
        <v>19</v>
      </c>
      <c r="M243">
        <v>1234</v>
      </c>
      <c r="N243">
        <v>2016</v>
      </c>
      <c r="O243">
        <v>50.417465280000002</v>
      </c>
      <c r="P243">
        <f t="shared" si="18"/>
        <v>10.819778284410283</v>
      </c>
      <c r="Q243">
        <f t="shared" si="19"/>
        <v>1.1955561719059535</v>
      </c>
      <c r="R243">
        <f t="shared" si="20"/>
        <v>-0.26533575582500774</v>
      </c>
      <c r="S243">
        <f t="shared" si="21"/>
        <v>0.92002596068174247</v>
      </c>
      <c r="T243" t="b">
        <f>IF(Munka1!$B$2+Munka1!$B$3*test_20!S243+test_20!R243*Munka1!$B$4+Munka1!$B$5*test_20!Q243&gt;=1,TRUE,FALSE)</f>
        <v>1</v>
      </c>
      <c r="U243" t="b">
        <f t="shared" si="22"/>
        <v>1</v>
      </c>
      <c r="V243" t="str">
        <f t="shared" si="23"/>
        <v>IGAZIGAZ</v>
      </c>
    </row>
    <row r="244" spans="1:22" x14ac:dyDescent="0.25">
      <c r="A244" t="s">
        <v>276</v>
      </c>
      <c r="B244">
        <v>48</v>
      </c>
      <c r="C244">
        <v>125</v>
      </c>
      <c r="D244">
        <v>0</v>
      </c>
      <c r="E244">
        <v>34394.20551</v>
      </c>
      <c r="F244">
        <v>84232.426399999997</v>
      </c>
      <c r="G244">
        <v>0.40832499999999999</v>
      </c>
      <c r="H244" t="s">
        <v>16</v>
      </c>
      <c r="I244" t="s">
        <v>33</v>
      </c>
      <c r="J244" t="s">
        <v>18</v>
      </c>
      <c r="K244" t="s">
        <v>19</v>
      </c>
      <c r="L244" t="s">
        <v>18</v>
      </c>
      <c r="M244">
        <v>193</v>
      </c>
      <c r="N244">
        <v>2016</v>
      </c>
      <c r="O244">
        <v>29.574421300000001</v>
      </c>
      <c r="P244">
        <f t="shared" si="18"/>
        <v>11.341335237732919</v>
      </c>
      <c r="Q244">
        <f t="shared" si="19"/>
        <v>0.45478939706026189</v>
      </c>
      <c r="R244">
        <f t="shared" si="20"/>
        <v>0.59934932004247166</v>
      </c>
      <c r="S244">
        <f t="shared" si="21"/>
        <v>-0.13064008020626003</v>
      </c>
      <c r="T244" t="b">
        <f>IF(Munka1!$B$2+Munka1!$B$3*test_20!S244+test_20!R244*Munka1!$B$4+Munka1!$B$5*test_20!Q244&gt;=1,TRUE,FALSE)</f>
        <v>0</v>
      </c>
      <c r="U244" t="b">
        <f t="shared" si="22"/>
        <v>0</v>
      </c>
      <c r="V244" t="str">
        <f t="shared" si="23"/>
        <v>HAMISHAMIS</v>
      </c>
    </row>
    <row r="245" spans="1:22" x14ac:dyDescent="0.25">
      <c r="A245" t="s">
        <v>277</v>
      </c>
      <c r="B245">
        <v>50</v>
      </c>
      <c r="C245">
        <v>131</v>
      </c>
      <c r="D245">
        <v>0</v>
      </c>
      <c r="E245">
        <v>3998.9882670000002</v>
      </c>
      <c r="F245">
        <v>66854.080799999996</v>
      </c>
      <c r="G245">
        <v>5.9816666999999997E-2</v>
      </c>
      <c r="H245" t="s">
        <v>16</v>
      </c>
      <c r="I245" t="s">
        <v>23</v>
      </c>
      <c r="J245" t="s">
        <v>18</v>
      </c>
      <c r="K245" t="s">
        <v>18</v>
      </c>
      <c r="L245" t="s">
        <v>18</v>
      </c>
      <c r="M245">
        <v>30</v>
      </c>
      <c r="N245">
        <v>2016</v>
      </c>
      <c r="O245">
        <v>60</v>
      </c>
      <c r="P245">
        <f t="shared" si="18"/>
        <v>11.110267624795618</v>
      </c>
      <c r="Q245">
        <f t="shared" si="19"/>
        <v>0.56875351626729131</v>
      </c>
      <c r="R245">
        <f t="shared" si="20"/>
        <v>0.21626418398905564</v>
      </c>
      <c r="S245">
        <f t="shared" si="21"/>
        <v>-0.29515359093127869</v>
      </c>
      <c r="T245" t="b">
        <f>IF(Munka1!$B$2+Munka1!$B$3*test_20!S245+test_20!R245*Munka1!$B$4+Munka1!$B$5*test_20!Q245&gt;=1,TRUE,FALSE)</f>
        <v>0</v>
      </c>
      <c r="U245" t="b">
        <f t="shared" si="22"/>
        <v>0</v>
      </c>
      <c r="V245" t="str">
        <f t="shared" si="23"/>
        <v>HAMISHAMIS</v>
      </c>
    </row>
    <row r="246" spans="1:22" x14ac:dyDescent="0.25">
      <c r="A246" t="s">
        <v>278</v>
      </c>
      <c r="B246">
        <v>60</v>
      </c>
      <c r="C246">
        <v>87</v>
      </c>
      <c r="D246">
        <v>1</v>
      </c>
      <c r="E246">
        <v>227673</v>
      </c>
      <c r="F246">
        <v>25000</v>
      </c>
      <c r="G246">
        <v>9.1069200000000006</v>
      </c>
      <c r="H246" t="s">
        <v>41</v>
      </c>
      <c r="I246" t="s">
        <v>49</v>
      </c>
      <c r="J246" t="s">
        <v>19</v>
      </c>
      <c r="K246" t="s">
        <v>18</v>
      </c>
      <c r="L246" t="s">
        <v>19</v>
      </c>
      <c r="M246">
        <v>2278</v>
      </c>
      <c r="N246">
        <v>2016</v>
      </c>
      <c r="O246">
        <v>45</v>
      </c>
      <c r="P246">
        <f t="shared" si="18"/>
        <v>10.126631103850338</v>
      </c>
      <c r="Q246">
        <f t="shared" si="19"/>
        <v>1.1385741123024387</v>
      </c>
      <c r="R246">
        <f t="shared" si="20"/>
        <v>-1.4144988886172287</v>
      </c>
      <c r="S246">
        <f t="shared" si="21"/>
        <v>1.9737198575953587</v>
      </c>
      <c r="T246" t="b">
        <f>IF(Munka1!$B$2+Munka1!$B$3*test_20!S246+test_20!R246*Munka1!$B$4+Munka1!$B$5*test_20!Q246&gt;=1,TRUE,FALSE)</f>
        <v>1</v>
      </c>
      <c r="U246" t="b">
        <f t="shared" si="22"/>
        <v>1</v>
      </c>
      <c r="V246" t="str">
        <f t="shared" si="23"/>
        <v>IGAZIGAZ</v>
      </c>
    </row>
    <row r="247" spans="1:22" x14ac:dyDescent="0.25">
      <c r="A247" t="s">
        <v>279</v>
      </c>
      <c r="B247">
        <v>13</v>
      </c>
      <c r="C247">
        <v>116</v>
      </c>
      <c r="D247">
        <v>1</v>
      </c>
      <c r="E247">
        <v>30</v>
      </c>
      <c r="F247">
        <v>50000</v>
      </c>
      <c r="G247">
        <v>5.9999999999999995E-4</v>
      </c>
      <c r="H247" t="s">
        <v>16</v>
      </c>
      <c r="I247" t="s">
        <v>49</v>
      </c>
      <c r="J247" t="s">
        <v>18</v>
      </c>
      <c r="K247" t="s">
        <v>18</v>
      </c>
      <c r="L247" t="s">
        <v>19</v>
      </c>
      <c r="M247">
        <v>5</v>
      </c>
      <c r="N247">
        <v>2016</v>
      </c>
      <c r="O247">
        <v>30</v>
      </c>
      <c r="P247">
        <f t="shared" si="18"/>
        <v>10.819778284410283</v>
      </c>
      <c r="Q247">
        <f t="shared" si="19"/>
        <v>-1.539582689062754</v>
      </c>
      <c r="R247">
        <f t="shared" si="20"/>
        <v>-0.26533575582500774</v>
      </c>
      <c r="S247">
        <f t="shared" si="21"/>
        <v>-0.32038572447806068</v>
      </c>
      <c r="T247" t="b">
        <f>IF(Munka1!$B$2+Munka1!$B$3*test_20!S247+test_20!R247*Munka1!$B$4+Munka1!$B$5*test_20!Q247&gt;=1,TRUE,FALSE)</f>
        <v>0</v>
      </c>
      <c r="U247" t="b">
        <f t="shared" si="22"/>
        <v>0</v>
      </c>
      <c r="V247" t="str">
        <f t="shared" si="23"/>
        <v>HAMISHAMIS</v>
      </c>
    </row>
    <row r="248" spans="1:22" x14ac:dyDescent="0.25">
      <c r="A248" t="s">
        <v>280</v>
      </c>
      <c r="B248">
        <v>55</v>
      </c>
      <c r="C248">
        <v>66</v>
      </c>
      <c r="D248">
        <v>1</v>
      </c>
      <c r="E248">
        <v>18477</v>
      </c>
      <c r="F248">
        <v>200000</v>
      </c>
      <c r="G248">
        <v>9.2384999999999995E-2</v>
      </c>
      <c r="H248" t="s">
        <v>16</v>
      </c>
      <c r="I248" t="s">
        <v>49</v>
      </c>
      <c r="J248" t="s">
        <v>18</v>
      </c>
      <c r="K248" t="s">
        <v>19</v>
      </c>
      <c r="L248" t="s">
        <v>19</v>
      </c>
      <c r="M248">
        <v>46</v>
      </c>
      <c r="N248">
        <v>2016</v>
      </c>
      <c r="O248">
        <v>45</v>
      </c>
      <c r="P248">
        <f t="shared" si="18"/>
        <v>12.206072645530174</v>
      </c>
      <c r="Q248">
        <f t="shared" si="19"/>
        <v>0.85366381428486504</v>
      </c>
      <c r="R248">
        <f t="shared" si="20"/>
        <v>2.0329905097594341</v>
      </c>
      <c r="S248">
        <f t="shared" si="21"/>
        <v>-0.27900502546133821</v>
      </c>
      <c r="T248" t="b">
        <f>IF(Munka1!$B$2+Munka1!$B$3*test_20!S248+test_20!R248*Munka1!$B$4+Munka1!$B$5*test_20!Q248&gt;=1,TRUE,FALSE)</f>
        <v>0</v>
      </c>
      <c r="U248" t="b">
        <f t="shared" si="22"/>
        <v>0</v>
      </c>
      <c r="V248" t="str">
        <f t="shared" si="23"/>
        <v>HAMISHAMIS</v>
      </c>
    </row>
    <row r="249" spans="1:22" x14ac:dyDescent="0.25">
      <c r="A249" t="s">
        <v>281</v>
      </c>
      <c r="B249">
        <v>10</v>
      </c>
      <c r="C249">
        <v>60</v>
      </c>
      <c r="D249">
        <v>1</v>
      </c>
      <c r="E249">
        <v>2961</v>
      </c>
      <c r="F249">
        <v>25000</v>
      </c>
      <c r="G249">
        <v>0.11844</v>
      </c>
      <c r="H249" t="s">
        <v>16</v>
      </c>
      <c r="I249" t="s">
        <v>37</v>
      </c>
      <c r="J249" t="s">
        <v>18</v>
      </c>
      <c r="K249" t="s">
        <v>18</v>
      </c>
      <c r="L249" t="s">
        <v>19</v>
      </c>
      <c r="M249">
        <v>60</v>
      </c>
      <c r="N249">
        <v>2016</v>
      </c>
      <c r="O249">
        <v>30</v>
      </c>
      <c r="P249">
        <f t="shared" si="18"/>
        <v>10.126631103850338</v>
      </c>
      <c r="Q249">
        <f t="shared" si="19"/>
        <v>-1.7105288678732982</v>
      </c>
      <c r="R249">
        <f t="shared" si="20"/>
        <v>-1.4144988886172287</v>
      </c>
      <c r="S249">
        <f t="shared" si="21"/>
        <v>-0.26487503067514029</v>
      </c>
      <c r="T249" t="b">
        <f>IF(Munka1!$B$2+Munka1!$B$3*test_20!S249+test_20!R249*Munka1!$B$4+Munka1!$B$5*test_20!Q249&gt;=1,TRUE,FALSE)</f>
        <v>0</v>
      </c>
      <c r="U249" t="b">
        <f t="shared" si="22"/>
        <v>0</v>
      </c>
      <c r="V249" t="str">
        <f t="shared" si="23"/>
        <v>HAMISHAMIS</v>
      </c>
    </row>
    <row r="250" spans="1:22" x14ac:dyDescent="0.25">
      <c r="A250" t="s">
        <v>282</v>
      </c>
      <c r="B250">
        <v>59</v>
      </c>
      <c r="C250">
        <v>134</v>
      </c>
      <c r="D250">
        <v>1</v>
      </c>
      <c r="E250">
        <v>2655</v>
      </c>
      <c r="F250">
        <v>125000</v>
      </c>
      <c r="G250">
        <v>2.1239999999999998E-2</v>
      </c>
      <c r="H250" t="s">
        <v>16</v>
      </c>
      <c r="I250" t="s">
        <v>25</v>
      </c>
      <c r="J250" t="s">
        <v>18</v>
      </c>
      <c r="K250" t="s">
        <v>18</v>
      </c>
      <c r="L250" t="s">
        <v>19</v>
      </c>
      <c r="M250">
        <v>9</v>
      </c>
      <c r="N250">
        <v>2016</v>
      </c>
      <c r="O250">
        <v>49.422152779999998</v>
      </c>
      <c r="P250">
        <f t="shared" si="18"/>
        <v>11.736069016284437</v>
      </c>
      <c r="Q250">
        <f t="shared" si="19"/>
        <v>1.081592052698924</v>
      </c>
      <c r="R250">
        <f t="shared" si="20"/>
        <v>1.2537752750218043</v>
      </c>
      <c r="S250">
        <f t="shared" si="21"/>
        <v>-0.31634858311057557</v>
      </c>
      <c r="T250" t="b">
        <f>IF(Munka1!$B$2+Munka1!$B$3*test_20!S250+test_20!R250*Munka1!$B$4+Munka1!$B$5*test_20!Q250&gt;=1,TRUE,FALSE)</f>
        <v>0</v>
      </c>
      <c r="U250" t="b">
        <f t="shared" si="22"/>
        <v>0</v>
      </c>
      <c r="V250" t="str">
        <f t="shared" si="23"/>
        <v>HAMISHAMIS</v>
      </c>
    </row>
    <row r="251" spans="1:22" x14ac:dyDescent="0.25">
      <c r="A251" t="s">
        <v>283</v>
      </c>
      <c r="B251">
        <v>6</v>
      </c>
      <c r="C251">
        <v>55</v>
      </c>
      <c r="D251">
        <v>1</v>
      </c>
      <c r="E251">
        <v>925.9</v>
      </c>
      <c r="F251">
        <v>150000</v>
      </c>
      <c r="G251">
        <v>6.1726669999999997E-3</v>
      </c>
      <c r="H251" t="s">
        <v>16</v>
      </c>
      <c r="I251" t="s">
        <v>23</v>
      </c>
      <c r="J251" t="s">
        <v>18</v>
      </c>
      <c r="K251" t="s">
        <v>18</v>
      </c>
      <c r="L251" t="s">
        <v>19</v>
      </c>
      <c r="M251">
        <v>15</v>
      </c>
      <c r="N251">
        <v>2016</v>
      </c>
      <c r="O251">
        <v>30</v>
      </c>
      <c r="P251">
        <f t="shared" si="18"/>
        <v>11.918390573078392</v>
      </c>
      <c r="Q251">
        <f t="shared" si="19"/>
        <v>-1.9384571062873572</v>
      </c>
      <c r="R251">
        <f t="shared" si="20"/>
        <v>1.5560447168619076</v>
      </c>
      <c r="S251">
        <f t="shared" si="21"/>
        <v>-0.31029287105934789</v>
      </c>
      <c r="T251" t="b">
        <f>IF(Munka1!$B$2+Munka1!$B$3*test_20!S251+test_20!R251*Munka1!$B$4+Munka1!$B$5*test_20!Q251&gt;=1,TRUE,FALSE)</f>
        <v>0</v>
      </c>
      <c r="U251" t="b">
        <f t="shared" si="22"/>
        <v>0</v>
      </c>
      <c r="V251" t="str">
        <f t="shared" si="23"/>
        <v>HAMISHAMIS</v>
      </c>
    </row>
    <row r="252" spans="1:22" x14ac:dyDescent="0.25">
      <c r="A252" t="s">
        <v>284</v>
      </c>
      <c r="B252">
        <v>59</v>
      </c>
      <c r="C252">
        <v>134</v>
      </c>
      <c r="D252">
        <v>1</v>
      </c>
      <c r="E252">
        <v>137325.78</v>
      </c>
      <c r="F252">
        <v>50000</v>
      </c>
      <c r="G252">
        <v>2.7465155999999999</v>
      </c>
      <c r="H252" t="s">
        <v>41</v>
      </c>
      <c r="I252" t="s">
        <v>55</v>
      </c>
      <c r="J252" t="s">
        <v>19</v>
      </c>
      <c r="K252" t="s">
        <v>19</v>
      </c>
      <c r="L252" t="s">
        <v>19</v>
      </c>
      <c r="M252">
        <v>530</v>
      </c>
      <c r="N252">
        <v>2016</v>
      </c>
      <c r="O252">
        <v>31</v>
      </c>
      <c r="P252">
        <f t="shared" si="18"/>
        <v>10.819778284410283</v>
      </c>
      <c r="Q252">
        <f t="shared" si="19"/>
        <v>1.081592052698924</v>
      </c>
      <c r="R252">
        <f t="shared" si="20"/>
        <v>-0.26533575582500774</v>
      </c>
      <c r="S252">
        <f t="shared" si="21"/>
        <v>0.20948908000436131</v>
      </c>
      <c r="T252" t="b">
        <f>IF(Munka1!$B$2+Munka1!$B$3*test_20!S252+test_20!R252*Munka1!$B$4+Munka1!$B$5*test_20!Q252&gt;=1,TRUE,FALSE)</f>
        <v>1</v>
      </c>
      <c r="U252" t="b">
        <f t="shared" si="22"/>
        <v>1</v>
      </c>
      <c r="V252" t="str">
        <f t="shared" si="23"/>
        <v>IGAZIGAZ</v>
      </c>
    </row>
    <row r="253" spans="1:22" x14ac:dyDescent="0.25">
      <c r="A253" t="s">
        <v>285</v>
      </c>
      <c r="B253">
        <v>41</v>
      </c>
      <c r="C253">
        <v>133</v>
      </c>
      <c r="D253">
        <v>1</v>
      </c>
      <c r="E253">
        <v>91436</v>
      </c>
      <c r="F253">
        <v>75000</v>
      </c>
      <c r="G253">
        <v>1.219146667</v>
      </c>
      <c r="H253" t="s">
        <v>41</v>
      </c>
      <c r="I253" t="s">
        <v>23</v>
      </c>
      <c r="J253" t="s">
        <v>19</v>
      </c>
      <c r="K253" t="s">
        <v>19</v>
      </c>
      <c r="L253" t="s">
        <v>19</v>
      </c>
      <c r="M253">
        <v>503</v>
      </c>
      <c r="N253">
        <v>2016</v>
      </c>
      <c r="O253">
        <v>41.791539350000001</v>
      </c>
      <c r="P253">
        <f t="shared" si="18"/>
        <v>11.225243392518447</v>
      </c>
      <c r="Q253">
        <f t="shared" si="19"/>
        <v>5.5914979835658719E-2</v>
      </c>
      <c r="R253">
        <f t="shared" si="20"/>
        <v>0.40688158406968672</v>
      </c>
      <c r="S253">
        <f t="shared" si="21"/>
        <v>0.18223837577383675</v>
      </c>
      <c r="T253" t="b">
        <f>IF(Munka1!$B$2+Munka1!$B$3*test_20!S253+test_20!R253*Munka1!$B$4+Munka1!$B$5*test_20!Q253&gt;=1,TRUE,FALSE)</f>
        <v>1</v>
      </c>
      <c r="U253" t="b">
        <f t="shared" si="22"/>
        <v>1</v>
      </c>
      <c r="V253" t="str">
        <f t="shared" si="23"/>
        <v>IGAZIGAZ</v>
      </c>
    </row>
    <row r="254" spans="1:22" x14ac:dyDescent="0.25">
      <c r="A254" t="s">
        <v>286</v>
      </c>
      <c r="B254">
        <v>47</v>
      </c>
      <c r="C254">
        <v>92</v>
      </c>
      <c r="D254">
        <v>1</v>
      </c>
      <c r="E254">
        <v>2295</v>
      </c>
      <c r="F254">
        <v>58888</v>
      </c>
      <c r="G254">
        <v>3.8972286000000002E-2</v>
      </c>
      <c r="H254" t="s">
        <v>16</v>
      </c>
      <c r="I254" t="s">
        <v>23</v>
      </c>
      <c r="J254" t="s">
        <v>18</v>
      </c>
      <c r="K254" t="s">
        <v>18</v>
      </c>
      <c r="L254" t="s">
        <v>19</v>
      </c>
      <c r="M254">
        <v>38</v>
      </c>
      <c r="N254">
        <v>2016</v>
      </c>
      <c r="O254">
        <v>30</v>
      </c>
      <c r="P254">
        <f t="shared" si="18"/>
        <v>10.983392613738541</v>
      </c>
      <c r="Q254">
        <f t="shared" si="19"/>
        <v>0.39780733745674718</v>
      </c>
      <c r="R254">
        <f t="shared" si="20"/>
        <v>5.9191241395491478E-3</v>
      </c>
      <c r="S254">
        <f t="shared" si="21"/>
        <v>-0.28707930819630845</v>
      </c>
      <c r="T254" t="b">
        <f>IF(Munka1!$B$2+Munka1!$B$3*test_20!S254+test_20!R254*Munka1!$B$4+Munka1!$B$5*test_20!Q254&gt;=1,TRUE,FALSE)</f>
        <v>0</v>
      </c>
      <c r="U254" t="b">
        <f t="shared" si="22"/>
        <v>0</v>
      </c>
      <c r="V254" t="str">
        <f t="shared" si="23"/>
        <v>HAMISHAMIS</v>
      </c>
    </row>
    <row r="255" spans="1:22" x14ac:dyDescent="0.25">
      <c r="A255" t="s">
        <v>287</v>
      </c>
      <c r="B255">
        <v>23</v>
      </c>
      <c r="C255">
        <v>132</v>
      </c>
      <c r="D255">
        <v>1</v>
      </c>
      <c r="E255">
        <v>285</v>
      </c>
      <c r="F255">
        <v>60000</v>
      </c>
      <c r="G255">
        <v>4.7499999999999999E-3</v>
      </c>
      <c r="H255" t="s">
        <v>16</v>
      </c>
      <c r="I255" t="s">
        <v>232</v>
      </c>
      <c r="J255" t="s">
        <v>18</v>
      </c>
      <c r="K255" t="s">
        <v>18</v>
      </c>
      <c r="L255" t="s">
        <v>19</v>
      </c>
      <c r="M255">
        <v>5</v>
      </c>
      <c r="N255">
        <v>2016</v>
      </c>
      <c r="O255">
        <v>54.14548611</v>
      </c>
      <c r="P255">
        <f t="shared" si="18"/>
        <v>11.002099841204238</v>
      </c>
      <c r="Q255">
        <f t="shared" si="19"/>
        <v>-0.96976209302760663</v>
      </c>
      <c r="R255">
        <f t="shared" si="20"/>
        <v>3.6933686015095626E-2</v>
      </c>
      <c r="S255">
        <f t="shared" si="21"/>
        <v>-0.32038572447806068</v>
      </c>
      <c r="T255" t="b">
        <f>IF(Munka1!$B$2+Munka1!$B$3*test_20!S255+test_20!R255*Munka1!$B$4+Munka1!$B$5*test_20!Q255&gt;=1,TRUE,FALSE)</f>
        <v>0</v>
      </c>
      <c r="U255" t="b">
        <f t="shared" si="22"/>
        <v>0</v>
      </c>
      <c r="V255" t="str">
        <f t="shared" si="23"/>
        <v>HAMISHAMIS</v>
      </c>
    </row>
    <row r="256" spans="1:22" x14ac:dyDescent="0.25">
      <c r="A256" t="s">
        <v>288</v>
      </c>
      <c r="B256">
        <v>55</v>
      </c>
      <c r="C256">
        <v>127</v>
      </c>
      <c r="D256">
        <v>1</v>
      </c>
      <c r="E256">
        <v>208164.5</v>
      </c>
      <c r="F256">
        <v>120000</v>
      </c>
      <c r="G256">
        <v>1.7347041670000001</v>
      </c>
      <c r="H256" t="s">
        <v>41</v>
      </c>
      <c r="I256" t="s">
        <v>55</v>
      </c>
      <c r="J256" t="s">
        <v>19</v>
      </c>
      <c r="K256" t="s">
        <v>19</v>
      </c>
      <c r="L256" t="s">
        <v>19</v>
      </c>
      <c r="M256">
        <v>2777</v>
      </c>
      <c r="N256">
        <v>2016</v>
      </c>
      <c r="O256">
        <v>30</v>
      </c>
      <c r="P256">
        <f t="shared" si="18"/>
        <v>11.695247021764184</v>
      </c>
      <c r="Q256">
        <f t="shared" si="19"/>
        <v>0.85366381428486504</v>
      </c>
      <c r="R256">
        <f t="shared" si="20"/>
        <v>1.1860968188073167</v>
      </c>
      <c r="S256">
        <f t="shared" si="21"/>
        <v>2.4773532431891274</v>
      </c>
      <c r="T256" t="b">
        <f>IF(Munka1!$B$2+Munka1!$B$3*test_20!S256+test_20!R256*Munka1!$B$4+Munka1!$B$5*test_20!Q256&gt;=1,TRUE,FALSE)</f>
        <v>1</v>
      </c>
      <c r="U256" t="b">
        <f t="shared" si="22"/>
        <v>1</v>
      </c>
      <c r="V256" t="str">
        <f t="shared" si="23"/>
        <v>IGAZIGAZ</v>
      </c>
    </row>
    <row r="257" spans="1:22" x14ac:dyDescent="0.25">
      <c r="A257" t="s">
        <v>289</v>
      </c>
      <c r="B257">
        <v>10</v>
      </c>
      <c r="C257">
        <v>134</v>
      </c>
      <c r="D257">
        <v>1</v>
      </c>
      <c r="E257">
        <v>120</v>
      </c>
      <c r="F257">
        <v>35000</v>
      </c>
      <c r="G257">
        <v>3.428571E-3</v>
      </c>
      <c r="H257" t="s">
        <v>16</v>
      </c>
      <c r="I257" t="s">
        <v>25</v>
      </c>
      <c r="J257" t="s">
        <v>18</v>
      </c>
      <c r="K257" t="s">
        <v>18</v>
      </c>
      <c r="L257" t="s">
        <v>19</v>
      </c>
      <c r="M257">
        <v>2</v>
      </c>
      <c r="N257">
        <v>2016</v>
      </c>
      <c r="O257">
        <v>40</v>
      </c>
      <c r="P257">
        <f t="shared" si="18"/>
        <v>10.46310334047155</v>
      </c>
      <c r="Q257">
        <f t="shared" si="19"/>
        <v>-1.7105288678732982</v>
      </c>
      <c r="R257">
        <f t="shared" si="20"/>
        <v>-0.85666427516488719</v>
      </c>
      <c r="S257">
        <f t="shared" si="21"/>
        <v>-0.32341358050367452</v>
      </c>
      <c r="T257" t="b">
        <f>IF(Munka1!$B$2+Munka1!$B$3*test_20!S257+test_20!R257*Munka1!$B$4+Munka1!$B$5*test_20!Q257&gt;=1,TRUE,FALSE)</f>
        <v>0</v>
      </c>
      <c r="U257" t="b">
        <f t="shared" si="22"/>
        <v>0</v>
      </c>
      <c r="V257" t="str">
        <f t="shared" si="23"/>
        <v>HAMISHAMIS</v>
      </c>
    </row>
    <row r="258" spans="1:22" x14ac:dyDescent="0.25">
      <c r="A258" t="s">
        <v>290</v>
      </c>
      <c r="B258">
        <v>47</v>
      </c>
      <c r="C258">
        <v>133</v>
      </c>
      <c r="D258">
        <v>1</v>
      </c>
      <c r="E258">
        <v>172569</v>
      </c>
      <c r="F258">
        <v>50000</v>
      </c>
      <c r="G258">
        <v>3.4513799999999999</v>
      </c>
      <c r="H258" t="s">
        <v>41</v>
      </c>
      <c r="I258" t="s">
        <v>37</v>
      </c>
      <c r="J258" t="s">
        <v>19</v>
      </c>
      <c r="K258" t="s">
        <v>18</v>
      </c>
      <c r="L258" t="s">
        <v>19</v>
      </c>
      <c r="M258">
        <v>941</v>
      </c>
      <c r="N258">
        <v>2016</v>
      </c>
      <c r="O258">
        <v>33</v>
      </c>
      <c r="P258">
        <f t="shared" si="18"/>
        <v>10.819778284410283</v>
      </c>
      <c r="Q258">
        <f t="shared" si="19"/>
        <v>0.39780733745674718</v>
      </c>
      <c r="R258">
        <f t="shared" si="20"/>
        <v>-0.26533575582500774</v>
      </c>
      <c r="S258">
        <f t="shared" si="21"/>
        <v>0.62430535551345745</v>
      </c>
      <c r="T258" t="b">
        <f>IF(Munka1!$B$2+Munka1!$B$3*test_20!S258+test_20!R258*Munka1!$B$4+Munka1!$B$5*test_20!Q258&gt;=1,TRUE,FALSE)</f>
        <v>1</v>
      </c>
      <c r="U258" t="b">
        <f t="shared" si="22"/>
        <v>1</v>
      </c>
      <c r="V258" t="str">
        <f t="shared" si="23"/>
        <v>IGAZIGAZ</v>
      </c>
    </row>
    <row r="259" spans="1:22" x14ac:dyDescent="0.25">
      <c r="A259" t="s">
        <v>291</v>
      </c>
      <c r="B259">
        <v>58</v>
      </c>
      <c r="C259">
        <v>135</v>
      </c>
      <c r="D259">
        <v>0</v>
      </c>
      <c r="E259">
        <v>1557.3808329999999</v>
      </c>
      <c r="F259">
        <v>28840.3858</v>
      </c>
      <c r="G259">
        <v>5.3999999999999999E-2</v>
      </c>
      <c r="H259" t="s">
        <v>16</v>
      </c>
      <c r="I259" t="s">
        <v>37</v>
      </c>
      <c r="J259" t="s">
        <v>18</v>
      </c>
      <c r="K259" t="s">
        <v>18</v>
      </c>
      <c r="L259" t="s">
        <v>18</v>
      </c>
      <c r="M259">
        <v>5</v>
      </c>
      <c r="N259">
        <v>2016</v>
      </c>
      <c r="O259">
        <v>30</v>
      </c>
      <c r="P259">
        <f t="shared" ref="P259:P268" si="24">+LN(F259)</f>
        <v>10.269531968563225</v>
      </c>
      <c r="Q259">
        <f t="shared" ref="Q259:Q268" si="25">+(B259-AVERAGE(B:B))/_xlfn.STDEV.S(B:B)</f>
        <v>1.0246099930954093</v>
      </c>
      <c r="R259">
        <f t="shared" ref="R259:R268" si="26">+(P259-AVERAGE(P:P))/_xlfn.STDEV.S(P:P)</f>
        <v>-1.1775846949541748</v>
      </c>
      <c r="S259">
        <f t="shared" ref="S259:S268" si="27">+(M259-AVERAGE(M:M))/_xlfn.STDEV.S(M:M)</f>
        <v>-0.32038572447806068</v>
      </c>
      <c r="T259" t="b">
        <f>IF(Munka1!$B$2+Munka1!$B$3*test_20!S259+test_20!R259*Munka1!$B$4+Munka1!$B$5*test_20!Q259&gt;=1,TRUE,FALSE)</f>
        <v>0</v>
      </c>
      <c r="U259" t="b">
        <f t="shared" ref="U259:U268" si="28">+IF(G259&gt;=1,TRUE,FALSE)</f>
        <v>0</v>
      </c>
      <c r="V259" t="str">
        <f t="shared" ref="V259:V268" si="29">+T259&amp;U259</f>
        <v>HAMISHAMIS</v>
      </c>
    </row>
    <row r="260" spans="1:22" x14ac:dyDescent="0.25">
      <c r="A260" t="s">
        <v>292</v>
      </c>
      <c r="B260">
        <v>30</v>
      </c>
      <c r="C260">
        <v>91</v>
      </c>
      <c r="D260">
        <v>1</v>
      </c>
      <c r="E260">
        <v>1231</v>
      </c>
      <c r="F260">
        <v>50000</v>
      </c>
      <c r="G260">
        <v>2.462E-2</v>
      </c>
      <c r="H260" t="s">
        <v>16</v>
      </c>
      <c r="I260" t="s">
        <v>55</v>
      </c>
      <c r="J260" t="s">
        <v>18</v>
      </c>
      <c r="K260" t="s">
        <v>18</v>
      </c>
      <c r="L260" t="s">
        <v>19</v>
      </c>
      <c r="M260">
        <v>38</v>
      </c>
      <c r="N260">
        <v>2016</v>
      </c>
      <c r="O260">
        <v>60</v>
      </c>
      <c r="P260">
        <f t="shared" si="24"/>
        <v>10.819778284410283</v>
      </c>
      <c r="Q260">
        <f t="shared" si="25"/>
        <v>-0.57088767580300337</v>
      </c>
      <c r="R260">
        <f t="shared" si="26"/>
        <v>-0.26533575582500774</v>
      </c>
      <c r="S260">
        <f t="shared" si="27"/>
        <v>-0.28707930819630845</v>
      </c>
      <c r="T260" t="b">
        <f>IF(Munka1!$B$2+Munka1!$B$3*test_20!S260+test_20!R260*Munka1!$B$4+Munka1!$B$5*test_20!Q260&gt;=1,TRUE,FALSE)</f>
        <v>0</v>
      </c>
      <c r="U260" t="b">
        <f t="shared" si="28"/>
        <v>0</v>
      </c>
      <c r="V260" t="str">
        <f t="shared" si="29"/>
        <v>HAMISHAMIS</v>
      </c>
    </row>
    <row r="261" spans="1:22" x14ac:dyDescent="0.25">
      <c r="A261" t="s">
        <v>293</v>
      </c>
      <c r="B261">
        <v>52</v>
      </c>
      <c r="C261">
        <v>124</v>
      </c>
      <c r="D261">
        <v>0</v>
      </c>
      <c r="E261">
        <v>961385.3541</v>
      </c>
      <c r="F261">
        <v>32475.521519999998</v>
      </c>
      <c r="G261">
        <v>29.60338462</v>
      </c>
      <c r="H261" t="s">
        <v>16</v>
      </c>
      <c r="I261" t="s">
        <v>37</v>
      </c>
      <c r="J261" t="s">
        <v>18</v>
      </c>
      <c r="K261" t="s">
        <v>18</v>
      </c>
      <c r="L261" t="s">
        <v>18</v>
      </c>
      <c r="M261">
        <v>57</v>
      </c>
      <c r="N261">
        <v>2016</v>
      </c>
      <c r="O261">
        <v>30</v>
      </c>
      <c r="P261">
        <f t="shared" si="24"/>
        <v>10.388241900532256</v>
      </c>
      <c r="Q261">
        <f t="shared" si="25"/>
        <v>0.68271763547432085</v>
      </c>
      <c r="R261">
        <f t="shared" si="26"/>
        <v>-0.98077645401913849</v>
      </c>
      <c r="S261">
        <f t="shared" si="27"/>
        <v>-0.26790288670075413</v>
      </c>
      <c r="T261" t="b">
        <f>IF(Munka1!$B$2+Munka1!$B$3*test_20!S261+test_20!R261*Munka1!$B$4+Munka1!$B$5*test_20!Q261&gt;=1,TRUE,FALSE)</f>
        <v>0</v>
      </c>
      <c r="U261" t="b">
        <f t="shared" si="28"/>
        <v>1</v>
      </c>
      <c r="V261" t="str">
        <f t="shared" si="29"/>
        <v>HAMISIGAZ</v>
      </c>
    </row>
    <row r="262" spans="1:22" x14ac:dyDescent="0.25">
      <c r="A262" t="s">
        <v>294</v>
      </c>
      <c r="B262">
        <v>56</v>
      </c>
      <c r="C262">
        <v>135</v>
      </c>
      <c r="D262">
        <v>0</v>
      </c>
      <c r="E262">
        <v>24521.671149999998</v>
      </c>
      <c r="F262">
        <v>50203.603349999998</v>
      </c>
      <c r="G262">
        <v>0.48844444399999998</v>
      </c>
      <c r="H262" t="s">
        <v>16</v>
      </c>
      <c r="I262" t="s">
        <v>55</v>
      </c>
      <c r="J262" t="s">
        <v>18</v>
      </c>
      <c r="K262" t="s">
        <v>18</v>
      </c>
      <c r="L262" t="s">
        <v>18</v>
      </c>
      <c r="M262">
        <v>181</v>
      </c>
      <c r="N262">
        <v>2016</v>
      </c>
      <c r="O262">
        <v>35</v>
      </c>
      <c r="P262">
        <f t="shared" si="24"/>
        <v>10.823842082984246</v>
      </c>
      <c r="Q262">
        <f t="shared" si="25"/>
        <v>0.91064587388837981</v>
      </c>
      <c r="R262">
        <f t="shared" si="26"/>
        <v>-0.2585984168712242</v>
      </c>
      <c r="S262">
        <f t="shared" si="27"/>
        <v>-0.14275150430871539</v>
      </c>
      <c r="T262" t="b">
        <f>IF(Munka1!$B$2+Munka1!$B$3*test_20!S262+test_20!R262*Munka1!$B$4+Munka1!$B$5*test_20!Q262&gt;=1,TRUE,FALSE)</f>
        <v>1</v>
      </c>
      <c r="U262" t="b">
        <f t="shared" si="28"/>
        <v>0</v>
      </c>
      <c r="V262" t="str">
        <f t="shared" si="29"/>
        <v>IGAZHAMIS</v>
      </c>
    </row>
    <row r="263" spans="1:22" x14ac:dyDescent="0.25">
      <c r="A263" t="s">
        <v>295</v>
      </c>
      <c r="B263">
        <v>7</v>
      </c>
      <c r="C263">
        <v>59</v>
      </c>
      <c r="D263">
        <v>0</v>
      </c>
      <c r="E263">
        <v>8095.8140279999998</v>
      </c>
      <c r="F263">
        <v>76950.886559999999</v>
      </c>
      <c r="G263">
        <v>0.105207547</v>
      </c>
      <c r="H263" t="s">
        <v>16</v>
      </c>
      <c r="I263" t="s">
        <v>28</v>
      </c>
      <c r="J263" t="s">
        <v>18</v>
      </c>
      <c r="K263" t="s">
        <v>18</v>
      </c>
      <c r="L263" t="s">
        <v>18</v>
      </c>
      <c r="M263">
        <v>6</v>
      </c>
      <c r="N263">
        <v>2016</v>
      </c>
      <c r="O263">
        <v>49.217511569999999</v>
      </c>
      <c r="P263">
        <f t="shared" si="24"/>
        <v>11.25092266044822</v>
      </c>
      <c r="Q263">
        <f t="shared" si="25"/>
        <v>-1.8814750466838424</v>
      </c>
      <c r="R263">
        <f t="shared" si="26"/>
        <v>0.44945503572558143</v>
      </c>
      <c r="S263">
        <f t="shared" si="27"/>
        <v>-0.31937643913618941</v>
      </c>
      <c r="T263" t="b">
        <f>IF(Munka1!$B$2+Munka1!$B$3*test_20!S263+test_20!R263*Munka1!$B$4+Munka1!$B$5*test_20!Q263&gt;=1,TRUE,FALSE)</f>
        <v>0</v>
      </c>
      <c r="U263" t="b">
        <f t="shared" si="28"/>
        <v>0</v>
      </c>
      <c r="V263" t="str">
        <f t="shared" si="29"/>
        <v>HAMISHAMIS</v>
      </c>
    </row>
    <row r="264" spans="1:22" x14ac:dyDescent="0.25">
      <c r="A264" t="s">
        <v>296</v>
      </c>
      <c r="B264">
        <v>20</v>
      </c>
      <c r="C264">
        <v>124</v>
      </c>
      <c r="D264">
        <v>0</v>
      </c>
      <c r="E264">
        <v>771.13611739999999</v>
      </c>
      <c r="F264">
        <v>51106.222800000003</v>
      </c>
      <c r="G264">
        <v>1.5088888999999999E-2</v>
      </c>
      <c r="H264" t="s">
        <v>16</v>
      </c>
      <c r="I264" t="s">
        <v>33</v>
      </c>
      <c r="J264" t="s">
        <v>18</v>
      </c>
      <c r="K264" t="s">
        <v>18</v>
      </c>
      <c r="L264" t="s">
        <v>18</v>
      </c>
      <c r="M264">
        <v>6</v>
      </c>
      <c r="N264">
        <v>2016</v>
      </c>
      <c r="O264">
        <v>25</v>
      </c>
      <c r="P264">
        <f t="shared" si="24"/>
        <v>10.841661545685614</v>
      </c>
      <c r="Q264">
        <f t="shared" si="25"/>
        <v>-1.1407082718381507</v>
      </c>
      <c r="R264">
        <f t="shared" si="26"/>
        <v>-0.22905567305448385</v>
      </c>
      <c r="S264">
        <f t="shared" si="27"/>
        <v>-0.31937643913618941</v>
      </c>
      <c r="T264" t="b">
        <f>IF(Munka1!$B$2+Munka1!$B$3*test_20!S264+test_20!R264*Munka1!$B$4+Munka1!$B$5*test_20!Q264&gt;=1,TRUE,FALSE)</f>
        <v>0</v>
      </c>
      <c r="U264" t="b">
        <f t="shared" si="28"/>
        <v>0</v>
      </c>
      <c r="V264" t="str">
        <f t="shared" si="29"/>
        <v>HAMISHAMIS</v>
      </c>
    </row>
    <row r="265" spans="1:22" x14ac:dyDescent="0.25">
      <c r="A265" t="s">
        <v>297</v>
      </c>
      <c r="B265">
        <v>18</v>
      </c>
      <c r="C265">
        <v>44</v>
      </c>
      <c r="D265">
        <v>1</v>
      </c>
      <c r="E265">
        <v>1256</v>
      </c>
      <c r="F265">
        <v>65000</v>
      </c>
      <c r="G265">
        <v>1.9323077000000001E-2</v>
      </c>
      <c r="H265" t="s">
        <v>16</v>
      </c>
      <c r="I265" t="s">
        <v>28</v>
      </c>
      <c r="J265" t="s">
        <v>18</v>
      </c>
      <c r="K265" t="s">
        <v>18</v>
      </c>
      <c r="L265" t="s">
        <v>19</v>
      </c>
      <c r="M265">
        <v>18</v>
      </c>
      <c r="N265">
        <v>2016</v>
      </c>
      <c r="O265">
        <v>30</v>
      </c>
      <c r="P265">
        <f t="shared" si="24"/>
        <v>11.082142548877775</v>
      </c>
      <c r="Q265">
        <f t="shared" si="25"/>
        <v>-1.2546723910451802</v>
      </c>
      <c r="R265">
        <f t="shared" si="26"/>
        <v>0.16963584695151759</v>
      </c>
      <c r="S265">
        <f t="shared" si="27"/>
        <v>-0.30726501503373405</v>
      </c>
      <c r="T265" t="b">
        <f>IF(Munka1!$B$2+Munka1!$B$3*test_20!S265+test_20!R265*Munka1!$B$4+Munka1!$B$5*test_20!Q265&gt;=1,TRUE,FALSE)</f>
        <v>0</v>
      </c>
      <c r="U265" t="b">
        <f t="shared" si="28"/>
        <v>0</v>
      </c>
      <c r="V265" t="str">
        <f t="shared" si="29"/>
        <v>HAMISHAMIS</v>
      </c>
    </row>
    <row r="266" spans="1:22" x14ac:dyDescent="0.25">
      <c r="A266" t="s">
        <v>298</v>
      </c>
      <c r="B266">
        <v>53</v>
      </c>
      <c r="C266">
        <v>129</v>
      </c>
      <c r="D266">
        <v>1</v>
      </c>
      <c r="E266">
        <v>1782</v>
      </c>
      <c r="F266">
        <v>50000</v>
      </c>
      <c r="G266">
        <v>3.5639999999999998E-2</v>
      </c>
      <c r="H266" t="s">
        <v>16</v>
      </c>
      <c r="I266" t="s">
        <v>37</v>
      </c>
      <c r="J266" t="s">
        <v>18</v>
      </c>
      <c r="K266" t="s">
        <v>18</v>
      </c>
      <c r="L266" t="s">
        <v>19</v>
      </c>
      <c r="M266">
        <v>17</v>
      </c>
      <c r="N266">
        <v>2016</v>
      </c>
      <c r="O266">
        <v>29.686030089999999</v>
      </c>
      <c r="P266">
        <f t="shared" si="24"/>
        <v>10.819778284410283</v>
      </c>
      <c r="Q266">
        <f t="shared" si="25"/>
        <v>0.73969969507783562</v>
      </c>
      <c r="R266">
        <f t="shared" si="26"/>
        <v>-0.26533575582500774</v>
      </c>
      <c r="S266">
        <f t="shared" si="27"/>
        <v>-0.30827430037560533</v>
      </c>
      <c r="T266" t="b">
        <f>IF(Munka1!$B$2+Munka1!$B$3*test_20!S266+test_20!R266*Munka1!$B$4+Munka1!$B$5*test_20!Q266&gt;=1,TRUE,FALSE)</f>
        <v>0</v>
      </c>
      <c r="U266" t="b">
        <f t="shared" si="28"/>
        <v>0</v>
      </c>
      <c r="V266" t="str">
        <f t="shared" si="29"/>
        <v>HAMISHAMIS</v>
      </c>
    </row>
    <row r="267" spans="1:22" x14ac:dyDescent="0.25">
      <c r="A267" t="s">
        <v>299</v>
      </c>
      <c r="B267">
        <v>11</v>
      </c>
      <c r="C267">
        <v>129</v>
      </c>
      <c r="D267">
        <v>1</v>
      </c>
      <c r="E267">
        <v>101</v>
      </c>
      <c r="F267">
        <v>35000</v>
      </c>
      <c r="G267">
        <v>2.8857140000000002E-3</v>
      </c>
      <c r="H267" t="s">
        <v>16</v>
      </c>
      <c r="I267" t="s">
        <v>25</v>
      </c>
      <c r="J267" t="s">
        <v>18</v>
      </c>
      <c r="K267" t="s">
        <v>18</v>
      </c>
      <c r="L267" t="s">
        <v>19</v>
      </c>
      <c r="M267">
        <v>2</v>
      </c>
      <c r="N267">
        <v>2016</v>
      </c>
      <c r="O267">
        <v>30</v>
      </c>
      <c r="P267">
        <f t="shared" si="24"/>
        <v>10.46310334047155</v>
      </c>
      <c r="Q267">
        <f t="shared" si="25"/>
        <v>-1.6535468082697835</v>
      </c>
      <c r="R267">
        <f t="shared" si="26"/>
        <v>-0.85666427516488719</v>
      </c>
      <c r="S267">
        <f t="shared" si="27"/>
        <v>-0.32341358050367452</v>
      </c>
      <c r="T267" t="b">
        <f>IF(Munka1!$B$2+Munka1!$B$3*test_20!S267+test_20!R267*Munka1!$B$4+Munka1!$B$5*test_20!Q267&gt;=1,TRUE,FALSE)</f>
        <v>0</v>
      </c>
      <c r="U267" t="b">
        <f t="shared" si="28"/>
        <v>0</v>
      </c>
      <c r="V267" t="str">
        <f t="shared" si="29"/>
        <v>HAMISHAMIS</v>
      </c>
    </row>
    <row r="268" spans="1:22" x14ac:dyDescent="0.25">
      <c r="A268" t="s">
        <v>300</v>
      </c>
      <c r="B268">
        <v>49</v>
      </c>
      <c r="C268">
        <v>113</v>
      </c>
      <c r="D268">
        <v>1</v>
      </c>
      <c r="E268">
        <v>1463</v>
      </c>
      <c r="F268">
        <v>48000</v>
      </c>
      <c r="G268">
        <v>3.0479167000000001E-2</v>
      </c>
      <c r="H268" t="s">
        <v>16</v>
      </c>
      <c r="I268" t="s">
        <v>37</v>
      </c>
      <c r="J268" t="s">
        <v>18</v>
      </c>
      <c r="K268" t="s">
        <v>18</v>
      </c>
      <c r="L268" t="s">
        <v>19</v>
      </c>
      <c r="M268">
        <v>28</v>
      </c>
      <c r="N268">
        <v>2016</v>
      </c>
      <c r="O268">
        <v>60</v>
      </c>
      <c r="P268">
        <f t="shared" si="24"/>
        <v>10.778956289890028</v>
      </c>
      <c r="Q268">
        <f t="shared" si="25"/>
        <v>0.51177145666377666</v>
      </c>
      <c r="R268">
        <f t="shared" si="26"/>
        <v>-0.33301421203949844</v>
      </c>
      <c r="S268">
        <f t="shared" si="27"/>
        <v>-0.29717216161502125</v>
      </c>
      <c r="T268" t="b">
        <f>IF(Munka1!$B$2+Munka1!$B$3*test_20!S268+test_20!R268*Munka1!$B$4+Munka1!$B$5*test_20!Q268&gt;=1,TRUE,FALSE)</f>
        <v>0</v>
      </c>
      <c r="U268" t="b">
        <f t="shared" si="28"/>
        <v>0</v>
      </c>
      <c r="V268" t="str">
        <f t="shared" si="29"/>
        <v>HAMISHAMIS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E17"/>
    </sheetView>
  </sheetViews>
  <sheetFormatPr defaultRowHeight="15" x14ac:dyDescent="0.25"/>
  <cols>
    <col min="1" max="1" width="3.28515625" customWidth="1"/>
    <col min="2" max="2" width="18.28515625" bestFit="1" customWidth="1"/>
    <col min="3" max="3" width="52.42578125" bestFit="1" customWidth="1"/>
    <col min="4" max="4" width="19" bestFit="1" customWidth="1"/>
    <col min="5" max="5" width="2.85546875" customWidth="1"/>
  </cols>
  <sheetData>
    <row r="1" spans="1:5" x14ac:dyDescent="0.25">
      <c r="A1" s="12"/>
      <c r="B1" s="12"/>
      <c r="C1" s="12"/>
      <c r="D1" s="12"/>
      <c r="E1" s="12"/>
    </row>
    <row r="2" spans="1:5" x14ac:dyDescent="0.25">
      <c r="A2" s="12"/>
      <c r="B2" s="20" t="s">
        <v>335</v>
      </c>
      <c r="C2" s="20" t="s">
        <v>336</v>
      </c>
      <c r="D2" s="20" t="s">
        <v>337</v>
      </c>
      <c r="E2" s="12"/>
    </row>
    <row r="3" spans="1:5" x14ac:dyDescent="0.25">
      <c r="A3" s="12"/>
      <c r="B3" s="21" t="s">
        <v>0</v>
      </c>
      <c r="C3" s="21" t="s">
        <v>323</v>
      </c>
      <c r="D3" s="22" t="s">
        <v>338</v>
      </c>
      <c r="E3" s="12"/>
    </row>
    <row r="4" spans="1:5" x14ac:dyDescent="0.25">
      <c r="A4" s="12"/>
      <c r="B4" s="17" t="s">
        <v>6</v>
      </c>
      <c r="C4" s="18" t="s">
        <v>329</v>
      </c>
      <c r="D4" s="19" t="s">
        <v>343</v>
      </c>
      <c r="E4" s="12"/>
    </row>
    <row r="5" spans="1:5" x14ac:dyDescent="0.25">
      <c r="A5" s="12"/>
      <c r="B5" s="21" t="s">
        <v>1</v>
      </c>
      <c r="C5" s="21" t="s">
        <v>324</v>
      </c>
      <c r="D5" s="22" t="s">
        <v>339</v>
      </c>
      <c r="E5" s="12"/>
    </row>
    <row r="6" spans="1:5" x14ac:dyDescent="0.25">
      <c r="A6" s="12"/>
      <c r="B6" s="17" t="s">
        <v>2</v>
      </c>
      <c r="C6" s="18" t="s">
        <v>325</v>
      </c>
      <c r="D6" s="19" t="s">
        <v>339</v>
      </c>
      <c r="E6" s="12"/>
    </row>
    <row r="7" spans="1:5" x14ac:dyDescent="0.25">
      <c r="A7" s="12"/>
      <c r="B7" s="21" t="s">
        <v>3</v>
      </c>
      <c r="C7" s="21" t="s">
        <v>326</v>
      </c>
      <c r="D7" s="22" t="s">
        <v>342</v>
      </c>
      <c r="E7" s="12"/>
    </row>
    <row r="8" spans="1:5" x14ac:dyDescent="0.25">
      <c r="A8" s="12"/>
      <c r="B8" s="17" t="s">
        <v>4</v>
      </c>
      <c r="C8" s="18" t="s">
        <v>327</v>
      </c>
      <c r="D8" s="19" t="s">
        <v>339</v>
      </c>
      <c r="E8" s="12"/>
    </row>
    <row r="9" spans="1:5" x14ac:dyDescent="0.25">
      <c r="A9" s="12"/>
      <c r="B9" s="21" t="s">
        <v>5</v>
      </c>
      <c r="C9" s="21" t="s">
        <v>328</v>
      </c>
      <c r="D9" s="22" t="s">
        <v>339</v>
      </c>
      <c r="E9" s="12"/>
    </row>
    <row r="10" spans="1:5" x14ac:dyDescent="0.25">
      <c r="A10" s="12"/>
      <c r="B10" s="17" t="s">
        <v>7</v>
      </c>
      <c r="C10" s="18" t="s">
        <v>330</v>
      </c>
      <c r="D10" s="19" t="s">
        <v>342</v>
      </c>
      <c r="E10" s="12"/>
    </row>
    <row r="11" spans="1:5" x14ac:dyDescent="0.25">
      <c r="A11" s="12"/>
      <c r="B11" s="21" t="s">
        <v>8</v>
      </c>
      <c r="C11" s="21" t="s">
        <v>331</v>
      </c>
      <c r="D11" s="22" t="s">
        <v>341</v>
      </c>
      <c r="E11" s="12"/>
    </row>
    <row r="12" spans="1:5" x14ac:dyDescent="0.25">
      <c r="A12" s="12"/>
      <c r="B12" s="17" t="s">
        <v>9</v>
      </c>
      <c r="C12" s="18" t="s">
        <v>332</v>
      </c>
      <c r="D12" s="19" t="s">
        <v>342</v>
      </c>
      <c r="E12" s="12"/>
    </row>
    <row r="13" spans="1:5" x14ac:dyDescent="0.25">
      <c r="A13" s="12"/>
      <c r="B13" s="21" t="s">
        <v>10</v>
      </c>
      <c r="C13" s="21" t="s">
        <v>333</v>
      </c>
      <c r="D13" s="22" t="s">
        <v>342</v>
      </c>
      <c r="E13" s="12"/>
    </row>
    <row r="14" spans="1:5" x14ac:dyDescent="0.25">
      <c r="A14" s="12"/>
      <c r="B14" s="17" t="s">
        <v>11</v>
      </c>
      <c r="C14" s="18" t="s">
        <v>344</v>
      </c>
      <c r="D14" s="19" t="s">
        <v>342</v>
      </c>
      <c r="E14" s="12"/>
    </row>
    <row r="15" spans="1:5" x14ac:dyDescent="0.25">
      <c r="A15" s="12"/>
      <c r="B15" s="21" t="s">
        <v>12</v>
      </c>
      <c r="C15" s="21" t="s">
        <v>334</v>
      </c>
      <c r="D15" s="22" t="s">
        <v>339</v>
      </c>
      <c r="E15" s="12"/>
    </row>
    <row r="16" spans="1:5" x14ac:dyDescent="0.25">
      <c r="A16" s="12"/>
      <c r="B16" s="17" t="s">
        <v>14</v>
      </c>
      <c r="C16" s="18" t="s">
        <v>340</v>
      </c>
      <c r="D16" s="19" t="s">
        <v>339</v>
      </c>
      <c r="E16" s="12"/>
    </row>
    <row r="17" spans="1:5" x14ac:dyDescent="0.25">
      <c r="A17" s="12"/>
      <c r="B17" s="12"/>
      <c r="C17" s="12"/>
      <c r="D17" s="12"/>
      <c r="E1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7" workbookViewId="0">
      <selection activeCell="B8" sqref="B8:E13"/>
    </sheetView>
  </sheetViews>
  <sheetFormatPr defaultRowHeight="15" x14ac:dyDescent="0.25"/>
  <cols>
    <col min="1" max="1" width="15.85546875" bestFit="1" customWidth="1"/>
    <col min="2" max="2" width="1.85546875" customWidth="1"/>
    <col min="3" max="3" width="13.28515625" bestFit="1" customWidth="1"/>
    <col min="4" max="4" width="10.140625" customWidth="1"/>
    <col min="5" max="5" width="1.85546875" customWidth="1"/>
    <col min="9" max="9" width="5.7109375" customWidth="1"/>
    <col min="10" max="12" width="7.7109375" customWidth="1"/>
    <col min="13" max="13" width="3.42578125" customWidth="1"/>
  </cols>
  <sheetData>
    <row r="1" spans="1:12" x14ac:dyDescent="0.25">
      <c r="A1" t="s">
        <v>301</v>
      </c>
    </row>
    <row r="2" spans="1:12" x14ac:dyDescent="0.25">
      <c r="A2" t="s">
        <v>302</v>
      </c>
      <c r="B2">
        <v>1.2128399999999999</v>
      </c>
    </row>
    <row r="3" spans="1:12" x14ac:dyDescent="0.25">
      <c r="A3" t="s">
        <v>303</v>
      </c>
      <c r="B3">
        <v>3.1831499999999999</v>
      </c>
    </row>
    <row r="4" spans="1:12" x14ac:dyDescent="0.25">
      <c r="A4" t="s">
        <v>304</v>
      </c>
      <c r="B4">
        <v>-0.31885000000000002</v>
      </c>
    </row>
    <row r="5" spans="1:12" x14ac:dyDescent="0.25">
      <c r="A5" t="s">
        <v>305</v>
      </c>
      <c r="B5">
        <v>0.27396999999999999</v>
      </c>
    </row>
    <row r="7" spans="1:12" x14ac:dyDescent="0.25">
      <c r="A7">
        <v>2</v>
      </c>
    </row>
    <row r="8" spans="1:12" ht="6.75" customHeight="1" x14ac:dyDescent="0.25">
      <c r="A8" s="8">
        <v>2</v>
      </c>
      <c r="B8" s="12"/>
      <c r="C8" s="12"/>
      <c r="D8" s="12"/>
      <c r="E8" s="12"/>
    </row>
    <row r="9" spans="1:12" x14ac:dyDescent="0.25">
      <c r="B9" s="12"/>
      <c r="C9" s="13" t="s">
        <v>318</v>
      </c>
      <c r="D9" s="13" t="s">
        <v>314</v>
      </c>
      <c r="E9" s="12"/>
    </row>
    <row r="10" spans="1:12" x14ac:dyDescent="0.25">
      <c r="B10" s="12"/>
      <c r="C10" s="5" t="s">
        <v>308</v>
      </c>
      <c r="D10" s="7" t="s">
        <v>316</v>
      </c>
      <c r="E10" s="12"/>
    </row>
    <row r="11" spans="1:12" x14ac:dyDescent="0.25">
      <c r="B11" s="12"/>
      <c r="C11" s="5" t="s">
        <v>307</v>
      </c>
      <c r="D11" s="7" t="s">
        <v>315</v>
      </c>
      <c r="E11" s="12"/>
    </row>
    <row r="12" spans="1:12" x14ac:dyDescent="0.25">
      <c r="B12" s="12"/>
      <c r="C12" s="5" t="s">
        <v>306</v>
      </c>
      <c r="D12" s="7" t="s">
        <v>317</v>
      </c>
      <c r="E12" s="12"/>
    </row>
    <row r="13" spans="1:12" ht="6.75" customHeight="1" x14ac:dyDescent="0.25">
      <c r="B13" s="12"/>
      <c r="C13" s="12"/>
      <c r="D13" s="12"/>
      <c r="E13" s="12"/>
    </row>
    <row r="15" spans="1:12" x14ac:dyDescent="0.25">
      <c r="K15" t="b">
        <v>0</v>
      </c>
      <c r="L15" t="b">
        <v>1</v>
      </c>
    </row>
    <row r="16" spans="1:12" x14ac:dyDescent="0.25">
      <c r="K16" s="15" t="s">
        <v>310</v>
      </c>
      <c r="L16" s="15"/>
    </row>
    <row r="17" spans="8:17" x14ac:dyDescent="0.25">
      <c r="J17" s="5"/>
      <c r="K17" s="5" t="s">
        <v>312</v>
      </c>
      <c r="L17" s="5" t="s">
        <v>313</v>
      </c>
    </row>
    <row r="18" spans="8:17" x14ac:dyDescent="0.25">
      <c r="H18" t="b">
        <v>0</v>
      </c>
      <c r="I18" s="15" t="s">
        <v>311</v>
      </c>
      <c r="J18" s="5" t="s">
        <v>312</v>
      </c>
      <c r="K18" s="5">
        <f>COUNTIF(test_20!$V:$V,K$15&amp;$H18)</f>
        <v>194</v>
      </c>
      <c r="L18" s="5">
        <f>COUNTIF(test_20!$V:$V,L$15&amp;$H18)</f>
        <v>4</v>
      </c>
    </row>
    <row r="19" spans="8:17" x14ac:dyDescent="0.25">
      <c r="H19" t="b">
        <v>1</v>
      </c>
      <c r="I19" s="15"/>
      <c r="J19" s="5" t="s">
        <v>313</v>
      </c>
      <c r="K19" s="5">
        <f>COUNTIF(test_20!$V:$V,K$15&amp;$H19)</f>
        <v>11</v>
      </c>
      <c r="L19" s="5">
        <f>COUNTIF(test_20!$V:$V,L$15&amp;$H19)</f>
        <v>58</v>
      </c>
    </row>
    <row r="22" spans="8:17" x14ac:dyDescent="0.25">
      <c r="K22">
        <f>+K18+L19</f>
        <v>252</v>
      </c>
      <c r="L22" s="6">
        <f>+K22/K23</f>
        <v>0.9438202247191011</v>
      </c>
    </row>
    <row r="23" spans="8:17" x14ac:dyDescent="0.25">
      <c r="K23">
        <f>+K18+L18+K19+L19</f>
        <v>267</v>
      </c>
    </row>
    <row r="26" spans="8:17" ht="21.75" customHeight="1" x14ac:dyDescent="0.25">
      <c r="I26" s="11"/>
      <c r="J26" s="11"/>
      <c r="K26" s="16" t="s">
        <v>319</v>
      </c>
      <c r="L26" s="16"/>
      <c r="M26" s="12"/>
    </row>
    <row r="27" spans="8:17" ht="26.25" customHeight="1" x14ac:dyDescent="0.25">
      <c r="I27" s="11"/>
      <c r="J27" s="10"/>
      <c r="K27" s="10" t="s">
        <v>322</v>
      </c>
      <c r="L27" s="10" t="s">
        <v>321</v>
      </c>
      <c r="M27" s="12"/>
    </row>
    <row r="28" spans="8:17" ht="26.25" customHeight="1" x14ac:dyDescent="0.25">
      <c r="I28" s="14" t="s">
        <v>320</v>
      </c>
      <c r="J28" s="10" t="s">
        <v>322</v>
      </c>
      <c r="K28" s="9">
        <v>698</v>
      </c>
      <c r="L28" s="9">
        <v>80</v>
      </c>
      <c r="M28" s="12"/>
      <c r="Q28" s="6">
        <f>(+K28+L29)/SUM(K28:L29)</f>
        <v>0.87558906691800187</v>
      </c>
    </row>
    <row r="29" spans="8:17" ht="26.25" customHeight="1" x14ac:dyDescent="0.25">
      <c r="I29" s="14"/>
      <c r="J29" s="10" t="s">
        <v>321</v>
      </c>
      <c r="K29" s="9">
        <v>52</v>
      </c>
      <c r="L29" s="9">
        <v>231</v>
      </c>
      <c r="M29" s="12"/>
      <c r="Q29" s="6">
        <f>L28/SUM(K28:L29)</f>
        <v>7.5400565504241276E-2</v>
      </c>
    </row>
    <row r="30" spans="8:17" ht="15" customHeight="1" x14ac:dyDescent="0.25">
      <c r="I30" s="12"/>
      <c r="J30" s="12"/>
      <c r="K30" s="12"/>
      <c r="L30" s="12"/>
      <c r="M30" s="12"/>
    </row>
    <row r="32" spans="8:17" ht="21.75" customHeight="1" x14ac:dyDescent="0.25">
      <c r="I32" s="11"/>
      <c r="J32" s="11"/>
      <c r="K32" s="16" t="s">
        <v>319</v>
      </c>
      <c r="L32" s="16"/>
      <c r="M32" s="12"/>
    </row>
    <row r="33" spans="9:17" ht="26.25" customHeight="1" x14ac:dyDescent="0.25">
      <c r="I33" s="11"/>
      <c r="J33" s="10"/>
      <c r="K33" s="10" t="s">
        <v>322</v>
      </c>
      <c r="L33" s="10" t="s">
        <v>321</v>
      </c>
      <c r="M33" s="12"/>
    </row>
    <row r="34" spans="9:17" ht="26.25" customHeight="1" x14ac:dyDescent="0.25">
      <c r="I34" s="14" t="s">
        <v>320</v>
      </c>
      <c r="J34" s="10" t="s">
        <v>322</v>
      </c>
      <c r="K34" s="9">
        <v>194</v>
      </c>
      <c r="L34" s="9">
        <v>4</v>
      </c>
      <c r="M34" s="12"/>
      <c r="Q34" s="6">
        <f>(+K34+L35)/SUM(K34:L35)</f>
        <v>0.9438202247191011</v>
      </c>
    </row>
    <row r="35" spans="9:17" ht="26.25" customHeight="1" x14ac:dyDescent="0.25">
      <c r="I35" s="14"/>
      <c r="J35" s="10" t="s">
        <v>321</v>
      </c>
      <c r="K35" s="9">
        <v>11</v>
      </c>
      <c r="L35" s="9">
        <v>58</v>
      </c>
      <c r="M35" s="12"/>
      <c r="Q35" s="6">
        <f>L34/SUM(K34:L35)</f>
        <v>1.4981273408239701E-2</v>
      </c>
    </row>
    <row r="36" spans="9:17" ht="15" customHeight="1" x14ac:dyDescent="0.25">
      <c r="I36" s="12"/>
      <c r="J36" s="12"/>
      <c r="K36" s="12"/>
      <c r="L36" s="12"/>
      <c r="M36" s="12"/>
    </row>
  </sheetData>
  <mergeCells count="6">
    <mergeCell ref="I34:I35"/>
    <mergeCell ref="K16:L16"/>
    <mergeCell ref="I18:I19"/>
    <mergeCell ref="K26:L26"/>
    <mergeCell ref="I28:I29"/>
    <mergeCell ref="K32:L3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test_20</vt:lpstr>
      <vt:lpstr>Munka2</vt:lpstr>
      <vt:lpstr>Munka1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Tészta</dc:creator>
  <cp:lastModifiedBy>Juhász Kristóf</cp:lastModifiedBy>
  <dcterms:created xsi:type="dcterms:W3CDTF">2018-11-22T21:02:55Z</dcterms:created>
  <dcterms:modified xsi:type="dcterms:W3CDTF">2018-11-26T22:43:14Z</dcterms:modified>
</cp:coreProperties>
</file>