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12cf8a7a04b943/Desktop/New folder/DA/Projects/CPI/"/>
    </mc:Choice>
  </mc:AlternateContent>
  <xr:revisionPtr revIDLastSave="0" documentId="14_{B3DE6A96-F50B-429A-A582-9CB28C0BEC42}" xr6:coauthVersionLast="36" xr6:coauthVersionMax="36" xr10:uidLastSave="{00000000-0000-0000-0000-000000000000}"/>
  <bookViews>
    <workbookView xWindow="0" yWindow="0" windowWidth="20490" windowHeight="8820" tabRatio="688" activeTab="9" xr2:uid="{00000000-000D-0000-FFFF-FFFF00000000}"/>
  </bookViews>
  <sheets>
    <sheet name="RawData" sheetId="1" r:id="rId1"/>
    <sheet name="Obj" sheetId="3" r:id="rId2"/>
    <sheet name="Data" sheetId="2" r:id="rId3"/>
    <sheet name="Notes" sheetId="4" r:id="rId4"/>
    <sheet name="Obj1,2" sheetId="5" r:id="rId5"/>
    <sheet name="Obj3" sheetId="6" r:id="rId6"/>
    <sheet name="Obj4Analysis" sheetId="7" r:id="rId7"/>
    <sheet name="Obj4" sheetId="8" r:id="rId8"/>
    <sheet name="Obj5Analysis" sheetId="9" r:id="rId9"/>
    <sheet name="Obj5" sheetId="13" r:id="rId10"/>
  </sheets>
  <definedNames>
    <definedName name="_xlnm._FilterDatabase" localSheetId="2" hidden="1">Data!$A$1:$AD$373</definedName>
  </definedNames>
  <calcPr calcId="191029"/>
</workbook>
</file>

<file path=xl/calcChain.xml><?xml version="1.0" encoding="utf-8"?>
<calcChain xmlns="http://schemas.openxmlformats.org/spreadsheetml/2006/main">
  <c r="M100" i="9" l="1"/>
  <c r="N100" i="9"/>
  <c r="O100" i="9"/>
  <c r="Q100" i="9"/>
  <c r="R100" i="9"/>
  <c r="S100" i="9"/>
  <c r="T100" i="9"/>
  <c r="U100" i="9"/>
  <c r="V100" i="9"/>
  <c r="W100" i="9"/>
  <c r="X100" i="9"/>
  <c r="Y100" i="9"/>
  <c r="AA100" i="9"/>
  <c r="AB100" i="9"/>
  <c r="AD100" i="9"/>
  <c r="AE100" i="9"/>
  <c r="AF100" i="9"/>
  <c r="AG100" i="9"/>
  <c r="E100" i="9"/>
  <c r="F100" i="9"/>
  <c r="G100" i="9"/>
  <c r="H100" i="9"/>
  <c r="I100" i="9"/>
  <c r="J100" i="9"/>
  <c r="K100" i="9"/>
  <c r="D100" i="9"/>
  <c r="E56" i="9"/>
  <c r="F56" i="9"/>
  <c r="G56" i="9"/>
  <c r="H56" i="9"/>
  <c r="I56" i="9"/>
  <c r="J56" i="9"/>
  <c r="K56" i="9"/>
  <c r="M56" i="9"/>
  <c r="N56" i="9"/>
  <c r="O56" i="9"/>
  <c r="Q56" i="9"/>
  <c r="R56" i="9"/>
  <c r="S56" i="9"/>
  <c r="T56" i="9"/>
  <c r="U56" i="9"/>
  <c r="V56" i="9"/>
  <c r="W56" i="9"/>
  <c r="X56" i="9"/>
  <c r="Y56" i="9"/>
  <c r="AA56" i="9"/>
  <c r="AB56" i="9"/>
  <c r="AD56" i="9"/>
  <c r="AE56" i="9"/>
  <c r="AF56" i="9"/>
  <c r="AG56" i="9"/>
  <c r="D56" i="9"/>
  <c r="AG11" i="9"/>
  <c r="AE11" i="9"/>
  <c r="AF11" i="9"/>
  <c r="AC11" i="9"/>
  <c r="AA11" i="9"/>
  <c r="Q11" i="9"/>
  <c r="R11" i="9"/>
  <c r="S11" i="9"/>
  <c r="T11" i="9"/>
  <c r="U11" i="9"/>
  <c r="V11" i="9"/>
  <c r="W11" i="9"/>
  <c r="X11" i="9"/>
  <c r="Y11" i="9"/>
  <c r="N11" i="9"/>
  <c r="O11" i="9"/>
  <c r="M11" i="9"/>
  <c r="E11" i="9"/>
  <c r="F11" i="9"/>
  <c r="G11" i="9"/>
  <c r="H11" i="9"/>
  <c r="I11" i="9"/>
  <c r="J11" i="9"/>
  <c r="K11" i="9"/>
  <c r="D11" i="9"/>
  <c r="E50" i="8"/>
  <c r="E49" i="8"/>
  <c r="E30" i="8"/>
  <c r="E29" i="8"/>
  <c r="E12" i="8"/>
  <c r="E11" i="8"/>
  <c r="K139" i="7"/>
  <c r="K134" i="7"/>
  <c r="H139" i="7"/>
  <c r="H134" i="7"/>
  <c r="E139" i="7"/>
  <c r="B139" i="7"/>
  <c r="E134" i="7"/>
  <c r="B134" i="7"/>
  <c r="E71" i="7"/>
  <c r="B71" i="7"/>
  <c r="E66" i="7"/>
  <c r="B66" i="7"/>
  <c r="K66" i="7"/>
  <c r="K71" i="7"/>
  <c r="H71" i="7"/>
  <c r="H66" i="7"/>
  <c r="K202" i="7"/>
  <c r="H202" i="7"/>
  <c r="E202" i="7"/>
  <c r="B202" i="7"/>
  <c r="B207" i="7"/>
  <c r="E207" i="7"/>
  <c r="H207" i="7"/>
  <c r="K207" i="7"/>
  <c r="G10" i="5"/>
  <c r="G11" i="5"/>
  <c r="E7" i="5"/>
  <c r="F13" i="5"/>
  <c r="G8" i="5" s="1"/>
  <c r="D13" i="5"/>
  <c r="E8" i="5" s="1"/>
  <c r="B13" i="5"/>
  <c r="C12" i="5" s="1"/>
  <c r="M19" i="5"/>
  <c r="N19" i="5"/>
  <c r="L19" i="5"/>
  <c r="D30" i="5"/>
  <c r="C30" i="5"/>
  <c r="B30" i="5"/>
  <c r="O7" i="5"/>
  <c r="P7" i="5"/>
  <c r="Q7" i="5"/>
  <c r="J12" i="5"/>
  <c r="K12" i="5"/>
  <c r="L12" i="5"/>
  <c r="D39" i="5"/>
  <c r="D40" i="5"/>
  <c r="D41" i="5"/>
  <c r="D42" i="5"/>
  <c r="C9" i="5" l="1"/>
  <c r="G7" i="5"/>
  <c r="E5" i="5"/>
  <c r="E6" i="5"/>
  <c r="E11" i="5"/>
  <c r="G5" i="5"/>
  <c r="C5" i="5"/>
  <c r="E10" i="5"/>
  <c r="G12" i="5"/>
  <c r="G6" i="5"/>
  <c r="C6" i="5"/>
  <c r="C10" i="5"/>
  <c r="C7" i="5"/>
  <c r="C11" i="5"/>
  <c r="E13" i="5"/>
  <c r="E9" i="5"/>
  <c r="C8" i="5"/>
  <c r="E12" i="5"/>
  <c r="G13" i="5"/>
  <c r="G9" i="5"/>
  <c r="K197" i="7"/>
  <c r="K192" i="7"/>
  <c r="K186" i="7"/>
  <c r="K185" i="7"/>
  <c r="N179" i="7"/>
  <c r="N178" i="7"/>
  <c r="N177" i="7"/>
  <c r="N176" i="7"/>
  <c r="N175" i="7"/>
  <c r="N174" i="7"/>
  <c r="N173" i="7"/>
  <c r="N172" i="7"/>
  <c r="N171" i="7"/>
  <c r="N165" i="7"/>
  <c r="N164" i="7"/>
  <c r="N163" i="7"/>
  <c r="H197" i="7"/>
  <c r="H192" i="7"/>
  <c r="H186" i="7"/>
  <c r="H185" i="7"/>
  <c r="J179" i="7"/>
  <c r="J178" i="7"/>
  <c r="J177" i="7"/>
  <c r="J176" i="7"/>
  <c r="J175" i="7"/>
  <c r="J174" i="7"/>
  <c r="J173" i="7"/>
  <c r="J172" i="7"/>
  <c r="J171" i="7"/>
  <c r="J165" i="7"/>
  <c r="J164" i="7"/>
  <c r="J163" i="7"/>
  <c r="E197" i="7"/>
  <c r="E192" i="7"/>
  <c r="E186" i="7"/>
  <c r="E185" i="7"/>
  <c r="F179" i="7"/>
  <c r="F178" i="7"/>
  <c r="F177" i="7"/>
  <c r="F176" i="7"/>
  <c r="F175" i="7"/>
  <c r="F174" i="7"/>
  <c r="F173" i="7"/>
  <c r="F172" i="7"/>
  <c r="F171" i="7"/>
  <c r="F165" i="7"/>
  <c r="F164" i="7"/>
  <c r="F163" i="7"/>
  <c r="B197" i="7"/>
  <c r="B192" i="7"/>
  <c r="B186" i="7"/>
  <c r="B185" i="7"/>
  <c r="B179" i="7"/>
  <c r="B178" i="7"/>
  <c r="B177" i="7"/>
  <c r="B176" i="7"/>
  <c r="B175" i="7"/>
  <c r="B174" i="7"/>
  <c r="B173" i="7"/>
  <c r="B172" i="7"/>
  <c r="B171" i="7"/>
  <c r="B165" i="7"/>
  <c r="B164" i="7"/>
  <c r="B163" i="7"/>
  <c r="T156" i="7"/>
  <c r="T155" i="7"/>
  <c r="T154" i="7"/>
  <c r="T153" i="7"/>
  <c r="T152" i="7"/>
  <c r="T151" i="7"/>
  <c r="T150" i="7"/>
  <c r="T149" i="7"/>
  <c r="P156" i="7"/>
  <c r="P155" i="7"/>
  <c r="P154" i="7"/>
  <c r="P153" i="7"/>
  <c r="P152" i="7"/>
  <c r="P151" i="7"/>
  <c r="P150" i="7"/>
  <c r="P149" i="7"/>
  <c r="L156" i="7"/>
  <c r="L155" i="7"/>
  <c r="L154" i="7"/>
  <c r="L153" i="7"/>
  <c r="L152" i="7"/>
  <c r="L151" i="7"/>
  <c r="L150" i="7"/>
  <c r="L149" i="7"/>
  <c r="H156" i="7"/>
  <c r="H155" i="7"/>
  <c r="H154" i="7"/>
  <c r="H153" i="7"/>
  <c r="H152" i="7"/>
  <c r="H151" i="7"/>
  <c r="H150" i="7"/>
  <c r="H149" i="7"/>
  <c r="K124" i="7"/>
  <c r="K129" i="7"/>
  <c r="K118" i="7"/>
  <c r="K117" i="7"/>
  <c r="N111" i="7"/>
  <c r="N110" i="7"/>
  <c r="N109" i="7"/>
  <c r="N108" i="7"/>
  <c r="N107" i="7"/>
  <c r="N106" i="7"/>
  <c r="N105" i="7"/>
  <c r="N104" i="7"/>
  <c r="N103" i="7"/>
  <c r="N97" i="7"/>
  <c r="F103" i="7"/>
  <c r="F104" i="7"/>
  <c r="F105" i="7"/>
  <c r="F106" i="7"/>
  <c r="F107" i="7"/>
  <c r="F108" i="7"/>
  <c r="F109" i="7"/>
  <c r="F110" i="7"/>
  <c r="F111" i="7"/>
  <c r="N96" i="7"/>
  <c r="N95" i="7"/>
  <c r="T88" i="7"/>
  <c r="T87" i="7"/>
  <c r="T86" i="7"/>
  <c r="T85" i="7"/>
  <c r="T84" i="7"/>
  <c r="T83" i="7"/>
  <c r="T82" i="7"/>
  <c r="T81" i="7"/>
  <c r="H129" i="7"/>
  <c r="H124" i="7"/>
  <c r="H118" i="7"/>
  <c r="H117" i="7"/>
  <c r="J111" i="7"/>
  <c r="J109" i="7"/>
  <c r="J108" i="7"/>
  <c r="J106" i="7"/>
  <c r="J107" i="7"/>
  <c r="J105" i="7"/>
  <c r="J104" i="7"/>
  <c r="J103" i="7"/>
  <c r="J97" i="7"/>
  <c r="J96" i="7"/>
  <c r="J95" i="7"/>
  <c r="P88" i="7"/>
  <c r="P87" i="7"/>
  <c r="P86" i="7"/>
  <c r="P85" i="7"/>
  <c r="P84" i="7"/>
  <c r="P83" i="7"/>
  <c r="P82" i="7"/>
  <c r="P81" i="7"/>
  <c r="E129" i="7"/>
  <c r="E124" i="7"/>
  <c r="E118" i="7"/>
  <c r="E117" i="7"/>
  <c r="F97" i="7"/>
  <c r="F96" i="7"/>
  <c r="F95" i="7"/>
  <c r="L88" i="7"/>
  <c r="L87" i="7"/>
  <c r="L85" i="7"/>
  <c r="L84" i="7"/>
  <c r="L83" i="7"/>
  <c r="L82" i="7"/>
  <c r="L81" i="7"/>
  <c r="B129" i="7"/>
  <c r="B124" i="7"/>
  <c r="B118" i="7"/>
  <c r="B117" i="7"/>
  <c r="B111" i="7"/>
  <c r="B110" i="7"/>
  <c r="B109" i="7"/>
  <c r="B107" i="7"/>
  <c r="B106" i="7"/>
  <c r="B105" i="7"/>
  <c r="B104" i="7"/>
  <c r="B103" i="7"/>
  <c r="B97" i="7"/>
  <c r="B96" i="7"/>
  <c r="B95" i="7"/>
  <c r="H88" i="7"/>
  <c r="H87" i="7"/>
  <c r="H85" i="7"/>
  <c r="H84" i="7"/>
  <c r="H83" i="7"/>
  <c r="H82" i="7"/>
  <c r="H81" i="7"/>
  <c r="J110" i="7"/>
  <c r="B108" i="7"/>
  <c r="L86" i="7"/>
  <c r="H86" i="7"/>
  <c r="E48" i="8"/>
  <c r="E47" i="8"/>
  <c r="E46" i="8"/>
  <c r="E45" i="8"/>
  <c r="E44" i="8"/>
  <c r="E43" i="8"/>
  <c r="E28" i="8"/>
  <c r="E27" i="8"/>
  <c r="E26" i="8"/>
  <c r="E25" i="8"/>
  <c r="E24" i="8"/>
  <c r="E23" i="8"/>
  <c r="E6" i="8"/>
  <c r="E7" i="8"/>
  <c r="E8" i="8"/>
  <c r="E9" i="8"/>
  <c r="E10" i="8"/>
  <c r="E5" i="8"/>
  <c r="B41" i="7"/>
  <c r="F41" i="7"/>
  <c r="J41" i="7"/>
  <c r="N41" i="7"/>
  <c r="K60" i="7"/>
  <c r="H60" i="7"/>
  <c r="E60" i="7"/>
  <c r="B60" i="7"/>
  <c r="B55" i="7"/>
  <c r="E55" i="7"/>
  <c r="H55" i="7"/>
  <c r="K55" i="7"/>
  <c r="K49" i="7"/>
  <c r="K50" i="7" s="1"/>
  <c r="H49" i="7"/>
  <c r="H50" i="7" s="1"/>
  <c r="E49" i="7"/>
  <c r="E50" i="7" s="1"/>
  <c r="B49" i="7"/>
  <c r="B50" i="7" s="1"/>
  <c r="B42" i="7"/>
  <c r="B40" i="7"/>
  <c r="B39" i="7"/>
  <c r="B38" i="7"/>
  <c r="B37" i="7"/>
  <c r="B36" i="7"/>
  <c r="B35" i="7"/>
  <c r="B34" i="7"/>
  <c r="F42" i="7"/>
  <c r="F40" i="7"/>
  <c r="F39" i="7"/>
  <c r="F38" i="7"/>
  <c r="F37" i="7"/>
  <c r="F36" i="7"/>
  <c r="F35" i="7"/>
  <c r="F34" i="7"/>
  <c r="J42" i="7"/>
  <c r="J40" i="7"/>
  <c r="J39" i="7"/>
  <c r="J38" i="7"/>
  <c r="J37" i="7"/>
  <c r="J36" i="7"/>
  <c r="J35" i="7"/>
  <c r="J34" i="7"/>
  <c r="N42" i="7"/>
  <c r="N40" i="7"/>
  <c r="N39" i="7"/>
  <c r="N38" i="7"/>
  <c r="N37" i="7"/>
  <c r="N36" i="7"/>
  <c r="N35" i="7"/>
  <c r="N34" i="7"/>
  <c r="N28" i="7"/>
  <c r="N27" i="7"/>
  <c r="N26" i="7"/>
  <c r="J28" i="7"/>
  <c r="J26" i="7"/>
  <c r="J27" i="7"/>
  <c r="F28" i="7"/>
  <c r="F27" i="7"/>
  <c r="F26" i="7"/>
  <c r="B27" i="7"/>
  <c r="B28" i="7"/>
  <c r="B26" i="7"/>
  <c r="T19" i="7"/>
  <c r="T18" i="7"/>
  <c r="T17" i="7"/>
  <c r="T16" i="7"/>
  <c r="T15" i="7"/>
  <c r="T14" i="7"/>
  <c r="T13" i="7"/>
  <c r="T12" i="7"/>
  <c r="P19" i="7"/>
  <c r="P18" i="7"/>
  <c r="P17" i="7"/>
  <c r="P16" i="7"/>
  <c r="P15" i="7"/>
  <c r="P14" i="7"/>
  <c r="P13" i="7"/>
  <c r="P12" i="7"/>
  <c r="L19" i="7"/>
  <c r="L18" i="7"/>
  <c r="L17" i="7"/>
  <c r="L16" i="7"/>
  <c r="L15" i="7"/>
  <c r="L14" i="7"/>
  <c r="L13" i="7"/>
  <c r="L12" i="7"/>
  <c r="H19" i="7"/>
  <c r="H18" i="7"/>
  <c r="H17" i="7"/>
  <c r="H16" i="7"/>
  <c r="H15" i="7"/>
  <c r="H14" i="7"/>
  <c r="H13" i="7"/>
  <c r="H12" i="7"/>
  <c r="D97" i="6"/>
  <c r="D96" i="6"/>
  <c r="D95" i="6"/>
  <c r="D94" i="6"/>
  <c r="D93" i="6"/>
  <c r="D92" i="6"/>
  <c r="D91" i="6"/>
  <c r="D90" i="6"/>
  <c r="D75" i="6"/>
  <c r="D76" i="6"/>
  <c r="D77" i="6"/>
  <c r="D78" i="6"/>
  <c r="D79" i="6"/>
  <c r="D80" i="6"/>
  <c r="D81" i="6"/>
  <c r="D74" i="6"/>
  <c r="D59" i="6"/>
  <c r="D60" i="6"/>
  <c r="D61" i="6"/>
  <c r="D62" i="6"/>
  <c r="D63" i="6"/>
  <c r="D64" i="6"/>
  <c r="D65" i="6"/>
  <c r="D58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6" i="6"/>
  <c r="B17" i="6"/>
  <c r="B16" i="6"/>
  <c r="B15" i="6"/>
  <c r="B14" i="6"/>
  <c r="B13" i="6"/>
  <c r="B12" i="6"/>
  <c r="B11" i="6"/>
  <c r="B10" i="6"/>
  <c r="B9" i="6"/>
  <c r="B8" i="6"/>
  <c r="B7" i="6"/>
  <c r="B5" i="6"/>
  <c r="D43" i="5"/>
  <c r="D44" i="5"/>
  <c r="B187" i="7" l="1"/>
  <c r="C13" i="5"/>
  <c r="H187" i="7"/>
  <c r="K119" i="7"/>
  <c r="K187" i="7"/>
  <c r="N180" i="7"/>
  <c r="N166" i="7"/>
  <c r="J180" i="7"/>
  <c r="J166" i="7"/>
  <c r="F180" i="7"/>
  <c r="F166" i="7"/>
  <c r="B166" i="7"/>
  <c r="T157" i="7"/>
  <c r="H119" i="7"/>
  <c r="P157" i="7"/>
  <c r="L157" i="7"/>
  <c r="H157" i="7"/>
  <c r="E187" i="7"/>
  <c r="B180" i="7"/>
  <c r="T89" i="7"/>
  <c r="E119" i="7"/>
  <c r="F98" i="7"/>
  <c r="F112" i="7"/>
  <c r="L89" i="7"/>
  <c r="B98" i="7"/>
  <c r="B119" i="7"/>
  <c r="J98" i="7"/>
  <c r="J112" i="7"/>
  <c r="N98" i="7"/>
  <c r="N112" i="7"/>
  <c r="H89" i="7"/>
  <c r="P89" i="7"/>
  <c r="B112" i="7"/>
  <c r="N43" i="7"/>
  <c r="B43" i="7"/>
  <c r="J43" i="7"/>
  <c r="N29" i="7"/>
  <c r="F43" i="7"/>
  <c r="J29" i="7"/>
  <c r="F29" i="7"/>
  <c r="B29" i="7"/>
  <c r="T20" i="7"/>
  <c r="P20" i="7"/>
  <c r="C52" i="6"/>
  <c r="C48" i="6"/>
  <c r="H20" i="7"/>
  <c r="L20" i="7"/>
  <c r="C44" i="6"/>
  <c r="C53" i="6"/>
  <c r="C49" i="6"/>
  <c r="C45" i="6"/>
  <c r="C51" i="6"/>
  <c r="C47" i="6"/>
  <c r="C43" i="6"/>
  <c r="C50" i="6"/>
  <c r="C46" i="6"/>
  <c r="C42" i="6"/>
  <c r="C26" i="6"/>
  <c r="C30" i="6"/>
  <c r="C34" i="6"/>
  <c r="C29" i="6"/>
  <c r="C33" i="6"/>
  <c r="C32" i="6"/>
  <c r="C36" i="6"/>
  <c r="C28" i="6"/>
  <c r="C27" i="6"/>
  <c r="C25" i="6"/>
  <c r="C35" i="6"/>
  <c r="C31" i="6"/>
  <c r="C7" i="6"/>
  <c r="C11" i="6"/>
  <c r="C15" i="6"/>
  <c r="C8" i="6"/>
  <c r="C12" i="6"/>
  <c r="C16" i="6"/>
  <c r="C6" i="6"/>
  <c r="C9" i="6"/>
  <c r="C13" i="6"/>
  <c r="C17" i="6"/>
  <c r="C14" i="6"/>
  <c r="C10" i="6"/>
</calcChain>
</file>

<file path=xl/sharedStrings.xml><?xml version="1.0" encoding="utf-8"?>
<sst xmlns="http://schemas.openxmlformats.org/spreadsheetml/2006/main" count="2996" uniqueCount="207">
  <si>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</si>
  <si>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</si>
  <si>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</si>
  <si>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</si>
  <si>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</si>
  <si>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</si>
  <si>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</si>
  <si>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</si>
  <si>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</si>
  <si>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</si>
  <si>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</si>
  <si>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</si>
  <si>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</si>
  <si>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</si>
  <si>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</si>
  <si>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</si>
  <si>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</si>
  <si>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</si>
  <si>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</si>
  <si>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</si>
  <si>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</si>
  <si>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</si>
  <si>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</si>
  <si>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</si>
  <si>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</si>
  <si>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</si>
  <si>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</si>
  <si>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</si>
  <si>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</si>
  <si>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</si>
  <si>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</si>
  <si>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</si>
  <si>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</si>
  <si>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</si>
  <si>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</si>
  <si>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</si>
  <si>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</si>
  <si>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</si>
  <si>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</si>
  <si>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</si>
  <si>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</si>
  <si>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</si>
  <si>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</si>
  <si>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</si>
  <si>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</si>
  <si>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</si>
  <si>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</si>
  <si>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</si>
  <si>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</si>
  <si>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>2013 to 2023</t>
  </si>
  <si>
    <t>NA in 3 rows of May 2020</t>
  </si>
  <si>
    <t>NA in 6 rows of 2020</t>
  </si>
  <si>
    <t>NA,-</t>
  </si>
  <si>
    <t xml:space="preserve">NA in 6 rows </t>
  </si>
  <si>
    <t>NA in 6 rows</t>
  </si>
  <si>
    <r>
      <t>rural,urban,</t>
    </r>
    <r>
      <rPr>
        <sz val="11"/>
        <rFont val="Calibri"/>
        <family val="2"/>
        <scheme val="minor"/>
      </rPr>
      <t>rural+urban</t>
    </r>
  </si>
  <si>
    <t>Categories</t>
  </si>
  <si>
    <t>Broader Categories</t>
  </si>
  <si>
    <t>Food</t>
  </si>
  <si>
    <t>Essentials</t>
  </si>
  <si>
    <t>Transport</t>
  </si>
  <si>
    <t>Non Essentials</t>
  </si>
  <si>
    <t>Energy</t>
  </si>
  <si>
    <t>%Contribution</t>
  </si>
  <si>
    <t>Replaced with 0</t>
  </si>
  <si>
    <t xml:space="preserve">Marcrh </t>
  </si>
  <si>
    <t xml:space="preserve">January </t>
  </si>
  <si>
    <t>Inflation%</t>
  </si>
  <si>
    <t>Note: 2023 not considered because of insufficient data</t>
  </si>
  <si>
    <t>Food Index</t>
  </si>
  <si>
    <t>MoM Inflation</t>
  </si>
  <si>
    <t>June 2022 has the highest inflation rate.</t>
  </si>
  <si>
    <t>INSIGHTS</t>
  </si>
  <si>
    <t>Average Inflation being 0.05%</t>
  </si>
  <si>
    <t>Average Inflation being 0.03%</t>
  </si>
  <si>
    <t>Average Inflation being 0.1%</t>
  </si>
  <si>
    <t>YoY Inflation</t>
  </si>
  <si>
    <t xml:space="preserve">     Identify the absolute changes in inflation and identify the biggest individual food category contributor towards inflation for Urban Sector.</t>
  </si>
  <si>
    <t>Investigate trends in the prices of broader food bucket category and evaluate month-on-month changes for Rural+Urban Sector.</t>
  </si>
  <si>
    <t>Investigate trends in the prices of broader food bucket category and evaluate month-on-month changes for Rural Sector.</t>
  </si>
  <si>
    <t>Investigate trends in the prices of broader food bucket category and evaluate month-on-month changes for Urban Sector.</t>
  </si>
  <si>
    <t>Cereals and products has the highest inflation rate.</t>
  </si>
  <si>
    <t>Oils and fats and Vegetables saw negative inflation rate.</t>
  </si>
  <si>
    <t>Average Inflation being 0.37%</t>
  </si>
  <si>
    <t>March 2023 has no inflation.</t>
  </si>
  <si>
    <t>July 2022, March 2023 has no inflation.</t>
  </si>
  <si>
    <t>Dec 2022 has lowest negative inflation rate.</t>
  </si>
  <si>
    <t>Feb 2023 has lowest negative inflation rate.</t>
  </si>
  <si>
    <t xml:space="preserve">     Identify the absolute changes in inflation and identify the biggest individual food category contributor towards inflation for Rural Sector.</t>
  </si>
  <si>
    <t>Oils and fats saw lowest negative inflation rate.</t>
  </si>
  <si>
    <t>Average Inflation being -0.03%</t>
  </si>
  <si>
    <t xml:space="preserve">     Identify the absolute changes in inflation and identify the biggest individual food category contributor towards inflation for Rural+Urban Sector.</t>
  </si>
  <si>
    <t>Average Inflation being  0.09%</t>
  </si>
  <si>
    <t>Medical</t>
  </si>
  <si>
    <t>Reolaced with March</t>
  </si>
  <si>
    <t>Effect of COVID-19 pandemic on inflation rates in India(yearly) for Rural Sector</t>
  </si>
  <si>
    <t>Years</t>
  </si>
  <si>
    <t>2018-19</t>
  </si>
  <si>
    <t>2019-20</t>
  </si>
  <si>
    <t>2020-21</t>
  </si>
  <si>
    <t>2021-22</t>
  </si>
  <si>
    <t>March-18 to Feb-19</t>
  </si>
  <si>
    <t>March-20 to Feb-21</t>
  </si>
  <si>
    <t>March-19 to Feb-20</t>
  </si>
  <si>
    <t>March-21 to Feb-22</t>
  </si>
  <si>
    <t>Average monthwise</t>
  </si>
  <si>
    <t>Food(2018-19)</t>
  </si>
  <si>
    <t>Food(2019-20)</t>
  </si>
  <si>
    <t>Pre Covid Data</t>
  </si>
  <si>
    <t>Average</t>
  </si>
  <si>
    <t>Post Covid Data</t>
  </si>
  <si>
    <t>Food(2020-21)</t>
  </si>
  <si>
    <t>Food(2021-22)</t>
  </si>
  <si>
    <t>TOTAL AVERAGE OF FOOD PRE COVID = 141</t>
  </si>
  <si>
    <t>TOTAL AVERAGE OF FOOD POST COVID=156</t>
  </si>
  <si>
    <t>Note: 2023 not considered because of insufficient data.</t>
  </si>
  <si>
    <t>Essentials(2018-19)</t>
  </si>
  <si>
    <t>Essentials(2019-20)</t>
  </si>
  <si>
    <t>TOTAL AVERAGE OF ESSENTIALS PRE COVID = 144</t>
  </si>
  <si>
    <t>Essentials(2020-21)</t>
  </si>
  <si>
    <t>Essentials(2021-22)</t>
  </si>
  <si>
    <t>Prepared meals, socks, sweets etc.</t>
  </si>
  <si>
    <t>TOTAL AVERAGE OF ESSENTIALS POST COVID = 142</t>
  </si>
  <si>
    <t>Non Essentials(2018-19)</t>
  </si>
  <si>
    <t>%Inflation change is between average of March(2018)-Feb(2020) &amp; March(2020)-Feb(2022)i.e. pre and post Covid.</t>
  </si>
  <si>
    <t>Non alcoholic beverages</t>
  </si>
  <si>
    <t>TOTAL AVERAGE OF NON ESSENTIALS POST COVID = 149</t>
  </si>
  <si>
    <t>Non Essentials(2020-21)</t>
  </si>
  <si>
    <t>Non Essentials(2019-20)</t>
  </si>
  <si>
    <t>TOTAL AVERAGE OF NON ESSENTIALS PRE COVID = 140</t>
  </si>
  <si>
    <t>Housing(2018-19)</t>
  </si>
  <si>
    <t>Housing(2019-20)</t>
  </si>
  <si>
    <t>Housing(2020-21)</t>
  </si>
  <si>
    <t>Housing(2021-22)</t>
  </si>
  <si>
    <t>TOTAL AVERAGE OF HOUSING PRE COVID = 71</t>
  </si>
  <si>
    <t>TOTAL AVERAGE OF HOUSING POST COVID = 70</t>
  </si>
  <si>
    <t>Medical(2018-19)</t>
  </si>
  <si>
    <t>Medical(2019-20)</t>
  </si>
  <si>
    <t>Medical(2021-22)</t>
  </si>
  <si>
    <t>Medical(2020-21)</t>
  </si>
  <si>
    <t>TOTAL AVERAGE OF MEDICAL POST COVID = 154</t>
  </si>
  <si>
    <t>TOTAL AVERAGE OF MEDICAL PRE COVID = 143</t>
  </si>
  <si>
    <t>Education(2018-19)</t>
  </si>
  <si>
    <t>Education(2019-20)</t>
  </si>
  <si>
    <t>Education(2021-22)</t>
  </si>
  <si>
    <t>Education(2020-21)</t>
  </si>
  <si>
    <t>TOTAL AVERAGE OF EDUCATION PRE COVID = 150</t>
  </si>
  <si>
    <t>TOTAL AVERAGE OF EDUCATION PRE COVID = 147</t>
  </si>
  <si>
    <t>TOTAL AVERAGE OF NON ESSENTIALS POST COVID = 148</t>
  </si>
  <si>
    <t>Pre Covid</t>
  </si>
  <si>
    <t>Post Covid</t>
  </si>
  <si>
    <t>% Inflation</t>
  </si>
  <si>
    <t>Food inflation peaked to 11% due to Covid 19.</t>
  </si>
  <si>
    <t>Medical inflation reached to 8%.</t>
  </si>
  <si>
    <t>Education has highest fall in inflation due to Covid 19.</t>
  </si>
  <si>
    <t>Effect of COVID-19 pandemic on inflation rates in India(yearly) for Urban Sector</t>
  </si>
  <si>
    <t>Effect of COVID-19 pandemic on inflation rates in India(yearly) for Rural+Urban Sector</t>
  </si>
  <si>
    <t>TOTAL AVERAGE OF FOOD PRE COVID = 140</t>
  </si>
  <si>
    <t>TOTAL AVERAGE OF FOOD POST COVID=157</t>
  </si>
  <si>
    <t>TOTAL AVERAGE OF HOUSING POST COVID = 121</t>
  </si>
  <si>
    <t>TOTAL AVERAGE OF HOUSING PRE COVID = 121</t>
  </si>
  <si>
    <t>Food inflation peaked to 12% due to Covid 19.</t>
  </si>
  <si>
    <t>Effect of COVID-19 pandemic on inflation rates in India(yearly) for Rural + Urban Sector</t>
  </si>
  <si>
    <t>TOTAL AVERAGE OF MEDICAL PRE COVID = 144</t>
  </si>
  <si>
    <t>TOTAL AVERAGE OF EDUCATION PRE COVID = 151</t>
  </si>
  <si>
    <t>TOTAL AVERAGE OF NON ESSENTIALS POST COVID = 151</t>
  </si>
  <si>
    <t>TOTAL AVERAGE OF HOUSING POST COVID = 122</t>
  </si>
  <si>
    <t>TOTAL AVERAGE OF MEDICAL POST COVID = 155</t>
  </si>
  <si>
    <t>Contribution of different broader categories towards the CPI basket(May 2023)</t>
  </si>
  <si>
    <t>Total</t>
  </si>
  <si>
    <t>%</t>
  </si>
  <si>
    <t>A trend of Y-o-Y increase in CPI(rural+urban) inflation starting 2017 for the entire basket of products combined.</t>
  </si>
  <si>
    <t>Contribution(Rural)</t>
  </si>
  <si>
    <t>Contribution(Urban)</t>
  </si>
  <si>
    <t>Contribution(Rural+Urban)</t>
  </si>
  <si>
    <t>Non Essentials has the highest contribution among all sectors.</t>
  </si>
  <si>
    <t>Medical, Energy, Education, Transport and Food remains almost constant.</t>
  </si>
  <si>
    <t>Transport(2018-19)</t>
  </si>
  <si>
    <t>Transport(2019-20)</t>
  </si>
  <si>
    <t>Energy(2018-19)</t>
  </si>
  <si>
    <t>Energy(2019-20)</t>
  </si>
  <si>
    <t>Transport(2020-21)</t>
  </si>
  <si>
    <t>Transport(2021-22)</t>
  </si>
  <si>
    <t>Energy(2020-21)</t>
  </si>
  <si>
    <t>Energy(2021-22)</t>
  </si>
  <si>
    <t>TOTAL AVERAGE OF TRANSPORT POST COVID = 134</t>
  </si>
  <si>
    <t>TOTAL AVERAGE OF EDUCATION POST COVID = 147</t>
  </si>
  <si>
    <t>TOTAL AVERAGE OF ENERGY POST COVID = 146</t>
  </si>
  <si>
    <t>TOTAL AVERAGE OF ENERGY PRE COVID = 140</t>
  </si>
  <si>
    <t>TOTAL AVERAGE OF TRANSPORT PRE COVID = 126</t>
  </si>
  <si>
    <t>TOTAL AVERAGE OF TRANSPORT POST COVID = 133</t>
  </si>
  <si>
    <t>TOTAL AVERAGE OF ENERGY PRE COVID = 139</t>
  </si>
  <si>
    <t>TOTAL AVERAGE OF TRANSPORT PRE COVID = 125</t>
  </si>
  <si>
    <t>For objective 5 download the data set of crude oil from ppac.gov.in</t>
  </si>
  <si>
    <t>password of raw data=23</t>
  </si>
  <si>
    <t>Meat and Fish</t>
  </si>
  <si>
    <t>Cereals and Products</t>
  </si>
  <si>
    <t>Crude Oil Prices</t>
  </si>
  <si>
    <t>Correlation with Crude Oil -</t>
  </si>
  <si>
    <t>Food monthwise</t>
  </si>
  <si>
    <t>Essentials monthwise</t>
  </si>
  <si>
    <t>Non Essentials Monthwise</t>
  </si>
  <si>
    <t>Influence of Imported Crude Oil Price Fluctuations have on India's inflation(monthwise) for Rural Sector.</t>
  </si>
  <si>
    <t>Influence of Imported Crude Oil Price Fluctuations have on India's inflation(monthwise) for Urban Sector.</t>
  </si>
  <si>
    <t>Influence of Imported Crude Oil Price Fluctuations have on India's inflation(monthwise) for Rural + Urban Sector.</t>
  </si>
  <si>
    <t>Rural + Urban</t>
  </si>
  <si>
    <t>Sectorwise influence of Crude Oil Prices on Different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</si>
</sst>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0.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"/>
      <sz val="2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6">
    <xf numFmtId="0" fontId="0" fillId="0" borderId="0" xfId="0"/>
    <xf numFmtId="0" fontId="18" fillId="33" borderId="11" xfId="0" applyFont="1" applyFill="1" applyBorder="1"/>
    <xf numFmtId="0" fontId="18" fillId="33" borderId="10" xfId="0" applyFont="1" applyFill="1" applyBorder="1"/>
    <xf numFmtId="0" fontId="19" fillId="0" borderId="0" xfId="0" applyFont="1"/>
    <xf numFmtId="0" fontId="18" fillId="34" borderId="10" xfId="0" applyFont="1" applyFill="1" applyBorder="1"/>
    <xf numFmtId="0" fontId="18" fillId="34" borderId="11" xfId="0" applyFont="1" applyFill="1" applyBorder="1"/>
    <xf numFmtId="0" fontId="0" fillId="34" borderId="0" xfId="0" applyFill="1" applyAlignment="1"/>
    <xf numFmtId="0" fontId="21" fillId="0" borderId="0" xfId="0" applyFont="1" applyAlignment="1">
      <alignment horizontal="center"/>
    </xf>
    <xf numFmtId="0" fontId="21" fillId="0" borderId="0" xfId="0" applyFont="1" applyAlignment="1"/>
    <xf numFmtId="0" fontId="0" fillId="0" borderId="0" xfId="0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164" fontId="0" fillId="0" borderId="0" xfId="0" applyNumberFormat="1"/>
    <xf numFmtId="10" fontId="0" fillId="0" borderId="0" xfId="0" applyNumberFormat="1"/>
    <xf numFmtId="0" fontId="0" fillId="0" borderId="0" xfId="0" applyAlignment="1"/>
    <xf numFmtId="0" fontId="16" fillId="0" borderId="0" xfId="0" applyFont="1" applyAlignment="1"/>
    <xf numFmtId="17" fontId="22" fillId="35" borderId="17" xfId="0" applyNumberFormat="1" applyFont="1" applyFill="1" applyBorder="1"/>
    <xf numFmtId="0" fontId="0" fillId="35" borderId="0" xfId="0" applyFill="1" applyBorder="1"/>
    <xf numFmtId="164" fontId="0" fillId="35" borderId="18" xfId="42" applyNumberFormat="1" applyFont="1" applyFill="1" applyBorder="1"/>
    <xf numFmtId="0" fontId="22" fillId="35" borderId="17" xfId="0" applyFont="1" applyFill="1" applyBorder="1"/>
    <xf numFmtId="9" fontId="0" fillId="35" borderId="18" xfId="42" applyFont="1" applyFill="1" applyBorder="1"/>
    <xf numFmtId="0" fontId="0" fillId="35" borderId="0" xfId="0" applyFill="1"/>
    <xf numFmtId="1" fontId="0" fillId="0" borderId="0" xfId="0" applyNumberFormat="1"/>
    <xf numFmtId="1" fontId="0" fillId="0" borderId="0" xfId="0" applyNumberFormat="1" applyBorder="1"/>
    <xf numFmtId="0" fontId="16" fillId="0" borderId="17" xfId="0" applyFont="1" applyBorder="1"/>
    <xf numFmtId="0" fontId="16" fillId="0" borderId="0" xfId="0" applyFont="1" applyBorder="1"/>
    <xf numFmtId="0" fontId="26" fillId="0" borderId="0" xfId="0" applyFont="1" applyAlignment="1"/>
    <xf numFmtId="0" fontId="23" fillId="0" borderId="0" xfId="0" applyFont="1" applyBorder="1"/>
    <xf numFmtId="0" fontId="23" fillId="0" borderId="17" xfId="0" applyFont="1" applyBorder="1"/>
    <xf numFmtId="1" fontId="0" fillId="0" borderId="18" xfId="0" applyNumberFormat="1" applyBorder="1"/>
    <xf numFmtId="0" fontId="0" fillId="37" borderId="32" xfId="0" applyFont="1" applyFill="1" applyBorder="1"/>
    <xf numFmtId="0" fontId="0" fillId="37" borderId="33" xfId="0" applyFont="1" applyFill="1" applyBorder="1"/>
    <xf numFmtId="0" fontId="0" fillId="38" borderId="0" xfId="0" applyFill="1"/>
    <xf numFmtId="1" fontId="0" fillId="38" borderId="0" xfId="0" applyNumberFormat="1" applyFill="1"/>
    <xf numFmtId="0" fontId="0" fillId="0" borderId="23" xfId="0" applyBorder="1"/>
    <xf numFmtId="0" fontId="0" fillId="0" borderId="35" xfId="0" applyBorder="1"/>
    <xf numFmtId="0" fontId="16" fillId="0" borderId="10" xfId="0" applyFont="1" applyBorder="1"/>
    <xf numFmtId="0" fontId="16" fillId="0" borderId="36" xfId="0" applyFont="1" applyBorder="1"/>
    <xf numFmtId="0" fontId="16" fillId="0" borderId="37" xfId="0" applyFont="1" applyBorder="1"/>
    <xf numFmtId="0" fontId="0" fillId="0" borderId="23" xfId="0" applyFill="1" applyBorder="1"/>
    <xf numFmtId="0" fontId="0" fillId="39" borderId="0" xfId="0" applyFill="1"/>
    <xf numFmtId="0" fontId="0" fillId="0" borderId="35" xfId="0" applyFill="1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9" xfId="0" applyBorder="1"/>
    <xf numFmtId="0" fontId="23" fillId="40" borderId="34" xfId="0" applyFont="1" applyFill="1" applyBorder="1" applyAlignment="1">
      <alignment horizontal="center"/>
    </xf>
    <xf numFmtId="0" fontId="23" fillId="40" borderId="11" xfId="0" applyFont="1" applyFill="1" applyBorder="1" applyAlignment="1">
      <alignment horizontal="center"/>
    </xf>
    <xf numFmtId="0" fontId="23" fillId="40" borderId="36" xfId="0" applyFont="1" applyFill="1" applyBorder="1" applyAlignment="1">
      <alignment horizontal="center"/>
    </xf>
    <xf numFmtId="0" fontId="23" fillId="40" borderId="37" xfId="0" applyFont="1" applyFill="1" applyBorder="1" applyAlignment="1">
      <alignment horizontal="center"/>
    </xf>
    <xf numFmtId="0" fontId="23" fillId="40" borderId="45" xfId="0" applyFont="1" applyFill="1" applyBorder="1" applyAlignment="1">
      <alignment horizontal="center"/>
    </xf>
    <xf numFmtId="0" fontId="22" fillId="40" borderId="40" xfId="0" applyFont="1" applyFill="1" applyBorder="1"/>
    <xf numFmtId="9" fontId="22" fillId="40" borderId="35" xfId="42" applyFont="1" applyFill="1" applyBorder="1"/>
    <xf numFmtId="0" fontId="22" fillId="40" borderId="35" xfId="0" applyFont="1" applyFill="1" applyBorder="1"/>
    <xf numFmtId="9" fontId="22" fillId="40" borderId="39" xfId="42" applyFont="1" applyFill="1" applyBorder="1"/>
    <xf numFmtId="0" fontId="23" fillId="40" borderId="43" xfId="0" applyFont="1" applyFill="1" applyBorder="1" applyAlignment="1">
      <alignment horizontal="center"/>
    </xf>
    <xf numFmtId="0" fontId="22" fillId="40" borderId="41" xfId="0" applyFont="1" applyFill="1" applyBorder="1"/>
    <xf numFmtId="0" fontId="22" fillId="40" borderId="23" xfId="0" applyFont="1" applyFill="1" applyBorder="1"/>
    <xf numFmtId="0" fontId="23" fillId="40" borderId="44" xfId="0" applyFont="1" applyFill="1" applyBorder="1" applyAlignment="1">
      <alignment horizontal="center"/>
    </xf>
    <xf numFmtId="0" fontId="22" fillId="40" borderId="42" xfId="0" applyFont="1" applyFill="1" applyBorder="1"/>
    <xf numFmtId="9" fontId="22" fillId="40" borderId="30" xfId="0" applyNumberFormat="1" applyFont="1" applyFill="1" applyBorder="1"/>
    <xf numFmtId="0" fontId="22" fillId="40" borderId="30" xfId="0" applyFont="1" applyFill="1" applyBorder="1"/>
    <xf numFmtId="9" fontId="22" fillId="40" borderId="48" xfId="42" applyFont="1" applyFill="1" applyBorder="1"/>
    <xf numFmtId="9" fontId="22" fillId="40" borderId="49" xfId="42" applyFont="1" applyFill="1" applyBorder="1"/>
    <xf numFmtId="0" fontId="24" fillId="40" borderId="34" xfId="0" applyFont="1" applyFill="1" applyBorder="1"/>
    <xf numFmtId="0" fontId="24" fillId="40" borderId="12" xfId="0" applyFont="1" applyFill="1" applyBorder="1"/>
    <xf numFmtId="0" fontId="24" fillId="40" borderId="22" xfId="0" applyFont="1" applyFill="1" applyBorder="1"/>
    <xf numFmtId="164" fontId="22" fillId="40" borderId="28" xfId="42" applyNumberFormat="1" applyFont="1" applyFill="1" applyBorder="1"/>
    <xf numFmtId="164" fontId="22" fillId="40" borderId="31" xfId="42" applyNumberFormat="1" applyFont="1" applyFill="1" applyBorder="1"/>
    <xf numFmtId="0" fontId="22" fillId="40" borderId="43" xfId="0" applyFont="1" applyFill="1" applyBorder="1"/>
    <xf numFmtId="0" fontId="22" fillId="40" borderId="44" xfId="0" applyFont="1" applyFill="1" applyBorder="1"/>
    <xf numFmtId="0" fontId="22" fillId="40" borderId="45" xfId="0" applyFont="1" applyFill="1" applyBorder="1"/>
    <xf numFmtId="164" fontId="22" fillId="40" borderId="39" xfId="42" applyNumberFormat="1" applyFont="1" applyFill="1" applyBorder="1"/>
    <xf numFmtId="0" fontId="24" fillId="40" borderId="11" xfId="0" applyFont="1" applyFill="1" applyBorder="1"/>
    <xf numFmtId="0" fontId="24" fillId="40" borderId="36" xfId="0" applyFont="1" applyFill="1" applyBorder="1"/>
    <xf numFmtId="0" fontId="24" fillId="40" borderId="37" xfId="0" applyFont="1" applyFill="1" applyBorder="1"/>
    <xf numFmtId="9" fontId="22" fillId="35" borderId="35" xfId="42" applyFont="1" applyFill="1" applyBorder="1"/>
    <xf numFmtId="9" fontId="22" fillId="35" borderId="39" xfId="42" applyFont="1" applyFill="1" applyBorder="1"/>
    <xf numFmtId="0" fontId="22" fillId="36" borderId="23" xfId="0" applyFont="1" applyFill="1" applyBorder="1"/>
    <xf numFmtId="0" fontId="22" fillId="36" borderId="41" xfId="0" applyFont="1" applyFill="1" applyBorder="1"/>
    <xf numFmtId="164" fontId="22" fillId="35" borderId="28" xfId="42" applyNumberFormat="1" applyFont="1" applyFill="1" applyBorder="1"/>
    <xf numFmtId="17" fontId="22" fillId="40" borderId="17" xfId="0" applyNumberFormat="1" applyFont="1" applyFill="1" applyBorder="1"/>
    <xf numFmtId="0" fontId="0" fillId="40" borderId="0" xfId="0" applyFill="1" applyBorder="1"/>
    <xf numFmtId="164" fontId="0" fillId="40" borderId="18" xfId="42" applyNumberFormat="1" applyFont="1" applyFill="1" applyBorder="1"/>
    <xf numFmtId="17" fontId="22" fillId="40" borderId="19" xfId="0" applyNumberFormat="1" applyFont="1" applyFill="1" applyBorder="1"/>
    <xf numFmtId="0" fontId="0" fillId="40" borderId="13" xfId="0" applyFill="1" applyBorder="1"/>
    <xf numFmtId="164" fontId="0" fillId="40" borderId="20" xfId="42" applyNumberFormat="1" applyFont="1" applyFill="1" applyBorder="1"/>
    <xf numFmtId="0" fontId="0" fillId="40" borderId="18" xfId="0" applyFill="1" applyBorder="1"/>
    <xf numFmtId="0" fontId="22" fillId="40" borderId="17" xfId="0" applyFont="1" applyFill="1" applyBorder="1"/>
    <xf numFmtId="9" fontId="0" fillId="40" borderId="18" xfId="42" applyFont="1" applyFill="1" applyBorder="1"/>
    <xf numFmtId="0" fontId="22" fillId="40" borderId="19" xfId="0" applyFont="1" applyFill="1" applyBorder="1"/>
    <xf numFmtId="9" fontId="0" fillId="40" borderId="20" xfId="42" applyFont="1" applyFill="1" applyBorder="1"/>
    <xf numFmtId="0" fontId="0" fillId="40" borderId="0" xfId="0" applyFill="1"/>
    <xf numFmtId="0" fontId="23" fillId="40" borderId="21" xfId="0" applyFont="1" applyFill="1" applyBorder="1"/>
    <xf numFmtId="0" fontId="16" fillId="40" borderId="12" xfId="0" applyFont="1" applyFill="1" applyBorder="1"/>
    <xf numFmtId="0" fontId="16" fillId="40" borderId="22" xfId="0" applyFont="1" applyFill="1" applyBorder="1"/>
    <xf numFmtId="17" fontId="16" fillId="40" borderId="12" xfId="0" applyNumberFormat="1" applyFont="1" applyFill="1" applyBorder="1"/>
    <xf numFmtId="0" fontId="0" fillId="34" borderId="0" xfId="0" applyFill="1" applyBorder="1" applyAlignment="1">
      <alignment horizontal="center"/>
    </xf>
    <xf numFmtId="0" fontId="0" fillId="34" borderId="0" xfId="0" applyFill="1"/>
    <xf numFmtId="1" fontId="0" fillId="34" borderId="0" xfId="0" applyNumberFormat="1" applyFill="1"/>
    <xf numFmtId="0" fontId="23" fillId="40" borderId="24" xfId="0" applyFont="1" applyFill="1" applyBorder="1"/>
    <xf numFmtId="0" fontId="0" fillId="40" borderId="27" xfId="0" applyFill="1" applyBorder="1"/>
    <xf numFmtId="0" fontId="23" fillId="40" borderId="23" xfId="0" applyFont="1" applyFill="1" applyBorder="1"/>
    <xf numFmtId="0" fontId="23" fillId="40" borderId="23" xfId="0" applyFont="1" applyFill="1" applyBorder="1" applyAlignment="1">
      <alignment horizontal="center"/>
    </xf>
    <xf numFmtId="0" fontId="23" fillId="40" borderId="28" xfId="0" applyFont="1" applyFill="1" applyBorder="1" applyAlignment="1">
      <alignment horizontal="center"/>
    </xf>
    <xf numFmtId="0" fontId="23" fillId="40" borderId="27" xfId="0" applyFont="1" applyFill="1" applyBorder="1"/>
    <xf numFmtId="0" fontId="0" fillId="40" borderId="23" xfId="0" applyFill="1" applyBorder="1"/>
    <xf numFmtId="0" fontId="0" fillId="40" borderId="28" xfId="0" applyFill="1" applyBorder="1"/>
    <xf numFmtId="0" fontId="23" fillId="40" borderId="29" xfId="0" applyFont="1" applyFill="1" applyBorder="1"/>
    <xf numFmtId="0" fontId="0" fillId="40" borderId="30" xfId="0" applyFill="1" applyBorder="1"/>
    <xf numFmtId="0" fontId="0" fillId="40" borderId="31" xfId="0" applyFill="1" applyBorder="1"/>
    <xf numFmtId="0" fontId="24" fillId="40" borderId="21" xfId="0" applyFont="1" applyFill="1" applyBorder="1"/>
    <xf numFmtId="0" fontId="24" fillId="40" borderId="17" xfId="0" applyFont="1" applyFill="1" applyBorder="1"/>
    <xf numFmtId="0" fontId="28" fillId="40" borderId="0" xfId="0" applyFont="1" applyFill="1" applyBorder="1"/>
    <xf numFmtId="9" fontId="28" fillId="40" borderId="18" xfId="42" applyFont="1" applyFill="1" applyBorder="1"/>
    <xf numFmtId="0" fontId="24" fillId="40" borderId="19" xfId="0" applyFont="1" applyFill="1" applyBorder="1"/>
    <xf numFmtId="0" fontId="28" fillId="40" borderId="13" xfId="0" applyFont="1" applyFill="1" applyBorder="1"/>
    <xf numFmtId="9" fontId="28" fillId="40" borderId="20" xfId="42" applyFont="1" applyFill="1" applyBorder="1"/>
    <xf numFmtId="0" fontId="28" fillId="0" borderId="0" xfId="0" applyFont="1"/>
    <xf numFmtId="0" fontId="24" fillId="0" borderId="0" xfId="0" applyFont="1" applyAlignment="1"/>
    <xf numFmtId="17" fontId="23" fillId="0" borderId="0" xfId="0" applyNumberFormat="1" applyFont="1" applyBorder="1"/>
    <xf numFmtId="0" fontId="22" fillId="0" borderId="23" xfId="0" applyFont="1" applyBorder="1" applyAlignment="1"/>
    <xf numFmtId="0" fontId="32" fillId="0" borderId="52" xfId="0" applyFont="1" applyBorder="1" applyAlignment="1"/>
    <xf numFmtId="0" fontId="22" fillId="0" borderId="52" xfId="0" applyFont="1" applyBorder="1" applyAlignment="1">
      <alignment horizontal="center" vertical="center" wrapText="1"/>
    </xf>
    <xf numFmtId="0" fontId="22" fillId="0" borderId="54" xfId="0" applyFont="1" applyBorder="1" applyAlignment="1">
      <alignment horizontal="center" vertical="center" wrapText="1"/>
    </xf>
    <xf numFmtId="2" fontId="24" fillId="42" borderId="34" xfId="0" applyNumberFormat="1" applyFont="1" applyFill="1" applyBorder="1" applyAlignment="1">
      <alignment vertical="center" wrapText="1"/>
    </xf>
    <xf numFmtId="0" fontId="22" fillId="42" borderId="34" xfId="0" applyFont="1" applyFill="1" applyBorder="1" applyAlignment="1">
      <alignment vertical="center" wrapText="1"/>
    </xf>
    <xf numFmtId="0" fontId="22" fillId="42" borderId="34" xfId="0" applyFont="1" applyFill="1" applyBorder="1" applyAlignment="1">
      <alignment horizontal="center" vertical="center" wrapText="1"/>
    </xf>
    <xf numFmtId="0" fontId="24" fillId="0" borderId="52" xfId="0" applyFont="1" applyBorder="1" applyAlignment="1"/>
    <xf numFmtId="0" fontId="22" fillId="0" borderId="52" xfId="0" applyFont="1" applyBorder="1" applyAlignment="1">
      <alignment horizontal="center"/>
    </xf>
    <xf numFmtId="2" fontId="24" fillId="0" borderId="52" xfId="0" applyNumberFormat="1" applyFont="1" applyBorder="1" applyAlignment="1">
      <alignment horizontal="center"/>
    </xf>
    <xf numFmtId="2" fontId="24" fillId="42" borderId="34" xfId="0" applyNumberFormat="1" applyFont="1" applyFill="1" applyBorder="1" applyAlignment="1">
      <alignment horizontal="center"/>
    </xf>
    <xf numFmtId="0" fontId="33" fillId="42" borderId="34" xfId="0" applyFont="1" applyFill="1" applyBorder="1" applyAlignment="1">
      <alignment wrapText="1"/>
    </xf>
    <xf numFmtId="0" fontId="33" fillId="42" borderId="34" xfId="0" applyFont="1" applyFill="1" applyBorder="1" applyAlignment="1">
      <alignment vertical="center" wrapText="1"/>
    </xf>
    <xf numFmtId="0" fontId="34" fillId="42" borderId="34" xfId="0" applyFont="1" applyFill="1" applyBorder="1" applyAlignment="1">
      <alignment vertical="center" wrapText="1"/>
    </xf>
    <xf numFmtId="0" fontId="34" fillId="42" borderId="34" xfId="0" applyFont="1" applyFill="1" applyBorder="1" applyAlignment="1">
      <alignment horizontal="center" vertical="center" wrapText="1"/>
    </xf>
    <xf numFmtId="0" fontId="33" fillId="42" borderId="34" xfId="0" applyFont="1" applyFill="1" applyBorder="1" applyAlignment="1">
      <alignment horizontal="center" vertical="center" wrapText="1"/>
    </xf>
    <xf numFmtId="2" fontId="24" fillId="42" borderId="44" xfId="0" applyNumberFormat="1" applyFont="1" applyFill="1" applyBorder="1" applyAlignment="1">
      <alignment horizontal="center"/>
    </xf>
    <xf numFmtId="0" fontId="23" fillId="0" borderId="52" xfId="0" applyFont="1" applyBorder="1" applyAlignment="1"/>
    <xf numFmtId="0" fontId="24" fillId="42" borderId="34" xfId="0" applyFont="1" applyFill="1" applyBorder="1" applyAlignment="1"/>
    <xf numFmtId="0" fontId="0" fillId="42" borderId="17" xfId="0" applyFill="1" applyBorder="1"/>
    <xf numFmtId="0" fontId="0" fillId="42" borderId="0" xfId="0" applyFill="1" applyBorder="1"/>
    <xf numFmtId="17" fontId="23" fillId="36" borderId="25" xfId="0" applyNumberFormat="1" applyFont="1" applyFill="1" applyBorder="1"/>
    <xf numFmtId="17" fontId="23" fillId="36" borderId="26" xfId="0" applyNumberFormat="1" applyFont="1" applyFill="1" applyBorder="1"/>
    <xf numFmtId="0" fontId="23" fillId="36" borderId="51" xfId="0" applyFont="1" applyFill="1" applyBorder="1" applyAlignment="1">
      <alignment horizontal="right"/>
    </xf>
    <xf numFmtId="17" fontId="23" fillId="36" borderId="23" xfId="0" applyNumberFormat="1" applyFont="1" applyFill="1" applyBorder="1"/>
    <xf numFmtId="17" fontId="23" fillId="36" borderId="30" xfId="0" applyNumberFormat="1" applyFont="1" applyFill="1" applyBorder="1"/>
    <xf numFmtId="17" fontId="23" fillId="38" borderId="0" xfId="0" applyNumberFormat="1" applyFont="1" applyFill="1" applyBorder="1"/>
    <xf numFmtId="0" fontId="0" fillId="38" borderId="0" xfId="0" applyFill="1" applyBorder="1"/>
    <xf numFmtId="0" fontId="33" fillId="42" borderId="45" xfId="0" applyFont="1" applyFill="1" applyBorder="1" applyAlignment="1">
      <alignment horizontal="center" vertical="center" wrapText="1"/>
    </xf>
    <xf numFmtId="0" fontId="22" fillId="42" borderId="45" xfId="0" applyFont="1" applyFill="1" applyBorder="1" applyAlignment="1">
      <alignment horizontal="center" vertical="center" wrapText="1"/>
    </xf>
    <xf numFmtId="0" fontId="22" fillId="42" borderId="46" xfId="0" applyFont="1" applyFill="1" applyBorder="1" applyAlignment="1">
      <alignment horizontal="center" vertical="center" wrapText="1"/>
    </xf>
    <xf numFmtId="0" fontId="0" fillId="42" borderId="34" xfId="0" applyFont="1" applyFill="1" applyBorder="1" applyAlignment="1">
      <alignment horizontal="center" vertical="center"/>
    </xf>
    <xf numFmtId="0" fontId="24" fillId="42" borderId="22" xfId="0" applyFont="1" applyFill="1" applyBorder="1" applyAlignment="1"/>
    <xf numFmtId="0" fontId="0" fillId="0" borderId="52" xfId="0" applyBorder="1"/>
    <xf numFmtId="0" fontId="22" fillId="0" borderId="54" xfId="0" applyFont="1" applyBorder="1" applyAlignment="1">
      <alignment horizontal="center"/>
    </xf>
    <xf numFmtId="2" fontId="24" fillId="34" borderId="52" xfId="0" applyNumberFormat="1" applyFont="1" applyFill="1" applyBorder="1" applyAlignment="1">
      <alignment vertical="center" wrapText="1"/>
    </xf>
    <xf numFmtId="17" fontId="23" fillId="36" borderId="51" xfId="0" applyNumberFormat="1" applyFont="1" applyFill="1" applyBorder="1"/>
    <xf numFmtId="17" fontId="23" fillId="36" borderId="57" xfId="0" applyNumberFormat="1" applyFont="1" applyFill="1" applyBorder="1"/>
    <xf numFmtId="2" fontId="24" fillId="42" borderId="58" xfId="0" applyNumberFormat="1" applyFont="1" applyFill="1" applyBorder="1" applyAlignment="1">
      <alignment vertical="center" wrapText="1"/>
    </xf>
    <xf numFmtId="2" fontId="24" fillId="42" borderId="15" xfId="0" applyNumberFormat="1" applyFont="1" applyFill="1" applyBorder="1" applyAlignment="1">
      <alignment vertical="center" wrapText="1"/>
    </xf>
    <xf numFmtId="2" fontId="24" fillId="42" borderId="14" xfId="0" applyNumberFormat="1" applyFont="1" applyFill="1" applyBorder="1" applyAlignment="1">
      <alignment vertical="center" wrapText="1"/>
    </xf>
    <xf numFmtId="2" fontId="24" fillId="34" borderId="54" xfId="0" applyNumberFormat="1" applyFont="1" applyFill="1" applyBorder="1" applyAlignment="1">
      <alignment vertical="center" wrapText="1"/>
    </xf>
    <xf numFmtId="2" fontId="24" fillId="42" borderId="16" xfId="0" applyNumberFormat="1" applyFont="1" applyFill="1" applyBorder="1" applyAlignment="1">
      <alignment vertical="center" wrapText="1"/>
    </xf>
    <xf numFmtId="0" fontId="0" fillId="0" borderId="25" xfId="0" applyBorder="1"/>
    <xf numFmtId="0" fontId="0" fillId="34" borderId="23" xfId="0" applyFill="1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2" fontId="23" fillId="36" borderId="50" xfId="0" applyNumberFormat="1" applyFont="1" applyFill="1" applyBorder="1"/>
    <xf numFmtId="2" fontId="23" fillId="36" borderId="23" xfId="0" applyNumberFormat="1" applyFont="1" applyFill="1" applyBorder="1"/>
    <xf numFmtId="2" fontId="23" fillId="36" borderId="56" xfId="0" applyNumberFormat="1" applyFont="1" applyFill="1" applyBorder="1"/>
    <xf numFmtId="0" fontId="0" fillId="0" borderId="53" xfId="0" applyBorder="1"/>
    <xf numFmtId="0" fontId="0" fillId="0" borderId="59" xfId="0" applyBorder="1"/>
    <xf numFmtId="0" fontId="22" fillId="42" borderId="19" xfId="0" applyFont="1" applyFill="1" applyBorder="1" applyAlignment="1">
      <alignment horizontal="center" vertical="center" wrapText="1"/>
    </xf>
    <xf numFmtId="0" fontId="22" fillId="42" borderId="21" xfId="0" applyFont="1" applyFill="1" applyBorder="1" applyAlignment="1">
      <alignment horizontal="center" vertical="center" wrapText="1"/>
    </xf>
    <xf numFmtId="0" fontId="33" fillId="42" borderId="21" xfId="0" applyFont="1" applyFill="1" applyBorder="1" applyAlignment="1">
      <alignment horizontal="center" vertical="center" wrapText="1"/>
    </xf>
    <xf numFmtId="0" fontId="34" fillId="42" borderId="21" xfId="0" applyFont="1" applyFill="1" applyBorder="1" applyAlignment="1">
      <alignment horizontal="center" vertical="center" wrapText="1"/>
    </xf>
    <xf numFmtId="0" fontId="33" fillId="42" borderId="19" xfId="0" applyFont="1" applyFill="1" applyBorder="1" applyAlignment="1">
      <alignment horizontal="center" vertical="center" wrapText="1"/>
    </xf>
    <xf numFmtId="0" fontId="22" fillId="42" borderId="60" xfId="0" applyFont="1" applyFill="1" applyBorder="1" applyAlignment="1">
      <alignment horizontal="center" vertical="center" wrapText="1"/>
    </xf>
    <xf numFmtId="2" fontId="28" fillId="44" borderId="23" xfId="0" applyNumberFormat="1" applyFont="1" applyFill="1" applyBorder="1" applyAlignment="1">
      <alignment horizontal="center" vertical="center"/>
    </xf>
    <xf numFmtId="2" fontId="28" fillId="44" borderId="27" xfId="0" applyNumberFormat="1" applyFont="1" applyFill="1" applyBorder="1" applyAlignment="1">
      <alignment horizontal="center" vertical="center"/>
    </xf>
    <xf numFmtId="2" fontId="28" fillId="44" borderId="28" xfId="0" applyNumberFormat="1" applyFont="1" applyFill="1" applyBorder="1" applyAlignment="1">
      <alignment horizontal="center" vertical="center"/>
    </xf>
    <xf numFmtId="2" fontId="28" fillId="44" borderId="29" xfId="0" applyNumberFormat="1" applyFont="1" applyFill="1" applyBorder="1" applyAlignment="1">
      <alignment horizontal="center" vertical="center"/>
    </xf>
    <xf numFmtId="2" fontId="28" fillId="44" borderId="30" xfId="0" applyNumberFormat="1" applyFont="1" applyFill="1" applyBorder="1" applyAlignment="1">
      <alignment horizontal="center" vertical="center"/>
    </xf>
    <xf numFmtId="2" fontId="28" fillId="44" borderId="31" xfId="0" applyNumberFormat="1" applyFont="1" applyFill="1" applyBorder="1" applyAlignment="1">
      <alignment horizontal="center" vertical="center"/>
    </xf>
    <xf numFmtId="2" fontId="28" fillId="44" borderId="38" xfId="0" applyNumberFormat="1" applyFont="1" applyFill="1" applyBorder="1" applyAlignment="1">
      <alignment horizontal="center" vertical="center"/>
    </xf>
    <xf numFmtId="2" fontId="28" fillId="44" borderId="35" xfId="0" applyNumberFormat="1" applyFont="1" applyFill="1" applyBorder="1" applyAlignment="1">
      <alignment horizontal="center" vertical="center"/>
    </xf>
    <xf numFmtId="2" fontId="28" fillId="44" borderId="39" xfId="0" applyNumberFormat="1" applyFont="1" applyFill="1" applyBorder="1" applyAlignment="1">
      <alignment horizontal="center" vertical="center"/>
    </xf>
    <xf numFmtId="0" fontId="18" fillId="44" borderId="34" xfId="0" applyFont="1" applyFill="1" applyBorder="1" applyAlignment="1">
      <alignment vertical="center"/>
    </xf>
    <xf numFmtId="0" fontId="31" fillId="34" borderId="0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24" fillId="40" borderId="10" xfId="0" applyFont="1" applyFill="1" applyBorder="1" applyAlignment="1">
      <alignment horizontal="center"/>
    </xf>
    <xf numFmtId="0" fontId="24" fillId="40" borderId="36" xfId="0" applyFont="1" applyFill="1" applyBorder="1" applyAlignment="1">
      <alignment horizontal="center"/>
    </xf>
    <xf numFmtId="0" fontId="24" fillId="40" borderId="37" xfId="0" applyFont="1" applyFill="1" applyBorder="1" applyAlignment="1">
      <alignment horizontal="center"/>
    </xf>
    <xf numFmtId="0" fontId="22" fillId="34" borderId="0" xfId="0" applyFont="1" applyFill="1" applyBorder="1" applyAlignment="1">
      <alignment horizontal="center"/>
    </xf>
    <xf numFmtId="0" fontId="24" fillId="3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4" fillId="35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29" fillId="41" borderId="21" xfId="0" applyFont="1" applyFill="1" applyBorder="1" applyAlignment="1">
      <alignment horizontal="center"/>
    </xf>
    <xf numFmtId="0" fontId="29" fillId="41" borderId="12" xfId="0" applyFont="1" applyFill="1" applyBorder="1" applyAlignment="1">
      <alignment horizontal="center"/>
    </xf>
    <xf numFmtId="0" fontId="29" fillId="41" borderId="22" xfId="0" applyFont="1" applyFill="1" applyBorder="1" applyAlignment="1">
      <alignment horizontal="center"/>
    </xf>
    <xf numFmtId="0" fontId="23" fillId="40" borderId="25" xfId="0" applyFont="1" applyFill="1" applyBorder="1" applyAlignment="1">
      <alignment horizontal="center"/>
    </xf>
    <xf numFmtId="0" fontId="23" fillId="40" borderId="2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0" fillId="41" borderId="21" xfId="0" applyFont="1" applyFill="1" applyBorder="1" applyAlignment="1">
      <alignment horizontal="center"/>
    </xf>
    <xf numFmtId="0" fontId="30" fillId="41" borderId="12" xfId="0" applyFont="1" applyFill="1" applyBorder="1" applyAlignment="1">
      <alignment horizontal="center"/>
    </xf>
    <xf numFmtId="0" fontId="30" fillId="41" borderId="22" xfId="0" applyFont="1" applyFill="1" applyBorder="1" applyAlignment="1">
      <alignment horizontal="center"/>
    </xf>
    <xf numFmtId="0" fontId="24" fillId="42" borderId="21" xfId="0" applyFont="1" applyFill="1" applyBorder="1" applyAlignment="1">
      <alignment horizontal="center"/>
    </xf>
    <xf numFmtId="0" fontId="24" fillId="42" borderId="12" xfId="0" applyFont="1" applyFill="1" applyBorder="1" applyAlignment="1">
      <alignment horizontal="center"/>
    </xf>
    <xf numFmtId="0" fontId="30" fillId="43" borderId="21" xfId="0" applyFont="1" applyFill="1" applyBorder="1" applyAlignment="1">
      <alignment horizontal="center"/>
    </xf>
    <xf numFmtId="0" fontId="30" fillId="43" borderId="12" xfId="0" applyFont="1" applyFill="1" applyBorder="1" applyAlignment="1">
      <alignment horizontal="center"/>
    </xf>
    <xf numFmtId="0" fontId="30" fillId="43" borderId="22" xfId="0" applyFont="1" applyFill="1" applyBorder="1" applyAlignment="1">
      <alignment horizontal="center"/>
    </xf>
    <xf numFmtId="0" fontId="24" fillId="36" borderId="24" xfId="0" applyFont="1" applyFill="1" applyBorder="1" applyAlignment="1">
      <alignment horizontal="center" vertical="center" wrapText="1"/>
    </xf>
    <xf numFmtId="0" fontId="24" fillId="36" borderId="25" xfId="0" applyFont="1" applyFill="1" applyBorder="1" applyAlignment="1">
      <alignment horizontal="center" vertical="center" wrapText="1"/>
    </xf>
    <xf numFmtId="0" fontId="24" fillId="36" borderId="27" xfId="0" applyFont="1" applyFill="1" applyBorder="1" applyAlignment="1">
      <alignment horizontal="center" vertical="center" wrapText="1"/>
    </xf>
    <xf numFmtId="0" fontId="24" fillId="36" borderId="23" xfId="0" applyFont="1" applyFill="1" applyBorder="1" applyAlignment="1">
      <alignment horizontal="center" vertical="center" wrapText="1"/>
    </xf>
    <xf numFmtId="0" fontId="24" fillId="42" borderId="27" xfId="0" applyFont="1" applyFill="1" applyBorder="1" applyAlignment="1">
      <alignment horizontal="center"/>
    </xf>
    <xf numFmtId="0" fontId="24" fillId="42" borderId="23" xfId="0" applyFont="1" applyFill="1" applyBorder="1" applyAlignment="1">
      <alignment horizontal="center"/>
    </xf>
    <xf numFmtId="0" fontId="24" fillId="42" borderId="55" xfId="0" applyFont="1" applyFill="1" applyBorder="1" applyAlignment="1">
      <alignment horizontal="center"/>
    </xf>
    <xf numFmtId="0" fontId="32" fillId="42" borderId="21" xfId="0" applyFont="1" applyFill="1" applyBorder="1" applyAlignment="1">
      <alignment horizontal="center"/>
    </xf>
    <xf numFmtId="0" fontId="32" fillId="42" borderId="12" xfId="0" applyFont="1" applyFill="1" applyBorder="1" applyAlignment="1">
      <alignment horizontal="center"/>
    </xf>
    <xf numFmtId="0" fontId="32" fillId="42" borderId="22" xfId="0" applyFont="1" applyFill="1" applyBorder="1" applyAlignment="1">
      <alignment horizontal="center"/>
    </xf>
    <xf numFmtId="0" fontId="24" fillId="42" borderId="22" xfId="0" applyFont="1" applyFill="1" applyBorder="1" applyAlignment="1">
      <alignment horizontal="center"/>
    </xf>
    <xf numFmtId="0" fontId="32" fillId="42" borderId="21" xfId="0" applyFont="1" applyFill="1" applyBorder="1" applyAlignment="1">
      <alignment horizontal="center" vertical="center" wrapText="1"/>
    </xf>
    <xf numFmtId="0" fontId="32" fillId="42" borderId="34" xfId="0" applyFont="1" applyFill="1" applyBorder="1" applyAlignment="1">
      <alignment horizontal="center" vertical="center" wrapText="1"/>
    </xf>
    <xf numFmtId="0" fontId="24" fillId="42" borderId="58" xfId="0" applyFont="1" applyFill="1" applyBorder="1" applyAlignment="1">
      <alignment horizontal="center" vertical="center"/>
    </xf>
    <xf numFmtId="0" fontId="24" fillId="42" borderId="47" xfId="0" applyFont="1" applyFill="1" applyBorder="1" applyAlignment="1">
      <alignment horizontal="center" vertical="center"/>
    </xf>
    <xf numFmtId="0" fontId="18" fillId="44" borderId="21" xfId="0" applyFont="1" applyFill="1" applyBorder="1" applyAlignment="1">
      <alignment horizontal="center"/>
    </xf>
    <xf numFmtId="0" fontId="18" fillId="44" borderId="12" xfId="0" applyFont="1" applyFill="1" applyBorder="1" applyAlignment="1">
      <alignment horizontal="center"/>
    </xf>
    <xf numFmtId="0" fontId="18" fillId="44" borderId="14" xfId="0" applyFont="1" applyFill="1" applyBorder="1" applyAlignment="1">
      <alignment horizontal="center"/>
    </xf>
    <xf numFmtId="0" fontId="18" fillId="44" borderId="16" xfId="0" applyFont="1" applyFill="1" applyBorder="1" applyAlignment="1">
      <alignment horizontal="center"/>
    </xf>
    <xf numFmtId="0" fontId="32" fillId="42" borderId="47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YoY increase in CPI for Rural+Urban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'Obj1,2'!$B$38</c:f>
              <c:strCache>
                <c:ptCount val="1"/>
                <c:pt idx="0">
                  <c:v>January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'Obj1,2'!$A$39:$A$44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'Obj1,2'!$B$39:$B$44</c:f>
              <c:numCache>
                <c:formatCode>General</c:formatCode>
                <c:ptCount val="6"/>
                <c:pt idx="0">
                  <c:v>130.30000000000001</c:v>
                </c:pt>
                <c:pt idx="1">
                  <c:v>136.9</c:v>
                </c:pt>
                <c:pt idx="2">
                  <c:v>139.6</c:v>
                </c:pt>
                <c:pt idx="3">
                  <c:v>150.19999999999999</c:v>
                </c:pt>
                <c:pt idx="4">
                  <c:v>157.30000000000001</c:v>
                </c:pt>
                <c:pt idx="5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7-4D22-8D03-8112A20F8A3D}"/>
            </c:ext>
          </c:extLst>
        </c:ser>
        <c:ser>
          <c:idx val="1"/>
          <c:order val="1"/>
          <c:tx>
            <c:strRef>
              <c:f>'Obj1,2'!$C$38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'Obj1,2'!$A$39:$A$44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'Obj1,2'!$C$39:$C$44</c:f>
              <c:numCache>
                <c:formatCode>General</c:formatCode>
                <c:ptCount val="6"/>
                <c:pt idx="0">
                  <c:v>137.19999999999999</c:v>
                </c:pt>
                <c:pt idx="1">
                  <c:v>141.1</c:v>
                </c:pt>
                <c:pt idx="2">
                  <c:v>150.4</c:v>
                </c:pt>
                <c:pt idx="3">
                  <c:v>158.9</c:v>
                </c:pt>
                <c:pt idx="4">
                  <c:v>166.2</c:v>
                </c:pt>
                <c:pt idx="5">
                  <c:v>175.7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7-4D22-8D03-8112A20F8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964848"/>
        <c:axId val="1619978528"/>
      </c:barChart>
      <c:lineChart>
        <c:grouping val="standard"/>
        <c:varyColors val="0"/>
        <c:ser>
          <c:idx val="2"/>
          <c:order val="2"/>
          <c:tx>
            <c:strRef>
              <c:f>'Obj1,2'!$D$38</c:f>
              <c:strCache>
                <c:ptCount val="1"/>
                <c:pt idx="0">
                  <c:v>Inflation%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'Obj1,2'!$A$39:$A$44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'Obj1,2'!$D$39:$D$44</c:f>
              <c:numCache>
                <c:formatCode>0.0%</c:formatCode>
                <c:ptCount val="6"/>
                <c:pt idx="0">
                  <c:v>5.295471987720627E-2</c:v>
                </c:pt>
                <c:pt idx="1">
                  <c:v>3.067932797662519E-2</c:v>
                </c:pt>
                <c:pt idx="2">
                  <c:v>7.7363896848137617E-2</c:v>
                </c:pt>
                <c:pt idx="3">
                  <c:v>5.7922769640479481E-2</c:v>
                </c:pt>
                <c:pt idx="4">
                  <c:v>5.657978385251098E-2</c:v>
                </c:pt>
                <c:pt idx="5">
                  <c:v>6.0350030175015092E-2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7-4D22-8D03-8112A20F8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966848"/>
        <c:axId val="1619981024"/>
      </c:lineChart>
      <c:catAx>
        <c:axId val="14269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78528"/>
        <c:crosses val="autoZero"/>
        <c:auto val="1"/>
        <c:lblAlgn val="ctr"/>
        <c:lblOffset val="100"/>
        <c:noMultiLvlLbl val="0"/>
      </c:catAx>
      <c:valAx>
        <c:axId val="16199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64848"/>
        <c:crosses val="autoZero"/>
        <c:crossBetween val="between"/>
      </c:valAx>
      <c:valAx>
        <c:axId val="1619981024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66848"/>
        <c:crosses val="max"/>
        <c:crossBetween val="between"/>
      </c:valAx>
      <c:catAx>
        <c:axId val="142696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998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'Obj4'!$C$4</c:f>
              <c:strCache>
                <c:ptCount val="1"/>
                <c:pt idx="0">
                  <c:v>Pre Covid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'Obj4'!$B$5:$B$12</c:f>
              <c:strCache>
                <c:ptCount val="8"/>
                <c:pt idx="0">
                  <c:v>Food</c:v>
                </c:pt>
                <c:pt idx="1">
                  <c:v>Essentials</c:v>
                </c:pt>
                <c:pt idx="2">
                  <c:v>Non Essentials</c:v>
                </c:pt>
                <c:pt idx="3">
                  <c:v>Housing</c:v>
                </c:pt>
                <c:pt idx="4">
                  <c:v>Medical</c:v>
                </c:pt>
                <c:pt idx="5">
                  <c:v>Education</c:v>
                </c:pt>
                <c:pt idx="6">
                  <c:v>Transport</c:v>
                </c:pt>
                <c:pt idx="7">
                  <c:v>Energy</c:v>
                </c:pt>
              </c:strCache>
            </c:strRef>
          </c:cat>
          <c:val>
            <c:numRef>
              <c:f>'Obj4'!$C$5:$C$12</c:f>
              <c:numCache>
                <c:formatCode>General</c:formatCode>
                <c:ptCount val="8"/>
                <c:pt idx="0">
                  <c:v>141</c:v>
                </c:pt>
                <c:pt idx="1">
                  <c:v>144</c:v>
                </c:pt>
                <c:pt idx="2">
                  <c:v>140</c:v>
                </c:pt>
                <c:pt idx="3">
                  <c:v>71</c:v>
                </c:pt>
                <c:pt idx="4">
                  <c:v>143</c:v>
                </c:pt>
                <c:pt idx="5">
                  <c:v>150</c:v>
                </c:pt>
                <c:pt idx="6">
                  <c:v>126</c:v>
                </c:pt>
                <c:pt idx="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A-4635-9232-544D9BD24B9B}"/>
            </c:ext>
          </c:extLst>
        </c:ser>
        <c:ser>
          <c:idx val="1"/>
          <c:order val="1"/>
          <c:tx>
            <c:strRef>
              <c:f>'Obj4'!$D$4</c:f>
              <c:strCache>
                <c:ptCount val="1"/>
                <c:pt idx="0">
                  <c:v>Post Covid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'Obj4'!$B$5:$B$12</c:f>
              <c:strCache>
                <c:ptCount val="8"/>
                <c:pt idx="0">
                  <c:v>Food</c:v>
                </c:pt>
                <c:pt idx="1">
                  <c:v>Essentials</c:v>
                </c:pt>
                <c:pt idx="2">
                  <c:v>Non Essentials</c:v>
                </c:pt>
                <c:pt idx="3">
                  <c:v>Housing</c:v>
                </c:pt>
                <c:pt idx="4">
                  <c:v>Medical</c:v>
                </c:pt>
                <c:pt idx="5">
                  <c:v>Education</c:v>
                </c:pt>
                <c:pt idx="6">
                  <c:v>Transport</c:v>
                </c:pt>
                <c:pt idx="7">
                  <c:v>Energy</c:v>
                </c:pt>
              </c:strCache>
            </c:strRef>
          </c:cat>
          <c:val>
            <c:numRef>
              <c:f>'Obj4'!$D$5:$D$12</c:f>
              <c:numCache>
                <c:formatCode>General</c:formatCode>
                <c:ptCount val="8"/>
                <c:pt idx="0">
                  <c:v>156</c:v>
                </c:pt>
                <c:pt idx="1">
                  <c:v>142</c:v>
                </c:pt>
                <c:pt idx="2">
                  <c:v>148</c:v>
                </c:pt>
                <c:pt idx="3">
                  <c:v>70</c:v>
                </c:pt>
                <c:pt idx="4">
                  <c:v>154</c:v>
                </c:pt>
                <c:pt idx="5">
                  <c:v>147</c:v>
                </c:pt>
                <c:pt idx="6">
                  <c:v>133</c:v>
                </c:pt>
                <c:pt idx="7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A-4635-9232-544D9BD2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821424"/>
        <c:axId val="1751912608"/>
      </c:barChart>
      <c:lineChart>
        <c:grouping val="standard"/>
        <c:varyColors val="0"/>
        <c:ser>
          <c:idx val="2"/>
          <c:order val="2"/>
          <c:tx>
            <c:strRef>
              <c:f>'Obj4'!$E$4</c:f>
              <c:strCache>
                <c:ptCount val="1"/>
                <c:pt idx="0">
                  <c:v>% Inflation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'Obj4'!$B$5:$B$12</c:f>
              <c:strCache>
                <c:ptCount val="8"/>
                <c:pt idx="0">
                  <c:v>Food</c:v>
                </c:pt>
                <c:pt idx="1">
                  <c:v>Essentials</c:v>
                </c:pt>
                <c:pt idx="2">
                  <c:v>Non Essentials</c:v>
                </c:pt>
                <c:pt idx="3">
                  <c:v>Housing</c:v>
                </c:pt>
                <c:pt idx="4">
                  <c:v>Medical</c:v>
                </c:pt>
                <c:pt idx="5">
                  <c:v>Education</c:v>
                </c:pt>
                <c:pt idx="6">
                  <c:v>Transport</c:v>
                </c:pt>
                <c:pt idx="7">
                  <c:v>Energy</c:v>
                </c:pt>
              </c:strCache>
            </c:strRef>
          </c:cat>
          <c:val>
            <c:numRef>
              <c:f>'Obj4'!$E$5:$E$12</c:f>
              <c:numCache>
                <c:formatCode>0%</c:formatCode>
                <c:ptCount val="8"/>
                <c:pt idx="0">
                  <c:v>0.10638297872340426</c:v>
                </c:pt>
                <c:pt idx="1">
                  <c:v>-1.3888888888888888E-2</c:v>
                </c:pt>
                <c:pt idx="2">
                  <c:v>5.7142857142857141E-2</c:v>
                </c:pt>
                <c:pt idx="3">
                  <c:v>-1.4084507042253521E-2</c:v>
                </c:pt>
                <c:pt idx="4">
                  <c:v>7.6923076923076927E-2</c:v>
                </c:pt>
                <c:pt idx="5">
                  <c:v>-0.02</c:v>
                </c:pt>
                <c:pt idx="6">
                  <c:v>5.5555555555555552E-2</c:v>
                </c:pt>
                <c:pt idx="7">
                  <c:v>5.0359712230215826E-2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A-4635-9232-544D9BD2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31424"/>
        <c:axId val="1751913856"/>
      </c:lineChart>
      <c:catAx>
        <c:axId val="17528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12608"/>
        <c:crosses val="autoZero"/>
        <c:auto val="1"/>
        <c:lblAlgn val="ctr"/>
        <c:lblOffset val="100"/>
        <c:noMultiLvlLbl val="0"/>
      </c:catAx>
      <c:valAx>
        <c:axId val="175191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21424"/>
        <c:crosses val="autoZero"/>
        <c:crossBetween val="between"/>
      </c:valAx>
      <c:valAx>
        <c:axId val="17519138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31424"/>
        <c:crosses val="max"/>
        <c:crossBetween val="between"/>
      </c:valAx>
      <c:catAx>
        <c:axId val="1752831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191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07923537859656"/>
          <c:y val="3.3872209391839873E-2"/>
          <c:w val="0.80795973402124044"/>
          <c:h val="0.894693555915210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'Obj5'!$D$3</c:f>
              <c:strCache>
                <c:ptCount val="1"/>
                <c:pt idx="0">
                  <c:v>Rural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'Obj5'!$B$4:$C$29</c15:sqref>
                  </c15:fullRef>
                  <c15:levelRef>
                    <c15:sqref>'Obj5'!$C$4:$C$29</c15:sqref>
                  </c15:levelRef>
                </c:ext>
              </c:extLst>
              <c:f>'Obj5'!$C$4:$C$29</c:f>
              <c:strCache>
                <c:ptCount val="26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Clothing</c:v>
                </c:pt>
                <c:pt idx="9">
                  <c:v>Footwear</c:v>
                </c:pt>
                <c:pt idx="10">
                  <c:v>Clothing and footwear</c:v>
                </c:pt>
                <c:pt idx="11">
                  <c:v>Sugar and Confectionery</c:v>
                </c:pt>
                <c:pt idx="12">
                  <c:v>Spices</c:v>
                </c:pt>
                <c:pt idx="13">
                  <c:v>Non-alcoholic beverages</c:v>
                </c:pt>
                <c:pt idx="14">
                  <c:v>Prepared meals, snacks, sweets etc.</c:v>
                </c:pt>
                <c:pt idx="15">
                  <c:v>Food and beverages</c:v>
                </c:pt>
                <c:pt idx="16">
                  <c:v>Pan, tobacco and intoxicants</c:v>
                </c:pt>
                <c:pt idx="17">
                  <c:v>Recreation and amusement</c:v>
                </c:pt>
                <c:pt idx="18">
                  <c:v>Personal care and effects</c:v>
                </c:pt>
                <c:pt idx="19">
                  <c:v>Miscellaneous</c:v>
                </c:pt>
                <c:pt idx="20">
                  <c:v>Housing</c:v>
                </c:pt>
                <c:pt idx="21">
                  <c:v>Household goods and services</c:v>
                </c:pt>
                <c:pt idx="22">
                  <c:v>Fuel and light</c:v>
                </c:pt>
                <c:pt idx="23">
                  <c:v>Education</c:v>
                </c:pt>
                <c:pt idx="24">
                  <c:v>Health</c:v>
                </c:pt>
                <c:pt idx="25">
                  <c:v>Transport and communication</c:v>
                </c:pt>
              </c:strCache>
            </c:strRef>
          </c:cat>
          <c:val>
            <c:numRef>
              <c:f>'Obj5'!$D$4:$D$29</c:f>
              <c:numCache>
                <c:formatCode>0.00</c:formatCode>
                <c:ptCount val="26"/>
                <c:pt idx="0">
                  <c:v>0.25503045070916686</c:v>
                </c:pt>
                <c:pt idx="1">
                  <c:v>0.75814918615560745</c:v>
                </c:pt>
                <c:pt idx="2">
                  <c:v>-0.17289589491837434</c:v>
                </c:pt>
                <c:pt idx="3">
                  <c:v>0.35444793059104557</c:v>
                </c:pt>
                <c:pt idx="4">
                  <c:v>0.80293411342831611</c:v>
                </c:pt>
                <c:pt idx="5">
                  <c:v>0.5084352381774272</c:v>
                </c:pt>
                <c:pt idx="6">
                  <c:v>0.27294213840042997</c:v>
                </c:pt>
                <c:pt idx="7">
                  <c:v>0.25268804309085552</c:v>
                </c:pt>
                <c:pt idx="8">
                  <c:v>0.52730804783240104</c:v>
                </c:pt>
                <c:pt idx="9">
                  <c:v>0.56998295476116645</c:v>
                </c:pt>
                <c:pt idx="10">
                  <c:v>0.5334363505763029</c:v>
                </c:pt>
                <c:pt idx="11">
                  <c:v>0.51542758672680833</c:v>
                </c:pt>
                <c:pt idx="12">
                  <c:v>0.33836103370332526</c:v>
                </c:pt>
                <c:pt idx="13">
                  <c:v>0.5998889010557632</c:v>
                </c:pt>
                <c:pt idx="14">
                  <c:v>0.49483427781658412</c:v>
                </c:pt>
                <c:pt idx="15">
                  <c:v>0.56410029359849934</c:v>
                </c:pt>
                <c:pt idx="16">
                  <c:v>0.42264870459252307</c:v>
                </c:pt>
                <c:pt idx="17">
                  <c:v>0.55760260873163503</c:v>
                </c:pt>
                <c:pt idx="18">
                  <c:v>0.41139311171946069</c:v>
                </c:pt>
                <c:pt idx="19">
                  <c:v>0.52236957245855009</c:v>
                </c:pt>
                <c:pt idx="20">
                  <c:v>0</c:v>
                </c:pt>
                <c:pt idx="21">
                  <c:v>0.4900875834099982</c:v>
                </c:pt>
                <c:pt idx="22">
                  <c:v>0.58069658335727492</c:v>
                </c:pt>
                <c:pt idx="23">
                  <c:v>0.44679758989766344</c:v>
                </c:pt>
                <c:pt idx="24">
                  <c:v>0.48695636756799437</c:v>
                </c:pt>
                <c:pt idx="25">
                  <c:v>0.64993020042976679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C-4381-8727-17CB81D3762E}"/>
            </c:ext>
          </c:extLst>
        </c:ser>
        <c:ser>
          <c:idx val="1"/>
          <c:order val="1"/>
          <c:tx>
            <c:strRef>
              <c:f>'Obj5'!$E$3</c:f>
              <c:strCache>
                <c:ptCount val="1"/>
                <c:pt idx="0">
                  <c:v>Urban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'Obj5'!$B$4:$C$29</c15:sqref>
                  </c15:fullRef>
                  <c15:levelRef>
                    <c15:sqref>'Obj5'!$C$4:$C$29</c15:sqref>
                  </c15:levelRef>
                </c:ext>
              </c:extLst>
              <c:f>'Obj5'!$C$4:$C$29</c:f>
              <c:strCache>
                <c:ptCount val="26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Clothing</c:v>
                </c:pt>
                <c:pt idx="9">
                  <c:v>Footwear</c:v>
                </c:pt>
                <c:pt idx="10">
                  <c:v>Clothing and footwear</c:v>
                </c:pt>
                <c:pt idx="11">
                  <c:v>Sugar and Confectionery</c:v>
                </c:pt>
                <c:pt idx="12">
                  <c:v>Spices</c:v>
                </c:pt>
                <c:pt idx="13">
                  <c:v>Non-alcoholic beverages</c:v>
                </c:pt>
                <c:pt idx="14">
                  <c:v>Prepared meals, snacks, sweets etc.</c:v>
                </c:pt>
                <c:pt idx="15">
                  <c:v>Food and beverages</c:v>
                </c:pt>
                <c:pt idx="16">
                  <c:v>Pan, tobacco and intoxicants</c:v>
                </c:pt>
                <c:pt idx="17">
                  <c:v>Recreation and amusement</c:v>
                </c:pt>
                <c:pt idx="18">
                  <c:v>Personal care and effects</c:v>
                </c:pt>
                <c:pt idx="19">
                  <c:v>Miscellaneous</c:v>
                </c:pt>
                <c:pt idx="20">
                  <c:v>Housing</c:v>
                </c:pt>
                <c:pt idx="21">
                  <c:v>Household goods and services</c:v>
                </c:pt>
                <c:pt idx="22">
                  <c:v>Fuel and light</c:v>
                </c:pt>
                <c:pt idx="23">
                  <c:v>Education</c:v>
                </c:pt>
                <c:pt idx="24">
                  <c:v>Health</c:v>
                </c:pt>
                <c:pt idx="25">
                  <c:v>Transport and communication</c:v>
                </c:pt>
              </c:strCache>
            </c:strRef>
          </c:cat>
          <c:val>
            <c:numRef>
              <c:f>'Obj5'!$E$4:$E$29</c:f>
              <c:numCache>
                <c:formatCode>0.00</c:formatCode>
                <c:ptCount val="26"/>
                <c:pt idx="0">
                  <c:v>0.26574849245491189</c:v>
                </c:pt>
                <c:pt idx="1">
                  <c:v>0.76568370629637661</c:v>
                </c:pt>
                <c:pt idx="2">
                  <c:v>-0.22823288524628835</c:v>
                </c:pt>
                <c:pt idx="3">
                  <c:v>0.35119746275673042</c:v>
                </c:pt>
                <c:pt idx="4">
                  <c:v>0.83018961277633063</c:v>
                </c:pt>
                <c:pt idx="5">
                  <c:v>0.41631773596427096</c:v>
                </c:pt>
                <c:pt idx="6">
                  <c:v>0.43859545190408594</c:v>
                </c:pt>
                <c:pt idx="7">
                  <c:v>4.216785936130317E-2</c:v>
                </c:pt>
                <c:pt idx="8">
                  <c:v>0.50705592353077111</c:v>
                </c:pt>
                <c:pt idx="9">
                  <c:v>0.51071181415666089</c:v>
                </c:pt>
                <c:pt idx="10">
                  <c:v>0.50772039464077223</c:v>
                </c:pt>
                <c:pt idx="11">
                  <c:v>0.52545605069981827</c:v>
                </c:pt>
                <c:pt idx="12">
                  <c:v>0.33333551881149537</c:v>
                </c:pt>
                <c:pt idx="13">
                  <c:v>0.47944855043536139</c:v>
                </c:pt>
                <c:pt idx="14">
                  <c:v>0.47379765385484912</c:v>
                </c:pt>
                <c:pt idx="15">
                  <c:v>0.59445024582959616</c:v>
                </c:pt>
                <c:pt idx="16">
                  <c:v>0.32314314000257843</c:v>
                </c:pt>
                <c:pt idx="17">
                  <c:v>0.55760260873163503</c:v>
                </c:pt>
                <c:pt idx="18">
                  <c:v>0.41139311171946069</c:v>
                </c:pt>
                <c:pt idx="19">
                  <c:v>0.52236957245855009</c:v>
                </c:pt>
                <c:pt idx="20">
                  <c:v>0.42782962698080979</c:v>
                </c:pt>
                <c:pt idx="21">
                  <c:v>0.5252062523422133</c:v>
                </c:pt>
                <c:pt idx="22">
                  <c:v>0.55585510674649452</c:v>
                </c:pt>
                <c:pt idx="23">
                  <c:v>0.43445779486386171</c:v>
                </c:pt>
                <c:pt idx="24">
                  <c:v>0.46387602025457914</c:v>
                </c:pt>
                <c:pt idx="25">
                  <c:v>0.68290718358037661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C-4381-8727-17CB81D3762E}"/>
            </c:ext>
          </c:extLst>
        </c:ser>
        <c:ser>
          <c:idx val="2"/>
          <c:order val="2"/>
          <c:tx>
            <c:strRef>
              <c:f>'Obj5'!$F$3</c:f>
              <c:strCache>
                <c:ptCount val="1"/>
                <c:pt idx="0">
                  <c:v>Rural + Urban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'Obj5'!$B$4:$C$29</c15:sqref>
                  </c15:fullRef>
                  <c15:levelRef>
                    <c15:sqref>'Obj5'!$C$4:$C$29</c15:sqref>
                  </c15:levelRef>
                </c:ext>
              </c:extLst>
              <c:f>'Obj5'!$C$4:$C$29</c:f>
              <c:strCache>
                <c:ptCount val="26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Clothing</c:v>
                </c:pt>
                <c:pt idx="9">
                  <c:v>Footwear</c:v>
                </c:pt>
                <c:pt idx="10">
                  <c:v>Clothing and footwear</c:v>
                </c:pt>
                <c:pt idx="11">
                  <c:v>Sugar and Confectionery</c:v>
                </c:pt>
                <c:pt idx="12">
                  <c:v>Spices</c:v>
                </c:pt>
                <c:pt idx="13">
                  <c:v>Non-alcoholic beverages</c:v>
                </c:pt>
                <c:pt idx="14">
                  <c:v>Prepared meals, snacks, sweets etc.</c:v>
                </c:pt>
                <c:pt idx="15">
                  <c:v>Food and beverages</c:v>
                </c:pt>
                <c:pt idx="16">
                  <c:v>Pan, tobacco and intoxicants</c:v>
                </c:pt>
                <c:pt idx="17">
                  <c:v>Recreation and amusement</c:v>
                </c:pt>
                <c:pt idx="18">
                  <c:v>Personal care and effects</c:v>
                </c:pt>
                <c:pt idx="19">
                  <c:v>Miscellaneous</c:v>
                </c:pt>
                <c:pt idx="20">
                  <c:v>Housing</c:v>
                </c:pt>
                <c:pt idx="21">
                  <c:v>Household goods and services</c:v>
                </c:pt>
                <c:pt idx="22">
                  <c:v>Fuel and light</c:v>
                </c:pt>
                <c:pt idx="23">
                  <c:v>Education</c:v>
                </c:pt>
                <c:pt idx="24">
                  <c:v>Health</c:v>
                </c:pt>
                <c:pt idx="25">
                  <c:v>Transport and communication</c:v>
                </c:pt>
              </c:strCache>
            </c:strRef>
          </c:cat>
          <c:val>
            <c:numRef>
              <c:f>'Obj5'!$F$4:$F$29</c:f>
              <c:numCache>
                <c:formatCode>0.00</c:formatCode>
                <c:ptCount val="26"/>
                <c:pt idx="0">
                  <c:v>0.25709118266940312</c:v>
                </c:pt>
                <c:pt idx="1">
                  <c:v>0.76398587514988647</c:v>
                </c:pt>
                <c:pt idx="2">
                  <c:v>-0.18631242773391149</c:v>
                </c:pt>
                <c:pt idx="3">
                  <c:v>0.35310712091833324</c:v>
                </c:pt>
                <c:pt idx="4">
                  <c:v>0.809472546731826</c:v>
                </c:pt>
                <c:pt idx="5">
                  <c:v>0.47238561148587938</c:v>
                </c:pt>
                <c:pt idx="6">
                  <c:v>0.34646306252276993</c:v>
                </c:pt>
                <c:pt idx="7">
                  <c:v>0.17607913708798811</c:v>
                </c:pt>
                <c:pt idx="8">
                  <c:v>0.51957668279106495</c:v>
                </c:pt>
                <c:pt idx="9">
                  <c:v>0.54712485430074953</c:v>
                </c:pt>
                <c:pt idx="10">
                  <c:v>0.52415491238151624</c:v>
                </c:pt>
                <c:pt idx="11">
                  <c:v>0.50195747329651963</c:v>
                </c:pt>
                <c:pt idx="12">
                  <c:v>0.33675993325991088</c:v>
                </c:pt>
                <c:pt idx="13">
                  <c:v>0.55440013713991421</c:v>
                </c:pt>
                <c:pt idx="14">
                  <c:v>0.48336182753226309</c:v>
                </c:pt>
                <c:pt idx="15">
                  <c:v>0.57573248497215135</c:v>
                </c:pt>
                <c:pt idx="16">
                  <c:v>0.3988405005174494</c:v>
                </c:pt>
                <c:pt idx="17">
                  <c:v>0.58945309296224691</c:v>
                </c:pt>
                <c:pt idx="18">
                  <c:v>0.39772091424664807</c:v>
                </c:pt>
                <c:pt idx="19">
                  <c:v>0.53388059253913422</c:v>
                </c:pt>
                <c:pt idx="20">
                  <c:v>0.42782962698080979</c:v>
                </c:pt>
                <c:pt idx="21">
                  <c:v>0.50593742271222386</c:v>
                </c:pt>
                <c:pt idx="22">
                  <c:v>0.57024198204858501</c:v>
                </c:pt>
                <c:pt idx="23">
                  <c:v>0.43781428177292186</c:v>
                </c:pt>
                <c:pt idx="24">
                  <c:v>0.4764100838073731</c:v>
                </c:pt>
                <c:pt idx="25">
                  <c:v>0.66761514141704836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C-4381-8727-17CB81D37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5292400"/>
        <c:axId val="1758087264"/>
      </c:barChart>
      <c:catAx>
        <c:axId val="1545292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87264"/>
        <c:crosses val="autoZero"/>
        <c:auto val="1"/>
        <c:lblAlgn val="ctr"/>
        <c:lblOffset val="100"/>
        <c:noMultiLvlLbl val="0"/>
      </c:catAx>
      <c:valAx>
        <c:axId val="17580872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22054459687379"/>
          <c:y val="0.42821334400174571"/>
          <c:w val="0.15151911328408135"/>
          <c:h val="0.16917411639334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'Obj3'!$B$4</c:f>
              <c:strCache>
                <c:ptCount val="1"/>
                <c:pt idx="0">
                  <c:v>Food Index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'Obj3'!$A$5:$A$17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'Obj3'!$B$5:$B$17</c:f>
              <c:numCache>
                <c:formatCode>General</c:formatCode>
                <c:ptCount val="13"/>
                <c:pt idx="0">
                  <c:v>1411.4</c:v>
                </c:pt>
                <c:pt idx="1">
                  <c:v>1428.1999999999998</c:v>
                </c:pt>
                <c:pt idx="2">
                  <c:v>1427.7</c:v>
                </c:pt>
                <c:pt idx="3">
                  <c:v>1423.3000000000002</c:v>
                </c:pt>
                <c:pt idx="4">
                  <c:v>1427.3999999999999</c:v>
                </c:pt>
                <c:pt idx="5">
                  <c:v>1437.7</c:v>
                </c:pt>
                <c:pt idx="6">
                  <c:v>1433.6999999999998</c:v>
                </c:pt>
                <c:pt idx="7">
                  <c:v>1419.2</c:v>
                </c:pt>
                <c:pt idx="8">
                  <c:v>1423.9</c:v>
                </c:pt>
                <c:pt idx="9">
                  <c:v>1407.1</c:v>
                </c:pt>
                <c:pt idx="10">
                  <c:v>1407.1999999999998</c:v>
                </c:pt>
                <c:pt idx="11">
                  <c:v>1411.1000000000001</c:v>
                </c:pt>
                <c:pt idx="12">
                  <c:v>1419.5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7-45FE-869F-B509E875B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861808"/>
        <c:axId val="1429923872"/>
      </c:barChart>
      <c:lineChart>
        <c:grouping val="standard"/>
        <c:varyColors val="0"/>
        <c:ser>
          <c:idx val="1"/>
          <c:order val="1"/>
          <c:tx>
            <c:strRef>
              <c:f>'Obj3'!$C$4</c:f>
              <c:strCache>
                <c:ptCount val="1"/>
                <c:pt idx="0">
                  <c:v>MoM Inflation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'Obj3'!$A$5:$A$17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'Obj3'!$C$5:$C$17</c:f>
              <c:numCache>
                <c:formatCode>0.0%</c:formatCode>
                <c:ptCount val="13"/>
                <c:pt idx="1">
                  <c:v>1.1903074961031405E-2</c:v>
                </c:pt>
                <c:pt idx="2">
                  <c:v>-3.5009102366599404E-4</c:v>
                </c:pt>
                <c:pt idx="3">
                  <c:v>-3.0818799467674327E-3</c:v>
                </c:pt>
                <c:pt idx="4">
                  <c:v>2.8806295229394231E-3</c:v>
                </c:pt>
                <c:pt idx="5">
                  <c:v>7.2159170519827537E-3</c:v>
                </c:pt>
                <c:pt idx="6">
                  <c:v>-2.7822216039509128E-3</c:v>
                </c:pt>
                <c:pt idx="7">
                  <c:v>-1.0113691846271727E-2</c:v>
                </c:pt>
                <c:pt idx="8">
                  <c:v>3.311724915445353E-3</c:v>
                </c:pt>
                <c:pt idx="9">
                  <c:v>-1.1798581361050763E-2</c:v>
                </c:pt>
                <c:pt idx="10">
                  <c:v>7.106815435996664E-5</c:v>
                </c:pt>
                <c:pt idx="11">
                  <c:v>2.7714610574192146E-3</c:v>
                </c:pt>
                <c:pt idx="12">
                  <c:v>5.9528027779745321E-3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7-45FE-869F-B509E875B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772832"/>
        <c:axId val="1432304432"/>
      </c:lineChart>
      <c:dateAx>
        <c:axId val="1619861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23872"/>
        <c:crosses val="autoZero"/>
        <c:auto val="1"/>
        <c:lblOffset val="100"/>
        <c:baseTimeUnit val="months"/>
      </c:dateAx>
      <c:valAx>
        <c:axId val="14299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61808"/>
        <c:crosses val="autoZero"/>
        <c:crossBetween val="between"/>
      </c:valAx>
      <c:valAx>
        <c:axId val="1432304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72832"/>
        <c:crosses val="max"/>
        <c:crossBetween val="between"/>
      </c:valAx>
      <c:dateAx>
        <c:axId val="1589772832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crossAx val="1432304432"/>
        <c:crosses val="max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'Obj3'!$C$23</c:f>
              <c:strCache>
                <c:ptCount val="1"/>
                <c:pt idx="0">
                  <c:v>MoM Inflation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'Obj3'!$B$24:$B$36</c:f>
              <c:numCache>
                <c:formatCode>General</c:formatCode>
                <c:ptCount val="13"/>
                <c:pt idx="0">
                  <c:v>1396.9</c:v>
                </c:pt>
                <c:pt idx="1">
                  <c:v>1411.8</c:v>
                </c:pt>
                <c:pt idx="2">
                  <c:v>1411.3999999999999</c:v>
                </c:pt>
                <c:pt idx="3">
                  <c:v>1407.3</c:v>
                </c:pt>
                <c:pt idx="4">
                  <c:v>1412.2</c:v>
                </c:pt>
                <c:pt idx="5">
                  <c:v>1423</c:v>
                </c:pt>
                <c:pt idx="6">
                  <c:v>1421.4999999999998</c:v>
                </c:pt>
                <c:pt idx="7">
                  <c:v>1409.5</c:v>
                </c:pt>
                <c:pt idx="8">
                  <c:v>1412.0000000000002</c:v>
                </c:pt>
                <c:pt idx="9">
                  <c:v>1392.2</c:v>
                </c:pt>
                <c:pt idx="10">
                  <c:v>1392.3000000000002</c:v>
                </c:pt>
                <c:pt idx="11">
                  <c:v>1394.1</c:v>
                </c:pt>
                <c:pt idx="12">
                  <c:v>1401.2000000000003</c:v>
                </c:pt>
              </c:numCache>
            </c:numRef>
          </c:xVal>
          <c:yVal>
            <c:numRef>
              <c:f>'Obj3'!$C$24:$C$36</c:f>
              <c:numCache>
                <c:formatCode>0.0%</c:formatCode>
                <c:ptCount val="13"/>
                <c:pt idx="1">
                  <c:v>1.0666475767771395E-2</c:v>
                </c:pt>
                <c:pt idx="2">
                  <c:v>-2.8332625017714336E-4</c:v>
                </c:pt>
                <c:pt idx="3">
                  <c:v>-2.9049171035850285E-3</c:v>
                </c:pt>
                <c:pt idx="4">
                  <c:v>3.4818446670930796E-3</c:v>
                </c:pt>
                <c:pt idx="5">
                  <c:v>7.6476419770570413E-3</c:v>
                </c:pt>
                <c:pt idx="6">
                  <c:v>-1.0541110330289721E-3</c:v>
                </c:pt>
                <c:pt idx="7">
                  <c:v>-8.4417868448820078E-3</c:v>
                </c:pt>
                <c:pt idx="8">
                  <c:v>1.7736786094361314E-3</c:v>
                </c:pt>
                <c:pt idx="9">
                  <c:v>-1.402266288951854E-2</c:v>
                </c:pt>
                <c:pt idx="10">
                  <c:v>7.1828760235696326E-5</c:v>
                </c:pt>
                <c:pt idx="11">
                  <c:v>1.2928248222363909E-3</c:v>
                </c:pt>
                <c:pt idx="12">
                  <c:v>5.0928914712003188E-3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2-451E-93FE-38AE1C56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76432"/>
        <c:axId val="1619980608"/>
      </c:scatterChart>
      <c:valAx>
        <c:axId val="15897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80608"/>
        <c:crosses val="autoZero"/>
        <c:crossBetween val="midCat"/>
      </c:valAx>
      <c:valAx>
        <c:axId val="1619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Inflation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7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'Obj3'!$B$40</c:f>
              <c:strCache>
                <c:ptCount val="1"/>
                <c:pt idx="0">
                  <c:v>Food Index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'Obj3'!$A$41:$A$53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'Obj3'!$B$41:$B$53</c:f>
              <c:numCache>
                <c:formatCode>General</c:formatCode>
                <c:ptCount val="13"/>
                <c:pt idx="0">
                  <c:v>1438.7</c:v>
                </c:pt>
                <c:pt idx="1">
                  <c:v>1457.8999999999999</c:v>
                </c:pt>
                <c:pt idx="2">
                  <c:v>1456.9</c:v>
                </c:pt>
                <c:pt idx="3">
                  <c:v>1451.9999999999998</c:v>
                </c:pt>
                <c:pt idx="4">
                  <c:v>1456.4</c:v>
                </c:pt>
                <c:pt idx="5">
                  <c:v>1466.1000000000001</c:v>
                </c:pt>
                <c:pt idx="6">
                  <c:v>1456.3999999999999</c:v>
                </c:pt>
                <c:pt idx="7">
                  <c:v>1437.5</c:v>
                </c:pt>
                <c:pt idx="8">
                  <c:v>1445.7</c:v>
                </c:pt>
                <c:pt idx="9">
                  <c:v>1434.2999999999997</c:v>
                </c:pt>
                <c:pt idx="10">
                  <c:v>1434.3999999999999</c:v>
                </c:pt>
                <c:pt idx="11">
                  <c:v>1442.2000000000003</c:v>
                </c:pt>
                <c:pt idx="12">
                  <c:v>1452.3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6-4940-8FAF-86671A439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761472"/>
        <c:axId val="1669794144"/>
      </c:barChart>
      <c:lineChart>
        <c:grouping val="standard"/>
        <c:varyColors val="0"/>
        <c:ser>
          <c:idx val="1"/>
          <c:order val="1"/>
          <c:tx>
            <c:strRef>
              <c:f>'Obj3'!$C$40</c:f>
              <c:strCache>
                <c:ptCount val="1"/>
                <c:pt idx="0">
                  <c:v>MoM Inflation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'Obj3'!$A$41:$A$53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'Obj3'!$C$41:$C$53</c:f>
              <c:numCache>
                <c:formatCode>0.0%</c:formatCode>
                <c:ptCount val="13"/>
                <c:pt idx="1">
                  <c:v>1.3169627546470828E-2</c:v>
                </c:pt>
                <c:pt idx="2">
                  <c:v>-6.8638890795509134E-4</c:v>
                </c:pt>
                <c:pt idx="3">
                  <c:v>-3.37465564738314E-3</c:v>
                </c:pt>
                <c:pt idx="4">
                  <c:v>3.021148036253995E-3</c:v>
                </c:pt>
                <c:pt idx="5">
                  <c:v>6.6161926198758918E-3</c:v>
                </c:pt>
                <c:pt idx="6">
                  <c:v>-6.6602581708323765E-3</c:v>
                </c:pt>
                <c:pt idx="7">
                  <c:v>-1.3147826086956426E-2</c:v>
                </c:pt>
                <c:pt idx="8">
                  <c:v>5.6719928062530572E-3</c:v>
                </c:pt>
                <c:pt idx="9">
                  <c:v>-7.9481280066933842E-3</c:v>
                </c:pt>
                <c:pt idx="10">
                  <c:v>6.9715560513201641E-5</c:v>
                </c:pt>
                <c:pt idx="11">
                  <c:v>5.4084038274860684E-3</c:v>
                </c:pt>
                <c:pt idx="12">
                  <c:v>6.95448598774336E-3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6-4940-8FAF-86671A439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763072"/>
        <c:axId val="1669797056"/>
      </c:lineChart>
      <c:dateAx>
        <c:axId val="1423761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94144"/>
        <c:crosses val="autoZero"/>
        <c:auto val="1"/>
        <c:lblOffset val="100"/>
        <c:baseTimeUnit val="months"/>
      </c:dateAx>
      <c:valAx>
        <c:axId val="16697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61472"/>
        <c:crosses val="autoZero"/>
        <c:crossBetween val="between"/>
      </c:valAx>
      <c:valAx>
        <c:axId val="16697970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63072"/>
        <c:crosses val="max"/>
        <c:crossBetween val="between"/>
      </c:valAx>
      <c:dateAx>
        <c:axId val="14237630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697970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'Obj3'!$B$57</c:f>
              <c:strCache>
                <c:ptCount val="1"/>
                <c:pt idx="0">
                  <c:v>Jun-22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'Obj3'!$A$58:$A$65</c:f>
              <c:strCache>
                <c:ptCount val="8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</c:strCache>
            </c:strRef>
          </c:cat>
          <c:val>
            <c:numRef>
              <c:f>'Obj3'!$B$58:$B$65</c:f>
              <c:numCache>
                <c:formatCode>General</c:formatCode>
                <c:ptCount val="8"/>
                <c:pt idx="0">
                  <c:v>157.5</c:v>
                </c:pt>
                <c:pt idx="1">
                  <c:v>223.4</c:v>
                </c:pt>
                <c:pt idx="2">
                  <c:v>172.8</c:v>
                </c:pt>
                <c:pt idx="3">
                  <c:v>166.4</c:v>
                </c:pt>
                <c:pt idx="4">
                  <c:v>188.6</c:v>
                </c:pt>
                <c:pt idx="5">
                  <c:v>174.1</c:v>
                </c:pt>
                <c:pt idx="6">
                  <c:v>211.5</c:v>
                </c:pt>
                <c:pt idx="7">
                  <c:v>163.6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A-411E-BD3B-BA2CA4700C39}"/>
            </c:ext>
          </c:extLst>
        </c:ser>
        <c:ser>
          <c:idx val="1"/>
          <c:order val="1"/>
          <c:tx>
            <c:strRef>
              <c:f>'Obj3'!$C$57</c:f>
              <c:strCache>
                <c:ptCount val="1"/>
                <c:pt idx="0">
                  <c:v>May-23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'Obj3'!$A$58:$A$65</c:f>
              <c:strCache>
                <c:ptCount val="8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</c:strCache>
            </c:strRef>
          </c:cat>
          <c:val>
            <c:numRef>
              <c:f>'Obj3'!$C$58:$C$65</c:f>
              <c:numCache>
                <c:formatCode>General</c:formatCode>
                <c:ptCount val="8"/>
                <c:pt idx="0">
                  <c:v>174.7</c:v>
                </c:pt>
                <c:pt idx="1">
                  <c:v>219.4</c:v>
                </c:pt>
                <c:pt idx="2">
                  <c:v>176.7</c:v>
                </c:pt>
                <c:pt idx="3">
                  <c:v>179.4</c:v>
                </c:pt>
                <c:pt idx="4">
                  <c:v>164.4</c:v>
                </c:pt>
                <c:pt idx="5">
                  <c:v>175.8</c:v>
                </c:pt>
                <c:pt idx="6">
                  <c:v>185</c:v>
                </c:pt>
                <c:pt idx="7">
                  <c:v>176.9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A-411E-BD3B-BA2CA4700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060304"/>
        <c:axId val="1701316512"/>
      </c:barChart>
      <c:lineChart>
        <c:grouping val="standard"/>
        <c:varyColors val="0"/>
        <c:ser>
          <c:idx val="2"/>
          <c:order val="2"/>
          <c:tx>
            <c:strRef>
              <c:f>'Obj3'!$D$57</c:f>
              <c:strCache>
                <c:ptCount val="1"/>
                <c:pt idx="0">
                  <c:v>YoY Inflation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'Obj3'!$A$58:$A$65</c:f>
              <c:strCache>
                <c:ptCount val="8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</c:strCache>
            </c:strRef>
          </c:cat>
          <c:val>
            <c:numRef>
              <c:f>'Obj3'!$D$58:$D$65</c:f>
              <c:numCache>
                <c:formatCode>0%</c:formatCode>
                <c:ptCount val="8"/>
                <c:pt idx="0">
                  <c:v>0.10920634920634914</c:v>
                </c:pt>
                <c:pt idx="1">
                  <c:v>-1.7905102954341987E-2</c:v>
                </c:pt>
                <c:pt idx="2">
                  <c:v>2.2569444444444312E-2</c:v>
                </c:pt>
                <c:pt idx="3">
                  <c:v>7.8125E-2</c:v>
                </c:pt>
                <c:pt idx="4">
                  <c:v>-0.12831389183457045</c:v>
                </c:pt>
                <c:pt idx="5">
                  <c:v>9.7645031591040623E-3</c:v>
                </c:pt>
                <c:pt idx="6">
                  <c:v>-0.12529550827423167</c:v>
                </c:pt>
                <c:pt idx="7">
                  <c:v>8.1295843520782465E-2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A-411E-BD3B-BA2CA4700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065104"/>
        <c:axId val="1701317760"/>
      </c:lineChart>
      <c:catAx>
        <c:axId val="142306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16512"/>
        <c:crosses val="autoZero"/>
        <c:auto val="1"/>
        <c:lblAlgn val="ctr"/>
        <c:lblOffset val="100"/>
        <c:noMultiLvlLbl val="0"/>
      </c:catAx>
      <c:valAx>
        <c:axId val="17013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60304"/>
        <c:crosses val="autoZero"/>
        <c:crossBetween val="between"/>
      </c:valAx>
      <c:valAx>
        <c:axId val="17013177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65104"/>
        <c:crosses val="max"/>
        <c:crossBetween val="between"/>
      </c:valAx>
      <c:catAx>
        <c:axId val="142306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131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'Obj3'!$B$73</c:f>
              <c:strCache>
                <c:ptCount val="1"/>
                <c:pt idx="0">
                  <c:v>Jun-22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'Obj3'!$A$74:$A$81</c:f>
              <c:strCache>
                <c:ptCount val="8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</c:strCache>
            </c:strRef>
          </c:cat>
          <c:val>
            <c:numRef>
              <c:f>'Obj3'!$B$74:$B$81</c:f>
              <c:numCache>
                <c:formatCode>General</c:formatCode>
                <c:ptCount val="8"/>
                <c:pt idx="0">
                  <c:v>153.80000000000001</c:v>
                </c:pt>
                <c:pt idx="1">
                  <c:v>217.2</c:v>
                </c:pt>
                <c:pt idx="2">
                  <c:v>169.6</c:v>
                </c:pt>
                <c:pt idx="3">
                  <c:v>165.4</c:v>
                </c:pt>
                <c:pt idx="4">
                  <c:v>208.1</c:v>
                </c:pt>
                <c:pt idx="5">
                  <c:v>165.8</c:v>
                </c:pt>
                <c:pt idx="6">
                  <c:v>167.3</c:v>
                </c:pt>
                <c:pt idx="7">
                  <c:v>164.6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7-45CB-8F80-28CE09A862FD}"/>
            </c:ext>
          </c:extLst>
        </c:ser>
        <c:ser>
          <c:idx val="1"/>
          <c:order val="1"/>
          <c:tx>
            <c:strRef>
              <c:f>'Obj3'!$C$73</c:f>
              <c:strCache>
                <c:ptCount val="1"/>
                <c:pt idx="0">
                  <c:v>May-23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'Obj3'!$A$74:$A$81</c:f>
              <c:strCache>
                <c:ptCount val="8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</c:strCache>
            </c:strRef>
          </c:cat>
          <c:val>
            <c:numRef>
              <c:f>'Obj3'!$C$74:$C$81</c:f>
              <c:numCache>
                <c:formatCode>General</c:formatCode>
                <c:ptCount val="8"/>
                <c:pt idx="0">
                  <c:v>173.2</c:v>
                </c:pt>
                <c:pt idx="1">
                  <c:v>211.5</c:v>
                </c:pt>
                <c:pt idx="2">
                  <c:v>171</c:v>
                </c:pt>
                <c:pt idx="3">
                  <c:v>179.6</c:v>
                </c:pt>
                <c:pt idx="4">
                  <c:v>173.3</c:v>
                </c:pt>
                <c:pt idx="5">
                  <c:v>169</c:v>
                </c:pt>
                <c:pt idx="6">
                  <c:v>148.69999999999999</c:v>
                </c:pt>
                <c:pt idx="7">
                  <c:v>174.9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7-45CB-8F80-28CE09A8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793728"/>
        <c:axId val="1701318176"/>
      </c:barChart>
      <c:lineChart>
        <c:grouping val="standard"/>
        <c:varyColors val="0"/>
        <c:ser>
          <c:idx val="2"/>
          <c:order val="2"/>
          <c:tx>
            <c:strRef>
              <c:f>'Obj3'!$D$73</c:f>
              <c:strCache>
                <c:ptCount val="1"/>
                <c:pt idx="0">
                  <c:v>YoY Inflation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'Obj3'!$A$74:$A$81</c:f>
              <c:strCache>
                <c:ptCount val="8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</c:strCache>
            </c:strRef>
          </c:cat>
          <c:val>
            <c:numRef>
              <c:f>'Obj3'!$D$74:$D$81</c:f>
              <c:numCache>
                <c:formatCode>0%</c:formatCode>
                <c:ptCount val="8"/>
                <c:pt idx="0">
                  <c:v>0.12613784135240558</c:v>
                </c:pt>
                <c:pt idx="1">
                  <c:v>-2.6243093922651884E-2</c:v>
                </c:pt>
                <c:pt idx="2">
                  <c:v>8.2547169811321101E-3</c:v>
                </c:pt>
                <c:pt idx="3">
                  <c:v>8.5852478839177682E-2</c:v>
                </c:pt>
                <c:pt idx="4">
                  <c:v>-0.16722729456991822</c:v>
                </c:pt>
                <c:pt idx="5">
                  <c:v>1.9300361881785213E-2</c:v>
                </c:pt>
                <c:pt idx="6">
                  <c:v>-0.11117752540346695</c:v>
                </c:pt>
                <c:pt idx="7">
                  <c:v>6.2575941676792299E-2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7-45CB-8F80-28CE09A8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791328"/>
        <c:axId val="1701315680"/>
      </c:lineChart>
      <c:catAx>
        <c:axId val="16427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18176"/>
        <c:crosses val="autoZero"/>
        <c:auto val="1"/>
        <c:lblAlgn val="ctr"/>
        <c:lblOffset val="100"/>
        <c:noMultiLvlLbl val="0"/>
      </c:catAx>
      <c:valAx>
        <c:axId val="17013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93728"/>
        <c:crosses val="autoZero"/>
        <c:crossBetween val="between"/>
      </c:valAx>
      <c:valAx>
        <c:axId val="17013156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91328"/>
        <c:crosses val="max"/>
        <c:crossBetween val="between"/>
      </c:valAx>
      <c:catAx>
        <c:axId val="164279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131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'Obj3'!$B$89</c:f>
              <c:strCache>
                <c:ptCount val="1"/>
                <c:pt idx="0">
                  <c:v>Jun-22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'Obj3'!$A$90:$A$97</c:f>
              <c:strCache>
                <c:ptCount val="8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</c:strCache>
            </c:strRef>
          </c:cat>
          <c:val>
            <c:numRef>
              <c:f>'Obj3'!$B$90:$B$97</c:f>
              <c:numCache>
                <c:formatCode>General</c:formatCode>
                <c:ptCount val="8"/>
                <c:pt idx="0">
                  <c:v>155</c:v>
                </c:pt>
                <c:pt idx="1">
                  <c:v>219.4</c:v>
                </c:pt>
                <c:pt idx="2">
                  <c:v>170.8</c:v>
                </c:pt>
                <c:pt idx="3">
                  <c:v>165.8</c:v>
                </c:pt>
                <c:pt idx="4">
                  <c:v>200.9</c:v>
                </c:pt>
                <c:pt idx="5">
                  <c:v>169.7</c:v>
                </c:pt>
                <c:pt idx="6">
                  <c:v>182.3</c:v>
                </c:pt>
                <c:pt idx="7">
                  <c:v>164.3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0-499F-B421-D6001990FB43}"/>
            </c:ext>
          </c:extLst>
        </c:ser>
        <c:ser>
          <c:idx val="1"/>
          <c:order val="1"/>
          <c:tx>
            <c:strRef>
              <c:f>'Obj3'!$C$89</c:f>
              <c:strCache>
                <c:ptCount val="1"/>
                <c:pt idx="0">
                  <c:v>May-23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'Obj3'!$A$90:$A$97</c:f>
              <c:strCache>
                <c:ptCount val="8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</c:strCache>
            </c:strRef>
          </c:cat>
          <c:val>
            <c:numRef>
              <c:f>'Obj3'!$C$90:$C$97</c:f>
              <c:numCache>
                <c:formatCode>General</c:formatCode>
                <c:ptCount val="8"/>
                <c:pt idx="0">
                  <c:v>173.7</c:v>
                </c:pt>
                <c:pt idx="1">
                  <c:v>214.3</c:v>
                </c:pt>
                <c:pt idx="2">
                  <c:v>173.2</c:v>
                </c:pt>
                <c:pt idx="3">
                  <c:v>179.5</c:v>
                </c:pt>
                <c:pt idx="4">
                  <c:v>170</c:v>
                </c:pt>
                <c:pt idx="5">
                  <c:v>172.2</c:v>
                </c:pt>
                <c:pt idx="6">
                  <c:v>161</c:v>
                </c:pt>
                <c:pt idx="7">
                  <c:v>175.6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0-499F-B421-D6001990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062704"/>
        <c:axId val="1619983056"/>
      </c:barChart>
      <c:lineChart>
        <c:grouping val="standard"/>
        <c:varyColors val="0"/>
        <c:ser>
          <c:idx val="2"/>
          <c:order val="2"/>
          <c:tx>
            <c:strRef>
              <c:f>'Obj3'!$D$89</c:f>
              <c:strCache>
                <c:ptCount val="1"/>
                <c:pt idx="0">
                  <c:v>YoY Inflation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'Obj3'!$A$90:$A$97</c:f>
              <c:strCache>
                <c:ptCount val="8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</c:strCache>
            </c:strRef>
          </c:cat>
          <c:val>
            <c:numRef>
              <c:f>'Obj3'!$D$90:$D$97</c:f>
              <c:numCache>
                <c:formatCode>0%</c:formatCode>
                <c:ptCount val="8"/>
                <c:pt idx="0">
                  <c:v>0.1206451612903225</c:v>
                </c:pt>
                <c:pt idx="1">
                  <c:v>-2.3245214220601614E-2</c:v>
                </c:pt>
                <c:pt idx="2">
                  <c:v>1.4051522248243426E-2</c:v>
                </c:pt>
                <c:pt idx="3">
                  <c:v>8.2629674306393175E-2</c:v>
                </c:pt>
                <c:pt idx="4">
                  <c:v>-0.15380786460925835</c:v>
                </c:pt>
                <c:pt idx="5">
                  <c:v>1.4731879787860933E-2</c:v>
                </c:pt>
                <c:pt idx="6">
                  <c:v>-0.11684037301151953</c:v>
                </c:pt>
                <c:pt idx="7">
                  <c:v>6.8776628119293873E-2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0-499F-B421-D6001990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056704"/>
        <c:axId val="1619984304"/>
      </c:lineChart>
      <c:catAx>
        <c:axId val="14230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83056"/>
        <c:crosses val="autoZero"/>
        <c:auto val="1"/>
        <c:lblAlgn val="ctr"/>
        <c:lblOffset val="100"/>
        <c:noMultiLvlLbl val="0"/>
      </c:catAx>
      <c:valAx>
        <c:axId val="16199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62704"/>
        <c:crosses val="autoZero"/>
        <c:crossBetween val="between"/>
      </c:valAx>
      <c:valAx>
        <c:axId val="161998430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56704"/>
        <c:crosses val="max"/>
        <c:crossBetween val="between"/>
      </c:valAx>
      <c:catAx>
        <c:axId val="1423056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998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'Obj4'!$C$22</c:f>
              <c:strCache>
                <c:ptCount val="1"/>
                <c:pt idx="0">
                  <c:v>Pre Covid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'Obj4'!$B$23:$B$30</c:f>
              <c:strCache>
                <c:ptCount val="8"/>
                <c:pt idx="0">
                  <c:v>Food</c:v>
                </c:pt>
                <c:pt idx="1">
                  <c:v>Essentials</c:v>
                </c:pt>
                <c:pt idx="2">
                  <c:v>Non Essentials</c:v>
                </c:pt>
                <c:pt idx="3">
                  <c:v>Housing</c:v>
                </c:pt>
                <c:pt idx="4">
                  <c:v>Medical</c:v>
                </c:pt>
                <c:pt idx="5">
                  <c:v>Education</c:v>
                </c:pt>
                <c:pt idx="6">
                  <c:v>Transport</c:v>
                </c:pt>
                <c:pt idx="7">
                  <c:v>Energy</c:v>
                </c:pt>
              </c:strCache>
            </c:strRef>
          </c:cat>
          <c:val>
            <c:numRef>
              <c:f>'Obj4'!$C$23:$C$30</c:f>
              <c:numCache>
                <c:formatCode>General</c:formatCode>
                <c:ptCount val="8"/>
                <c:pt idx="0">
                  <c:v>140</c:v>
                </c:pt>
                <c:pt idx="1">
                  <c:v>144</c:v>
                </c:pt>
                <c:pt idx="2">
                  <c:v>140</c:v>
                </c:pt>
                <c:pt idx="3">
                  <c:v>121</c:v>
                </c:pt>
                <c:pt idx="4">
                  <c:v>143</c:v>
                </c:pt>
                <c:pt idx="5">
                  <c:v>150</c:v>
                </c:pt>
                <c:pt idx="6">
                  <c:v>125</c:v>
                </c:pt>
                <c:pt idx="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F-4EEE-8364-FC15CD0FFB72}"/>
            </c:ext>
          </c:extLst>
        </c:ser>
        <c:ser>
          <c:idx val="1"/>
          <c:order val="1"/>
          <c:tx>
            <c:strRef>
              <c:f>'Obj4'!$D$22</c:f>
              <c:strCache>
                <c:ptCount val="1"/>
                <c:pt idx="0">
                  <c:v>Post Covid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'Obj4'!$B$23:$B$30</c:f>
              <c:strCache>
                <c:ptCount val="8"/>
                <c:pt idx="0">
                  <c:v>Food</c:v>
                </c:pt>
                <c:pt idx="1">
                  <c:v>Essentials</c:v>
                </c:pt>
                <c:pt idx="2">
                  <c:v>Non Essentials</c:v>
                </c:pt>
                <c:pt idx="3">
                  <c:v>Housing</c:v>
                </c:pt>
                <c:pt idx="4">
                  <c:v>Medical</c:v>
                </c:pt>
                <c:pt idx="5">
                  <c:v>Education</c:v>
                </c:pt>
                <c:pt idx="6">
                  <c:v>Transport</c:v>
                </c:pt>
                <c:pt idx="7">
                  <c:v>Energy</c:v>
                </c:pt>
              </c:strCache>
            </c:strRef>
          </c:cat>
          <c:val>
            <c:numRef>
              <c:f>'Obj4'!$D$23:$D$30</c:f>
              <c:numCache>
                <c:formatCode>General</c:formatCode>
                <c:ptCount val="8"/>
                <c:pt idx="0">
                  <c:v>157</c:v>
                </c:pt>
                <c:pt idx="1">
                  <c:v>142</c:v>
                </c:pt>
                <c:pt idx="2">
                  <c:v>149</c:v>
                </c:pt>
                <c:pt idx="3">
                  <c:v>121</c:v>
                </c:pt>
                <c:pt idx="4">
                  <c:v>154</c:v>
                </c:pt>
                <c:pt idx="5">
                  <c:v>147</c:v>
                </c:pt>
                <c:pt idx="6">
                  <c:v>134</c:v>
                </c:pt>
                <c:pt idx="7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F-4EEE-8364-FC15CD0F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531052048"/>
        <c:axId val="1690450064"/>
      </c:barChart>
      <c:lineChart>
        <c:grouping val="standard"/>
        <c:varyColors val="0"/>
        <c:ser>
          <c:idx val="2"/>
          <c:order val="2"/>
          <c:tx>
            <c:strRef>
              <c:f>'Obj4'!$E$22</c:f>
              <c:strCache>
                <c:ptCount val="1"/>
                <c:pt idx="0">
                  <c:v>% Inflation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'Obj4'!$B$23:$B$30</c:f>
              <c:strCache>
                <c:ptCount val="8"/>
                <c:pt idx="0">
                  <c:v>Food</c:v>
                </c:pt>
                <c:pt idx="1">
                  <c:v>Essentials</c:v>
                </c:pt>
                <c:pt idx="2">
                  <c:v>Non Essentials</c:v>
                </c:pt>
                <c:pt idx="3">
                  <c:v>Housing</c:v>
                </c:pt>
                <c:pt idx="4">
                  <c:v>Medical</c:v>
                </c:pt>
                <c:pt idx="5">
                  <c:v>Education</c:v>
                </c:pt>
                <c:pt idx="6">
                  <c:v>Transport</c:v>
                </c:pt>
                <c:pt idx="7">
                  <c:v>Energy</c:v>
                </c:pt>
              </c:strCache>
            </c:strRef>
          </c:cat>
          <c:val>
            <c:numRef>
              <c:f>'Obj4'!$E$23:$E$30</c:f>
              <c:numCache>
                <c:formatCode>0%</c:formatCode>
                <c:ptCount val="8"/>
                <c:pt idx="0">
                  <c:v>0.12142857142857143</c:v>
                </c:pt>
                <c:pt idx="1">
                  <c:v>-1.3888888888888888E-2</c:v>
                </c:pt>
                <c:pt idx="2">
                  <c:v>6.4285714285714279E-2</c:v>
                </c:pt>
                <c:pt idx="3">
                  <c:v>0</c:v>
                </c:pt>
                <c:pt idx="4">
                  <c:v>7.6923076923076927E-2</c:v>
                </c:pt>
                <c:pt idx="5">
                  <c:v>-0.02</c:v>
                </c:pt>
                <c:pt idx="6">
                  <c:v>7.1999999999999995E-2</c:v>
                </c:pt>
                <c:pt idx="7">
                  <c:v>5.0359712230215826E-2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F-4EEE-8364-FC15CD0F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053248"/>
        <c:axId val="1690450480"/>
      </c:lineChart>
      <c:catAx>
        <c:axId val="15310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50064"/>
        <c:crosses val="autoZero"/>
        <c:auto val="1"/>
        <c:lblAlgn val="ctr"/>
        <c:lblOffset val="100"/>
        <c:noMultiLvlLbl val="0"/>
      </c:catAx>
      <c:valAx>
        <c:axId val="169045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52048"/>
        <c:crosses val="autoZero"/>
        <c:crossBetween val="between"/>
      </c:valAx>
      <c:valAx>
        <c:axId val="16904504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53248"/>
        <c:crosses val="max"/>
        <c:crossBetween val="between"/>
      </c:valAx>
      <c:catAx>
        <c:axId val="1531053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045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'Obj4'!$C$42</c:f>
              <c:strCache>
                <c:ptCount val="1"/>
                <c:pt idx="0">
                  <c:v>Pre Covid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'Obj4'!$B$43:$B$50</c:f>
              <c:strCache>
                <c:ptCount val="8"/>
                <c:pt idx="0">
                  <c:v>Food</c:v>
                </c:pt>
                <c:pt idx="1">
                  <c:v>Essentials</c:v>
                </c:pt>
                <c:pt idx="2">
                  <c:v>Non Essentials</c:v>
                </c:pt>
                <c:pt idx="3">
                  <c:v>Housing</c:v>
                </c:pt>
                <c:pt idx="4">
                  <c:v>Medical</c:v>
                </c:pt>
                <c:pt idx="5">
                  <c:v>Education</c:v>
                </c:pt>
                <c:pt idx="6">
                  <c:v>Transport</c:v>
                </c:pt>
                <c:pt idx="7">
                  <c:v>Energy</c:v>
                </c:pt>
              </c:strCache>
            </c:strRef>
          </c:cat>
          <c:val>
            <c:numRef>
              <c:f>'Obj4'!$C$43:$C$50</c:f>
              <c:numCache>
                <c:formatCode>General</c:formatCode>
                <c:ptCount val="8"/>
                <c:pt idx="0">
                  <c:v>140</c:v>
                </c:pt>
                <c:pt idx="1">
                  <c:v>144</c:v>
                </c:pt>
                <c:pt idx="2">
                  <c:v>140</c:v>
                </c:pt>
                <c:pt idx="3">
                  <c:v>121</c:v>
                </c:pt>
                <c:pt idx="4">
                  <c:v>143</c:v>
                </c:pt>
                <c:pt idx="5">
                  <c:v>150</c:v>
                </c:pt>
                <c:pt idx="6">
                  <c:v>126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404-9F63-B6A8D3EBEF9A}"/>
            </c:ext>
          </c:extLst>
        </c:ser>
        <c:ser>
          <c:idx val="1"/>
          <c:order val="1"/>
          <c:tx>
            <c:strRef>
              <c:f>'Obj4'!$D$42</c:f>
              <c:strCache>
                <c:ptCount val="1"/>
                <c:pt idx="0">
                  <c:v>Post Covid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'Obj4'!$B$43:$B$50</c:f>
              <c:strCache>
                <c:ptCount val="8"/>
                <c:pt idx="0">
                  <c:v>Food</c:v>
                </c:pt>
                <c:pt idx="1">
                  <c:v>Essentials</c:v>
                </c:pt>
                <c:pt idx="2">
                  <c:v>Non Essentials</c:v>
                </c:pt>
                <c:pt idx="3">
                  <c:v>Housing</c:v>
                </c:pt>
                <c:pt idx="4">
                  <c:v>Medical</c:v>
                </c:pt>
                <c:pt idx="5">
                  <c:v>Education</c:v>
                </c:pt>
                <c:pt idx="6">
                  <c:v>Transport</c:v>
                </c:pt>
                <c:pt idx="7">
                  <c:v>Energy</c:v>
                </c:pt>
              </c:strCache>
            </c:strRef>
          </c:cat>
          <c:val>
            <c:numRef>
              <c:f>'Obj4'!$D$43:$D$50</c:f>
              <c:numCache>
                <c:formatCode>General</c:formatCode>
                <c:ptCount val="8"/>
                <c:pt idx="0">
                  <c:v>157</c:v>
                </c:pt>
                <c:pt idx="1">
                  <c:v>142</c:v>
                </c:pt>
                <c:pt idx="2">
                  <c:v>149</c:v>
                </c:pt>
                <c:pt idx="3">
                  <c:v>121</c:v>
                </c:pt>
                <c:pt idx="4">
                  <c:v>154</c:v>
                </c:pt>
                <c:pt idx="5">
                  <c:v>147</c:v>
                </c:pt>
                <c:pt idx="6">
                  <c:v>134</c:v>
                </c:pt>
                <c:pt idx="7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1-4404-9F63-B6A8D3EBE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817341488"/>
        <c:axId val="1760714112"/>
      </c:barChart>
      <c:lineChart>
        <c:grouping val="standard"/>
        <c:varyColors val="0"/>
        <c:ser>
          <c:idx val="2"/>
          <c:order val="2"/>
          <c:tx>
            <c:strRef>
              <c:f>'Obj4'!$E$42</c:f>
              <c:strCache>
                <c:ptCount val="1"/>
                <c:pt idx="0">
                  <c:v>% Inflation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'Obj4'!$B$43:$B$50</c:f>
              <c:strCache>
                <c:ptCount val="8"/>
                <c:pt idx="0">
                  <c:v>Food</c:v>
                </c:pt>
                <c:pt idx="1">
                  <c:v>Essentials</c:v>
                </c:pt>
                <c:pt idx="2">
                  <c:v>Non Essentials</c:v>
                </c:pt>
                <c:pt idx="3">
                  <c:v>Housing</c:v>
                </c:pt>
                <c:pt idx="4">
                  <c:v>Medical</c:v>
                </c:pt>
                <c:pt idx="5">
                  <c:v>Education</c:v>
                </c:pt>
                <c:pt idx="6">
                  <c:v>Transport</c:v>
                </c:pt>
                <c:pt idx="7">
                  <c:v>Energy</c:v>
                </c:pt>
              </c:strCache>
            </c:strRef>
          </c:cat>
          <c:val>
            <c:numRef>
              <c:f>'Obj4'!$E$43:$E$50</c:f>
              <c:numCache>
                <c:formatCode>0%</c:formatCode>
                <c:ptCount val="8"/>
                <c:pt idx="0">
                  <c:v>0.12142857142857143</c:v>
                </c:pt>
                <c:pt idx="1">
                  <c:v>-1.3888888888888888E-2</c:v>
                </c:pt>
                <c:pt idx="2">
                  <c:v>6.4285714285714279E-2</c:v>
                </c:pt>
                <c:pt idx="3">
                  <c:v>0</c:v>
                </c:pt>
                <c:pt idx="4">
                  <c:v>7.6923076923076927E-2</c:v>
                </c:pt>
                <c:pt idx="5">
                  <c:v>-0.02</c:v>
                </c:pt>
                <c:pt idx="6">
                  <c:v>6.3492063492063489E-2</c:v>
                </c:pt>
                <c:pt idx="7">
                  <c:v>4.2857142857142858E-2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404-9F63-B6A8D3EBE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343488"/>
        <c:axId val="1760711200"/>
      </c:lineChart>
      <c:catAx>
        <c:axId val="18173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714112"/>
        <c:crosses val="autoZero"/>
        <c:auto val="1"/>
        <c:lblAlgn val="ctr"/>
        <c:lblOffset val="100"/>
        <c:noMultiLvlLbl val="0"/>
      </c:catAx>
      <c:valAx>
        <c:axId val="176071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41488"/>
        <c:crosses val="autoZero"/>
        <c:crossBetween val="between"/>
      </c:valAx>
      <c:valAx>
        <c:axId val="176071120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43488"/>
        <c:crosses val="max"/>
        <c:crossBetween val="between"/>
      </c:valAx>
      <c:catAx>
        <c:axId val="1817343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071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171450</xdr:rowOff>
    </xdr:from>
    <xdr:to>
      <xdr:col>19</xdr:col>
      <xdr:colOff>361950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D55F86-8B44-4E7E-B59D-D357539093F6}"/>
            </a:ext>
          </a:extLst>
        </xdr:cNvPr>
        <xdr:cNvSpPr txBox="1"/>
      </xdr:nvSpPr>
      <xdr:spPr>
        <a:xfrm>
          <a:off x="381000" y="552450"/>
          <a:ext cx="11563350" cy="401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u="dbl"/>
            <a:t>Objective:</a:t>
          </a:r>
        </a:p>
        <a:p>
          <a:endParaRPr lang="en-US" sz="1800" b="1" u="dbl"/>
        </a:p>
        <a:p>
          <a:r>
            <a:rPr lang="en-US" sz="1600"/>
            <a:t>1. Identify the contribution of different broader categories (food,</a:t>
          </a:r>
          <a:r>
            <a:rPr lang="en-US" sz="1600" baseline="0"/>
            <a:t> energy,transportation, education, etc.) towards the CPI basket. </a:t>
          </a:r>
        </a:p>
        <a:p>
          <a:r>
            <a:rPr lang="en-US" sz="1600" baseline="0"/>
            <a:t>     Which broader category has the highest contribution towards CPI calculation.</a:t>
          </a:r>
        </a:p>
        <a:p>
          <a:r>
            <a:rPr lang="en-US" sz="1600" baseline="0"/>
            <a:t>2. A trend of Y-o-Y increase in CPI(rural+urban) inflation starting 2017 for the entire basket of produts combined.</a:t>
          </a:r>
        </a:p>
        <a:p>
          <a:r>
            <a:rPr lang="en-US" sz="1600"/>
            <a:t>3. With India's retail inflation reaching a 3-month high of</a:t>
          </a:r>
          <a:r>
            <a:rPr lang="en-US" sz="1600" baseline="0"/>
            <a:t> 5.55% in November 2023, largely due to a sharp rise in food prices. Analyze the following for 12 months ending May'23 </a:t>
          </a:r>
        </a:p>
        <a:p>
          <a:r>
            <a:rPr lang="en-US" sz="1600" baseline="0"/>
            <a:t>     Investigate trends in the prices of broader food bucket category and evaluate month-on-month changes.</a:t>
          </a:r>
        </a:p>
        <a:p>
          <a:r>
            <a:rPr lang="en-US" sz="1600" baseline="0"/>
            <a:t>     Identify the absolute changes in inflation over the same 12 months period and identify the biggest individual category contributor (only within broader food category) towards inflation.</a:t>
          </a:r>
        </a:p>
        <a:p>
          <a:r>
            <a:rPr lang="en-US" sz="1600" baseline="0"/>
            <a:t>4. Investigate how the onset and progression of the COVID-19 pandemic affected inflation rates in India. Analyze the Impact of key pandemic milestone on the CPI inflation %, specially focus on categories like healthcare, food, and essential services.</a:t>
          </a:r>
        </a:p>
        <a:p>
          <a:r>
            <a:rPr lang="en-US" sz="1600" baseline="0"/>
            <a:t>5. Investigate how major global economic events(like imported crude oil price fluctuations) have influence India's inflation.</a:t>
          </a:r>
        </a:p>
        <a:p>
          <a:r>
            <a:rPr lang="en-US" sz="1600" baseline="0"/>
            <a:t>    Identify trends in oil price change with change in inflation prices of all the categories and identify category whose inflation prices strongly changes with fluctuations in imported oil.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390526</xdr:colOff>
      <xdr:row>35</xdr:row>
      <xdr:rowOff>180976</xdr:rowOff>
    </xdr:from>
    <xdr:to>
      <xdr:col>10</xdr:col>
      <xdr:colOff>400051</xdr:colOff>
      <xdr:row>49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5E2C1-BD65-47B5-9640-0931E5C78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0</xdr:rowOff>
    </xdr:from>
    <xdr:to>
      <xdr:col>12</xdr:col>
      <xdr:colOff>457200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F3212A-502C-4992-9B26-7D40EAECF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457199</xdr:colOff>
      <xdr:row>21</xdr:row>
      <xdr:rowOff>190499</xdr:rowOff>
    </xdr:from>
    <xdr:to>
      <xdr:col>12</xdr:col>
      <xdr:colOff>400050</xdr:colOff>
      <xdr:row>36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4CCDEE-7E2D-46ED-A0FB-FB10F9C8B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39</xdr:row>
      <xdr:rowOff>0</xdr:rowOff>
    </xdr:from>
    <xdr:to>
      <xdr:col>12</xdr:col>
      <xdr:colOff>428625</xdr:colOff>
      <xdr:row>52</xdr:row>
      <xdr:rowOff>200025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0DDD75-4A6A-478C-8296-8F238D350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533400</xdr:colOff>
      <xdr:row>55</xdr:row>
      <xdr:rowOff>200024</xdr:rowOff>
    </xdr:from>
    <xdr:to>
      <xdr:col>12</xdr:col>
      <xdr:colOff>419100</xdr:colOff>
      <xdr:row>68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F5523-CC53-4792-93F0-164C9E4AB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476250</xdr:colOff>
      <xdr:row>72</xdr:row>
      <xdr:rowOff>0</xdr:rowOff>
    </xdr:from>
    <xdr:to>
      <xdr:col>12</xdr:col>
      <xdr:colOff>400050</xdr:colOff>
      <xdr:row>84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A20BF3-AF80-432A-BA56-3C89032CC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485775</xdr:colOff>
      <xdr:row>88</xdr:row>
      <xdr:rowOff>0</xdr:rowOff>
    </xdr:from>
    <xdr:to>
      <xdr:col>12</xdr:col>
      <xdr:colOff>400050</xdr:colOff>
      <xdr:row>101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332EAD-2B9A-481A-8B59-A7C09C6AE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21</xdr:row>
      <xdr:rowOff>0</xdr:rowOff>
    </xdr:from>
    <xdr:to>
      <xdr:col>13</xdr:col>
      <xdr:colOff>581025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A7B86-C861-4808-9AEB-8C1C25339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40</xdr:row>
      <xdr:rowOff>190500</xdr:rowOff>
    </xdr:from>
    <xdr:to>
      <xdr:col>13</xdr:col>
      <xdr:colOff>561975</xdr:colOff>
      <xdr:row>56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6E1B7B-CDC4-4BD9-8879-38F005910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2</xdr:row>
      <xdr:rowOff>190500</xdr:rowOff>
    </xdr:from>
    <xdr:to>
      <xdr:col>13</xdr:col>
      <xdr:colOff>581025</xdr:colOff>
      <xdr:row>16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C44A23-4BC9-417D-AFCB-7175EC29F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66674</xdr:rowOff>
    </xdr:from>
    <xdr:to>
      <xdr:col>15</xdr:col>
      <xdr:colOff>323850</xdr:colOff>
      <xdr:row>16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6010E-AA55-4457-BC9F-87778ACDB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A0E21A-5D1F-4812-9EBC-6B9144B3F77C}" name="Table7" displayName="Table7" ref="E1:F27" totalsRowShown="0">
  <autoFilter ref="E1:F27" xr:uid="{D9DE2CE1-374B-4E4A-97A3-BE49B2716E0D}"/>
  <tableColumns count="2">
    <tableColumn id="1" xr3:uid="{00F4ACB9-E3D5-4B19-AE9C-1C5A5F5B195C}" name="Categories"/>
    <tableColumn id="2" xr3:uid="{2D3BFA52-31EE-4B9C-BF16-81D42F3B326D}" name="Broader 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3"/>
  <sheetViews>
    <sheetView topLeftCell="A277" workbookViewId="0">
      <selection activeCell="E289" sqref="E289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2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25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25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25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25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25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25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25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25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25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25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25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25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25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25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25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25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25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25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25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25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25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25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25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25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25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25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25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25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25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25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25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25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25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25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2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2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25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25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25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25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25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25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25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25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25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25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25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25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25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25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25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25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25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25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25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25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25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25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25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25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25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25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25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25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25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25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25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25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25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25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2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2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25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25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25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25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25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25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25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25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25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25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25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25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25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25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25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25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25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25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25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25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25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25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25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25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25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25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25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25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25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25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25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25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25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25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2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2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25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25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25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25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25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25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25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25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25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25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25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25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25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25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25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25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25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25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25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25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25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25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25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25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25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25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25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25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25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25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25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25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25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25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2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2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25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25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25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25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25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25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25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25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25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25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25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25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25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25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25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25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25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25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25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25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25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25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25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25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25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25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25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25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25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25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25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25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25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25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2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2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25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25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25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25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25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25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25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25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25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25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25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25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25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25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25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25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25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25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25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25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25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25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25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25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25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25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25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25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25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25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25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25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25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25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2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2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25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25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25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25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25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25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25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25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25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25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25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25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25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25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25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25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25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25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25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25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25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25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25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25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25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25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25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25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25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25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25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2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2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25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25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25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25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25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25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25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25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25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25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25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25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25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25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25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25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25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25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25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25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25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25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25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25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25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25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25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25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25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25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25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25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25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25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2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2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25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25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25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25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25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25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25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25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25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25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25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25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25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25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25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25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25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25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25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25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25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25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25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25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25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25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25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25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25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25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25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25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25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25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2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2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25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25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25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25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25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25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25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25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25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25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25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25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25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25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25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25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25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25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25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25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25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25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25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25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25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25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25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25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25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25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25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25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25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25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2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2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25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25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25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25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25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25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25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25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25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25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25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25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25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sheetProtection algorithmName="SHA-512" hashValue="M+hjhKqdlHJJetboqlVPbTqakUa+Wi1ufcp5Mmn95VDBTV5/DAhZClWq+Ng3IoF4sTmzdXYUeFPP3E/9H5M3Tw==" saltValue="WpNqMD9PqTZ8QYUyFedyxA==" spinCount="100000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3D5D-A4B2-497C-9B38-E0C3F04C1381}">
  <dimension ref="B1:F29"/>
  <sheetViews>
    <sheetView tabSelected="1" workbookViewId="0">
      <selection activeCell="M3" sqref="M3"/>
    </sheetView>
  </sheetViews>
  <sheetFormatPr defaultRowHeight="15" x14ac:dyDescent="0.25"/>
  <cols>
    <col min="2" max="2" width="28.5703125" bestFit="1" customWidth="1"/>
    <col min="3" max="3" width="18.7109375" customWidth="1"/>
    <col min="6" max="6" width="18.42578125" bestFit="1" customWidth="1"/>
    <col min="23" max="23" width="10.42578125" bestFit="1" customWidth="1"/>
    <col min="24" max="24" width="9.42578125" customWidth="1"/>
    <col min="25" max="25" width="12.42578125" bestFit="1" customWidth="1"/>
    <col min="26" max="26" width="10.42578125" bestFit="1" customWidth="1"/>
    <col min="27" max="27" width="12.28515625" bestFit="1" customWidth="1"/>
  </cols>
  <sheetData>
    <row r="1" spans="2:6" ht="15.75" thickBot="1" x14ac:dyDescent="0.3"/>
    <row r="2" spans="2:6" ht="21.75" thickBot="1" x14ac:dyDescent="0.4">
      <c r="B2" s="251" t="s">
        <v>206</v>
      </c>
      <c r="C2" s="252"/>
      <c r="D2" s="253"/>
      <c r="E2" s="253"/>
      <c r="F2" s="254"/>
    </row>
    <row r="3" spans="2:6" ht="21.75" thickBot="1" x14ac:dyDescent="0.35">
      <c r="B3" s="231" t="s">
        <v>56</v>
      </c>
      <c r="C3" s="232"/>
      <c r="D3" s="191" t="s">
        <v>30</v>
      </c>
      <c r="E3" s="191" t="s">
        <v>33</v>
      </c>
      <c r="F3" s="191" t="s">
        <v>205</v>
      </c>
    </row>
    <row r="4" spans="2:6" ht="32.25" thickBot="1" x14ac:dyDescent="0.3">
      <c r="B4" s="255" t="s">
        <v>199</v>
      </c>
      <c r="C4" s="176" t="s">
        <v>196</v>
      </c>
      <c r="D4" s="188">
        <v>0.25503045070916686</v>
      </c>
      <c r="E4" s="189">
        <v>0.26574849245491189</v>
      </c>
      <c r="F4" s="190">
        <v>0.25709118266940312</v>
      </c>
    </row>
    <row r="5" spans="2:6" ht="19.5" thickBot="1" x14ac:dyDescent="0.3">
      <c r="B5" s="255"/>
      <c r="C5" s="177" t="s">
        <v>195</v>
      </c>
      <c r="D5" s="183">
        <v>0.75814918615560745</v>
      </c>
      <c r="E5" s="182">
        <v>0.76568370629637661</v>
      </c>
      <c r="F5" s="184">
        <v>0.76398587514988647</v>
      </c>
    </row>
    <row r="6" spans="2:6" ht="19.5" thickBot="1" x14ac:dyDescent="0.3">
      <c r="B6" s="255"/>
      <c r="C6" s="177" t="s">
        <v>5</v>
      </c>
      <c r="D6" s="183">
        <v>-0.17289589491837434</v>
      </c>
      <c r="E6" s="182">
        <v>-0.22823288524628835</v>
      </c>
      <c r="F6" s="184">
        <v>-0.18631242773391149</v>
      </c>
    </row>
    <row r="7" spans="2:6" ht="19.5" thickBot="1" x14ac:dyDescent="0.3">
      <c r="B7" s="255"/>
      <c r="C7" s="177" t="s">
        <v>6</v>
      </c>
      <c r="D7" s="183">
        <v>0.35444793059104557</v>
      </c>
      <c r="E7" s="182">
        <v>0.35119746275673042</v>
      </c>
      <c r="F7" s="184">
        <v>0.35310712091833324</v>
      </c>
    </row>
    <row r="8" spans="2:6" ht="19.5" thickBot="1" x14ac:dyDescent="0.3">
      <c r="B8" s="255"/>
      <c r="C8" s="177" t="s">
        <v>7</v>
      </c>
      <c r="D8" s="183">
        <v>0.80293411342831611</v>
      </c>
      <c r="E8" s="182">
        <v>0.83018961277633063</v>
      </c>
      <c r="F8" s="184">
        <v>0.809472546731826</v>
      </c>
    </row>
    <row r="9" spans="2:6" ht="19.5" thickBot="1" x14ac:dyDescent="0.3">
      <c r="B9" s="255"/>
      <c r="C9" s="177" t="s">
        <v>8</v>
      </c>
      <c r="D9" s="183">
        <v>0.5084352381774272</v>
      </c>
      <c r="E9" s="182">
        <v>0.41631773596427096</v>
      </c>
      <c r="F9" s="184">
        <v>0.47238561148587938</v>
      </c>
    </row>
    <row r="10" spans="2:6" ht="19.5" thickBot="1" x14ac:dyDescent="0.3">
      <c r="B10" s="255"/>
      <c r="C10" s="177" t="s">
        <v>9</v>
      </c>
      <c r="D10" s="183">
        <v>0.27294213840042997</v>
      </c>
      <c r="E10" s="182">
        <v>0.43859545190408594</v>
      </c>
      <c r="F10" s="184">
        <v>0.34646306252276993</v>
      </c>
    </row>
    <row r="11" spans="2:6" ht="32.25" thickBot="1" x14ac:dyDescent="0.3">
      <c r="B11" s="255"/>
      <c r="C11" s="177" t="s">
        <v>10</v>
      </c>
      <c r="D11" s="183">
        <v>0.25268804309085552</v>
      </c>
      <c r="E11" s="182">
        <v>4.216785936130317E-2</v>
      </c>
      <c r="F11" s="184">
        <v>0.17607913708798811</v>
      </c>
    </row>
    <row r="12" spans="2:6" ht="19.5" thickBot="1" x14ac:dyDescent="0.3">
      <c r="B12" s="247" t="s">
        <v>200</v>
      </c>
      <c r="C12" s="177" t="s">
        <v>17</v>
      </c>
      <c r="D12" s="183">
        <v>0.52730804783240104</v>
      </c>
      <c r="E12" s="182">
        <v>0.50705592353077111</v>
      </c>
      <c r="F12" s="184">
        <v>0.51957668279106495</v>
      </c>
    </row>
    <row r="13" spans="2:6" ht="19.5" thickBot="1" x14ac:dyDescent="0.3">
      <c r="B13" s="247"/>
      <c r="C13" s="177" t="s">
        <v>18</v>
      </c>
      <c r="D13" s="183">
        <v>0.56998295476116645</v>
      </c>
      <c r="E13" s="182">
        <v>0.51071181415666089</v>
      </c>
      <c r="F13" s="184">
        <v>0.54712485430074953</v>
      </c>
    </row>
    <row r="14" spans="2:6" ht="32.25" thickBot="1" x14ac:dyDescent="0.3">
      <c r="B14" s="248"/>
      <c r="C14" s="177" t="s">
        <v>19</v>
      </c>
      <c r="D14" s="183">
        <v>0.5334363505763029</v>
      </c>
      <c r="E14" s="182">
        <v>0.50772039464077223</v>
      </c>
      <c r="F14" s="184">
        <v>0.52415491238151624</v>
      </c>
    </row>
    <row r="15" spans="2:6" ht="26.25" thickBot="1" x14ac:dyDescent="0.3">
      <c r="B15" s="247" t="s">
        <v>201</v>
      </c>
      <c r="C15" s="178" t="s">
        <v>11</v>
      </c>
      <c r="D15" s="183">
        <v>0.51542758672680833</v>
      </c>
      <c r="E15" s="182">
        <v>0.52545605069981827</v>
      </c>
      <c r="F15" s="184">
        <v>0.50195747329651963</v>
      </c>
    </row>
    <row r="16" spans="2:6" ht="19.5" thickBot="1" x14ac:dyDescent="0.3">
      <c r="B16" s="247"/>
      <c r="C16" s="177" t="s">
        <v>12</v>
      </c>
      <c r="D16" s="183">
        <v>0.33836103370332526</v>
      </c>
      <c r="E16" s="182">
        <v>0.33333551881149537</v>
      </c>
      <c r="F16" s="184">
        <v>0.33675993325991088</v>
      </c>
    </row>
    <row r="17" spans="2:6" ht="26.25" thickBot="1" x14ac:dyDescent="0.3">
      <c r="B17" s="247"/>
      <c r="C17" s="178" t="s">
        <v>13</v>
      </c>
      <c r="D17" s="183">
        <v>0.5998889010557632</v>
      </c>
      <c r="E17" s="182">
        <v>0.47944855043536139</v>
      </c>
      <c r="F17" s="184">
        <v>0.55440013713991421</v>
      </c>
    </row>
    <row r="18" spans="2:6" ht="23.25" thickBot="1" x14ac:dyDescent="0.3">
      <c r="B18" s="247"/>
      <c r="C18" s="179" t="s">
        <v>14</v>
      </c>
      <c r="D18" s="183">
        <v>0.49483427781658412</v>
      </c>
      <c r="E18" s="182">
        <v>0.47379765385484912</v>
      </c>
      <c r="F18" s="184">
        <v>0.48336182753226309</v>
      </c>
    </row>
    <row r="19" spans="2:6" ht="19.5" thickBot="1" x14ac:dyDescent="0.3">
      <c r="B19" s="247"/>
      <c r="C19" s="178" t="s">
        <v>15</v>
      </c>
      <c r="D19" s="183">
        <v>0.56410029359849934</v>
      </c>
      <c r="E19" s="182">
        <v>0.59445024582959616</v>
      </c>
      <c r="F19" s="184">
        <v>0.57573248497215135</v>
      </c>
    </row>
    <row r="20" spans="2:6" ht="23.25" thickBot="1" x14ac:dyDescent="0.3">
      <c r="B20" s="247"/>
      <c r="C20" s="179" t="s">
        <v>16</v>
      </c>
      <c r="D20" s="183">
        <v>0.42264870459252307</v>
      </c>
      <c r="E20" s="182">
        <v>0.32314314000257843</v>
      </c>
      <c r="F20" s="184">
        <v>0.3988405005174494</v>
      </c>
    </row>
    <row r="21" spans="2:6" ht="23.25" thickBot="1" x14ac:dyDescent="0.3">
      <c r="B21" s="247"/>
      <c r="C21" s="179" t="s">
        <v>25</v>
      </c>
      <c r="D21" s="183">
        <v>0.55760260873163503</v>
      </c>
      <c r="E21" s="182">
        <v>0.55760260873163503</v>
      </c>
      <c r="F21" s="184">
        <v>0.58945309296224691</v>
      </c>
    </row>
    <row r="22" spans="2:6" ht="26.25" thickBot="1" x14ac:dyDescent="0.3">
      <c r="B22" s="247"/>
      <c r="C22" s="178" t="s">
        <v>27</v>
      </c>
      <c r="D22" s="183">
        <v>0.41139311171946069</v>
      </c>
      <c r="E22" s="182">
        <v>0.41139311171946069</v>
      </c>
      <c r="F22" s="184">
        <v>0.39772091424664807</v>
      </c>
    </row>
    <row r="23" spans="2:6" ht="19.5" thickBot="1" x14ac:dyDescent="0.3">
      <c r="B23" s="248"/>
      <c r="C23" s="178" t="s">
        <v>28</v>
      </c>
      <c r="D23" s="183">
        <v>0.52236957245855009</v>
      </c>
      <c r="E23" s="182">
        <v>0.52236957245855009</v>
      </c>
      <c r="F23" s="184">
        <v>0.53388059253913422</v>
      </c>
    </row>
    <row r="24" spans="2:6" ht="19.5" thickBot="1" x14ac:dyDescent="0.3">
      <c r="B24" s="249" t="s">
        <v>20</v>
      </c>
      <c r="C24" s="178" t="s">
        <v>20</v>
      </c>
      <c r="D24" s="183">
        <v>0</v>
      </c>
      <c r="E24" s="182">
        <v>0.42782962698080979</v>
      </c>
      <c r="F24" s="184">
        <v>0.42782962698080979</v>
      </c>
    </row>
    <row r="25" spans="2:6" ht="26.25" thickBot="1" x14ac:dyDescent="0.3">
      <c r="B25" s="250"/>
      <c r="C25" s="180" t="s">
        <v>22</v>
      </c>
      <c r="D25" s="183">
        <v>0.4900875834099982</v>
      </c>
      <c r="E25" s="182">
        <v>0.5252062523422133</v>
      </c>
      <c r="F25" s="184">
        <v>0.50593742271222386</v>
      </c>
    </row>
    <row r="26" spans="2:6" ht="19.5" thickBot="1" x14ac:dyDescent="0.35">
      <c r="B26" s="140" t="s">
        <v>62</v>
      </c>
      <c r="C26" s="181" t="s">
        <v>21</v>
      </c>
      <c r="D26" s="183">
        <v>0.58069658335727492</v>
      </c>
      <c r="E26" s="182">
        <v>0.55585510674649452</v>
      </c>
      <c r="F26" s="184">
        <v>0.57024198204858501</v>
      </c>
    </row>
    <row r="27" spans="2:6" ht="19.5" thickBot="1" x14ac:dyDescent="0.35">
      <c r="B27" s="140" t="s">
        <v>26</v>
      </c>
      <c r="C27" s="177" t="s">
        <v>26</v>
      </c>
      <c r="D27" s="183">
        <v>0.44679758989766344</v>
      </c>
      <c r="E27" s="182">
        <v>0.43445779486386171</v>
      </c>
      <c r="F27" s="184">
        <v>0.43781428177292186</v>
      </c>
    </row>
    <row r="28" spans="2:6" ht="19.5" thickBot="1" x14ac:dyDescent="0.35">
      <c r="B28" s="140" t="s">
        <v>93</v>
      </c>
      <c r="C28" s="177" t="s">
        <v>23</v>
      </c>
      <c r="D28" s="183">
        <v>0.48695636756799437</v>
      </c>
      <c r="E28" s="182">
        <v>0.46387602025457914</v>
      </c>
      <c r="F28" s="184">
        <v>0.4764100838073731</v>
      </c>
    </row>
    <row r="29" spans="2:6" ht="26.25" thickBot="1" x14ac:dyDescent="0.35">
      <c r="B29" s="140" t="s">
        <v>60</v>
      </c>
      <c r="C29" s="178" t="s">
        <v>24</v>
      </c>
      <c r="D29" s="185">
        <v>0.64993020042976679</v>
      </c>
      <c r="E29" s="186">
        <v>0.68290718358037661</v>
      </c>
      <c r="F29" s="187">
        <v>0.66761514141704836</v>
      </c>
    </row>
  </sheetData>
  <mergeCells count="6">
    <mergeCell ref="B15:B23"/>
    <mergeCell ref="B3:C3"/>
    <mergeCell ref="B24:B25"/>
    <mergeCell ref="B2:F2"/>
    <mergeCell ref="B4:B11"/>
    <mergeCell ref="B12:B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L26" sqref="L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73"/>
  <sheetViews>
    <sheetView workbookViewId="0">
      <selection activeCell="D11" sqref="D11"/>
    </sheetView>
  </sheetViews>
  <sheetFormatPr defaultRowHeight="15" x14ac:dyDescent="0.25"/>
  <cols>
    <col min="1" max="1" width="11.85546875" bestFit="1" customWidth="1"/>
    <col min="2" max="2" width="6.85546875" bestFit="1" customWidth="1"/>
    <col min="3" max="3" width="10.85546875" bestFit="1" customWidth="1"/>
    <col min="4" max="4" width="27.5703125" bestFit="1" customWidth="1"/>
    <col min="5" max="5" width="18.5703125" bestFit="1" customWidth="1"/>
    <col min="6" max="6" width="6" bestFit="1" customWidth="1"/>
    <col min="7" max="7" width="23.85546875" bestFit="1" customWidth="1"/>
    <col min="8" max="8" width="16.5703125" bestFit="1" customWidth="1"/>
    <col min="9" max="9" width="8.140625" bestFit="1" customWidth="1"/>
    <col min="10" max="10" width="15.140625" bestFit="1" customWidth="1"/>
    <col min="11" max="11" width="26.28515625" bestFit="1" customWidth="1"/>
    <col min="12" max="12" width="32.28515625" bestFit="1" customWidth="1"/>
    <col min="13" max="13" width="9" bestFit="1" customWidth="1"/>
    <col min="14" max="14" width="32.28515625" bestFit="1" customWidth="1"/>
    <col min="15" max="15" width="46.85546875" bestFit="1" customWidth="1"/>
    <col min="16" max="16" width="26.7109375" bestFit="1" customWidth="1"/>
    <col min="17" max="17" width="37.28515625" bestFit="1" customWidth="1"/>
    <col min="18" max="18" width="11.42578125" bestFit="1" customWidth="1"/>
    <col min="19" max="19" width="13.140625" bestFit="1" customWidth="1"/>
    <col min="20" max="20" width="29.42578125" bestFit="1" customWidth="1"/>
    <col min="21" max="21" width="11.140625" bestFit="1" customWidth="1"/>
    <col min="22" max="22" width="18.28515625" bestFit="1" customWidth="1"/>
    <col min="23" max="23" width="39.28515625" bestFit="1" customWidth="1"/>
    <col min="24" max="24" width="9.42578125" bestFit="1" customWidth="1"/>
    <col min="25" max="25" width="39.140625" bestFit="1" customWidth="1"/>
    <col min="26" max="26" width="36.28515625" bestFit="1" customWidth="1"/>
    <col min="27" max="27" width="13.5703125" bestFit="1" customWidth="1"/>
    <col min="28" max="28" width="33.140625" bestFit="1" customWidth="1"/>
    <col min="29" max="29" width="19.140625" bestFit="1" customWidth="1"/>
    <col min="30" max="30" width="18.85546875" bestFit="1" customWidth="1"/>
  </cols>
  <sheetData>
    <row r="1" spans="1:30" ht="21.75" thickBot="1" x14ac:dyDescent="0.4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125</v>
      </c>
      <c r="O1" s="1" t="s">
        <v>121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>
        <v>0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2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25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25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>
        <v>0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25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25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25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>
        <v>0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25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25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25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>
        <v>0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25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25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25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>
        <v>0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25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25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25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>
        <v>0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25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25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25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>
        <v>0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25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25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25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>
        <v>0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25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25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25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>
        <v>0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25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25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25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>
        <v>0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25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25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25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>
        <v>0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25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25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25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>
        <v>0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25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25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2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>
        <v>0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2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25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25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>
        <v>0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25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25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25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>
        <v>0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25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25">
      <c r="A46" t="s">
        <v>34</v>
      </c>
      <c r="B46">
        <v>2014</v>
      </c>
      <c r="C46" t="s">
        <v>36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25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>
        <v>0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25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25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25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>
        <v>0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25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25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25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>
        <v>0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25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25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25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>
        <v>0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25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25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25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>
        <v>0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25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25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25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>
        <v>0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25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25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25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>
        <v>0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25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25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25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>
        <v>0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25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25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25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>
        <v>0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25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25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2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>
        <v>0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2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25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25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>
        <v>0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25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25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25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>
        <v>0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25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25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25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>
        <v>0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25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25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25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>
        <v>0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25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25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25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>
        <v>0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25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25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25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>
        <v>0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25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25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25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>
        <v>0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25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25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25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>
        <v>0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25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25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25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>
        <v>0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25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25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25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>
        <v>0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25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25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25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>
        <v>0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25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25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2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>
        <v>0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2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25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25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>
        <v>0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25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25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25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>
        <v>0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25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25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25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>
        <v>0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25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25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25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>
        <v>0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25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25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25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>
        <v>0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25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25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25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>
        <v>0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25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25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25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>
        <v>0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25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25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25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>
        <v>0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25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25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25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>
        <v>0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25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25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25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>
        <v>0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25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25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25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>
        <v>0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25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25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2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>
        <v>0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2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25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25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>
        <v>0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25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25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25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>
        <v>0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25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25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25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>
        <v>0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25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25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25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>
        <v>0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25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25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25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>
        <v>0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25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25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25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>
        <v>0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25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25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25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>
        <v>0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25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25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25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>
        <v>0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25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25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25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>
        <v>0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25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25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25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>
        <v>0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25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25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25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>
        <v>0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25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25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2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>
        <v>0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2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25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25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>
        <v>0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25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25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25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>
        <v>0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25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25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25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>
        <v>0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25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25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25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>
        <v>0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25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25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25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>
        <v>0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25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25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25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>
        <v>0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25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25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25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>
        <v>0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25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25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25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>
        <v>0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25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25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25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>
        <v>0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25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25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25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>
        <v>0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25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25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25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>
        <v>0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25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25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2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>
        <v>0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2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25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25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>
        <v>0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25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25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25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>
        <v>0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25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25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25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>
        <v>0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25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25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25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>
        <v>0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25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25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25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>
        <v>0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25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25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25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>
        <v>0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25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25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25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>
        <v>0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25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25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25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>
        <v>0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25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25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25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>
        <v>0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25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25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25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>
        <v>0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25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25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2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>
        <v>0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2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25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25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>
        <v>0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25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25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25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>
        <v>0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25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25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25">
      <c r="A260" t="s">
        <v>30</v>
      </c>
      <c r="B260">
        <v>2020</v>
      </c>
      <c r="C260" t="s">
        <v>37</v>
      </c>
      <c r="D260">
        <v>147.19999999999999</v>
      </c>
      <c r="E260">
        <v>0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>
        <v>0</v>
      </c>
      <c r="P260">
        <v>150.1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148.4</v>
      </c>
      <c r="W260">
        <v>0</v>
      </c>
      <c r="X260">
        <v>154.30000000000001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 x14ac:dyDescent="0.25">
      <c r="A261" t="s">
        <v>33</v>
      </c>
      <c r="B261">
        <v>2020</v>
      </c>
      <c r="C261" t="s">
        <v>37</v>
      </c>
      <c r="D261">
        <v>151.80000000000001</v>
      </c>
      <c r="E261">
        <v>0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>
        <v>0</v>
      </c>
      <c r="P261">
        <v>153.5</v>
      </c>
      <c r="Q261">
        <v>0</v>
      </c>
      <c r="R261">
        <v>0</v>
      </c>
      <c r="S261">
        <v>0</v>
      </c>
      <c r="T261">
        <v>0</v>
      </c>
      <c r="U261">
        <v>155.6</v>
      </c>
      <c r="V261">
        <v>137.1</v>
      </c>
      <c r="W261">
        <v>0</v>
      </c>
      <c r="X261">
        <v>144.80000000000001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</row>
    <row r="262" spans="1:30" x14ac:dyDescent="0.25">
      <c r="A262" t="s">
        <v>34</v>
      </c>
      <c r="B262">
        <v>2020</v>
      </c>
      <c r="C262" t="s">
        <v>37</v>
      </c>
      <c r="D262">
        <v>148.69999999999999</v>
      </c>
      <c r="E262">
        <v>0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>
        <v>0</v>
      </c>
      <c r="P262">
        <v>151.4</v>
      </c>
      <c r="Q262">
        <v>0</v>
      </c>
      <c r="R262">
        <v>0</v>
      </c>
      <c r="S262">
        <v>0</v>
      </c>
      <c r="T262">
        <v>0</v>
      </c>
      <c r="U262">
        <v>155.6</v>
      </c>
      <c r="V262">
        <v>144.1</v>
      </c>
      <c r="W262">
        <v>0</v>
      </c>
      <c r="X262">
        <v>150.69999999999999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</row>
    <row r="263" spans="1:30" x14ac:dyDescent="0.25">
      <c r="A263" t="s">
        <v>30</v>
      </c>
      <c r="B263">
        <v>2020</v>
      </c>
      <c r="C263" t="s">
        <v>38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</row>
    <row r="264" spans="1:30" x14ac:dyDescent="0.25">
      <c r="A264" t="s">
        <v>33</v>
      </c>
      <c r="B264">
        <v>2020</v>
      </c>
      <c r="C264" t="s">
        <v>38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 x14ac:dyDescent="0.25">
      <c r="A265" t="s">
        <v>34</v>
      </c>
      <c r="B265">
        <v>2020</v>
      </c>
      <c r="C265" t="s">
        <v>38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0" x14ac:dyDescent="0.25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>
        <v>0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25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25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25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>
        <v>0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25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25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25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>
        <v>0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25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25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25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>
        <v>0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25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25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25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>
        <v>0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25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25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25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>
        <v>0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25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25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25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>
        <v>0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25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25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25">
      <c r="A287" t="s">
        <v>30</v>
      </c>
      <c r="B287">
        <v>2021</v>
      </c>
      <c r="C287" t="s">
        <v>31</v>
      </c>
      <c r="D287">
        <v>143.4</v>
      </c>
      <c r="E287">
        <v>190.1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>
        <v>0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2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25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25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>
        <v>0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25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25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25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>
        <v>0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25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25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25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>
        <v>0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25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25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25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>
        <v>0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25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25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25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>
        <v>0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25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25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25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>
        <v>0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25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25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25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>
        <v>0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25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25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25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>
        <v>0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25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25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25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>
        <v>0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25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25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25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>
        <v>0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25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25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25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>
        <v>0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25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25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2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>
        <v>0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2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25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25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>
        <v>0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25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25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25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>
        <v>0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25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25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25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>
        <v>0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25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25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25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>
        <v>0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25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25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25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>
        <v>0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25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25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25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>
        <v>0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25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25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25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>
        <v>0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25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25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25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>
        <v>0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25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25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25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>
        <v>0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25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25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25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>
        <v>0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25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25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25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>
        <v>0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25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25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2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>
        <v>0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2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25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25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>
        <v>0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25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25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25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>
        <v>0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25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25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25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>
        <v>0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25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25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25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>
        <v>0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25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25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"/>
  <sheetViews>
    <sheetView topLeftCell="A11" zoomScale="93" zoomScaleNormal="93" workbookViewId="0">
      <selection activeCell="E23" sqref="E23"/>
    </sheetView>
  </sheetViews>
  <sheetFormatPr defaultRowHeight="15" x14ac:dyDescent="0.25"/>
  <cols>
    <col min="1" max="1" width="46.85546875" bestFit="1" customWidth="1"/>
    <col min="2" max="2" width="23.28515625" bestFit="1" customWidth="1"/>
    <col min="3" max="3" width="19.7109375" bestFit="1" customWidth="1"/>
    <col min="4" max="4" width="15.140625" customWidth="1"/>
    <col min="5" max="5" width="33.28515625" bestFit="1" customWidth="1"/>
    <col min="6" max="6" width="20.42578125" bestFit="1" customWidth="1"/>
    <col min="8" max="8" width="14.140625" customWidth="1"/>
    <col min="9" max="9" width="14.28515625" bestFit="1" customWidth="1"/>
  </cols>
  <sheetData>
    <row r="1" spans="1:6" ht="21.75" thickBot="1" x14ac:dyDescent="0.4">
      <c r="A1" s="4" t="s">
        <v>0</v>
      </c>
      <c r="B1" t="s">
        <v>55</v>
      </c>
      <c r="E1" t="s">
        <v>56</v>
      </c>
      <c r="F1" t="s">
        <v>57</v>
      </c>
    </row>
    <row r="2" spans="1:6" ht="21.75" thickBot="1" x14ac:dyDescent="0.4">
      <c r="A2" s="5" t="s">
        <v>1</v>
      </c>
      <c r="B2" t="s">
        <v>49</v>
      </c>
      <c r="E2" t="s">
        <v>3</v>
      </c>
      <c r="F2" t="s">
        <v>58</v>
      </c>
    </row>
    <row r="3" spans="1:6" ht="21.75" thickBot="1" x14ac:dyDescent="0.4">
      <c r="A3" s="5" t="s">
        <v>2</v>
      </c>
      <c r="B3" s="3" t="s">
        <v>65</v>
      </c>
      <c r="C3" t="s">
        <v>94</v>
      </c>
      <c r="E3" t="s">
        <v>4</v>
      </c>
      <c r="F3" t="s">
        <v>58</v>
      </c>
    </row>
    <row r="4" spans="1:6" ht="21.75" thickBot="1" x14ac:dyDescent="0.4">
      <c r="A4" s="5" t="s">
        <v>3</v>
      </c>
      <c r="B4" s="3" t="s">
        <v>50</v>
      </c>
      <c r="C4" t="s">
        <v>64</v>
      </c>
      <c r="E4" t="s">
        <v>5</v>
      </c>
      <c r="F4" t="s">
        <v>58</v>
      </c>
    </row>
    <row r="5" spans="1:6" ht="21.75" thickBot="1" x14ac:dyDescent="0.4">
      <c r="A5" s="5" t="s">
        <v>4</v>
      </c>
      <c r="B5" s="3" t="s">
        <v>51</v>
      </c>
      <c r="C5" t="s">
        <v>64</v>
      </c>
      <c r="E5" t="s">
        <v>6</v>
      </c>
      <c r="F5" t="s">
        <v>58</v>
      </c>
    </row>
    <row r="6" spans="1:6" ht="21.75" thickBot="1" x14ac:dyDescent="0.4">
      <c r="A6" s="5" t="s">
        <v>5</v>
      </c>
      <c r="B6" s="3" t="s">
        <v>50</v>
      </c>
      <c r="C6" t="s">
        <v>64</v>
      </c>
      <c r="E6" t="s">
        <v>7</v>
      </c>
      <c r="F6" t="s">
        <v>58</v>
      </c>
    </row>
    <row r="7" spans="1:6" ht="21.75" thickBot="1" x14ac:dyDescent="0.4">
      <c r="A7" s="5" t="s">
        <v>6</v>
      </c>
      <c r="B7" s="3" t="s">
        <v>50</v>
      </c>
      <c r="C7" t="s">
        <v>64</v>
      </c>
      <c r="E7" t="s">
        <v>8</v>
      </c>
      <c r="F7" t="s">
        <v>58</v>
      </c>
    </row>
    <row r="8" spans="1:6" ht="21.75" thickBot="1" x14ac:dyDescent="0.4">
      <c r="A8" s="5" t="s">
        <v>7</v>
      </c>
      <c r="B8" s="3" t="s">
        <v>50</v>
      </c>
      <c r="C8" t="s">
        <v>64</v>
      </c>
      <c r="E8" t="s">
        <v>9</v>
      </c>
      <c r="F8" t="s">
        <v>58</v>
      </c>
    </row>
    <row r="9" spans="1:6" ht="21.75" thickBot="1" x14ac:dyDescent="0.4">
      <c r="A9" s="5" t="s">
        <v>8</v>
      </c>
      <c r="B9" s="3" t="s">
        <v>50</v>
      </c>
      <c r="C9" t="s">
        <v>64</v>
      </c>
      <c r="E9" t="s">
        <v>10</v>
      </c>
      <c r="F9" t="s">
        <v>58</v>
      </c>
    </row>
    <row r="10" spans="1:6" ht="21.75" thickBot="1" x14ac:dyDescent="0.4">
      <c r="A10" s="5" t="s">
        <v>9</v>
      </c>
      <c r="B10" s="3" t="s">
        <v>50</v>
      </c>
      <c r="C10" t="s">
        <v>64</v>
      </c>
      <c r="E10" t="s">
        <v>11</v>
      </c>
      <c r="F10" t="s">
        <v>61</v>
      </c>
    </row>
    <row r="11" spans="1:6" ht="21.75" thickBot="1" x14ac:dyDescent="0.4">
      <c r="A11" s="5" t="s">
        <v>10</v>
      </c>
      <c r="B11" s="3" t="s">
        <v>50</v>
      </c>
      <c r="C11" t="s">
        <v>64</v>
      </c>
      <c r="E11" t="s">
        <v>12</v>
      </c>
      <c r="F11" t="s">
        <v>61</v>
      </c>
    </row>
    <row r="12" spans="1:6" ht="21.75" thickBot="1" x14ac:dyDescent="0.4">
      <c r="A12" s="5" t="s">
        <v>11</v>
      </c>
      <c r="B12" s="3" t="s">
        <v>50</v>
      </c>
      <c r="C12" t="s">
        <v>64</v>
      </c>
      <c r="E12" t="s">
        <v>13</v>
      </c>
      <c r="F12" t="s">
        <v>61</v>
      </c>
    </row>
    <row r="13" spans="1:6" ht="21.75" thickBot="1" x14ac:dyDescent="0.4">
      <c r="A13" s="5" t="s">
        <v>12</v>
      </c>
      <c r="B13" s="3" t="s">
        <v>50</v>
      </c>
      <c r="C13" t="s">
        <v>64</v>
      </c>
      <c r="E13" t="s">
        <v>14</v>
      </c>
      <c r="F13" t="s">
        <v>61</v>
      </c>
    </row>
    <row r="14" spans="1:6" ht="21.75" thickBot="1" x14ac:dyDescent="0.4">
      <c r="A14" s="5" t="s">
        <v>13</v>
      </c>
      <c r="B14" s="3" t="s">
        <v>50</v>
      </c>
      <c r="C14" t="s">
        <v>64</v>
      </c>
      <c r="E14" t="s">
        <v>15</v>
      </c>
      <c r="F14" t="s">
        <v>61</v>
      </c>
    </row>
    <row r="15" spans="1:6" ht="21.75" thickBot="1" x14ac:dyDescent="0.4">
      <c r="A15" s="5" t="s">
        <v>14</v>
      </c>
      <c r="B15" s="3" t="s">
        <v>53</v>
      </c>
      <c r="C15" t="s">
        <v>64</v>
      </c>
      <c r="E15" t="s">
        <v>16</v>
      </c>
      <c r="F15" t="s">
        <v>61</v>
      </c>
    </row>
    <row r="16" spans="1:6" ht="21.75" thickBot="1" x14ac:dyDescent="0.4">
      <c r="A16" s="5" t="s">
        <v>15</v>
      </c>
      <c r="B16" s="3" t="s">
        <v>50</v>
      </c>
      <c r="C16" t="s">
        <v>64</v>
      </c>
      <c r="E16" t="s">
        <v>17</v>
      </c>
      <c r="F16" t="s">
        <v>59</v>
      </c>
    </row>
    <row r="17" spans="1:6" ht="21.75" thickBot="1" x14ac:dyDescent="0.4">
      <c r="A17" s="5" t="s">
        <v>16</v>
      </c>
      <c r="B17" s="3" t="s">
        <v>53</v>
      </c>
      <c r="C17" t="s">
        <v>64</v>
      </c>
      <c r="E17" t="s">
        <v>18</v>
      </c>
      <c r="F17" t="s">
        <v>59</v>
      </c>
    </row>
    <row r="18" spans="1:6" ht="21.75" thickBot="1" x14ac:dyDescent="0.4">
      <c r="A18" s="5" t="s">
        <v>17</v>
      </c>
      <c r="B18" s="3" t="s">
        <v>54</v>
      </c>
      <c r="C18" t="s">
        <v>64</v>
      </c>
      <c r="E18" t="s">
        <v>19</v>
      </c>
      <c r="F18" t="s">
        <v>59</v>
      </c>
    </row>
    <row r="19" spans="1:6" ht="21.75" thickBot="1" x14ac:dyDescent="0.4">
      <c r="A19" s="5" t="s">
        <v>18</v>
      </c>
      <c r="B19" s="3" t="s">
        <v>54</v>
      </c>
      <c r="C19" t="s">
        <v>64</v>
      </c>
      <c r="E19" t="s">
        <v>20</v>
      </c>
      <c r="F19" t="s">
        <v>20</v>
      </c>
    </row>
    <row r="20" spans="1:6" ht="21.75" thickBot="1" x14ac:dyDescent="0.4">
      <c r="A20" s="5" t="s">
        <v>19</v>
      </c>
      <c r="B20" s="3" t="s">
        <v>54</v>
      </c>
      <c r="C20" t="s">
        <v>64</v>
      </c>
      <c r="E20" t="s">
        <v>21</v>
      </c>
      <c r="F20" t="s">
        <v>62</v>
      </c>
    </row>
    <row r="21" spans="1:6" ht="21.75" thickBot="1" x14ac:dyDescent="0.4">
      <c r="A21" s="5" t="s">
        <v>20</v>
      </c>
      <c r="B21" s="3" t="s">
        <v>52</v>
      </c>
      <c r="C21" t="s">
        <v>64</v>
      </c>
      <c r="E21" t="s">
        <v>22</v>
      </c>
      <c r="F21" t="s">
        <v>20</v>
      </c>
    </row>
    <row r="22" spans="1:6" ht="21.75" thickBot="1" x14ac:dyDescent="0.4">
      <c r="A22" s="5" t="s">
        <v>21</v>
      </c>
      <c r="B22" s="3" t="s">
        <v>50</v>
      </c>
      <c r="C22" t="s">
        <v>64</v>
      </c>
      <c r="E22" t="s">
        <v>23</v>
      </c>
      <c r="F22" t="s">
        <v>93</v>
      </c>
    </row>
    <row r="23" spans="1:6" ht="21.75" thickBot="1" x14ac:dyDescent="0.4">
      <c r="A23" s="5" t="s">
        <v>22</v>
      </c>
      <c r="B23" s="3" t="s">
        <v>54</v>
      </c>
      <c r="C23" t="s">
        <v>64</v>
      </c>
      <c r="E23" t="s">
        <v>24</v>
      </c>
      <c r="F23" t="s">
        <v>60</v>
      </c>
    </row>
    <row r="24" spans="1:6" ht="21.75" thickBot="1" x14ac:dyDescent="0.4">
      <c r="A24" s="5" t="s">
        <v>23</v>
      </c>
      <c r="B24" s="3" t="s">
        <v>50</v>
      </c>
      <c r="C24" t="s">
        <v>64</v>
      </c>
      <c r="E24" t="s">
        <v>25</v>
      </c>
      <c r="F24" t="s">
        <v>61</v>
      </c>
    </row>
    <row r="25" spans="1:6" ht="21.75" thickBot="1" x14ac:dyDescent="0.4">
      <c r="A25" s="5" t="s">
        <v>24</v>
      </c>
      <c r="B25" s="3" t="s">
        <v>54</v>
      </c>
      <c r="C25" t="s">
        <v>64</v>
      </c>
      <c r="E25" t="s">
        <v>26</v>
      </c>
      <c r="F25" t="s">
        <v>26</v>
      </c>
    </row>
    <row r="26" spans="1:6" ht="21.75" thickBot="1" x14ac:dyDescent="0.4">
      <c r="A26" s="5" t="s">
        <v>25</v>
      </c>
      <c r="B26" s="3" t="s">
        <v>54</v>
      </c>
      <c r="C26" t="s">
        <v>64</v>
      </c>
      <c r="E26" t="s">
        <v>27</v>
      </c>
      <c r="F26" t="s">
        <v>61</v>
      </c>
    </row>
    <row r="27" spans="1:6" ht="21.75" thickBot="1" x14ac:dyDescent="0.4">
      <c r="A27" s="5" t="s">
        <v>26</v>
      </c>
      <c r="B27" s="3" t="s">
        <v>54</v>
      </c>
      <c r="C27" t="s">
        <v>64</v>
      </c>
      <c r="E27" t="s">
        <v>28</v>
      </c>
      <c r="F27" t="s">
        <v>61</v>
      </c>
    </row>
    <row r="28" spans="1:6" ht="21.75" thickBot="1" x14ac:dyDescent="0.4">
      <c r="A28" s="5" t="s">
        <v>27</v>
      </c>
      <c r="B28" s="3" t="s">
        <v>54</v>
      </c>
      <c r="C28" t="s">
        <v>64</v>
      </c>
    </row>
    <row r="29" spans="1:6" ht="21.75" thickBot="1" x14ac:dyDescent="0.4">
      <c r="A29" s="5" t="s">
        <v>28</v>
      </c>
      <c r="B29" s="3" t="s">
        <v>54</v>
      </c>
      <c r="C29" t="s">
        <v>64</v>
      </c>
    </row>
    <row r="30" spans="1:6" ht="21.75" thickBot="1" x14ac:dyDescent="0.4">
      <c r="A30" s="5" t="s">
        <v>29</v>
      </c>
      <c r="B30" s="3" t="s">
        <v>54</v>
      </c>
      <c r="C30" t="s">
        <v>64</v>
      </c>
    </row>
    <row r="33" spans="1:3" ht="21" x14ac:dyDescent="0.35">
      <c r="A33" s="192" t="s">
        <v>193</v>
      </c>
      <c r="B33" s="192"/>
      <c r="C33" s="192"/>
    </row>
    <row r="34" spans="1:3" ht="18.75" x14ac:dyDescent="0.3">
      <c r="A34" s="119" t="s">
        <v>194</v>
      </c>
    </row>
  </sheetData>
  <mergeCells count="1">
    <mergeCell ref="A33:C3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B94CE-991B-4E65-825E-952AA1AB4514}">
  <dimension ref="A1:Q46"/>
  <sheetViews>
    <sheetView workbookViewId="0">
      <selection activeCell="A10" sqref="A10"/>
    </sheetView>
  </sheetViews>
  <sheetFormatPr defaultRowHeight="15" x14ac:dyDescent="0.25"/>
  <cols>
    <col min="1" max="1" width="33.28515625" bestFit="1" customWidth="1"/>
    <col min="2" max="2" width="18.5703125" bestFit="1" customWidth="1"/>
    <col min="3" max="3" width="19.42578125" bestFit="1" customWidth="1"/>
    <col min="4" max="4" width="25.140625" bestFit="1" customWidth="1"/>
    <col min="5" max="5" width="9.85546875" customWidth="1"/>
    <col min="6" max="6" width="13.42578125" bestFit="1" customWidth="1"/>
    <col min="7" max="7" width="18.5703125" bestFit="1" customWidth="1"/>
    <col min="8" max="8" width="19.42578125" bestFit="1" customWidth="1"/>
    <col min="9" max="9" width="25.140625" bestFit="1" customWidth="1"/>
    <col min="10" max="10" width="18.5703125" bestFit="1" customWidth="1"/>
    <col min="11" max="11" width="28.140625" bestFit="1" customWidth="1"/>
    <col min="12" max="12" width="25" bestFit="1" customWidth="1"/>
    <col min="13" max="13" width="19.42578125" bestFit="1" customWidth="1"/>
    <col min="14" max="14" width="25.140625" bestFit="1" customWidth="1"/>
    <col min="15" max="15" width="18.5703125" bestFit="1" customWidth="1"/>
    <col min="16" max="16" width="19.42578125" bestFit="1" customWidth="1"/>
    <col min="17" max="17" width="25.140625" bestFit="1" customWidth="1"/>
  </cols>
  <sheetData>
    <row r="1" spans="1:17" ht="21" x14ac:dyDescent="0.35">
      <c r="C1" s="193" t="s">
        <v>168</v>
      </c>
      <c r="D1" s="193"/>
      <c r="E1" s="193"/>
      <c r="F1" s="193"/>
      <c r="G1" s="193"/>
      <c r="H1" s="193"/>
      <c r="I1" s="193"/>
      <c r="J1" s="193"/>
    </row>
    <row r="2" spans="1:17" ht="21.75" thickBot="1" x14ac:dyDescent="0.4">
      <c r="C2" s="7"/>
      <c r="D2" s="7"/>
      <c r="E2" s="7"/>
      <c r="F2" s="7"/>
      <c r="G2" s="7"/>
      <c r="H2" s="7"/>
      <c r="I2" s="7"/>
      <c r="J2" s="7"/>
    </row>
    <row r="3" spans="1:17" ht="15" customHeight="1" thickBot="1" x14ac:dyDescent="0.35">
      <c r="A3" s="195" t="s">
        <v>63</v>
      </c>
      <c r="B3" s="196"/>
      <c r="C3" s="196"/>
      <c r="D3" s="196"/>
      <c r="E3" s="196"/>
      <c r="F3" s="196"/>
      <c r="G3" s="197"/>
      <c r="I3" s="37" t="s">
        <v>58</v>
      </c>
      <c r="J3" s="38" t="s">
        <v>172</v>
      </c>
      <c r="K3" s="38" t="s">
        <v>173</v>
      </c>
      <c r="L3" s="39" t="s">
        <v>174</v>
      </c>
      <c r="N3" s="37" t="s">
        <v>59</v>
      </c>
      <c r="O3" s="38" t="s">
        <v>172</v>
      </c>
      <c r="P3" s="38" t="s">
        <v>173</v>
      </c>
      <c r="Q3" s="39" t="s">
        <v>174</v>
      </c>
    </row>
    <row r="4" spans="1:17" ht="16.5" thickBot="1" x14ac:dyDescent="0.3">
      <c r="A4" s="47" t="s">
        <v>57</v>
      </c>
      <c r="B4" s="48" t="s">
        <v>30</v>
      </c>
      <c r="C4" s="49" t="s">
        <v>170</v>
      </c>
      <c r="D4" s="49" t="s">
        <v>33</v>
      </c>
      <c r="E4" s="49" t="s">
        <v>170</v>
      </c>
      <c r="F4" s="49" t="s">
        <v>34</v>
      </c>
      <c r="G4" s="50" t="s">
        <v>170</v>
      </c>
      <c r="I4" s="36" t="s">
        <v>3</v>
      </c>
      <c r="J4" s="36">
        <v>173.2</v>
      </c>
      <c r="K4" s="36">
        <v>174.7</v>
      </c>
      <c r="L4" s="36">
        <v>173.7</v>
      </c>
      <c r="N4" s="36" t="s">
        <v>17</v>
      </c>
      <c r="O4" s="36">
        <v>191.2</v>
      </c>
      <c r="P4" s="36">
        <v>181.3</v>
      </c>
      <c r="Q4" s="36">
        <v>187.3</v>
      </c>
    </row>
    <row r="5" spans="1:17" ht="15.75" x14ac:dyDescent="0.25">
      <c r="A5" s="51" t="s">
        <v>58</v>
      </c>
      <c r="B5" s="52">
        <v>1401.2000000000003</v>
      </c>
      <c r="C5" s="53">
        <f>B5/B13</f>
        <v>0.31146083400017788</v>
      </c>
      <c r="D5" s="54">
        <v>1452.3</v>
      </c>
      <c r="E5" s="53">
        <f>$D5/$D$13</f>
        <v>0.31293499105776901</v>
      </c>
      <c r="F5" s="54">
        <v>1419.5</v>
      </c>
      <c r="G5" s="55">
        <f>$F5/$F$13</f>
        <v>0.30498023375730493</v>
      </c>
      <c r="I5" s="35" t="s">
        <v>4</v>
      </c>
      <c r="J5" s="35">
        <v>211.5</v>
      </c>
      <c r="K5" s="35">
        <v>219.4</v>
      </c>
      <c r="L5" s="35">
        <v>214.3</v>
      </c>
      <c r="N5" s="35" t="s">
        <v>18</v>
      </c>
      <c r="O5" s="35">
        <v>187.9</v>
      </c>
      <c r="P5" s="35">
        <v>168.1</v>
      </c>
      <c r="Q5" s="35">
        <v>179.7</v>
      </c>
    </row>
    <row r="6" spans="1:17" ht="15.75" x14ac:dyDescent="0.25">
      <c r="A6" s="56" t="s">
        <v>59</v>
      </c>
      <c r="B6" s="57">
        <v>569.90000000000009</v>
      </c>
      <c r="C6" s="53">
        <f>B6/B13</f>
        <v>0.12667822530452566</v>
      </c>
      <c r="D6" s="58">
        <v>528.70000000000005</v>
      </c>
      <c r="E6" s="53">
        <f t="shared" ref="E6:E13" si="0">$D6/$D$13</f>
        <v>0.1139218686030727</v>
      </c>
      <c r="F6" s="58">
        <v>553.20000000000005</v>
      </c>
      <c r="G6" s="55">
        <f t="shared" ref="G6:G13" si="1">$F6/$F$13</f>
        <v>0.11885527672739775</v>
      </c>
      <c r="I6" s="35" t="s">
        <v>5</v>
      </c>
      <c r="J6" s="35">
        <v>171</v>
      </c>
      <c r="K6" s="35">
        <v>176.7</v>
      </c>
      <c r="L6" s="35">
        <v>173.2</v>
      </c>
      <c r="N6" s="35" t="s">
        <v>19</v>
      </c>
      <c r="O6" s="35">
        <v>190.8</v>
      </c>
      <c r="P6" s="35">
        <v>179.3</v>
      </c>
      <c r="Q6" s="35">
        <v>186.2</v>
      </c>
    </row>
    <row r="7" spans="1:17" ht="15.75" x14ac:dyDescent="0.25">
      <c r="A7" s="56" t="s">
        <v>61</v>
      </c>
      <c r="B7" s="80">
        <v>1627.6</v>
      </c>
      <c r="C7" s="77">
        <f>B7/B13</f>
        <v>0.36178536498621849</v>
      </c>
      <c r="D7" s="58">
        <v>1613.4</v>
      </c>
      <c r="E7" s="77">
        <f t="shared" si="0"/>
        <v>0.34764808550065723</v>
      </c>
      <c r="F7" s="79">
        <v>1620.5</v>
      </c>
      <c r="G7" s="78">
        <f t="shared" si="1"/>
        <v>0.3481651770367824</v>
      </c>
      <c r="I7" s="35" t="s">
        <v>6</v>
      </c>
      <c r="J7" s="35">
        <v>179.6</v>
      </c>
      <c r="K7" s="35">
        <v>179.4</v>
      </c>
      <c r="L7" s="35">
        <v>179.5</v>
      </c>
      <c r="N7" s="35" t="s">
        <v>169</v>
      </c>
      <c r="O7" s="35">
        <f>SUM(O4:O6)</f>
        <v>569.90000000000009</v>
      </c>
      <c r="P7" s="35">
        <f>SUM(P4:P6)</f>
        <v>528.70000000000005</v>
      </c>
      <c r="Q7" s="35">
        <f>SUM(Q4:Q6)</f>
        <v>553.20000000000005</v>
      </c>
    </row>
    <row r="8" spans="1:17" ht="15.75" x14ac:dyDescent="0.25">
      <c r="A8" s="56" t="s">
        <v>62</v>
      </c>
      <c r="B8" s="57">
        <v>182.5</v>
      </c>
      <c r="C8" s="53">
        <f>B8/B13</f>
        <v>4.0566373255090243E-2</v>
      </c>
      <c r="D8" s="58">
        <v>183.4</v>
      </c>
      <c r="E8" s="53">
        <f t="shared" si="0"/>
        <v>3.9518196901463083E-2</v>
      </c>
      <c r="F8" s="58">
        <v>182.8</v>
      </c>
      <c r="G8" s="55">
        <f t="shared" si="1"/>
        <v>3.9274664833276046E-2</v>
      </c>
      <c r="I8" s="35" t="s">
        <v>7</v>
      </c>
      <c r="J8" s="35">
        <v>173.3</v>
      </c>
      <c r="K8" s="35">
        <v>164.4</v>
      </c>
      <c r="L8" s="35">
        <v>170</v>
      </c>
    </row>
    <row r="9" spans="1:17" ht="15.75" x14ac:dyDescent="0.25">
      <c r="A9" s="56" t="s">
        <v>26</v>
      </c>
      <c r="B9" s="57">
        <v>180.3</v>
      </c>
      <c r="C9" s="53">
        <f>B9/B13</f>
        <v>4.0077353961056279E-2</v>
      </c>
      <c r="D9" s="58">
        <v>174.8</v>
      </c>
      <c r="E9" s="53">
        <f t="shared" si="0"/>
        <v>3.766510806093646E-2</v>
      </c>
      <c r="F9" s="58">
        <v>177.1</v>
      </c>
      <c r="G9" s="55">
        <f t="shared" si="1"/>
        <v>3.8050017188037126E-2</v>
      </c>
      <c r="I9" s="35" t="s">
        <v>8</v>
      </c>
      <c r="J9" s="35">
        <v>169</v>
      </c>
      <c r="K9" s="35">
        <v>175.8</v>
      </c>
      <c r="L9" s="35">
        <v>172.2</v>
      </c>
    </row>
    <row r="10" spans="1:17" ht="15.75" x14ac:dyDescent="0.25">
      <c r="A10" s="56" t="s">
        <v>20</v>
      </c>
      <c r="B10" s="57">
        <v>179.8</v>
      </c>
      <c r="C10" s="53">
        <f>B10/B13</f>
        <v>3.9966213212412199E-2</v>
      </c>
      <c r="D10" s="58">
        <v>345.7</v>
      </c>
      <c r="E10" s="53">
        <f t="shared" si="0"/>
        <v>7.4489861880238747E-2</v>
      </c>
      <c r="F10" s="58">
        <v>350.8</v>
      </c>
      <c r="G10" s="55">
        <f t="shared" si="1"/>
        <v>7.5369542798212452E-2</v>
      </c>
      <c r="I10" s="35" t="s">
        <v>9</v>
      </c>
      <c r="J10" s="35">
        <v>148.69999999999999</v>
      </c>
      <c r="K10" s="35">
        <v>185</v>
      </c>
      <c r="L10" s="35">
        <v>161</v>
      </c>
    </row>
    <row r="11" spans="1:17" ht="15.75" x14ac:dyDescent="0.25">
      <c r="A11" s="56" t="s">
        <v>93</v>
      </c>
      <c r="B11" s="57">
        <v>187.8</v>
      </c>
      <c r="C11" s="53">
        <f>B11/B13</f>
        <v>4.1744465190717527E-2</v>
      </c>
      <c r="D11" s="58">
        <v>182.2</v>
      </c>
      <c r="E11" s="53">
        <f t="shared" si="0"/>
        <v>3.9259626365575645E-2</v>
      </c>
      <c r="F11" s="58">
        <v>185.7</v>
      </c>
      <c r="G11" s="55">
        <f t="shared" si="1"/>
        <v>3.9897731179099345E-2</v>
      </c>
      <c r="I11" s="35" t="s">
        <v>10</v>
      </c>
      <c r="J11" s="35">
        <v>174.9</v>
      </c>
      <c r="K11" s="35">
        <v>176.9</v>
      </c>
      <c r="L11" s="35">
        <v>175.6</v>
      </c>
    </row>
    <row r="12" spans="1:17" ht="15.75" x14ac:dyDescent="0.25">
      <c r="A12" s="56" t="s">
        <v>60</v>
      </c>
      <c r="B12" s="57">
        <v>169.7</v>
      </c>
      <c r="C12" s="53">
        <f>B12/B13</f>
        <v>3.772117008980172E-2</v>
      </c>
      <c r="D12" s="58">
        <v>160.4</v>
      </c>
      <c r="E12" s="53">
        <f t="shared" si="0"/>
        <v>3.4562261630287236E-2</v>
      </c>
      <c r="F12" s="58">
        <v>164.8</v>
      </c>
      <c r="G12" s="55">
        <f t="shared" si="1"/>
        <v>3.5407356479890004E-2</v>
      </c>
      <c r="I12" s="35" t="s">
        <v>169</v>
      </c>
      <c r="J12" s="35">
        <f>SUM(J4:J11)</f>
        <v>1401.2000000000003</v>
      </c>
      <c r="K12" s="35">
        <f>SUM(K4:K11)</f>
        <v>1452.3</v>
      </c>
      <c r="L12" s="35">
        <f>SUM(L4:L11)</f>
        <v>1419.5</v>
      </c>
    </row>
    <row r="13" spans="1:17" ht="16.5" thickBot="1" x14ac:dyDescent="0.3">
      <c r="A13" s="59" t="s">
        <v>169</v>
      </c>
      <c r="B13" s="60">
        <f>SUM(B5:B12)</f>
        <v>4498.8</v>
      </c>
      <c r="C13" s="61">
        <f>SUM(C5:C12)</f>
        <v>1</v>
      </c>
      <c r="D13" s="62">
        <f>SUM(D5:D12)</f>
        <v>4640.8999999999996</v>
      </c>
      <c r="E13" s="63">
        <f t="shared" si="0"/>
        <v>1</v>
      </c>
      <c r="F13" s="62">
        <f>SUM(F5:F12)</f>
        <v>4654.3999999999996</v>
      </c>
      <c r="G13" s="64">
        <f t="shared" si="1"/>
        <v>1</v>
      </c>
      <c r="I13" s="9"/>
      <c r="J13" s="9"/>
      <c r="K13" s="9"/>
      <c r="L13" s="9"/>
    </row>
    <row r="14" spans="1:17" x14ac:dyDescent="0.25">
      <c r="I14" s="9"/>
      <c r="J14" s="9"/>
      <c r="K14" s="9"/>
      <c r="L14" s="9"/>
    </row>
    <row r="15" spans="1:17" ht="18.75" x14ac:dyDescent="0.3">
      <c r="A15" s="199" t="s">
        <v>72</v>
      </c>
      <c r="B15" s="199"/>
      <c r="C15" s="199"/>
      <c r="I15" s="9"/>
      <c r="J15" s="9"/>
      <c r="K15" s="9"/>
      <c r="L15" s="9"/>
    </row>
    <row r="16" spans="1:17" ht="15.75" x14ac:dyDescent="0.25">
      <c r="A16" s="198" t="s">
        <v>175</v>
      </c>
      <c r="B16" s="198"/>
      <c r="C16" s="198"/>
      <c r="I16" s="9"/>
      <c r="J16" s="9"/>
      <c r="K16" s="9"/>
      <c r="L16" s="9"/>
    </row>
    <row r="17" spans="1:14" ht="15.75" thickBot="1" x14ac:dyDescent="0.3">
      <c r="A17" s="200" t="s">
        <v>176</v>
      </c>
      <c r="B17" s="200"/>
      <c r="C17" s="200"/>
      <c r="I17" s="9"/>
      <c r="J17" s="9"/>
      <c r="K17" s="9"/>
      <c r="L17" s="9"/>
    </row>
    <row r="18" spans="1:14" ht="15.75" thickBot="1" x14ac:dyDescent="0.3">
      <c r="I18" s="9"/>
      <c r="J18" s="9"/>
      <c r="K18" s="37" t="s">
        <v>20</v>
      </c>
      <c r="L18" s="38" t="s">
        <v>172</v>
      </c>
      <c r="M18" s="38" t="s">
        <v>173</v>
      </c>
      <c r="N18" s="39" t="s">
        <v>174</v>
      </c>
    </row>
    <row r="19" spans="1:14" ht="15.75" thickBot="1" x14ac:dyDescent="0.3">
      <c r="I19" s="9"/>
      <c r="J19" s="9"/>
      <c r="K19" s="40" t="s">
        <v>169</v>
      </c>
      <c r="L19" s="35" t="e">
        <f>SUM(#REF!)</f>
        <v>#REF!</v>
      </c>
      <c r="M19" s="35" t="e">
        <f>SUM(#REF!)</f>
        <v>#REF!</v>
      </c>
      <c r="N19" s="35" t="e">
        <f>SUM(#REF!)</f>
        <v>#REF!</v>
      </c>
    </row>
    <row r="20" spans="1:14" ht="15.75" thickBot="1" x14ac:dyDescent="0.3">
      <c r="A20" s="37" t="s">
        <v>61</v>
      </c>
      <c r="B20" s="38" t="s">
        <v>172</v>
      </c>
      <c r="C20" s="38" t="s">
        <v>173</v>
      </c>
      <c r="D20" s="39" t="s">
        <v>174</v>
      </c>
      <c r="F20" s="37" t="s">
        <v>62</v>
      </c>
      <c r="G20" s="38" t="s">
        <v>172</v>
      </c>
      <c r="H20" s="38" t="s">
        <v>173</v>
      </c>
      <c r="I20" s="39" t="s">
        <v>174</v>
      </c>
      <c r="J20" s="9"/>
      <c r="K20" s="9"/>
      <c r="L20" s="9"/>
    </row>
    <row r="21" spans="1:14" ht="15.75" thickBot="1" x14ac:dyDescent="0.3">
      <c r="A21" s="36" t="s">
        <v>11</v>
      </c>
      <c r="B21" s="36">
        <v>121.9</v>
      </c>
      <c r="C21" s="36">
        <v>124.2</v>
      </c>
      <c r="D21" s="36">
        <v>122.7</v>
      </c>
      <c r="F21" s="36" t="s">
        <v>169</v>
      </c>
      <c r="G21" s="36">
        <v>182.5</v>
      </c>
      <c r="H21" s="36">
        <v>183.4</v>
      </c>
      <c r="I21" s="36">
        <v>182.8</v>
      </c>
      <c r="J21" s="9"/>
      <c r="K21" s="9"/>
      <c r="L21" s="9"/>
    </row>
    <row r="22" spans="1:14" ht="15.75" thickBot="1" x14ac:dyDescent="0.3">
      <c r="A22" s="35" t="s">
        <v>12</v>
      </c>
      <c r="B22" s="35">
        <v>221</v>
      </c>
      <c r="C22" s="35">
        <v>211.9</v>
      </c>
      <c r="D22" s="35">
        <v>218</v>
      </c>
      <c r="I22" s="9"/>
      <c r="J22" s="9"/>
      <c r="K22" s="37" t="s">
        <v>93</v>
      </c>
      <c r="L22" s="38" t="s">
        <v>172</v>
      </c>
      <c r="M22" s="38" t="s">
        <v>173</v>
      </c>
      <c r="N22" s="39" t="s">
        <v>174</v>
      </c>
    </row>
    <row r="23" spans="1:14" x14ac:dyDescent="0.25">
      <c r="A23" s="35" t="s">
        <v>13</v>
      </c>
      <c r="B23" s="35">
        <v>178.7</v>
      </c>
      <c r="C23" s="35">
        <v>165.9</v>
      </c>
      <c r="D23" s="35">
        <v>173.4</v>
      </c>
      <c r="I23" s="9"/>
      <c r="J23" s="9"/>
      <c r="K23" s="36" t="s">
        <v>169</v>
      </c>
      <c r="L23" s="36">
        <v>187.8</v>
      </c>
      <c r="M23" s="36">
        <v>182.2</v>
      </c>
      <c r="N23" s="36">
        <v>185.7</v>
      </c>
    </row>
    <row r="24" spans="1:14" ht="15.75" thickBot="1" x14ac:dyDescent="0.3">
      <c r="A24" s="35" t="s">
        <v>14</v>
      </c>
      <c r="B24" s="35">
        <v>191.1</v>
      </c>
      <c r="C24" s="35">
        <v>197.7</v>
      </c>
      <c r="D24" s="35">
        <v>194.2</v>
      </c>
      <c r="I24" s="9"/>
      <c r="J24" s="9"/>
      <c r="K24" s="9"/>
      <c r="L24" s="9"/>
    </row>
    <row r="25" spans="1:14" ht="15.75" thickBot="1" x14ac:dyDescent="0.3">
      <c r="A25" s="35" t="s">
        <v>15</v>
      </c>
      <c r="B25" s="35">
        <v>176.8</v>
      </c>
      <c r="C25" s="35">
        <v>183.1</v>
      </c>
      <c r="D25" s="35">
        <v>179.1</v>
      </c>
      <c r="F25" s="37" t="s">
        <v>26</v>
      </c>
      <c r="G25" s="38" t="s">
        <v>172</v>
      </c>
      <c r="H25" s="38" t="s">
        <v>173</v>
      </c>
      <c r="I25" s="39" t="s">
        <v>174</v>
      </c>
      <c r="J25" s="9"/>
      <c r="K25" s="9"/>
      <c r="L25" s="9"/>
    </row>
    <row r="26" spans="1:14" ht="15.75" thickBot="1" x14ac:dyDescent="0.3">
      <c r="A26" s="35" t="s">
        <v>16</v>
      </c>
      <c r="B26" s="35">
        <v>199.9</v>
      </c>
      <c r="C26" s="35">
        <v>204.2</v>
      </c>
      <c r="D26" s="35">
        <v>201</v>
      </c>
      <c r="F26" s="36" t="s">
        <v>169</v>
      </c>
      <c r="G26" s="36">
        <v>180.3</v>
      </c>
      <c r="H26" s="36">
        <v>174.8</v>
      </c>
      <c r="I26" s="36">
        <v>177.1</v>
      </c>
      <c r="J26" s="9"/>
      <c r="K26" s="37" t="s">
        <v>60</v>
      </c>
      <c r="L26" s="38" t="s">
        <v>172</v>
      </c>
      <c r="M26" s="38" t="s">
        <v>173</v>
      </c>
      <c r="N26" s="39" t="s">
        <v>174</v>
      </c>
    </row>
    <row r="27" spans="1:14" x14ac:dyDescent="0.25">
      <c r="A27" s="35" t="s">
        <v>25</v>
      </c>
      <c r="B27" s="35">
        <v>173.8</v>
      </c>
      <c r="C27" s="35">
        <v>169.2</v>
      </c>
      <c r="D27" s="35">
        <v>171.2</v>
      </c>
      <c r="I27" s="9"/>
      <c r="J27" s="9"/>
      <c r="K27" s="42" t="s">
        <v>169</v>
      </c>
      <c r="L27" s="36">
        <v>169.7</v>
      </c>
      <c r="M27" s="36">
        <v>160.4</v>
      </c>
      <c r="N27" s="36">
        <v>164.8</v>
      </c>
    </row>
    <row r="28" spans="1:14" x14ac:dyDescent="0.25">
      <c r="A28" s="35" t="s">
        <v>27</v>
      </c>
      <c r="B28" s="35">
        <v>184.9</v>
      </c>
      <c r="C28" s="35">
        <v>185.6</v>
      </c>
      <c r="D28" s="35">
        <v>185.2</v>
      </c>
      <c r="I28" s="9"/>
      <c r="J28" s="9"/>
      <c r="K28" s="9"/>
      <c r="L28" s="9"/>
    </row>
    <row r="29" spans="1:14" x14ac:dyDescent="0.25">
      <c r="A29" s="35" t="s">
        <v>28</v>
      </c>
      <c r="B29" s="35">
        <v>179.5</v>
      </c>
      <c r="C29" s="35">
        <v>171.6</v>
      </c>
      <c r="D29" s="35">
        <v>175.7</v>
      </c>
    </row>
    <row r="30" spans="1:14" x14ac:dyDescent="0.25">
      <c r="A30" s="40" t="s">
        <v>169</v>
      </c>
      <c r="B30" s="35">
        <f>SUM(B21:B29)</f>
        <v>1627.6000000000001</v>
      </c>
      <c r="C30" s="35">
        <f>SUM(C21:C29)</f>
        <v>1613.3999999999999</v>
      </c>
      <c r="D30" s="35">
        <f>SUM(D21:D29)</f>
        <v>1620.5000000000002</v>
      </c>
    </row>
    <row r="33" spans="1:13" s="41" customFormat="1" x14ac:dyDescent="0.25"/>
    <row r="35" spans="1:13" ht="21" x14ac:dyDescent="0.35">
      <c r="C35" s="193" t="s">
        <v>171</v>
      </c>
      <c r="D35" s="193"/>
      <c r="E35" s="193"/>
      <c r="F35" s="193"/>
      <c r="G35" s="193"/>
      <c r="H35" s="193"/>
      <c r="I35" s="193"/>
      <c r="J35" s="193"/>
      <c r="K35" s="193"/>
      <c r="L35" s="193"/>
      <c r="M35" s="193"/>
    </row>
    <row r="37" spans="1:13" ht="15.75" thickBot="1" x14ac:dyDescent="0.3"/>
    <row r="38" spans="1:13" ht="19.5" thickBot="1" x14ac:dyDescent="0.35">
      <c r="A38" s="65" t="s">
        <v>1</v>
      </c>
      <c r="B38" s="74" t="s">
        <v>66</v>
      </c>
      <c r="C38" s="75" t="s">
        <v>46</v>
      </c>
      <c r="D38" s="76" t="s">
        <v>67</v>
      </c>
    </row>
    <row r="39" spans="1:13" ht="15.75" x14ac:dyDescent="0.25">
      <c r="A39" s="72">
        <v>2017</v>
      </c>
      <c r="B39" s="52">
        <v>130.30000000000001</v>
      </c>
      <c r="C39" s="54">
        <v>137.19999999999999</v>
      </c>
      <c r="D39" s="73">
        <f t="shared" ref="D39:D44" si="2">(C39-B39)/B39</f>
        <v>5.295471987720627E-2</v>
      </c>
    </row>
    <row r="40" spans="1:13" ht="15.75" x14ac:dyDescent="0.25">
      <c r="A40" s="70">
        <v>2018</v>
      </c>
      <c r="B40" s="57">
        <v>136.9</v>
      </c>
      <c r="C40" s="58">
        <v>141.1</v>
      </c>
      <c r="D40" s="68">
        <f t="shared" si="2"/>
        <v>3.067932797662519E-2</v>
      </c>
    </row>
    <row r="41" spans="1:13" ht="15.75" x14ac:dyDescent="0.25">
      <c r="A41" s="70">
        <v>2019</v>
      </c>
      <c r="B41" s="57">
        <v>139.6</v>
      </c>
      <c r="C41" s="58">
        <v>150.4</v>
      </c>
      <c r="D41" s="81">
        <f t="shared" si="2"/>
        <v>7.7363896848137617E-2</v>
      </c>
    </row>
    <row r="42" spans="1:13" ht="15.75" x14ac:dyDescent="0.25">
      <c r="A42" s="70">
        <v>2020</v>
      </c>
      <c r="B42" s="57">
        <v>150.19999999999999</v>
      </c>
      <c r="C42" s="58">
        <v>158.9</v>
      </c>
      <c r="D42" s="68">
        <f t="shared" si="2"/>
        <v>5.7922769640479481E-2</v>
      </c>
    </row>
    <row r="43" spans="1:13" ht="15.75" x14ac:dyDescent="0.25">
      <c r="A43" s="70">
        <v>2021</v>
      </c>
      <c r="B43" s="57">
        <v>157.30000000000001</v>
      </c>
      <c r="C43" s="58">
        <v>166.2</v>
      </c>
      <c r="D43" s="68">
        <f t="shared" si="2"/>
        <v>5.657978385251098E-2</v>
      </c>
    </row>
    <row r="44" spans="1:13" ht="16.5" thickBot="1" x14ac:dyDescent="0.3">
      <c r="A44" s="71">
        <v>2022</v>
      </c>
      <c r="B44" s="60">
        <v>165.7</v>
      </c>
      <c r="C44" s="62">
        <v>175.7</v>
      </c>
      <c r="D44" s="69">
        <f t="shared" si="2"/>
        <v>6.0350030175015092E-2</v>
      </c>
    </row>
    <row r="46" spans="1:13" x14ac:dyDescent="0.25">
      <c r="A46" s="194" t="s">
        <v>68</v>
      </c>
      <c r="B46" s="194"/>
      <c r="C46" s="194"/>
      <c r="D46" s="194"/>
      <c r="E46" s="6"/>
      <c r="F46" s="6"/>
      <c r="G46" s="6"/>
      <c r="H46" s="6"/>
    </row>
  </sheetData>
  <mergeCells count="7">
    <mergeCell ref="C1:J1"/>
    <mergeCell ref="C35:M35"/>
    <mergeCell ref="A46:D46"/>
    <mergeCell ref="A3:G3"/>
    <mergeCell ref="A16:C16"/>
    <mergeCell ref="A15:C15"/>
    <mergeCell ref="A17:C1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15F8-919A-4E42-9A52-E9CE209EB345}">
  <dimension ref="A2:R98"/>
  <sheetViews>
    <sheetView zoomScaleNormal="100" workbookViewId="0">
      <selection activeCell="E66" sqref="E66"/>
    </sheetView>
  </sheetViews>
  <sheetFormatPr defaultRowHeight="15" x14ac:dyDescent="0.25"/>
  <cols>
    <col min="1" max="1" width="20.85546875" bestFit="1" customWidth="1"/>
    <col min="2" max="2" width="10.85546875" bestFit="1" customWidth="1"/>
    <col min="3" max="3" width="13.7109375" bestFit="1" customWidth="1"/>
    <col min="4" max="4" width="12.140625" bestFit="1" customWidth="1"/>
    <col min="7" max="7" width="10.85546875" bestFit="1" customWidth="1"/>
  </cols>
  <sheetData>
    <row r="2" spans="1:18" ht="21" x14ac:dyDescent="0.35">
      <c r="A2" s="193" t="s">
        <v>78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</row>
    <row r="3" spans="1:18" ht="21.75" thickBot="1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8" ht="16.5" thickBot="1" x14ac:dyDescent="0.3">
      <c r="A4" s="94" t="s">
        <v>2</v>
      </c>
      <c r="B4" s="95" t="s">
        <v>69</v>
      </c>
      <c r="C4" s="96" t="s">
        <v>70</v>
      </c>
    </row>
    <row r="5" spans="1:18" ht="18.75" x14ac:dyDescent="0.3">
      <c r="A5" s="82">
        <v>44682</v>
      </c>
      <c r="B5" s="83">
        <f>SUM(Data!D337,Data!E337,Data!F337,Data!G337,Data!H337,Data!I337,Data!J337,Data!K337)</f>
        <v>1411.4</v>
      </c>
      <c r="C5" s="88"/>
      <c r="O5" s="203" t="s">
        <v>72</v>
      </c>
      <c r="P5" s="203"/>
      <c r="Q5" s="203"/>
      <c r="R5" s="203"/>
    </row>
    <row r="6" spans="1:18" ht="15.75" x14ac:dyDescent="0.25">
      <c r="A6" s="17">
        <v>44713</v>
      </c>
      <c r="B6" s="18">
        <f>SUM(Data!D340,Data!E340,Data!F340,Data!G340,Data!H340,Data!I340,Data!J340,Data!K340)</f>
        <v>1428.1999999999998</v>
      </c>
      <c r="C6" s="19">
        <f>(B6-B5)/B5</f>
        <v>1.1903074961031405E-2</v>
      </c>
      <c r="O6" s="201" t="s">
        <v>71</v>
      </c>
      <c r="P6" s="201"/>
      <c r="Q6" s="201"/>
      <c r="R6" s="201"/>
    </row>
    <row r="7" spans="1:18" ht="15.75" x14ac:dyDescent="0.25">
      <c r="A7" s="82">
        <v>44743</v>
      </c>
      <c r="B7" s="83">
        <f>SUM(Data!D343:K343)</f>
        <v>1427.7</v>
      </c>
      <c r="C7" s="84">
        <f t="shared" ref="C7:C17" si="0">(B7-B6)/B6</f>
        <v>-3.5009102366599404E-4</v>
      </c>
      <c r="O7" s="201" t="s">
        <v>85</v>
      </c>
      <c r="P7" s="201"/>
      <c r="Q7" s="201"/>
      <c r="R7" s="201"/>
    </row>
    <row r="8" spans="1:18" ht="15.75" x14ac:dyDescent="0.25">
      <c r="A8" s="82">
        <v>44774</v>
      </c>
      <c r="B8" s="83">
        <f>SUM(Data!D346:K346)</f>
        <v>1423.3000000000002</v>
      </c>
      <c r="C8" s="84">
        <f t="shared" si="0"/>
        <v>-3.0818799467674327E-3</v>
      </c>
      <c r="O8" s="202" t="s">
        <v>87</v>
      </c>
      <c r="P8" s="202"/>
      <c r="Q8" s="202"/>
      <c r="R8" s="202"/>
    </row>
    <row r="9" spans="1:18" ht="15.75" x14ac:dyDescent="0.25">
      <c r="A9" s="82">
        <v>44805</v>
      </c>
      <c r="B9" s="83">
        <f>SUM(Data!D349:K349)</f>
        <v>1427.3999999999999</v>
      </c>
      <c r="C9" s="84">
        <f t="shared" si="0"/>
        <v>2.8806295229394231E-3</v>
      </c>
      <c r="O9" s="201" t="s">
        <v>73</v>
      </c>
      <c r="P9" s="201"/>
      <c r="Q9" s="201"/>
      <c r="R9" s="201"/>
    </row>
    <row r="10" spans="1:18" ht="15.75" x14ac:dyDescent="0.25">
      <c r="A10" s="82">
        <v>44835</v>
      </c>
      <c r="B10" s="83">
        <f>SUM(Data!D352:K352)</f>
        <v>1437.7</v>
      </c>
      <c r="C10" s="84">
        <f t="shared" si="0"/>
        <v>7.2159170519827537E-3</v>
      </c>
      <c r="N10" s="14"/>
    </row>
    <row r="11" spans="1:18" ht="15.75" x14ac:dyDescent="0.25">
      <c r="A11" s="82">
        <v>44866</v>
      </c>
      <c r="B11" s="83">
        <f>SUM(Data!D355:K355)</f>
        <v>1433.6999999999998</v>
      </c>
      <c r="C11" s="84">
        <f t="shared" si="0"/>
        <v>-2.7822216039509128E-3</v>
      </c>
    </row>
    <row r="12" spans="1:18" ht="15.75" x14ac:dyDescent="0.25">
      <c r="A12" s="82">
        <v>44896</v>
      </c>
      <c r="B12" s="83">
        <f>SUM(Data!D358:K358)</f>
        <v>1419.2</v>
      </c>
      <c r="C12" s="84">
        <f t="shared" si="0"/>
        <v>-1.0113691846271727E-2</v>
      </c>
    </row>
    <row r="13" spans="1:18" ht="15.75" x14ac:dyDescent="0.25">
      <c r="A13" s="82">
        <v>44927</v>
      </c>
      <c r="B13" s="83">
        <f>SUM(Data!D361:K361)</f>
        <v>1423.9</v>
      </c>
      <c r="C13" s="84">
        <f t="shared" si="0"/>
        <v>3.311724915445353E-3</v>
      </c>
    </row>
    <row r="14" spans="1:18" ht="15.75" x14ac:dyDescent="0.25">
      <c r="A14" s="82">
        <v>44958</v>
      </c>
      <c r="B14" s="83">
        <f>SUM(Data!D364:K364)</f>
        <v>1407.1</v>
      </c>
      <c r="C14" s="84">
        <f t="shared" si="0"/>
        <v>-1.1798581361050763E-2</v>
      </c>
    </row>
    <row r="15" spans="1:18" ht="15.75" x14ac:dyDescent="0.25">
      <c r="A15" s="82">
        <v>44986</v>
      </c>
      <c r="B15" s="83">
        <f>SUM(Data!D367:K367)</f>
        <v>1407.1999999999998</v>
      </c>
      <c r="C15" s="84">
        <f t="shared" si="0"/>
        <v>7.106815435996664E-5</v>
      </c>
    </row>
    <row r="16" spans="1:18" ht="15.75" x14ac:dyDescent="0.25">
      <c r="A16" s="82">
        <v>45017</v>
      </c>
      <c r="B16" s="83">
        <f>SUM(Data!D370:K370)</f>
        <v>1411.1000000000001</v>
      </c>
      <c r="C16" s="84">
        <f t="shared" si="0"/>
        <v>2.7714610574192146E-3</v>
      </c>
    </row>
    <row r="17" spans="1:18" ht="16.5" thickBot="1" x14ac:dyDescent="0.3">
      <c r="A17" s="85">
        <v>45047</v>
      </c>
      <c r="B17" s="86">
        <f>SUM(Data!D373:K373)</f>
        <v>1419.5</v>
      </c>
      <c r="C17" s="87">
        <f t="shared" si="0"/>
        <v>5.9528027779745321E-3</v>
      </c>
    </row>
    <row r="21" spans="1:18" ht="21" x14ac:dyDescent="0.35">
      <c r="A21" s="193" t="s">
        <v>79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8"/>
    </row>
    <row r="22" spans="1:18" ht="15.75" thickBot="1" x14ac:dyDescent="0.3"/>
    <row r="23" spans="1:18" ht="16.5" thickBot="1" x14ac:dyDescent="0.3">
      <c r="A23" s="94" t="s">
        <v>2</v>
      </c>
      <c r="B23" s="95" t="s">
        <v>69</v>
      </c>
      <c r="C23" s="96" t="s">
        <v>70</v>
      </c>
    </row>
    <row r="24" spans="1:18" ht="15.75" x14ac:dyDescent="0.25">
      <c r="A24" s="82">
        <v>44682</v>
      </c>
      <c r="B24" s="83">
        <f>SUM(Data!D335:K335)</f>
        <v>1396.9</v>
      </c>
      <c r="C24" s="88"/>
    </row>
    <row r="25" spans="1:18" ht="18.75" x14ac:dyDescent="0.3">
      <c r="A25" s="17">
        <v>44713</v>
      </c>
      <c r="B25" s="18">
        <f>SUM(Data!D338:K338)</f>
        <v>1411.8</v>
      </c>
      <c r="C25" s="19">
        <f>(B25-B24)/B24</f>
        <v>1.0666475767771395E-2</v>
      </c>
      <c r="O25" s="203" t="s">
        <v>72</v>
      </c>
      <c r="P25" s="203"/>
      <c r="Q25" s="203"/>
      <c r="R25" s="203"/>
    </row>
    <row r="26" spans="1:18" ht="15.75" x14ac:dyDescent="0.25">
      <c r="A26" s="82">
        <v>44743</v>
      </c>
      <c r="B26" s="83">
        <f>SUM(Data!D341:K341)</f>
        <v>1411.3999999999999</v>
      </c>
      <c r="C26" s="84">
        <f t="shared" ref="C26:C36" si="1">(B26-B25)/B25</f>
        <v>-2.8332625017714336E-4</v>
      </c>
      <c r="O26" s="201" t="s">
        <v>71</v>
      </c>
      <c r="P26" s="201"/>
      <c r="Q26" s="201"/>
      <c r="R26" s="201"/>
    </row>
    <row r="27" spans="1:18" ht="15.75" x14ac:dyDescent="0.25">
      <c r="A27" s="82">
        <v>44774</v>
      </c>
      <c r="B27" s="83">
        <f>SUM(Data!D344:K344)</f>
        <v>1407.3</v>
      </c>
      <c r="C27" s="84">
        <f t="shared" si="1"/>
        <v>-2.9049171035850285E-3</v>
      </c>
      <c r="O27" s="201" t="s">
        <v>85</v>
      </c>
      <c r="P27" s="201"/>
      <c r="Q27" s="201"/>
      <c r="R27" s="201"/>
    </row>
    <row r="28" spans="1:18" ht="15.75" x14ac:dyDescent="0.25">
      <c r="A28" s="82">
        <v>44805</v>
      </c>
      <c r="B28" s="83">
        <f>SUM(Data!D347:K347)</f>
        <v>1412.2</v>
      </c>
      <c r="C28" s="84">
        <f t="shared" si="1"/>
        <v>3.4818446670930796E-3</v>
      </c>
      <c r="O28" s="202" t="s">
        <v>87</v>
      </c>
      <c r="P28" s="202"/>
      <c r="Q28" s="202"/>
      <c r="R28" s="202"/>
    </row>
    <row r="29" spans="1:18" ht="15.75" x14ac:dyDescent="0.25">
      <c r="A29" s="82">
        <v>44835</v>
      </c>
      <c r="B29" s="83">
        <f>SUM(Data!D350:K350)</f>
        <v>1423</v>
      </c>
      <c r="C29" s="84">
        <f t="shared" si="1"/>
        <v>7.6476419770570413E-3</v>
      </c>
      <c r="O29" s="201" t="s">
        <v>74</v>
      </c>
      <c r="P29" s="201"/>
      <c r="Q29" s="201"/>
      <c r="R29" s="201"/>
    </row>
    <row r="30" spans="1:18" ht="15.75" x14ac:dyDescent="0.25">
      <c r="A30" s="82">
        <v>44866</v>
      </c>
      <c r="B30" s="83">
        <f>SUM(Data!D353:K353)</f>
        <v>1421.4999999999998</v>
      </c>
      <c r="C30" s="84">
        <f t="shared" si="1"/>
        <v>-1.0541110330289721E-3</v>
      </c>
    </row>
    <row r="31" spans="1:18" ht="15.75" x14ac:dyDescent="0.25">
      <c r="A31" s="82">
        <v>44896</v>
      </c>
      <c r="B31" s="83">
        <f>SUM(Data!D356:K356)</f>
        <v>1409.5</v>
      </c>
      <c r="C31" s="84">
        <f t="shared" si="1"/>
        <v>-8.4417868448820078E-3</v>
      </c>
      <c r="N31" s="14"/>
    </row>
    <row r="32" spans="1:18" ht="15.75" x14ac:dyDescent="0.25">
      <c r="A32" s="82">
        <v>44927</v>
      </c>
      <c r="B32" s="83">
        <f>SUM(Data!D359:K359)</f>
        <v>1412.0000000000002</v>
      </c>
      <c r="C32" s="84">
        <f t="shared" si="1"/>
        <v>1.7736786094361314E-3</v>
      </c>
    </row>
    <row r="33" spans="1:18" ht="15.75" x14ac:dyDescent="0.25">
      <c r="A33" s="82">
        <v>44958</v>
      </c>
      <c r="B33" s="83">
        <f>SUM(Data!D362:K362)</f>
        <v>1392.2</v>
      </c>
      <c r="C33" s="84">
        <f t="shared" si="1"/>
        <v>-1.402266288951854E-2</v>
      </c>
    </row>
    <row r="34" spans="1:18" ht="15.75" x14ac:dyDescent="0.25">
      <c r="A34" s="82">
        <v>44986</v>
      </c>
      <c r="B34" s="83">
        <f>SUM(Data!D365:K365)</f>
        <v>1392.3000000000002</v>
      </c>
      <c r="C34" s="84">
        <f t="shared" si="1"/>
        <v>7.1828760235696326E-5</v>
      </c>
    </row>
    <row r="35" spans="1:18" ht="15.75" x14ac:dyDescent="0.25">
      <c r="A35" s="82">
        <v>45017</v>
      </c>
      <c r="B35" s="83">
        <f>SUM(Data!D368:K368)</f>
        <v>1394.1</v>
      </c>
      <c r="C35" s="84">
        <f t="shared" si="1"/>
        <v>1.2928248222363909E-3</v>
      </c>
    </row>
    <row r="36" spans="1:18" ht="16.5" thickBot="1" x14ac:dyDescent="0.3">
      <c r="A36" s="85">
        <v>45047</v>
      </c>
      <c r="B36" s="86">
        <f>SUM(Data!D371:K371)</f>
        <v>1401.2000000000003</v>
      </c>
      <c r="C36" s="87">
        <f t="shared" si="1"/>
        <v>5.0928914712003188E-3</v>
      </c>
    </row>
    <row r="38" spans="1:18" ht="21" x14ac:dyDescent="0.35">
      <c r="A38" s="193" t="s">
        <v>80</v>
      </c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</row>
    <row r="39" spans="1:18" ht="15.75" thickBot="1" x14ac:dyDescent="0.3"/>
    <row r="40" spans="1:18" ht="16.5" thickBot="1" x14ac:dyDescent="0.3">
      <c r="A40" s="94" t="s">
        <v>2</v>
      </c>
      <c r="B40" s="95" t="s">
        <v>69</v>
      </c>
      <c r="C40" s="96" t="s">
        <v>70</v>
      </c>
    </row>
    <row r="41" spans="1:18" ht="18.75" x14ac:dyDescent="0.3">
      <c r="A41" s="82">
        <v>44682</v>
      </c>
      <c r="B41" s="83">
        <f>SUM(Data!D336:K336)</f>
        <v>1438.7</v>
      </c>
      <c r="C41" s="88"/>
      <c r="O41" s="203" t="s">
        <v>72</v>
      </c>
      <c r="P41" s="203"/>
      <c r="Q41" s="203"/>
      <c r="R41" s="203"/>
    </row>
    <row r="42" spans="1:18" ht="15.75" x14ac:dyDescent="0.25">
      <c r="A42" s="17">
        <v>44713</v>
      </c>
      <c r="B42" s="18">
        <f>SUM(Data!D339:K339)</f>
        <v>1457.8999999999999</v>
      </c>
      <c r="C42" s="19">
        <f>(B42-B41)/B42</f>
        <v>1.3169627546470828E-2</v>
      </c>
      <c r="O42" s="201" t="s">
        <v>71</v>
      </c>
      <c r="P42" s="201"/>
      <c r="Q42" s="201"/>
      <c r="R42" s="201"/>
    </row>
    <row r="43" spans="1:18" ht="15.75" x14ac:dyDescent="0.25">
      <c r="A43" s="82">
        <v>44743</v>
      </c>
      <c r="B43" s="83">
        <f>SUM(Data!D342:K342)</f>
        <v>1456.9</v>
      </c>
      <c r="C43" s="84">
        <f t="shared" ref="C43:C53" si="2">(B43-B42)/B43</f>
        <v>-6.8638890795509134E-4</v>
      </c>
      <c r="O43" s="201" t="s">
        <v>84</v>
      </c>
      <c r="P43" s="201"/>
      <c r="Q43" s="201"/>
      <c r="R43" s="201"/>
    </row>
    <row r="44" spans="1:18" ht="15.75" x14ac:dyDescent="0.25">
      <c r="A44" s="82">
        <v>44774</v>
      </c>
      <c r="B44" s="83">
        <f>SUM(Data!D345:K345)</f>
        <v>1451.9999999999998</v>
      </c>
      <c r="C44" s="84">
        <f t="shared" si="2"/>
        <v>-3.37465564738314E-3</v>
      </c>
      <c r="O44" s="202" t="s">
        <v>86</v>
      </c>
      <c r="P44" s="202"/>
      <c r="Q44" s="202"/>
      <c r="R44" s="202"/>
    </row>
    <row r="45" spans="1:18" ht="15.75" x14ac:dyDescent="0.25">
      <c r="A45" s="82">
        <v>44805</v>
      </c>
      <c r="B45" s="83">
        <f>SUM(Data!D348:K348)</f>
        <v>1456.4</v>
      </c>
      <c r="C45" s="84">
        <f t="shared" si="2"/>
        <v>3.021148036253995E-3</v>
      </c>
      <c r="O45" s="201" t="s">
        <v>75</v>
      </c>
      <c r="P45" s="201"/>
      <c r="Q45" s="201"/>
      <c r="R45" s="201"/>
    </row>
    <row r="46" spans="1:18" ht="15.75" x14ac:dyDescent="0.25">
      <c r="A46" s="82">
        <v>44835</v>
      </c>
      <c r="B46" s="83">
        <f>SUM(Data!D351:K351)</f>
        <v>1466.1000000000001</v>
      </c>
      <c r="C46" s="84">
        <f t="shared" si="2"/>
        <v>6.6161926198758918E-3</v>
      </c>
    </row>
    <row r="47" spans="1:18" ht="15.75" x14ac:dyDescent="0.25">
      <c r="A47" s="82">
        <v>44866</v>
      </c>
      <c r="B47" s="83">
        <f>SUM(Data!D354:K354)</f>
        <v>1456.3999999999999</v>
      </c>
      <c r="C47" s="84">
        <f t="shared" si="2"/>
        <v>-6.6602581708323765E-3</v>
      </c>
      <c r="N47" s="13"/>
    </row>
    <row r="48" spans="1:18" ht="15.75" x14ac:dyDescent="0.25">
      <c r="A48" s="82">
        <v>44896</v>
      </c>
      <c r="B48" s="83">
        <f>SUM(Data!D357:K357)</f>
        <v>1437.5</v>
      </c>
      <c r="C48" s="84">
        <f t="shared" si="2"/>
        <v>-1.3147826086956426E-2</v>
      </c>
    </row>
    <row r="49" spans="1:18" ht="15.75" x14ac:dyDescent="0.25">
      <c r="A49" s="82">
        <v>44927</v>
      </c>
      <c r="B49" s="83">
        <f>SUM(Data!D360:K360)</f>
        <v>1445.7</v>
      </c>
      <c r="C49" s="84">
        <f t="shared" si="2"/>
        <v>5.6719928062530572E-3</v>
      </c>
    </row>
    <row r="50" spans="1:18" ht="15.75" x14ac:dyDescent="0.25">
      <c r="A50" s="82">
        <v>44958</v>
      </c>
      <c r="B50" s="83">
        <f>SUM(Data!D363:K363)</f>
        <v>1434.2999999999997</v>
      </c>
      <c r="C50" s="84">
        <f t="shared" si="2"/>
        <v>-7.9481280066933842E-3</v>
      </c>
    </row>
    <row r="51" spans="1:18" ht="15.75" x14ac:dyDescent="0.25">
      <c r="A51" s="82">
        <v>44986</v>
      </c>
      <c r="B51" s="83">
        <f>SUM(Data!D366:K366)</f>
        <v>1434.3999999999999</v>
      </c>
      <c r="C51" s="84">
        <f t="shared" si="2"/>
        <v>6.9715560513201641E-5</v>
      </c>
    </row>
    <row r="52" spans="1:18" ht="15.75" x14ac:dyDescent="0.25">
      <c r="A52" s="82">
        <v>45017</v>
      </c>
      <c r="B52" s="83">
        <f>SUM(Data!D369:K369)</f>
        <v>1442.2000000000003</v>
      </c>
      <c r="C52" s="84">
        <f t="shared" si="2"/>
        <v>5.4084038274860684E-3</v>
      </c>
    </row>
    <row r="53" spans="1:18" ht="16.5" thickBot="1" x14ac:dyDescent="0.3">
      <c r="A53" s="85">
        <v>45047</v>
      </c>
      <c r="B53" s="86">
        <f>SUM(Data!D372:K372)</f>
        <v>1452.3</v>
      </c>
      <c r="C53" s="87">
        <f t="shared" si="2"/>
        <v>6.95448598774336E-3</v>
      </c>
    </row>
    <row r="55" spans="1:18" ht="21" x14ac:dyDescent="0.35">
      <c r="A55" s="193" t="s">
        <v>77</v>
      </c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</row>
    <row r="56" spans="1:18" ht="15.75" thickBot="1" x14ac:dyDescent="0.3"/>
    <row r="57" spans="1:18" ht="16.5" thickBot="1" x14ac:dyDescent="0.3">
      <c r="A57" s="94" t="s">
        <v>58</v>
      </c>
      <c r="B57" s="97">
        <v>44713</v>
      </c>
      <c r="C57" s="97">
        <v>45047</v>
      </c>
      <c r="D57" s="96" t="s">
        <v>76</v>
      </c>
    </row>
    <row r="58" spans="1:18" ht="18.75" x14ac:dyDescent="0.3">
      <c r="A58" s="20" t="s">
        <v>3</v>
      </c>
      <c r="B58" s="18">
        <v>157.5</v>
      </c>
      <c r="C58" s="18">
        <v>174.7</v>
      </c>
      <c r="D58" s="21">
        <f>(C58-B58)/B58</f>
        <v>0.10920634920634914</v>
      </c>
      <c r="N58" s="203" t="s">
        <v>72</v>
      </c>
      <c r="O58" s="203"/>
      <c r="P58" s="203"/>
      <c r="Q58" s="203"/>
      <c r="R58" s="203"/>
    </row>
    <row r="59" spans="1:18" ht="15.75" x14ac:dyDescent="0.25">
      <c r="A59" s="89" t="s">
        <v>4</v>
      </c>
      <c r="B59" s="83">
        <v>223.4</v>
      </c>
      <c r="C59" s="83">
        <v>219.4</v>
      </c>
      <c r="D59" s="90">
        <f t="shared" ref="D59:D65" si="3">(C59-B59)/B59</f>
        <v>-1.7905102954341987E-2</v>
      </c>
      <c r="N59" s="201" t="s">
        <v>81</v>
      </c>
      <c r="O59" s="201"/>
      <c r="P59" s="201"/>
      <c r="Q59" s="201"/>
      <c r="R59" s="201"/>
    </row>
    <row r="60" spans="1:18" ht="15.75" x14ac:dyDescent="0.25">
      <c r="A60" s="89" t="s">
        <v>5</v>
      </c>
      <c r="B60" s="83">
        <v>172.8</v>
      </c>
      <c r="C60" s="83">
        <v>176.7</v>
      </c>
      <c r="D60" s="90">
        <f t="shared" si="3"/>
        <v>2.2569444444444312E-2</v>
      </c>
      <c r="N60" s="202" t="s">
        <v>82</v>
      </c>
      <c r="O60" s="202"/>
      <c r="P60" s="202"/>
      <c r="Q60" s="202"/>
      <c r="R60" s="202"/>
    </row>
    <row r="61" spans="1:18" ht="15.75" x14ac:dyDescent="0.25">
      <c r="A61" s="89" t="s">
        <v>6</v>
      </c>
      <c r="B61" s="83">
        <v>166.4</v>
      </c>
      <c r="C61" s="83">
        <v>179.4</v>
      </c>
      <c r="D61" s="90">
        <f t="shared" si="3"/>
        <v>7.8125E-2</v>
      </c>
      <c r="N61" s="201" t="s">
        <v>83</v>
      </c>
      <c r="O61" s="201"/>
      <c r="P61" s="201"/>
      <c r="Q61" s="201"/>
      <c r="R61" s="201"/>
    </row>
    <row r="62" spans="1:18" ht="15.75" x14ac:dyDescent="0.25">
      <c r="A62" s="89" t="s">
        <v>7</v>
      </c>
      <c r="B62" s="83">
        <v>188.6</v>
      </c>
      <c r="C62" s="83">
        <v>164.4</v>
      </c>
      <c r="D62" s="90">
        <f t="shared" si="3"/>
        <v>-0.12831389183457045</v>
      </c>
    </row>
    <row r="63" spans="1:18" ht="15.75" x14ac:dyDescent="0.25">
      <c r="A63" s="89" t="s">
        <v>8</v>
      </c>
      <c r="B63" s="83">
        <v>174.1</v>
      </c>
      <c r="C63" s="83">
        <v>175.8</v>
      </c>
      <c r="D63" s="90">
        <f t="shared" si="3"/>
        <v>9.7645031591040623E-3</v>
      </c>
    </row>
    <row r="64" spans="1:18" ht="15.75" x14ac:dyDescent="0.25">
      <c r="A64" s="89" t="s">
        <v>9</v>
      </c>
      <c r="B64" s="83">
        <v>211.5</v>
      </c>
      <c r="C64" s="83">
        <v>185</v>
      </c>
      <c r="D64" s="90">
        <f t="shared" si="3"/>
        <v>-0.12529550827423167</v>
      </c>
    </row>
    <row r="65" spans="1:18" ht="16.5" thickBot="1" x14ac:dyDescent="0.3">
      <c r="A65" s="91" t="s">
        <v>10</v>
      </c>
      <c r="B65" s="86">
        <v>163.6</v>
      </c>
      <c r="C65" s="86">
        <v>176.9</v>
      </c>
      <c r="D65" s="92">
        <f t="shared" si="3"/>
        <v>8.1295843520782465E-2</v>
      </c>
      <c r="N65" s="14"/>
    </row>
    <row r="71" spans="1:18" ht="21" x14ac:dyDescent="0.35">
      <c r="A71" s="193" t="s">
        <v>88</v>
      </c>
      <c r="B71" s="193"/>
      <c r="C71" s="193"/>
      <c r="D71" s="193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93"/>
      <c r="P71" s="193"/>
      <c r="Q71" s="193"/>
    </row>
    <row r="72" spans="1:18" ht="15.75" thickBot="1" x14ac:dyDescent="0.3"/>
    <row r="73" spans="1:18" ht="16.5" thickBot="1" x14ac:dyDescent="0.3">
      <c r="A73" s="94" t="s">
        <v>58</v>
      </c>
      <c r="B73" s="97">
        <v>44713</v>
      </c>
      <c r="C73" s="97">
        <v>45047</v>
      </c>
      <c r="D73" s="96" t="s">
        <v>76</v>
      </c>
    </row>
    <row r="74" spans="1:18" ht="18.75" x14ac:dyDescent="0.3">
      <c r="A74" s="20" t="s">
        <v>3</v>
      </c>
      <c r="B74" s="18">
        <v>153.80000000000001</v>
      </c>
      <c r="C74" s="18">
        <v>173.2</v>
      </c>
      <c r="D74" s="21">
        <f>(C74-B74)/B74</f>
        <v>0.12613784135240558</v>
      </c>
      <c r="N74" s="203" t="s">
        <v>72</v>
      </c>
      <c r="O74" s="203"/>
      <c r="P74" s="203"/>
      <c r="Q74" s="203"/>
      <c r="R74" s="203"/>
    </row>
    <row r="75" spans="1:18" ht="15.75" x14ac:dyDescent="0.25">
      <c r="A75" s="89" t="s">
        <v>4</v>
      </c>
      <c r="B75" s="83">
        <v>217.2</v>
      </c>
      <c r="C75" s="83">
        <v>211.5</v>
      </c>
      <c r="D75" s="90">
        <f t="shared" ref="D75:D81" si="4">(C75-B75)/B75</f>
        <v>-2.6243093922651884E-2</v>
      </c>
      <c r="N75" s="201" t="s">
        <v>81</v>
      </c>
      <c r="O75" s="201"/>
      <c r="P75" s="201"/>
      <c r="Q75" s="201"/>
      <c r="R75" s="201"/>
    </row>
    <row r="76" spans="1:18" ht="15.75" x14ac:dyDescent="0.25">
      <c r="A76" s="89" t="s">
        <v>5</v>
      </c>
      <c r="B76" s="83">
        <v>169.6</v>
      </c>
      <c r="C76" s="83">
        <v>171</v>
      </c>
      <c r="D76" s="90">
        <f t="shared" si="4"/>
        <v>8.2547169811321101E-3</v>
      </c>
      <c r="N76" s="201" t="s">
        <v>89</v>
      </c>
      <c r="O76" s="201"/>
      <c r="P76" s="201"/>
      <c r="Q76" s="201"/>
      <c r="R76" s="201"/>
    </row>
    <row r="77" spans="1:18" ht="15.75" x14ac:dyDescent="0.25">
      <c r="A77" s="89" t="s">
        <v>6</v>
      </c>
      <c r="B77" s="83">
        <v>165.4</v>
      </c>
      <c r="C77" s="83">
        <v>179.6</v>
      </c>
      <c r="D77" s="90">
        <f t="shared" si="4"/>
        <v>8.5852478839177682E-2</v>
      </c>
      <c r="N77" s="201" t="s">
        <v>90</v>
      </c>
      <c r="O77" s="201"/>
      <c r="P77" s="201"/>
      <c r="Q77" s="201"/>
      <c r="R77" s="201"/>
    </row>
    <row r="78" spans="1:18" ht="15.75" x14ac:dyDescent="0.25">
      <c r="A78" s="89" t="s">
        <v>7</v>
      </c>
      <c r="B78" s="83">
        <v>208.1</v>
      </c>
      <c r="C78" s="83">
        <v>173.3</v>
      </c>
      <c r="D78" s="90">
        <f t="shared" si="4"/>
        <v>-0.16722729456991822</v>
      </c>
    </row>
    <row r="79" spans="1:18" ht="15.75" x14ac:dyDescent="0.25">
      <c r="A79" s="89" t="s">
        <v>8</v>
      </c>
      <c r="B79" s="83">
        <v>165.8</v>
      </c>
      <c r="C79" s="83">
        <v>169</v>
      </c>
      <c r="D79" s="90">
        <f t="shared" si="4"/>
        <v>1.9300361881785213E-2</v>
      </c>
    </row>
    <row r="80" spans="1:18" ht="15.75" x14ac:dyDescent="0.25">
      <c r="A80" s="89" t="s">
        <v>9</v>
      </c>
      <c r="B80" s="83">
        <v>167.3</v>
      </c>
      <c r="C80" s="83">
        <v>148.69999999999999</v>
      </c>
      <c r="D80" s="90">
        <f t="shared" si="4"/>
        <v>-0.11117752540346695</v>
      </c>
    </row>
    <row r="81" spans="1:18" ht="16.5" thickBot="1" x14ac:dyDescent="0.3">
      <c r="A81" s="91" t="s">
        <v>10</v>
      </c>
      <c r="B81" s="86">
        <v>164.6</v>
      </c>
      <c r="C81" s="86">
        <v>174.9</v>
      </c>
      <c r="D81" s="92">
        <f t="shared" si="4"/>
        <v>6.2575941676792299E-2</v>
      </c>
    </row>
    <row r="84" spans="1:18" x14ac:dyDescent="0.25">
      <c r="O84" s="14"/>
    </row>
    <row r="87" spans="1:18" ht="21" x14ac:dyDescent="0.35">
      <c r="A87" s="193" t="s">
        <v>91</v>
      </c>
      <c r="B87" s="193"/>
      <c r="C87" s="193"/>
      <c r="D87" s="193"/>
      <c r="E87" s="193"/>
      <c r="F87" s="193"/>
      <c r="G87" s="193"/>
      <c r="H87" s="193"/>
      <c r="I87" s="193"/>
      <c r="J87" s="193"/>
      <c r="K87" s="193"/>
      <c r="L87" s="193"/>
      <c r="M87" s="193"/>
      <c r="N87" s="193"/>
      <c r="O87" s="193"/>
      <c r="P87" s="193"/>
      <c r="Q87" s="193"/>
      <c r="R87" s="193"/>
    </row>
    <row r="88" spans="1:18" ht="15.75" thickBot="1" x14ac:dyDescent="0.3"/>
    <row r="89" spans="1:18" ht="16.5" thickBot="1" x14ac:dyDescent="0.3">
      <c r="A89" s="94" t="s">
        <v>58</v>
      </c>
      <c r="B89" s="97">
        <v>44713</v>
      </c>
      <c r="C89" s="97">
        <v>45047</v>
      </c>
      <c r="D89" s="96" t="s">
        <v>76</v>
      </c>
    </row>
    <row r="90" spans="1:18" ht="18.75" x14ac:dyDescent="0.3">
      <c r="A90" s="20" t="s">
        <v>3</v>
      </c>
      <c r="B90" s="22">
        <v>155</v>
      </c>
      <c r="C90" s="22">
        <v>173.7</v>
      </c>
      <c r="D90" s="21">
        <f>(C90-B90)/B90</f>
        <v>0.1206451612903225</v>
      </c>
      <c r="N90" s="203" t="s">
        <v>72</v>
      </c>
      <c r="O90" s="203"/>
      <c r="P90" s="203"/>
      <c r="Q90" s="203"/>
      <c r="R90" s="203"/>
    </row>
    <row r="91" spans="1:18" ht="15.75" x14ac:dyDescent="0.25">
      <c r="A91" s="89" t="s">
        <v>4</v>
      </c>
      <c r="B91" s="93">
        <v>219.4</v>
      </c>
      <c r="C91" s="93">
        <v>214.3</v>
      </c>
      <c r="D91" s="90">
        <f t="shared" ref="D91:D97" si="5">(C91-B91)/B91</f>
        <v>-2.3245214220601614E-2</v>
      </c>
      <c r="N91" s="201" t="s">
        <v>81</v>
      </c>
      <c r="O91" s="201"/>
      <c r="P91" s="201"/>
      <c r="Q91" s="201"/>
      <c r="R91" s="201"/>
    </row>
    <row r="92" spans="1:18" ht="15.75" x14ac:dyDescent="0.25">
      <c r="A92" s="89" t="s">
        <v>5</v>
      </c>
      <c r="B92" s="93">
        <v>170.8</v>
      </c>
      <c r="C92" s="93">
        <v>173.2</v>
      </c>
      <c r="D92" s="90">
        <f t="shared" si="5"/>
        <v>1.4051522248243426E-2</v>
      </c>
      <c r="N92" s="201" t="s">
        <v>89</v>
      </c>
      <c r="O92" s="201"/>
      <c r="P92" s="201"/>
      <c r="Q92" s="201"/>
      <c r="R92" s="201"/>
    </row>
    <row r="93" spans="1:18" ht="15.75" x14ac:dyDescent="0.25">
      <c r="A93" s="89" t="s">
        <v>6</v>
      </c>
      <c r="B93" s="93">
        <v>165.8</v>
      </c>
      <c r="C93" s="93">
        <v>179.5</v>
      </c>
      <c r="D93" s="90">
        <f t="shared" si="5"/>
        <v>8.2629674306393175E-2</v>
      </c>
      <c r="N93" s="201" t="s">
        <v>92</v>
      </c>
      <c r="O93" s="201"/>
      <c r="P93" s="201"/>
      <c r="Q93" s="201"/>
      <c r="R93" s="201"/>
    </row>
    <row r="94" spans="1:18" ht="15.75" x14ac:dyDescent="0.25">
      <c r="A94" s="89" t="s">
        <v>7</v>
      </c>
      <c r="B94" s="93">
        <v>200.9</v>
      </c>
      <c r="C94" s="93">
        <v>170</v>
      </c>
      <c r="D94" s="90">
        <f t="shared" si="5"/>
        <v>-0.15380786460925835</v>
      </c>
    </row>
    <row r="95" spans="1:18" ht="15.75" x14ac:dyDescent="0.25">
      <c r="A95" s="89" t="s">
        <v>8</v>
      </c>
      <c r="B95" s="93">
        <v>169.7</v>
      </c>
      <c r="C95" s="93">
        <v>172.2</v>
      </c>
      <c r="D95" s="90">
        <f t="shared" si="5"/>
        <v>1.4731879787860933E-2</v>
      </c>
    </row>
    <row r="96" spans="1:18" ht="15.75" x14ac:dyDescent="0.25">
      <c r="A96" s="89" t="s">
        <v>9</v>
      </c>
      <c r="B96" s="93">
        <v>182.3</v>
      </c>
      <c r="C96" s="93">
        <v>161</v>
      </c>
      <c r="D96" s="90">
        <f t="shared" si="5"/>
        <v>-0.11684037301151953</v>
      </c>
    </row>
    <row r="97" spans="1:15" ht="16.5" thickBot="1" x14ac:dyDescent="0.3">
      <c r="A97" s="91" t="s">
        <v>10</v>
      </c>
      <c r="B97" s="86">
        <v>164.3</v>
      </c>
      <c r="C97" s="86">
        <v>175.6</v>
      </c>
      <c r="D97" s="92">
        <f t="shared" si="5"/>
        <v>6.8776628119293873E-2</v>
      </c>
    </row>
    <row r="98" spans="1:15" x14ac:dyDescent="0.25">
      <c r="O98" s="14"/>
    </row>
  </sheetData>
  <mergeCells count="33">
    <mergeCell ref="A87:R87"/>
    <mergeCell ref="N90:R90"/>
    <mergeCell ref="N91:R91"/>
    <mergeCell ref="N92:R92"/>
    <mergeCell ref="N93:R93"/>
    <mergeCell ref="A71:Q71"/>
    <mergeCell ref="N74:R74"/>
    <mergeCell ref="N75:R75"/>
    <mergeCell ref="N76:R76"/>
    <mergeCell ref="N77:R77"/>
    <mergeCell ref="N61:R61"/>
    <mergeCell ref="O7:R7"/>
    <mergeCell ref="O27:R27"/>
    <mergeCell ref="O43:R43"/>
    <mergeCell ref="O45:R45"/>
    <mergeCell ref="A55:Q55"/>
    <mergeCell ref="O41:R41"/>
    <mergeCell ref="O42:R42"/>
    <mergeCell ref="O44:R44"/>
    <mergeCell ref="O9:R9"/>
    <mergeCell ref="O29:R29"/>
    <mergeCell ref="A38:P38"/>
    <mergeCell ref="O28:R28"/>
    <mergeCell ref="O25:R25"/>
    <mergeCell ref="O26:R26"/>
    <mergeCell ref="N58:R58"/>
    <mergeCell ref="N59:R59"/>
    <mergeCell ref="N60:R60"/>
    <mergeCell ref="A2:Q2"/>
    <mergeCell ref="A21:P21"/>
    <mergeCell ref="O6:R6"/>
    <mergeCell ref="O8:R8"/>
    <mergeCell ref="O5:R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6311-78E0-448C-9096-61BBDD112BF9}">
  <dimension ref="A1:U212"/>
  <sheetViews>
    <sheetView topLeftCell="A157" zoomScale="90" zoomScaleNormal="90" workbookViewId="0">
      <selection activeCell="A8" sqref="A8:G8"/>
    </sheetView>
  </sheetViews>
  <sheetFormatPr defaultRowHeight="15" x14ac:dyDescent="0.25"/>
  <cols>
    <col min="1" max="1" width="33.28515625" bestFit="1" customWidth="1"/>
    <col min="2" max="2" width="9.5703125" customWidth="1"/>
    <col min="4" max="4" width="28.140625" bestFit="1" customWidth="1"/>
    <col min="5" max="5" width="33.28515625" bestFit="1" customWidth="1"/>
    <col min="7" max="7" width="28.140625" bestFit="1" customWidth="1"/>
    <col min="8" max="8" width="9.5703125" bestFit="1" customWidth="1"/>
    <col min="9" max="9" width="33.28515625" bestFit="1" customWidth="1"/>
    <col min="10" max="10" width="28.140625" bestFit="1" customWidth="1"/>
    <col min="11" max="11" width="19.7109375" bestFit="1" customWidth="1"/>
    <col min="12" max="12" width="9.5703125" bestFit="1" customWidth="1"/>
    <col min="13" max="13" width="33.28515625" bestFit="1" customWidth="1"/>
    <col min="15" max="15" width="19.7109375" bestFit="1" customWidth="1"/>
    <col min="16" max="16" width="9.5703125" bestFit="1" customWidth="1"/>
    <col min="19" max="19" width="19.7109375" bestFit="1" customWidth="1"/>
  </cols>
  <sheetData>
    <row r="1" spans="1:21" x14ac:dyDescent="0.25">
      <c r="A1" s="200" t="s">
        <v>115</v>
      </c>
      <c r="B1" s="200"/>
      <c r="C1" s="200"/>
      <c r="D1" s="200"/>
      <c r="E1" s="200"/>
      <c r="F1" s="200"/>
      <c r="G1" s="201" t="s">
        <v>124</v>
      </c>
      <c r="H1" s="201"/>
      <c r="I1" s="201"/>
      <c r="J1" s="201"/>
      <c r="K1" s="201"/>
      <c r="L1" s="201"/>
      <c r="M1" s="16"/>
      <c r="N1" s="16"/>
      <c r="O1" s="16"/>
    </row>
    <row r="2" spans="1:21" x14ac:dyDescent="0.25">
      <c r="A2" t="s">
        <v>97</v>
      </c>
      <c r="B2" s="200" t="s">
        <v>101</v>
      </c>
      <c r="C2" s="200"/>
    </row>
    <row r="3" spans="1:21" x14ac:dyDescent="0.25">
      <c r="A3" t="s">
        <v>98</v>
      </c>
      <c r="B3" s="200" t="s">
        <v>103</v>
      </c>
      <c r="C3" s="200"/>
    </row>
    <row r="4" spans="1:21" x14ac:dyDescent="0.25">
      <c r="A4" t="s">
        <v>99</v>
      </c>
      <c r="B4" s="200" t="s">
        <v>102</v>
      </c>
      <c r="C4" s="200"/>
    </row>
    <row r="5" spans="1:21" x14ac:dyDescent="0.25">
      <c r="A5" t="s">
        <v>100</v>
      </c>
      <c r="B5" t="s">
        <v>104</v>
      </c>
    </row>
    <row r="7" spans="1:21" ht="15.75" thickBot="1" x14ac:dyDescent="0.3"/>
    <row r="8" spans="1:21" ht="29.25" thickBot="1" x14ac:dyDescent="0.5">
      <c r="A8" s="210" t="s">
        <v>95</v>
      </c>
      <c r="B8" s="211"/>
      <c r="C8" s="211"/>
      <c r="D8" s="211"/>
      <c r="E8" s="211"/>
      <c r="F8" s="211"/>
      <c r="G8" s="212"/>
      <c r="H8" s="27"/>
      <c r="I8" s="27"/>
      <c r="J8" s="27"/>
      <c r="K8" s="27"/>
    </row>
    <row r="9" spans="1:21" ht="15.75" thickBot="1" x14ac:dyDescent="0.3"/>
    <row r="10" spans="1:21" ht="15.75" x14ac:dyDescent="0.25">
      <c r="A10" s="101" t="s">
        <v>56</v>
      </c>
      <c r="B10" s="213" t="s">
        <v>96</v>
      </c>
      <c r="C10" s="213"/>
      <c r="D10" s="213"/>
      <c r="E10" s="214"/>
      <c r="G10" s="204" t="s">
        <v>108</v>
      </c>
      <c r="H10" s="205"/>
      <c r="I10" s="205"/>
      <c r="J10" s="205"/>
      <c r="K10" s="205"/>
      <c r="L10" s="205"/>
      <c r="M10" s="206"/>
      <c r="O10" s="204" t="s">
        <v>110</v>
      </c>
      <c r="P10" s="205"/>
      <c r="Q10" s="205"/>
      <c r="R10" s="205"/>
      <c r="S10" s="205"/>
      <c r="T10" s="205"/>
      <c r="U10" s="206"/>
    </row>
    <row r="11" spans="1:21" ht="15.75" x14ac:dyDescent="0.25">
      <c r="A11" s="102"/>
      <c r="B11" s="103" t="s">
        <v>97</v>
      </c>
      <c r="C11" s="103" t="s">
        <v>98</v>
      </c>
      <c r="D11" s="104" t="s">
        <v>99</v>
      </c>
      <c r="E11" s="105" t="s">
        <v>100</v>
      </c>
      <c r="F11" s="15"/>
      <c r="G11" s="29" t="s">
        <v>106</v>
      </c>
      <c r="H11" s="215" t="s">
        <v>105</v>
      </c>
      <c r="I11" s="215"/>
      <c r="J11" s="9"/>
      <c r="K11" s="26" t="s">
        <v>107</v>
      </c>
      <c r="L11" s="215" t="s">
        <v>105</v>
      </c>
      <c r="M11" s="216"/>
      <c r="O11" s="29" t="s">
        <v>111</v>
      </c>
      <c r="P11" s="215" t="s">
        <v>105</v>
      </c>
      <c r="Q11" s="215"/>
      <c r="R11" s="9"/>
      <c r="S11" s="26" t="s">
        <v>112</v>
      </c>
      <c r="T11" s="215" t="s">
        <v>105</v>
      </c>
      <c r="U11" s="216"/>
    </row>
    <row r="12" spans="1:21" ht="15.75" x14ac:dyDescent="0.25">
      <c r="A12" s="106" t="s">
        <v>58</v>
      </c>
      <c r="B12" s="107">
        <v>137</v>
      </c>
      <c r="C12" s="107">
        <v>146</v>
      </c>
      <c r="D12" s="107">
        <v>141</v>
      </c>
      <c r="E12" s="108">
        <v>156</v>
      </c>
      <c r="G12" s="11" t="s">
        <v>3</v>
      </c>
      <c r="H12" s="220">
        <f>AVERAGE(Data!D188:D221)</f>
        <v>137.19411764705887</v>
      </c>
      <c r="I12" s="220"/>
      <c r="J12" s="9"/>
      <c r="K12" s="9" t="s">
        <v>3</v>
      </c>
      <c r="L12" s="220">
        <f>AVERAGE(Data!D224:D254)</f>
        <v>141.1483870967742</v>
      </c>
      <c r="M12" s="221"/>
      <c r="O12" s="11" t="s">
        <v>3</v>
      </c>
      <c r="P12" s="220">
        <f>AVERAGE(Data!D257:D290)</f>
        <v>134.83235294117648</v>
      </c>
      <c r="Q12" s="220"/>
      <c r="R12" s="9"/>
      <c r="S12" s="9" t="s">
        <v>3</v>
      </c>
      <c r="T12" s="220">
        <f>AVERAGE(Data!D293:D326)</f>
        <v>147.33235294117648</v>
      </c>
      <c r="U12" s="221"/>
    </row>
    <row r="13" spans="1:21" ht="15.75" x14ac:dyDescent="0.25">
      <c r="A13" s="106" t="s">
        <v>59</v>
      </c>
      <c r="B13" s="107">
        <v>146</v>
      </c>
      <c r="C13" s="107">
        <v>149</v>
      </c>
      <c r="D13" s="107">
        <v>123</v>
      </c>
      <c r="E13" s="108">
        <v>160</v>
      </c>
      <c r="G13" s="11" t="s">
        <v>4</v>
      </c>
      <c r="H13" s="220">
        <f>AVERAGE(Data!E188:E221)</f>
        <v>147.69999999999999</v>
      </c>
      <c r="I13" s="220"/>
      <c r="J13" s="9"/>
      <c r="K13" s="9" t="s">
        <v>4</v>
      </c>
      <c r="L13" s="220">
        <f>AVERAGE(Data!E224:E254)</f>
        <v>161.40322580645164</v>
      </c>
      <c r="M13" s="221"/>
      <c r="O13" s="11" t="s">
        <v>4</v>
      </c>
      <c r="P13" s="220">
        <f>AVERAGE(Data!E257:E290)</f>
        <v>155.27941176470588</v>
      </c>
      <c r="Q13" s="220"/>
      <c r="R13" s="9"/>
      <c r="S13" s="9" t="s">
        <v>4</v>
      </c>
      <c r="T13" s="220">
        <f>AVERAGE(Data!E293:E326)</f>
        <v>201.50000000000003</v>
      </c>
      <c r="U13" s="221"/>
    </row>
    <row r="14" spans="1:21" ht="15.75" x14ac:dyDescent="0.25">
      <c r="A14" s="106" t="s">
        <v>61</v>
      </c>
      <c r="B14" s="107">
        <v>134</v>
      </c>
      <c r="C14" s="107">
        <v>140</v>
      </c>
      <c r="D14" s="107">
        <v>135</v>
      </c>
      <c r="E14" s="108">
        <v>161</v>
      </c>
      <c r="G14" s="11" t="s">
        <v>5</v>
      </c>
      <c r="H14" s="220">
        <f>AVERAGE(Data!F188:F221)</f>
        <v>136.80588235294118</v>
      </c>
      <c r="I14" s="220"/>
      <c r="J14" s="9"/>
      <c r="K14" s="9" t="s">
        <v>5</v>
      </c>
      <c r="L14" s="220">
        <f>AVERAGE(Data!F224:F254)</f>
        <v>143.18709677419352</v>
      </c>
      <c r="M14" s="221"/>
      <c r="O14" s="11" t="s">
        <v>5</v>
      </c>
      <c r="P14" s="220">
        <f>AVERAGE(Data!F257:F290)</f>
        <v>145.45882352941177</v>
      </c>
      <c r="Q14" s="220"/>
      <c r="R14" s="9"/>
      <c r="S14" s="9" t="s">
        <v>5</v>
      </c>
      <c r="T14" s="220">
        <f>AVERAGE(Data!F293:F326)</f>
        <v>173.87352941176471</v>
      </c>
      <c r="U14" s="221"/>
    </row>
    <row r="15" spans="1:21" ht="15.75" x14ac:dyDescent="0.25">
      <c r="A15" s="106" t="s">
        <v>20</v>
      </c>
      <c r="B15" s="107">
        <v>70</v>
      </c>
      <c r="C15" s="107">
        <v>72</v>
      </c>
      <c r="D15" s="107">
        <v>61</v>
      </c>
      <c r="E15" s="108">
        <v>78</v>
      </c>
      <c r="G15" s="11" t="s">
        <v>6</v>
      </c>
      <c r="H15" s="220">
        <f>AVERAGE(Data!G188:G221)</f>
        <v>141.97352941176473</v>
      </c>
      <c r="I15" s="220"/>
      <c r="J15" s="9"/>
      <c r="K15" s="9" t="s">
        <v>6</v>
      </c>
      <c r="L15" s="220">
        <f>AVERAGE(Data!G224:G254)</f>
        <v>145.47096774193545</v>
      </c>
      <c r="M15" s="221"/>
      <c r="O15" s="11" t="s">
        <v>6</v>
      </c>
      <c r="P15" s="220">
        <f>AVERAGE(Data!G257:G290)</f>
        <v>140.10294117647058</v>
      </c>
      <c r="Q15" s="220"/>
      <c r="R15" s="9"/>
      <c r="S15" s="9" t="s">
        <v>6</v>
      </c>
      <c r="T15" s="220">
        <f>AVERAGE(Data!G293:G326)</f>
        <v>157.88529411764702</v>
      </c>
      <c r="U15" s="221"/>
    </row>
    <row r="16" spans="1:21" ht="15.75" x14ac:dyDescent="0.25">
      <c r="A16" s="106" t="s">
        <v>93</v>
      </c>
      <c r="B16" s="107">
        <v>139</v>
      </c>
      <c r="C16" s="107">
        <v>148</v>
      </c>
      <c r="D16" s="107">
        <v>141</v>
      </c>
      <c r="E16" s="108">
        <v>167</v>
      </c>
      <c r="G16" s="11" t="s">
        <v>7</v>
      </c>
      <c r="H16" s="220">
        <f>AVERAGE(Data!H188:H221)</f>
        <v>120.95588235294117</v>
      </c>
      <c r="I16" s="220"/>
      <c r="J16" s="9"/>
      <c r="K16" s="9" t="s">
        <v>7</v>
      </c>
      <c r="L16" s="220">
        <f>AVERAGE(Data!H224:H254)</f>
        <v>123.79032258064517</v>
      </c>
      <c r="M16" s="221"/>
      <c r="O16" s="11" t="s">
        <v>7</v>
      </c>
      <c r="P16" s="220">
        <f>AVERAGE(Data!H257:H290)</f>
        <v>127.31764705882351</v>
      </c>
      <c r="Q16" s="220"/>
      <c r="R16" s="9"/>
      <c r="S16" s="9" t="s">
        <v>7</v>
      </c>
      <c r="T16" s="220">
        <f>AVERAGE(Data!H293:H326)</f>
        <v>181.0382352941177</v>
      </c>
      <c r="U16" s="221"/>
    </row>
    <row r="17" spans="1:21" ht="15.75" x14ac:dyDescent="0.25">
      <c r="A17" s="106" t="s">
        <v>26</v>
      </c>
      <c r="B17" s="107">
        <v>146</v>
      </c>
      <c r="C17" s="107">
        <v>155</v>
      </c>
      <c r="D17" s="107">
        <v>130</v>
      </c>
      <c r="E17" s="108">
        <v>163</v>
      </c>
      <c r="G17" s="11" t="s">
        <v>8</v>
      </c>
      <c r="H17" s="220">
        <f>AVERAGE(Data!I188:I221)</f>
        <v>146.37058823529409</v>
      </c>
      <c r="I17" s="220"/>
      <c r="J17" s="9"/>
      <c r="K17" s="9" t="s">
        <v>8</v>
      </c>
      <c r="L17" s="220">
        <f>AVERAGE(Data!I224:I254)</f>
        <v>146.09032258064514</v>
      </c>
      <c r="M17" s="221"/>
      <c r="O17" s="11" t="s">
        <v>8</v>
      </c>
      <c r="P17" s="220">
        <f>AVERAGE(Data!I257:I290)</f>
        <v>135.50000000000003</v>
      </c>
      <c r="Q17" s="220"/>
      <c r="R17" s="9"/>
      <c r="S17" s="9" t="s">
        <v>8</v>
      </c>
      <c r="T17" s="220">
        <f>AVERAGE(Data!I293:I326)</f>
        <v>158.95294117647055</v>
      </c>
      <c r="U17" s="221"/>
    </row>
    <row r="18" spans="1:21" ht="15.75" x14ac:dyDescent="0.25">
      <c r="A18" s="106" t="s">
        <v>60</v>
      </c>
      <c r="B18" s="107">
        <v>124</v>
      </c>
      <c r="C18" s="107">
        <v>127</v>
      </c>
      <c r="D18" s="107">
        <v>114</v>
      </c>
      <c r="E18" s="108">
        <v>153</v>
      </c>
      <c r="G18" s="11" t="s">
        <v>9</v>
      </c>
      <c r="H18" s="220">
        <f>AVERAGE(Data!J188:J221)</f>
        <v>142.21176470588236</v>
      </c>
      <c r="I18" s="220"/>
      <c r="J18" s="9"/>
      <c r="K18" s="9" t="s">
        <v>9</v>
      </c>
      <c r="L18" s="220">
        <f>AVERAGE(Data!J224:J254)</f>
        <v>175.27741935483871</v>
      </c>
      <c r="M18" s="221"/>
      <c r="O18" s="11" t="s">
        <v>9</v>
      </c>
      <c r="P18" s="220">
        <f>AVERAGE(Data!J257:J290)</f>
        <v>171.11764705882351</v>
      </c>
      <c r="Q18" s="220"/>
      <c r="R18" s="9"/>
      <c r="S18" s="9" t="s">
        <v>9</v>
      </c>
      <c r="T18" s="220">
        <f>AVERAGE(Data!J293:J326)</f>
        <v>170.03529411764711</v>
      </c>
      <c r="U18" s="221"/>
    </row>
    <row r="19" spans="1:21" ht="16.5" thickBot="1" x14ac:dyDescent="0.3">
      <c r="A19" s="109" t="s">
        <v>62</v>
      </c>
      <c r="B19" s="110">
        <v>139</v>
      </c>
      <c r="C19" s="110">
        <v>140</v>
      </c>
      <c r="D19" s="110">
        <v>131</v>
      </c>
      <c r="E19" s="111">
        <v>160</v>
      </c>
      <c r="G19" s="11" t="s">
        <v>10</v>
      </c>
      <c r="H19" s="220">
        <f>AVERAGE(Data!K188:K221)</f>
        <v>120.28529411764708</v>
      </c>
      <c r="I19" s="220"/>
      <c r="J19" s="9"/>
      <c r="K19" s="9" t="s">
        <v>10</v>
      </c>
      <c r="L19" s="220">
        <f>AVERAGE(Data!K224:K254)</f>
        <v>131.59354838709677</v>
      </c>
      <c r="M19" s="221"/>
      <c r="O19" s="11" t="s">
        <v>10</v>
      </c>
      <c r="P19" s="220">
        <f>AVERAGE(Data!K257:K290)</f>
        <v>139.064705882353</v>
      </c>
      <c r="Q19" s="220"/>
      <c r="R19" s="9"/>
      <c r="S19" s="9" t="s">
        <v>10</v>
      </c>
      <c r="T19" s="220">
        <f>AVERAGE(Data!K293:K326)</f>
        <v>164.02647058823527</v>
      </c>
      <c r="U19" s="221"/>
    </row>
    <row r="20" spans="1:21" ht="15.75" thickBot="1" x14ac:dyDescent="0.3">
      <c r="G20" s="11" t="s">
        <v>109</v>
      </c>
      <c r="H20" s="220">
        <f>AVERAGE(H12:H19)</f>
        <v>136.68713235294121</v>
      </c>
      <c r="I20" s="220"/>
      <c r="J20" s="9"/>
      <c r="K20" s="9" t="s">
        <v>109</v>
      </c>
      <c r="L20" s="222">
        <f>AVERAGE(L12:L19)</f>
        <v>145.99516129032256</v>
      </c>
      <c r="M20" s="223"/>
      <c r="O20" s="11" t="s">
        <v>109</v>
      </c>
      <c r="P20" s="220">
        <f>AVERAGE(P12:P19)</f>
        <v>143.5841911764706</v>
      </c>
      <c r="Q20" s="220"/>
      <c r="R20" s="9"/>
      <c r="S20" s="9" t="s">
        <v>109</v>
      </c>
      <c r="T20" s="220">
        <f>AVERAGE(T12:T19)</f>
        <v>169.33051470588236</v>
      </c>
      <c r="U20" s="221"/>
    </row>
    <row r="21" spans="1:21" ht="15.75" thickBot="1" x14ac:dyDescent="0.3">
      <c r="G21" s="207" t="s">
        <v>113</v>
      </c>
      <c r="H21" s="208"/>
      <c r="I21" s="208"/>
      <c r="J21" s="208"/>
      <c r="K21" s="208"/>
      <c r="L21" s="208"/>
      <c r="M21" s="209"/>
      <c r="O21" s="217" t="s">
        <v>114</v>
      </c>
      <c r="P21" s="218"/>
      <c r="Q21" s="218"/>
      <c r="R21" s="218"/>
      <c r="S21" s="218"/>
      <c r="T21" s="218"/>
      <c r="U21" s="219"/>
    </row>
    <row r="23" spans="1:21" ht="15.75" thickBot="1" x14ac:dyDescent="0.3">
      <c r="G23" s="23"/>
      <c r="P23" s="23"/>
    </row>
    <row r="24" spans="1:21" x14ac:dyDescent="0.25">
      <c r="A24" s="204" t="s">
        <v>108</v>
      </c>
      <c r="B24" s="205"/>
      <c r="C24" s="205"/>
      <c r="D24" s="205"/>
      <c r="E24" s="205"/>
      <c r="F24" s="205"/>
      <c r="G24" s="206"/>
      <c r="I24" s="204" t="s">
        <v>110</v>
      </c>
      <c r="J24" s="205"/>
      <c r="K24" s="205"/>
      <c r="L24" s="205"/>
      <c r="M24" s="205"/>
      <c r="N24" s="205"/>
      <c r="O24" s="206"/>
    </row>
    <row r="25" spans="1:21" ht="15.75" x14ac:dyDescent="0.25">
      <c r="A25" s="29" t="s">
        <v>116</v>
      </c>
      <c r="B25" s="226" t="s">
        <v>105</v>
      </c>
      <c r="C25" s="226"/>
      <c r="D25" s="9"/>
      <c r="E25" s="28" t="s">
        <v>117</v>
      </c>
      <c r="F25" s="224" t="s">
        <v>105</v>
      </c>
      <c r="G25" s="225"/>
      <c r="I25" s="29" t="s">
        <v>119</v>
      </c>
      <c r="J25" s="226" t="s">
        <v>105</v>
      </c>
      <c r="K25" s="226"/>
      <c r="L25" s="9"/>
      <c r="M25" s="28" t="s">
        <v>120</v>
      </c>
      <c r="N25" s="224" t="s">
        <v>105</v>
      </c>
      <c r="O25" s="225"/>
    </row>
    <row r="26" spans="1:21" x14ac:dyDescent="0.25">
      <c r="A26" s="11" t="s">
        <v>17</v>
      </c>
      <c r="B26" s="220">
        <f>AVERAGE(Data!R188:R221)</f>
        <v>146.16764705882355</v>
      </c>
      <c r="C26" s="220"/>
      <c r="D26" s="9"/>
      <c r="E26" s="9" t="s">
        <v>17</v>
      </c>
      <c r="F26" s="220">
        <f>AVERAGE(Data!R224:R254)</f>
        <v>148.90322580645162</v>
      </c>
      <c r="G26" s="221"/>
      <c r="I26" s="11" t="s">
        <v>17</v>
      </c>
      <c r="J26" s="220">
        <f>AVERAGE(Data!R257:R290)</f>
        <v>126.24117647058826</v>
      </c>
      <c r="K26" s="220"/>
      <c r="L26" s="9"/>
      <c r="M26" s="9" t="s">
        <v>17</v>
      </c>
      <c r="N26" s="220">
        <f>AVERAGE(Data!R293:R326)</f>
        <v>163.74117647058824</v>
      </c>
      <c r="O26" s="221"/>
    </row>
    <row r="27" spans="1:21" x14ac:dyDescent="0.25">
      <c r="A27" s="11" t="s">
        <v>18</v>
      </c>
      <c r="B27" s="220">
        <f>AVERAGE(Data!S188:S221)</f>
        <v>137.62352941176474</v>
      </c>
      <c r="C27" s="220"/>
      <c r="D27" s="9"/>
      <c r="E27" s="9" t="s">
        <v>18</v>
      </c>
      <c r="F27" s="220">
        <f>AVERAGE(Data!S224:S254)</f>
        <v>140.12258064516129</v>
      </c>
      <c r="G27" s="221"/>
      <c r="H27" s="23"/>
      <c r="I27" s="11" t="s">
        <v>18</v>
      </c>
      <c r="J27" s="220">
        <f>AVERAGE(Data!S257:S290)</f>
        <v>118.55000000000001</v>
      </c>
      <c r="K27" s="220"/>
      <c r="L27" s="9"/>
      <c r="M27" s="9" t="s">
        <v>18</v>
      </c>
      <c r="N27" s="220">
        <f>AVERAGE(Data!S293:S326)</f>
        <v>153.69117647058823</v>
      </c>
      <c r="O27" s="221"/>
    </row>
    <row r="28" spans="1:21" x14ac:dyDescent="0.25">
      <c r="A28" s="11" t="s">
        <v>19</v>
      </c>
      <c r="B28" s="220">
        <f>AVERAGE(Data!T188:T221)</f>
        <v>144.91176470588235</v>
      </c>
      <c r="C28" s="220"/>
      <c r="D28" s="9"/>
      <c r="E28" s="9" t="s">
        <v>19</v>
      </c>
      <c r="F28" s="220">
        <f>AVERAGE(Data!T224:T254)</f>
        <v>147.60967741935482</v>
      </c>
      <c r="G28" s="221"/>
      <c r="I28" s="11" t="s">
        <v>19</v>
      </c>
      <c r="J28" s="220">
        <f>AVERAGE(Data!T257:T290)</f>
        <v>125.10588235294119</v>
      </c>
      <c r="K28" s="220"/>
      <c r="L28" s="9"/>
      <c r="M28" s="9" t="s">
        <v>19</v>
      </c>
      <c r="N28" s="220">
        <f>AVERAGE(Data!T293:T326)</f>
        <v>162.25294117647059</v>
      </c>
      <c r="O28" s="221"/>
    </row>
    <row r="29" spans="1:21" ht="15.75" thickBot="1" x14ac:dyDescent="0.3">
      <c r="A29" s="11" t="s">
        <v>109</v>
      </c>
      <c r="B29" s="220">
        <f>AVERAGE(B26:B28)</f>
        <v>142.90098039215687</v>
      </c>
      <c r="C29" s="220"/>
      <c r="D29" s="9"/>
      <c r="E29" s="9" t="s">
        <v>109</v>
      </c>
      <c r="F29" s="220">
        <f>AVERAGE(F26:G28)</f>
        <v>145.54516129032257</v>
      </c>
      <c r="G29" s="221"/>
      <c r="I29" s="11" t="s">
        <v>109</v>
      </c>
      <c r="J29" s="222">
        <f>AVERAGE(J26:K28)</f>
        <v>123.29901960784315</v>
      </c>
      <c r="K29" s="222"/>
      <c r="L29" s="9"/>
      <c r="M29" s="9" t="s">
        <v>109</v>
      </c>
      <c r="N29" s="222">
        <f>AVERAGE(N26:O28)</f>
        <v>159.8950980392157</v>
      </c>
      <c r="O29" s="223"/>
    </row>
    <row r="30" spans="1:21" ht="15.75" thickBot="1" x14ac:dyDescent="0.3">
      <c r="A30" s="207" t="s">
        <v>118</v>
      </c>
      <c r="B30" s="208"/>
      <c r="C30" s="208"/>
      <c r="D30" s="208"/>
      <c r="E30" s="208"/>
      <c r="F30" s="208"/>
      <c r="G30" s="209"/>
      <c r="I30" s="207" t="s">
        <v>122</v>
      </c>
      <c r="J30" s="208"/>
      <c r="K30" s="208"/>
      <c r="L30" s="208"/>
      <c r="M30" s="208"/>
      <c r="N30" s="208"/>
      <c r="O30" s="209"/>
    </row>
    <row r="31" spans="1:21" ht="15.75" thickBot="1" x14ac:dyDescent="0.3"/>
    <row r="32" spans="1:21" x14ac:dyDescent="0.25">
      <c r="A32" s="204" t="s">
        <v>108</v>
      </c>
      <c r="B32" s="205"/>
      <c r="C32" s="205"/>
      <c r="D32" s="205"/>
      <c r="E32" s="205"/>
      <c r="F32" s="205"/>
      <c r="G32" s="206"/>
      <c r="I32" s="204" t="s">
        <v>110</v>
      </c>
      <c r="J32" s="205"/>
      <c r="K32" s="205"/>
      <c r="L32" s="205"/>
      <c r="M32" s="205"/>
      <c r="N32" s="205"/>
      <c r="O32" s="206"/>
    </row>
    <row r="33" spans="1:15" ht="15.75" x14ac:dyDescent="0.25">
      <c r="A33" s="29" t="s">
        <v>123</v>
      </c>
      <c r="B33" s="224" t="s">
        <v>105</v>
      </c>
      <c r="C33" s="224"/>
      <c r="D33" s="9"/>
      <c r="E33" s="28" t="s">
        <v>128</v>
      </c>
      <c r="F33" s="224" t="s">
        <v>105</v>
      </c>
      <c r="G33" s="225"/>
      <c r="I33" s="29" t="s">
        <v>127</v>
      </c>
      <c r="J33" s="224" t="s">
        <v>105</v>
      </c>
      <c r="K33" s="224"/>
      <c r="L33" s="9"/>
      <c r="M33" s="28" t="s">
        <v>127</v>
      </c>
      <c r="N33" s="224" t="s">
        <v>105</v>
      </c>
      <c r="O33" s="225"/>
    </row>
    <row r="34" spans="1:15" x14ac:dyDescent="0.25">
      <c r="A34" s="11" t="s">
        <v>11</v>
      </c>
      <c r="B34" s="220">
        <f>AVERAGE(Data!L188:L221)</f>
        <v>112.03823529411768</v>
      </c>
      <c r="C34" s="220"/>
      <c r="D34" s="9"/>
      <c r="E34" s="9" t="s">
        <v>11</v>
      </c>
      <c r="F34" s="220">
        <f>AVERAGE(Data!L224:L254)</f>
        <v>112.42258064516129</v>
      </c>
      <c r="G34" s="221"/>
      <c r="I34" s="11" t="s">
        <v>11</v>
      </c>
      <c r="J34" s="220">
        <f>AVERAGE(Data!L257:L296)</f>
        <v>106.61500000000001</v>
      </c>
      <c r="K34" s="220"/>
      <c r="L34" s="9"/>
      <c r="M34" s="9" t="s">
        <v>11</v>
      </c>
      <c r="N34" s="220">
        <f>AVERAGE(Data!L293:L326)</f>
        <v>117.76764705882354</v>
      </c>
      <c r="O34" s="221"/>
    </row>
    <row r="35" spans="1:15" x14ac:dyDescent="0.25">
      <c r="A35" s="11" t="s">
        <v>12</v>
      </c>
      <c r="B35" s="220">
        <f>AVERAGE(Data!M188:M221)</f>
        <v>139.47352941176467</v>
      </c>
      <c r="C35" s="220"/>
      <c r="D35" s="9"/>
      <c r="E35" s="9" t="s">
        <v>12</v>
      </c>
      <c r="F35" s="220">
        <f>AVERAGE(Data!M224:M254)</f>
        <v>144.3064516129032</v>
      </c>
      <c r="G35" s="221"/>
      <c r="I35" s="11" t="s">
        <v>12</v>
      </c>
      <c r="J35" s="220">
        <f>AVERAGE(Data!M257:M296)</f>
        <v>148.51000000000002</v>
      </c>
      <c r="K35" s="220"/>
      <c r="L35" s="9"/>
      <c r="M35" s="9" t="s">
        <v>12</v>
      </c>
      <c r="N35" s="220">
        <f>AVERAGE(Data!M293:M326)</f>
        <v>168.14705882352945</v>
      </c>
      <c r="O35" s="221"/>
    </row>
    <row r="36" spans="1:15" x14ac:dyDescent="0.25">
      <c r="A36" s="11" t="s">
        <v>13</v>
      </c>
      <c r="B36" s="220">
        <f>AVERAGE(Data!N188:N221)</f>
        <v>131.09117647058821</v>
      </c>
      <c r="C36" s="220"/>
      <c r="D36" s="9"/>
      <c r="E36" s="9" t="s">
        <v>13</v>
      </c>
      <c r="F36" s="220">
        <f>AVERAGE(Data!N224:N254)</f>
        <v>134.58387096774194</v>
      </c>
      <c r="G36" s="221"/>
      <c r="I36" s="11" t="s">
        <v>13</v>
      </c>
      <c r="J36" s="220">
        <f>AVERAGE(Data!N257:N296)</f>
        <v>134.02499999999998</v>
      </c>
      <c r="K36" s="220"/>
      <c r="L36" s="9"/>
      <c r="M36" s="9" t="s">
        <v>13</v>
      </c>
      <c r="N36" s="220">
        <f>AVERAGE(Data!N293:N326)</f>
        <v>160.93529411764706</v>
      </c>
      <c r="O36" s="221"/>
    </row>
    <row r="37" spans="1:15" x14ac:dyDescent="0.25">
      <c r="A37" s="11" t="s">
        <v>14</v>
      </c>
      <c r="B37" s="220">
        <f>AVERAGE(Data!O188:O221)</f>
        <v>152.88823529411764</v>
      </c>
      <c r="C37" s="220"/>
      <c r="D37" s="9"/>
      <c r="E37" s="9" t="s">
        <v>14</v>
      </c>
      <c r="F37" s="220">
        <f>AVERAGE(Data!O224:O254)</f>
        <v>156.79999999999998</v>
      </c>
      <c r="G37" s="221"/>
      <c r="I37" s="11" t="s">
        <v>14</v>
      </c>
      <c r="J37" s="220">
        <f>AVERAGE(Data!O257:O296)</f>
        <v>139.32</v>
      </c>
      <c r="K37" s="220"/>
      <c r="L37" s="9"/>
      <c r="M37" s="9" t="s">
        <v>14</v>
      </c>
      <c r="N37" s="220">
        <f>AVERAGE(Data!O293:O326)</f>
        <v>173.2088235294118</v>
      </c>
      <c r="O37" s="221"/>
    </row>
    <row r="38" spans="1:15" x14ac:dyDescent="0.25">
      <c r="A38" s="11" t="s">
        <v>15</v>
      </c>
      <c r="B38" s="220">
        <f>AVERAGE(Data!P188:P221)</f>
        <v>138.94999999999996</v>
      </c>
      <c r="C38" s="220"/>
      <c r="D38" s="9"/>
      <c r="E38" s="9" t="s">
        <v>15</v>
      </c>
      <c r="F38" s="220">
        <f>AVERAGE(Data!P224:P254)</f>
        <v>147.32580645161292</v>
      </c>
      <c r="G38" s="221"/>
      <c r="I38" s="11" t="s">
        <v>15</v>
      </c>
      <c r="J38" s="220">
        <f>AVERAGE(Data!P257:P296)</f>
        <v>145.935</v>
      </c>
      <c r="K38" s="220"/>
      <c r="L38" s="9"/>
      <c r="M38" s="9" t="s">
        <v>15</v>
      </c>
      <c r="N38" s="220">
        <f>AVERAGE(Data!P293:P326)</f>
        <v>164.30882352941174</v>
      </c>
      <c r="O38" s="221"/>
    </row>
    <row r="39" spans="1:15" x14ac:dyDescent="0.25">
      <c r="A39" s="11" t="s">
        <v>16</v>
      </c>
      <c r="B39" s="220">
        <f>AVERAGE(Data!Q188:Q221)</f>
        <v>160.15294117647059</v>
      </c>
      <c r="C39" s="220"/>
      <c r="D39" s="9"/>
      <c r="E39" s="9" t="s">
        <v>16</v>
      </c>
      <c r="F39" s="220">
        <f>AVERAGE(Data!Q224:Q254)</f>
        <v>166.7741935483871</v>
      </c>
      <c r="G39" s="221"/>
      <c r="I39" s="11" t="s">
        <v>16</v>
      </c>
      <c r="J39" s="220">
        <f>AVERAGE(Data!Q257:Q296)</f>
        <v>157.10750000000004</v>
      </c>
      <c r="K39" s="220"/>
      <c r="L39" s="9"/>
      <c r="M39" s="9" t="s">
        <v>16</v>
      </c>
      <c r="N39" s="220">
        <f>AVERAGE(Data!Q293:Q326)</f>
        <v>192.35882352941169</v>
      </c>
      <c r="O39" s="221"/>
    </row>
    <row r="40" spans="1:15" x14ac:dyDescent="0.25">
      <c r="A40" s="11" t="s">
        <v>25</v>
      </c>
      <c r="B40" s="220">
        <f>AVERAGE(Data!Z188:Z221)</f>
        <v>134.55294117647054</v>
      </c>
      <c r="C40" s="220"/>
      <c r="D40" s="9"/>
      <c r="E40" s="9" t="s">
        <v>25</v>
      </c>
      <c r="F40" s="220">
        <f>AVERAGE(Data!Z224:Z254)</f>
        <v>141.62258064516126</v>
      </c>
      <c r="G40" s="221"/>
      <c r="I40" s="11" t="s">
        <v>25</v>
      </c>
      <c r="J40" s="220">
        <f>AVERAGE(Data!Z257:Z296)</f>
        <v>126.57250000000003</v>
      </c>
      <c r="K40" s="220"/>
      <c r="L40" s="9"/>
      <c r="M40" s="9" t="s">
        <v>25</v>
      </c>
      <c r="N40" s="220">
        <f>AVERAGE(Data!Z293:Z326)</f>
        <v>157.59117647058821</v>
      </c>
      <c r="O40" s="221"/>
    </row>
    <row r="41" spans="1:15" x14ac:dyDescent="0.25">
      <c r="A41" t="s">
        <v>27</v>
      </c>
      <c r="B41" s="220">
        <f>AVERAGE(Data!AB188:AB221)</f>
        <v>130.68823529411767</v>
      </c>
      <c r="C41" s="220"/>
      <c r="D41" s="9"/>
      <c r="E41" t="s">
        <v>27</v>
      </c>
      <c r="F41" s="220">
        <f>AVERAGE(Data!Z224:Z254)</f>
        <v>141.62258064516126</v>
      </c>
      <c r="G41" s="221"/>
      <c r="H41" s="23"/>
      <c r="I41" s="11" t="s">
        <v>27</v>
      </c>
      <c r="J41" s="220">
        <f>AVERAGE(Data!AB257:AB293)</f>
        <v>129.45135135135135</v>
      </c>
      <c r="K41" s="220"/>
      <c r="L41" s="9"/>
      <c r="M41" s="9" t="s">
        <v>27</v>
      </c>
      <c r="N41" s="220">
        <f>AVERAGE(Data!AB293:AB326)</f>
        <v>159.6970588235294</v>
      </c>
      <c r="O41" s="221"/>
    </row>
    <row r="42" spans="1:15" x14ac:dyDescent="0.25">
      <c r="A42" s="11" t="s">
        <v>28</v>
      </c>
      <c r="B42" s="220">
        <f>AVERAGE(Data!AC188:AC221)</f>
        <v>134.20588235294119</v>
      </c>
      <c r="C42" s="220"/>
      <c r="D42" s="9"/>
      <c r="E42" s="9" t="s">
        <v>28</v>
      </c>
      <c r="F42" s="220">
        <f>AVERAGE(Data!AC224:AC254)</f>
        <v>140.49032258064511</v>
      </c>
      <c r="G42" s="221"/>
      <c r="I42" s="11" t="s">
        <v>28</v>
      </c>
      <c r="J42" s="220">
        <f>AVERAGE(Data!AC257:AC296)</f>
        <v>127.48499999999999</v>
      </c>
      <c r="K42" s="220"/>
      <c r="L42" s="9"/>
      <c r="M42" s="9" t="s">
        <v>28</v>
      </c>
      <c r="N42" s="220">
        <f>AVERAGE(Data!AC293:AC326)</f>
        <v>159.12352941176474</v>
      </c>
      <c r="O42" s="221"/>
    </row>
    <row r="43" spans="1:15" ht="15.75" thickBot="1" x14ac:dyDescent="0.3">
      <c r="A43" s="11" t="s">
        <v>109</v>
      </c>
      <c r="B43" s="220">
        <f>AVERAGE(B34:C42)</f>
        <v>137.11568627450981</v>
      </c>
      <c r="C43" s="220"/>
      <c r="D43" s="9"/>
      <c r="E43" s="9" t="s">
        <v>109</v>
      </c>
      <c r="F43" s="220">
        <f>AVERAGE(F34:G42)</f>
        <v>142.88315412186378</v>
      </c>
      <c r="G43" s="221"/>
      <c r="I43" s="11" t="s">
        <v>109</v>
      </c>
      <c r="J43" s="220">
        <f>AVERAGE(J34:K42)</f>
        <v>135.00237237237238</v>
      </c>
      <c r="K43" s="220"/>
      <c r="L43" s="9"/>
      <c r="M43" s="9" t="s">
        <v>109</v>
      </c>
      <c r="N43" s="220">
        <f>AVERAGE(N34:O42)</f>
        <v>161.45980392156864</v>
      </c>
      <c r="O43" s="221"/>
    </row>
    <row r="44" spans="1:15" ht="15.75" thickBot="1" x14ac:dyDescent="0.3">
      <c r="A44" s="207" t="s">
        <v>129</v>
      </c>
      <c r="B44" s="208"/>
      <c r="C44" s="208"/>
      <c r="D44" s="208"/>
      <c r="E44" s="208"/>
      <c r="F44" s="208"/>
      <c r="G44" s="209"/>
      <c r="I44" s="207" t="s">
        <v>148</v>
      </c>
      <c r="J44" s="208"/>
      <c r="K44" s="208"/>
      <c r="L44" s="208"/>
      <c r="M44" s="208"/>
      <c r="N44" s="208"/>
      <c r="O44" s="209"/>
    </row>
    <row r="45" spans="1:15" ht="15.75" thickBot="1" x14ac:dyDescent="0.3">
      <c r="M45" s="23"/>
    </row>
    <row r="46" spans="1:15" x14ac:dyDescent="0.25">
      <c r="A46" s="204" t="s">
        <v>108</v>
      </c>
      <c r="B46" s="205"/>
      <c r="C46" s="205"/>
      <c r="D46" s="205"/>
      <c r="E46" s="206"/>
      <c r="G46" s="204" t="s">
        <v>110</v>
      </c>
      <c r="H46" s="205"/>
      <c r="I46" s="205"/>
      <c r="J46" s="205"/>
      <c r="K46" s="206"/>
    </row>
    <row r="47" spans="1:15" x14ac:dyDescent="0.25">
      <c r="A47" s="25" t="s">
        <v>130</v>
      </c>
      <c r="B47" s="9" t="s">
        <v>109</v>
      </c>
      <c r="C47" s="9"/>
      <c r="D47" s="26" t="s">
        <v>131</v>
      </c>
      <c r="E47" s="10" t="s">
        <v>109</v>
      </c>
      <c r="G47" s="25" t="s">
        <v>132</v>
      </c>
      <c r="H47" s="9" t="s">
        <v>109</v>
      </c>
      <c r="I47" s="9"/>
      <c r="J47" s="26" t="s">
        <v>133</v>
      </c>
      <c r="K47" s="10" t="s">
        <v>109</v>
      </c>
    </row>
    <row r="48" spans="1:15" x14ac:dyDescent="0.25">
      <c r="A48" s="11" t="s">
        <v>20</v>
      </c>
      <c r="B48" s="9">
        <v>0</v>
      </c>
      <c r="C48" s="9"/>
      <c r="D48" s="9" t="s">
        <v>20</v>
      </c>
      <c r="E48" s="10">
        <v>0</v>
      </c>
      <c r="G48" s="11" t="s">
        <v>20</v>
      </c>
      <c r="H48" s="9">
        <v>0</v>
      </c>
      <c r="I48" s="9"/>
      <c r="J48" s="9" t="s">
        <v>20</v>
      </c>
      <c r="K48" s="10">
        <v>0</v>
      </c>
    </row>
    <row r="49" spans="1:12" x14ac:dyDescent="0.25">
      <c r="A49" s="11" t="s">
        <v>22</v>
      </c>
      <c r="B49" s="24">
        <f>AVERAGE(Data!W188:W221)</f>
        <v>139.75882352941179</v>
      </c>
      <c r="C49" s="9"/>
      <c r="D49" s="9" t="s">
        <v>22</v>
      </c>
      <c r="E49" s="30">
        <f>AVERAGE(Data!W224:W254)</f>
        <v>144.70645161290324</v>
      </c>
      <c r="G49" s="11" t="s">
        <v>22</v>
      </c>
      <c r="H49" s="9">
        <f>AVERAGE(Data!W257:W290)</f>
        <v>122.12058823529411</v>
      </c>
      <c r="I49" s="9"/>
      <c r="J49" s="9" t="s">
        <v>22</v>
      </c>
      <c r="K49" s="10">
        <f>AVERAGE(Data!W293:W326)</f>
        <v>156.66764705882352</v>
      </c>
    </row>
    <row r="50" spans="1:12" ht="15.75" thickBot="1" x14ac:dyDescent="0.3">
      <c r="A50" s="11" t="s">
        <v>109</v>
      </c>
      <c r="B50" s="24">
        <f>AVERAGE(B48,B49)</f>
        <v>69.879411764705893</v>
      </c>
      <c r="C50" s="9"/>
      <c r="D50" s="9" t="s">
        <v>109</v>
      </c>
      <c r="E50" s="30">
        <f>AVERAGE(E48:E49)</f>
        <v>72.353225806451618</v>
      </c>
      <c r="G50" s="11" t="s">
        <v>109</v>
      </c>
      <c r="H50" s="24">
        <f>AVERAGE(H48:H49)</f>
        <v>61.060294117647054</v>
      </c>
      <c r="I50" s="9"/>
      <c r="J50" s="9" t="s">
        <v>109</v>
      </c>
      <c r="K50" s="30">
        <f>AVERAGE(K48:K49)</f>
        <v>78.33382352941176</v>
      </c>
    </row>
    <row r="51" spans="1:12" ht="15.75" thickBot="1" x14ac:dyDescent="0.3">
      <c r="A51" s="207" t="s">
        <v>134</v>
      </c>
      <c r="B51" s="208"/>
      <c r="C51" s="208"/>
      <c r="D51" s="208"/>
      <c r="E51" s="209"/>
      <c r="G51" s="207" t="s">
        <v>135</v>
      </c>
      <c r="H51" s="208"/>
      <c r="I51" s="208"/>
      <c r="J51" s="208"/>
      <c r="K51" s="209"/>
    </row>
    <row r="52" spans="1:12" ht="15.75" thickBot="1" x14ac:dyDescent="0.3"/>
    <row r="53" spans="1:12" x14ac:dyDescent="0.25">
      <c r="A53" s="204" t="s">
        <v>108</v>
      </c>
      <c r="B53" s="205"/>
      <c r="C53" s="205"/>
      <c r="D53" s="205"/>
      <c r="E53" s="206"/>
      <c r="G53" s="204" t="s">
        <v>110</v>
      </c>
      <c r="H53" s="205"/>
      <c r="I53" s="205"/>
      <c r="J53" s="205"/>
      <c r="K53" s="206"/>
    </row>
    <row r="54" spans="1:12" ht="15.75" x14ac:dyDescent="0.25">
      <c r="A54" s="29" t="s">
        <v>136</v>
      </c>
      <c r="B54" s="9" t="s">
        <v>109</v>
      </c>
      <c r="C54" s="9"/>
      <c r="D54" s="28" t="s">
        <v>137</v>
      </c>
      <c r="E54" s="10" t="s">
        <v>109</v>
      </c>
      <c r="G54" s="29" t="s">
        <v>139</v>
      </c>
      <c r="H54" s="9" t="s">
        <v>109</v>
      </c>
      <c r="I54" s="9"/>
      <c r="J54" s="28" t="s">
        <v>138</v>
      </c>
      <c r="K54" s="10" t="s">
        <v>109</v>
      </c>
      <c r="L54" s="23"/>
    </row>
    <row r="55" spans="1:12" ht="15.75" thickBot="1" x14ac:dyDescent="0.3">
      <c r="A55" s="31" t="s">
        <v>23</v>
      </c>
      <c r="B55" s="24">
        <f>AVERAGE(Data!X188:X221)</f>
        <v>138.72058823529412</v>
      </c>
      <c r="C55" s="9"/>
      <c r="D55" s="32" t="s">
        <v>23</v>
      </c>
      <c r="E55" s="30">
        <f>AVERAGE(Data!X224:X254)</f>
        <v>148.02903225806455</v>
      </c>
      <c r="G55" s="31" t="s">
        <v>23</v>
      </c>
      <c r="H55" s="24">
        <f>AVERAGE(Data!X257:X290)</f>
        <v>141.2294117647059</v>
      </c>
      <c r="I55" s="9"/>
      <c r="J55" s="32" t="s">
        <v>23</v>
      </c>
      <c r="K55" s="30">
        <f>AVERAGE(Data!X293:X326)</f>
        <v>166.89705882352942</v>
      </c>
    </row>
    <row r="56" spans="1:12" ht="15.75" thickBot="1" x14ac:dyDescent="0.3">
      <c r="A56" s="207" t="s">
        <v>141</v>
      </c>
      <c r="B56" s="208"/>
      <c r="C56" s="208"/>
      <c r="D56" s="208"/>
      <c r="E56" s="209"/>
      <c r="G56" s="207" t="s">
        <v>140</v>
      </c>
      <c r="H56" s="208"/>
      <c r="I56" s="208"/>
      <c r="J56" s="208"/>
      <c r="K56" s="209"/>
    </row>
    <row r="57" spans="1:12" ht="15.75" thickBot="1" x14ac:dyDescent="0.3"/>
    <row r="58" spans="1:12" x14ac:dyDescent="0.25">
      <c r="A58" s="204" t="s">
        <v>108</v>
      </c>
      <c r="B58" s="205"/>
      <c r="C58" s="205"/>
      <c r="D58" s="205"/>
      <c r="E58" s="206"/>
      <c r="G58" s="204" t="s">
        <v>110</v>
      </c>
      <c r="H58" s="205"/>
      <c r="I58" s="205"/>
      <c r="J58" s="205"/>
      <c r="K58" s="206"/>
    </row>
    <row r="59" spans="1:12" ht="15.75" x14ac:dyDescent="0.25">
      <c r="A59" s="29" t="s">
        <v>142</v>
      </c>
      <c r="B59" s="9" t="s">
        <v>109</v>
      </c>
      <c r="C59" s="9"/>
      <c r="D59" s="28" t="s">
        <v>143</v>
      </c>
      <c r="E59" s="10" t="s">
        <v>109</v>
      </c>
      <c r="G59" s="29" t="s">
        <v>145</v>
      </c>
      <c r="H59" s="9" t="s">
        <v>109</v>
      </c>
      <c r="I59" s="9"/>
      <c r="J59" s="28" t="s">
        <v>144</v>
      </c>
      <c r="K59" s="10" t="s">
        <v>109</v>
      </c>
    </row>
    <row r="60" spans="1:12" ht="15.75" thickBot="1" x14ac:dyDescent="0.3">
      <c r="A60" s="31" t="s">
        <v>26</v>
      </c>
      <c r="B60" s="24">
        <f>AVERAGE(Data!AA188:AA221)</f>
        <v>145.80588235294115</v>
      </c>
      <c r="C60" s="9"/>
      <c r="D60" s="31" t="s">
        <v>26</v>
      </c>
      <c r="E60" s="30">
        <f>AVERAGE(Data!AA224:AA254)</f>
        <v>154.86774193548388</v>
      </c>
      <c r="G60" s="31" t="s">
        <v>26</v>
      </c>
      <c r="H60" s="24">
        <f>AVERAGE(Data!AA257:AA290)</f>
        <v>130.4794117647059</v>
      </c>
      <c r="I60" s="9"/>
      <c r="J60" s="31" t="s">
        <v>26</v>
      </c>
      <c r="K60" s="30">
        <f>AVERAGE(Data!AA293:AA326)</f>
        <v>163.49117647058824</v>
      </c>
    </row>
    <row r="61" spans="1:12" ht="15.75" thickBot="1" x14ac:dyDescent="0.3">
      <c r="A61" s="207" t="s">
        <v>146</v>
      </c>
      <c r="B61" s="208"/>
      <c r="C61" s="208"/>
      <c r="D61" s="208"/>
      <c r="E61" s="209"/>
      <c r="G61" s="207" t="s">
        <v>147</v>
      </c>
      <c r="H61" s="208"/>
      <c r="I61" s="208"/>
      <c r="J61" s="208"/>
      <c r="K61" s="209"/>
    </row>
    <row r="62" spans="1:12" s="99" customFormat="1" x14ac:dyDescent="0.25">
      <c r="A62" s="98"/>
      <c r="B62" s="98"/>
      <c r="C62" s="98"/>
      <c r="D62" s="98"/>
      <c r="E62" s="98"/>
      <c r="G62" s="98"/>
      <c r="H62" s="98"/>
      <c r="I62" s="98"/>
      <c r="J62" s="98"/>
      <c r="K62" s="98"/>
    </row>
    <row r="63" spans="1:12" s="99" customFormat="1" ht="15.75" thickBot="1" x14ac:dyDescent="0.3">
      <c r="A63" s="98"/>
      <c r="B63" s="98"/>
      <c r="C63" s="98"/>
      <c r="D63" s="98"/>
      <c r="E63" s="98"/>
      <c r="G63" s="98"/>
      <c r="H63" s="98"/>
      <c r="I63" s="98"/>
      <c r="J63" s="98"/>
      <c r="K63" s="98"/>
    </row>
    <row r="64" spans="1:12" s="99" customFormat="1" x14ac:dyDescent="0.25">
      <c r="A64" s="204" t="s">
        <v>108</v>
      </c>
      <c r="B64" s="205"/>
      <c r="C64" s="205"/>
      <c r="D64" s="205"/>
      <c r="E64" s="206"/>
      <c r="F64"/>
      <c r="G64" s="204" t="s">
        <v>108</v>
      </c>
      <c r="H64" s="205"/>
      <c r="I64" s="205"/>
      <c r="J64" s="205"/>
      <c r="K64" s="206"/>
    </row>
    <row r="65" spans="1:21" s="99" customFormat="1" ht="15.75" x14ac:dyDescent="0.25">
      <c r="A65" s="29" t="s">
        <v>177</v>
      </c>
      <c r="B65" s="9" t="s">
        <v>109</v>
      </c>
      <c r="C65" s="9"/>
      <c r="D65" s="28" t="s">
        <v>178</v>
      </c>
      <c r="E65" s="10" t="s">
        <v>109</v>
      </c>
      <c r="F65"/>
      <c r="G65" s="29" t="s">
        <v>181</v>
      </c>
      <c r="H65" s="9" t="s">
        <v>109</v>
      </c>
      <c r="I65" s="9"/>
      <c r="J65" s="28" t="s">
        <v>182</v>
      </c>
      <c r="K65" s="10" t="s">
        <v>109</v>
      </c>
    </row>
    <row r="66" spans="1:21" s="99" customFormat="1" ht="15.75" thickBot="1" x14ac:dyDescent="0.3">
      <c r="A66" s="31" t="s">
        <v>24</v>
      </c>
      <c r="B66" s="24">
        <f>AVERAGE(Data!Y188:Y221)</f>
        <v>124.13529411764706</v>
      </c>
      <c r="C66" s="9"/>
      <c r="D66" s="31" t="s">
        <v>24</v>
      </c>
      <c r="E66" s="30">
        <f>AVERAGE(Data!Y224:Y254)</f>
        <v>127.01612903225805</v>
      </c>
      <c r="F66"/>
      <c r="G66" s="31" t="s">
        <v>24</v>
      </c>
      <c r="H66" s="24">
        <f>AVERAGE(Data!Y257:Y290)</f>
        <v>114.12352941176469</v>
      </c>
      <c r="I66" s="9"/>
      <c r="J66" s="31" t="s">
        <v>24</v>
      </c>
      <c r="K66" s="30">
        <f>AVERAGE(Data!Y293:Y326)</f>
        <v>152.77352941176468</v>
      </c>
      <c r="L66" s="100"/>
    </row>
    <row r="67" spans="1:21" s="99" customFormat="1" ht="15.75" thickBot="1" x14ac:dyDescent="0.3">
      <c r="A67" s="207" t="s">
        <v>189</v>
      </c>
      <c r="B67" s="208"/>
      <c r="C67" s="208"/>
      <c r="D67" s="208"/>
      <c r="E67" s="209"/>
      <c r="F67"/>
      <c r="G67" s="207" t="s">
        <v>190</v>
      </c>
      <c r="H67" s="208"/>
      <c r="I67" s="208"/>
      <c r="J67" s="208"/>
      <c r="K67" s="209"/>
    </row>
    <row r="68" spans="1:21" s="99" customFormat="1" ht="15.75" thickBot="1" x14ac:dyDescent="0.3">
      <c r="A68"/>
      <c r="B68"/>
      <c r="C68"/>
      <c r="D68"/>
      <c r="E68"/>
      <c r="F68"/>
      <c r="G68"/>
      <c r="H68"/>
      <c r="I68"/>
      <c r="J68"/>
      <c r="K68"/>
    </row>
    <row r="69" spans="1:21" s="99" customFormat="1" x14ac:dyDescent="0.25">
      <c r="A69" s="204" t="s">
        <v>108</v>
      </c>
      <c r="B69" s="205"/>
      <c r="C69" s="205"/>
      <c r="D69" s="205"/>
      <c r="E69" s="206"/>
      <c r="F69"/>
      <c r="G69" s="204" t="s">
        <v>108</v>
      </c>
      <c r="H69" s="205"/>
      <c r="I69" s="205"/>
      <c r="J69" s="205"/>
      <c r="K69" s="206"/>
    </row>
    <row r="70" spans="1:21" s="99" customFormat="1" ht="15.75" x14ac:dyDescent="0.25">
      <c r="A70" s="29" t="s">
        <v>179</v>
      </c>
      <c r="B70" s="9" t="s">
        <v>109</v>
      </c>
      <c r="C70" s="9"/>
      <c r="D70" s="28" t="s">
        <v>180</v>
      </c>
      <c r="E70" s="10" t="s">
        <v>109</v>
      </c>
      <c r="F70"/>
      <c r="G70" s="29" t="s">
        <v>183</v>
      </c>
      <c r="H70" s="9" t="s">
        <v>109</v>
      </c>
      <c r="I70" s="9"/>
      <c r="J70" s="28" t="s">
        <v>184</v>
      </c>
      <c r="K70" s="10" t="s">
        <v>109</v>
      </c>
    </row>
    <row r="71" spans="1:21" s="99" customFormat="1" ht="15.75" thickBot="1" x14ac:dyDescent="0.3">
      <c r="A71" s="31" t="s">
        <v>21</v>
      </c>
      <c r="B71" s="24">
        <f>AVERAGE(Data!V188:V221)</f>
        <v>138.99117647058824</v>
      </c>
      <c r="C71" s="9"/>
      <c r="D71" s="31" t="s">
        <v>21</v>
      </c>
      <c r="E71" s="30">
        <f>AVERAGE(Data!V224:V254)</f>
        <v>139.89999999999998</v>
      </c>
      <c r="F71"/>
      <c r="G71" s="31" t="s">
        <v>21</v>
      </c>
      <c r="H71" s="24">
        <f>AVERAGE(Data!V257:V290)</f>
        <v>131.09999999999997</v>
      </c>
      <c r="I71" s="9"/>
      <c r="J71" s="31" t="s">
        <v>21</v>
      </c>
      <c r="K71" s="30">
        <f>AVERAGE(Data!V293:V326)</f>
        <v>161.02647058823527</v>
      </c>
    </row>
    <row r="72" spans="1:21" s="99" customFormat="1" ht="15.75" thickBot="1" x14ac:dyDescent="0.3">
      <c r="A72" s="207" t="s">
        <v>191</v>
      </c>
      <c r="B72" s="208"/>
      <c r="C72" s="208"/>
      <c r="D72" s="208"/>
      <c r="E72" s="209"/>
      <c r="F72"/>
      <c r="G72" s="207" t="s">
        <v>187</v>
      </c>
      <c r="H72" s="208"/>
      <c r="I72" s="208"/>
      <c r="J72" s="208"/>
      <c r="K72" s="209"/>
    </row>
    <row r="73" spans="1:21" s="99" customFormat="1" x14ac:dyDescent="0.25">
      <c r="A73" s="98"/>
      <c r="B73" s="98"/>
      <c r="C73" s="98"/>
      <c r="D73" s="98"/>
      <c r="E73" s="98"/>
      <c r="G73" s="98"/>
      <c r="H73" s="98"/>
      <c r="I73" s="98"/>
      <c r="J73" s="98"/>
      <c r="K73" s="98"/>
    </row>
    <row r="74" spans="1:21" x14ac:dyDescent="0.25">
      <c r="E74" s="23"/>
      <c r="F74" s="23"/>
    </row>
    <row r="75" spans="1:21" s="33" customFormat="1" x14ac:dyDescent="0.25">
      <c r="B75" s="34"/>
      <c r="G75" s="34"/>
    </row>
    <row r="76" spans="1:21" ht="15.75" thickBot="1" x14ac:dyDescent="0.3"/>
    <row r="77" spans="1:21" ht="29.25" thickBot="1" x14ac:dyDescent="0.5">
      <c r="A77" s="210" t="s">
        <v>155</v>
      </c>
      <c r="B77" s="211"/>
      <c r="C77" s="211"/>
      <c r="D77" s="211"/>
      <c r="E77" s="211"/>
      <c r="F77" s="211"/>
      <c r="G77" s="212"/>
    </row>
    <row r="78" spans="1:21" ht="15.75" thickBot="1" x14ac:dyDescent="0.3"/>
    <row r="79" spans="1:21" ht="15.75" x14ac:dyDescent="0.25">
      <c r="A79" s="101" t="s">
        <v>56</v>
      </c>
      <c r="B79" s="213" t="s">
        <v>96</v>
      </c>
      <c r="C79" s="213"/>
      <c r="D79" s="213"/>
      <c r="E79" s="214"/>
      <c r="G79" s="204" t="s">
        <v>108</v>
      </c>
      <c r="H79" s="205"/>
      <c r="I79" s="205"/>
      <c r="J79" s="205"/>
      <c r="K79" s="205"/>
      <c r="L79" s="205"/>
      <c r="M79" s="206"/>
      <c r="O79" s="204" t="s">
        <v>110</v>
      </c>
      <c r="P79" s="205"/>
      <c r="Q79" s="205"/>
      <c r="R79" s="205"/>
      <c r="S79" s="205"/>
      <c r="T79" s="205"/>
      <c r="U79" s="206"/>
    </row>
    <row r="80" spans="1:21" ht="15.75" x14ac:dyDescent="0.25">
      <c r="A80" s="102"/>
      <c r="B80" s="103" t="s">
        <v>97</v>
      </c>
      <c r="C80" s="103" t="s">
        <v>98</v>
      </c>
      <c r="D80" s="104" t="s">
        <v>99</v>
      </c>
      <c r="E80" s="105" t="s">
        <v>100</v>
      </c>
      <c r="G80" s="29" t="s">
        <v>106</v>
      </c>
      <c r="H80" s="215" t="s">
        <v>105</v>
      </c>
      <c r="I80" s="215"/>
      <c r="J80" s="9"/>
      <c r="K80" s="26" t="s">
        <v>107</v>
      </c>
      <c r="L80" s="215" t="s">
        <v>105</v>
      </c>
      <c r="M80" s="216"/>
      <c r="O80" s="29" t="s">
        <v>111</v>
      </c>
      <c r="P80" s="215" t="s">
        <v>105</v>
      </c>
      <c r="Q80" s="215"/>
      <c r="R80" s="9"/>
      <c r="S80" s="26" t="s">
        <v>112</v>
      </c>
      <c r="T80" s="215" t="s">
        <v>105</v>
      </c>
      <c r="U80" s="216"/>
    </row>
    <row r="81" spans="1:21" ht="15.75" x14ac:dyDescent="0.25">
      <c r="A81" s="106" t="s">
        <v>58</v>
      </c>
      <c r="B81" s="107">
        <v>135</v>
      </c>
      <c r="C81" s="107">
        <v>146</v>
      </c>
      <c r="D81" s="107">
        <v>144</v>
      </c>
      <c r="E81" s="108">
        <v>170</v>
      </c>
      <c r="G81" s="11" t="s">
        <v>3</v>
      </c>
      <c r="H81" s="220">
        <f>AVERAGE(Data!D189:D222)</f>
        <v>137.27058823529413</v>
      </c>
      <c r="I81" s="220"/>
      <c r="J81" s="9"/>
      <c r="K81" s="9" t="s">
        <v>3</v>
      </c>
      <c r="L81" s="220">
        <f>AVERAGE(Data!D225:D255)</f>
        <v>141.44838709677421</v>
      </c>
      <c r="M81" s="221"/>
      <c r="O81" s="11" t="s">
        <v>3</v>
      </c>
      <c r="P81" s="220">
        <f>AVERAGE(Data!D258:D291)</f>
        <v>134.9264705882353</v>
      </c>
      <c r="Q81" s="220"/>
      <c r="R81" s="9"/>
      <c r="S81" s="9" t="s">
        <v>3</v>
      </c>
      <c r="T81" s="220">
        <f>AVERAGE(Data!D294:D327)</f>
        <v>147.62647058823529</v>
      </c>
      <c r="U81" s="221"/>
    </row>
    <row r="82" spans="1:21" ht="15.75" x14ac:dyDescent="0.25">
      <c r="A82" s="106" t="s">
        <v>59</v>
      </c>
      <c r="B82" s="107">
        <v>143</v>
      </c>
      <c r="C82" s="107">
        <v>145</v>
      </c>
      <c r="D82" s="107">
        <v>123</v>
      </c>
      <c r="E82" s="108">
        <v>160</v>
      </c>
      <c r="G82" s="11" t="s">
        <v>4</v>
      </c>
      <c r="H82" s="220">
        <f>AVERAGE(Data!E189:E222)</f>
        <v>147.88529411764705</v>
      </c>
      <c r="I82" s="220"/>
      <c r="J82" s="9"/>
      <c r="K82" s="9" t="s">
        <v>4</v>
      </c>
      <c r="L82" s="220">
        <f>AVERAGE(Data!E225:E255)</f>
        <v>161.83870967741939</v>
      </c>
      <c r="M82" s="221"/>
      <c r="O82" s="11" t="s">
        <v>4</v>
      </c>
      <c r="P82" s="220">
        <f>AVERAGE(Data!E258:E291)</f>
        <v>155.99705882352941</v>
      </c>
      <c r="Q82" s="220"/>
      <c r="R82" s="9"/>
      <c r="S82" s="9" t="s">
        <v>4</v>
      </c>
      <c r="T82" s="220">
        <f>AVERAGE(Data!E294:E327)</f>
        <v>201.96470588235294</v>
      </c>
      <c r="U82" s="221"/>
    </row>
    <row r="83" spans="1:21" ht="15.75" x14ac:dyDescent="0.25">
      <c r="A83" s="106" t="s">
        <v>61</v>
      </c>
      <c r="B83" s="107">
        <v>135</v>
      </c>
      <c r="C83" s="107">
        <v>144</v>
      </c>
      <c r="D83" s="107">
        <v>136</v>
      </c>
      <c r="E83" s="108">
        <v>162</v>
      </c>
      <c r="G83" s="11" t="s">
        <v>5</v>
      </c>
      <c r="H83" s="220">
        <f>AVERAGE(Data!F189:F222)</f>
        <v>136.96176470588239</v>
      </c>
      <c r="I83" s="220"/>
      <c r="J83" s="9"/>
      <c r="K83" s="9" t="s">
        <v>5</v>
      </c>
      <c r="L83" s="220">
        <f>AVERAGE(Data!F225:F255)</f>
        <v>143.65161290322578</v>
      </c>
      <c r="M83" s="221"/>
      <c r="O83" s="11" t="s">
        <v>5</v>
      </c>
      <c r="P83" s="220">
        <f>AVERAGE(Data!F258:F291)</f>
        <v>146.11470588235292</v>
      </c>
      <c r="Q83" s="220"/>
      <c r="R83" s="9"/>
      <c r="S83" s="9" t="s">
        <v>5</v>
      </c>
      <c r="T83" s="220">
        <f>AVERAGE(Data!F294:F327)</f>
        <v>174.26176470588231</v>
      </c>
      <c r="U83" s="221"/>
    </row>
    <row r="84" spans="1:21" ht="15.75" x14ac:dyDescent="0.25">
      <c r="A84" s="106" t="s">
        <v>20</v>
      </c>
      <c r="B84" s="107">
        <v>119</v>
      </c>
      <c r="C84" s="107">
        <v>124</v>
      </c>
      <c r="D84" s="107">
        <v>109</v>
      </c>
      <c r="E84" s="108">
        <v>133</v>
      </c>
      <c r="G84" s="11" t="s">
        <v>6</v>
      </c>
      <c r="H84" s="220">
        <f>AVERAGE(Data!G189:G222)</f>
        <v>141.96470588235294</v>
      </c>
      <c r="I84" s="220"/>
      <c r="J84" s="9"/>
      <c r="K84" s="9" t="s">
        <v>6</v>
      </c>
      <c r="L84" s="220">
        <f>AVERAGE(Data!G225:G255)</f>
        <v>145.73548387096773</v>
      </c>
      <c r="M84" s="221"/>
      <c r="O84" s="11" t="s">
        <v>6</v>
      </c>
      <c r="P84" s="220">
        <f>AVERAGE(Data!G258:G291)</f>
        <v>140.20294117647057</v>
      </c>
      <c r="Q84" s="220"/>
      <c r="R84" s="9"/>
      <c r="S84" s="9" t="s">
        <v>6</v>
      </c>
      <c r="T84" s="220">
        <f>AVERAGE(Data!G294:G327)</f>
        <v>158.06470588235291</v>
      </c>
      <c r="U84" s="221"/>
    </row>
    <row r="85" spans="1:21" ht="15.75" x14ac:dyDescent="0.25">
      <c r="A85" s="106" t="s">
        <v>93</v>
      </c>
      <c r="B85" s="107">
        <v>139</v>
      </c>
      <c r="C85" s="107">
        <v>148</v>
      </c>
      <c r="D85" s="107">
        <v>141</v>
      </c>
      <c r="E85" s="108">
        <v>167</v>
      </c>
      <c r="G85" s="11" t="s">
        <v>7</v>
      </c>
      <c r="H85" s="220">
        <f>AVERAGE(Data!H189:H222)</f>
        <v>120.81470588235294</v>
      </c>
      <c r="I85" s="220"/>
      <c r="J85" s="9"/>
      <c r="K85" s="9" t="s">
        <v>7</v>
      </c>
      <c r="L85" s="220">
        <f>AVERAGE(Data!H225:H255)</f>
        <v>123.89677419354838</v>
      </c>
      <c r="M85" s="221"/>
      <c r="O85" s="11" t="s">
        <v>7</v>
      </c>
      <c r="P85" s="220">
        <f>AVERAGE(Data!H258:H291)</f>
        <v>127.85</v>
      </c>
      <c r="Q85" s="220"/>
      <c r="R85" s="9"/>
      <c r="S85" s="9" t="s">
        <v>7</v>
      </c>
      <c r="T85" s="220">
        <f>AVERAGE(Data!H294:H327)</f>
        <v>181.13529411764711</v>
      </c>
      <c r="U85" s="221"/>
    </row>
    <row r="86" spans="1:21" ht="15.75" x14ac:dyDescent="0.25">
      <c r="A86" s="106" t="s">
        <v>26</v>
      </c>
      <c r="B86" s="107">
        <v>146</v>
      </c>
      <c r="C86" s="107">
        <v>155</v>
      </c>
      <c r="D86" s="107">
        <v>130</v>
      </c>
      <c r="E86" s="108">
        <v>163</v>
      </c>
      <c r="G86" s="11" t="s">
        <v>8</v>
      </c>
      <c r="H86" s="220">
        <f>AVERAGE(Data!I245:I278)</f>
        <v>133.80588235294115</v>
      </c>
      <c r="I86" s="220"/>
      <c r="J86" s="9"/>
      <c r="K86" s="9" t="s">
        <v>8</v>
      </c>
      <c r="L86" s="220">
        <f>AVERAGE(Data!I281:I311)</f>
        <v>156.81612903225803</v>
      </c>
      <c r="M86" s="221"/>
      <c r="O86" s="11" t="s">
        <v>8</v>
      </c>
      <c r="P86" s="220">
        <f>AVERAGE(Data!I258:I291)</f>
        <v>135.85882352941175</v>
      </c>
      <c r="Q86" s="220"/>
      <c r="R86" s="9"/>
      <c r="S86" s="9" t="s">
        <v>8</v>
      </c>
      <c r="T86" s="220">
        <f>AVERAGE(Data!I294:I327)</f>
        <v>159.12647058823524</v>
      </c>
      <c r="U86" s="221"/>
    </row>
    <row r="87" spans="1:21" ht="15.75" x14ac:dyDescent="0.25">
      <c r="A87" s="106" t="s">
        <v>60</v>
      </c>
      <c r="B87" s="107">
        <v>124</v>
      </c>
      <c r="C87" s="107">
        <v>127</v>
      </c>
      <c r="D87" s="107">
        <v>114</v>
      </c>
      <c r="E87" s="108">
        <v>153</v>
      </c>
      <c r="G87" s="11" t="s">
        <v>9</v>
      </c>
      <c r="H87" s="220">
        <f>AVERAGE(Data!J189:J222)</f>
        <v>142.02352941176471</v>
      </c>
      <c r="I87" s="220"/>
      <c r="J87" s="9"/>
      <c r="K87" s="9" t="s">
        <v>9</v>
      </c>
      <c r="L87" s="220">
        <f>AVERAGE(Data!I225:I255)</f>
        <v>146.31612903225806</v>
      </c>
      <c r="M87" s="221"/>
      <c r="O87" s="11" t="s">
        <v>9</v>
      </c>
      <c r="P87" s="220">
        <f>AVERAGE(Data!J258:J291)</f>
        <v>171.93823529411765</v>
      </c>
      <c r="Q87" s="220"/>
      <c r="R87" s="9"/>
      <c r="S87" s="9" t="s">
        <v>9</v>
      </c>
      <c r="T87" s="220">
        <f>AVERAGE(Data!J294:J327)</f>
        <v>171.71176470588239</v>
      </c>
      <c r="U87" s="221"/>
    </row>
    <row r="88" spans="1:21" ht="16.5" thickBot="1" x14ac:dyDescent="0.3">
      <c r="A88" s="109" t="s">
        <v>62</v>
      </c>
      <c r="B88" s="110">
        <v>139</v>
      </c>
      <c r="C88" s="110">
        <v>140</v>
      </c>
      <c r="D88" s="110">
        <v>131</v>
      </c>
      <c r="E88" s="111">
        <v>161</v>
      </c>
      <c r="G88" s="11" t="s">
        <v>10</v>
      </c>
      <c r="H88" s="220">
        <f>AVERAGE(Data!K189:K222)</f>
        <v>120.00882352941179</v>
      </c>
      <c r="I88" s="220"/>
      <c r="J88" s="9"/>
      <c r="K88" s="9" t="s">
        <v>10</v>
      </c>
      <c r="L88" s="220">
        <f>AVERAGE(Data!K225:K255)</f>
        <v>132.15161290322581</v>
      </c>
      <c r="M88" s="221"/>
      <c r="O88" s="11" t="s">
        <v>10</v>
      </c>
      <c r="P88" s="220">
        <f>AVERAGE(Data!K258:K291)</f>
        <v>139.59411764705885</v>
      </c>
      <c r="Q88" s="220"/>
      <c r="R88" s="9"/>
      <c r="S88" s="9" t="s">
        <v>10</v>
      </c>
      <c r="T88" s="220">
        <f>AVERAGE(Data!K294:K327)</f>
        <v>164.14411764705878</v>
      </c>
      <c r="U88" s="221"/>
    </row>
    <row r="89" spans="1:21" ht="15.75" thickBot="1" x14ac:dyDescent="0.3">
      <c r="E89" s="23"/>
      <c r="G89" s="11" t="s">
        <v>109</v>
      </c>
      <c r="H89" s="220">
        <f>AVERAGE(H81:H88)</f>
        <v>135.09191176470588</v>
      </c>
      <c r="I89" s="220"/>
      <c r="J89" s="9"/>
      <c r="K89" s="9" t="s">
        <v>109</v>
      </c>
      <c r="L89" s="222">
        <f>AVERAGE(L81:L88)</f>
        <v>143.98185483870969</v>
      </c>
      <c r="M89" s="223"/>
      <c r="O89" s="11" t="s">
        <v>109</v>
      </c>
      <c r="P89" s="220">
        <f>AVERAGE(P81:P88)</f>
        <v>144.06029411764706</v>
      </c>
      <c r="Q89" s="220"/>
      <c r="R89" s="9"/>
      <c r="S89" s="9" t="s">
        <v>109</v>
      </c>
      <c r="T89" s="220">
        <f>AVERAGE(T81:T88)</f>
        <v>169.75441176470585</v>
      </c>
      <c r="U89" s="221"/>
    </row>
    <row r="90" spans="1:21" ht="15.75" thickBot="1" x14ac:dyDescent="0.3">
      <c r="G90" s="207" t="s">
        <v>157</v>
      </c>
      <c r="H90" s="208"/>
      <c r="I90" s="208"/>
      <c r="J90" s="208"/>
      <c r="K90" s="208"/>
      <c r="L90" s="208"/>
      <c r="M90" s="209"/>
      <c r="O90" s="217" t="s">
        <v>158</v>
      </c>
      <c r="P90" s="218"/>
      <c r="Q90" s="218"/>
      <c r="R90" s="218"/>
      <c r="S90" s="218"/>
      <c r="T90" s="218"/>
      <c r="U90" s="219"/>
    </row>
    <row r="92" spans="1:21" ht="15.75" thickBot="1" x14ac:dyDescent="0.3"/>
    <row r="93" spans="1:21" x14ac:dyDescent="0.25">
      <c r="A93" s="204" t="s">
        <v>108</v>
      </c>
      <c r="B93" s="205"/>
      <c r="C93" s="205"/>
      <c r="D93" s="205"/>
      <c r="E93" s="205"/>
      <c r="F93" s="205"/>
      <c r="G93" s="206"/>
      <c r="I93" s="204" t="s">
        <v>110</v>
      </c>
      <c r="J93" s="205"/>
      <c r="K93" s="205"/>
      <c r="L93" s="205"/>
      <c r="M93" s="205"/>
      <c r="N93" s="205"/>
      <c r="O93" s="206"/>
    </row>
    <row r="94" spans="1:21" ht="15.75" x14ac:dyDescent="0.25">
      <c r="A94" s="29" t="s">
        <v>116</v>
      </c>
      <c r="B94" s="226" t="s">
        <v>105</v>
      </c>
      <c r="C94" s="226"/>
      <c r="D94" s="9"/>
      <c r="E94" s="28" t="s">
        <v>117</v>
      </c>
      <c r="F94" s="224" t="s">
        <v>105</v>
      </c>
      <c r="G94" s="225"/>
      <c r="I94" s="29" t="s">
        <v>119</v>
      </c>
      <c r="J94" s="226" t="s">
        <v>105</v>
      </c>
      <c r="K94" s="226"/>
      <c r="L94" s="9"/>
      <c r="M94" s="28" t="s">
        <v>120</v>
      </c>
      <c r="N94" s="224" t="s">
        <v>105</v>
      </c>
      <c r="O94" s="225"/>
    </row>
    <row r="95" spans="1:21" x14ac:dyDescent="0.25">
      <c r="A95" s="11" t="s">
        <v>17</v>
      </c>
      <c r="B95" s="220">
        <f>AVERAGE(Data!R189:R222)</f>
        <v>145.99411764705883</v>
      </c>
      <c r="C95" s="220"/>
      <c r="D95" s="9"/>
      <c r="E95" s="9" t="s">
        <v>17</v>
      </c>
      <c r="F95" s="220">
        <f>AVERAGE(Data!R225:R255)</f>
        <v>148.79032258064518</v>
      </c>
      <c r="G95" s="221"/>
      <c r="I95" s="11" t="s">
        <v>17</v>
      </c>
      <c r="J95" s="220">
        <f>AVERAGE(Data!R258:R291)</f>
        <v>126.26470588235294</v>
      </c>
      <c r="K95" s="220"/>
      <c r="L95" s="9"/>
      <c r="M95" s="9" t="s">
        <v>17</v>
      </c>
      <c r="N95" s="220">
        <f>AVERAGE(Data!R294:R327)</f>
        <v>163.92058823529413</v>
      </c>
      <c r="O95" s="221"/>
    </row>
    <row r="96" spans="1:21" x14ac:dyDescent="0.25">
      <c r="A96" s="11" t="s">
        <v>18</v>
      </c>
      <c r="B96" s="220">
        <f>AVERAGE(Data!S189:S222)</f>
        <v>137.26470588235296</v>
      </c>
      <c r="C96" s="220"/>
      <c r="D96" s="9"/>
      <c r="E96" s="9" t="s">
        <v>18</v>
      </c>
      <c r="F96" s="220">
        <f>AVERAGE(Data!S225:S255)</f>
        <v>139.7161290322581</v>
      </c>
      <c r="G96" s="221"/>
      <c r="I96" s="11" t="s">
        <v>18</v>
      </c>
      <c r="J96" s="220">
        <f>AVERAGE(Data!S258:S291)</f>
        <v>118.27352941176471</v>
      </c>
      <c r="K96" s="220"/>
      <c r="L96" s="9"/>
      <c r="M96" s="9" t="s">
        <v>18</v>
      </c>
      <c r="N96" s="220">
        <f>AVERAGE(Data!S294:S327)</f>
        <v>153.5735294117647</v>
      </c>
      <c r="O96" s="221"/>
    </row>
    <row r="97" spans="1:15" x14ac:dyDescent="0.25">
      <c r="A97" s="11" t="s">
        <v>19</v>
      </c>
      <c r="B97" s="220">
        <f>AVERAGE(Data!T189:T222)</f>
        <v>144.70882352941175</v>
      </c>
      <c r="C97" s="220"/>
      <c r="D97" s="9"/>
      <c r="E97" s="9" t="s">
        <v>19</v>
      </c>
      <c r="F97" s="220">
        <f>AVERAGE(Data!T225:T255)</f>
        <v>147.45161290322577</v>
      </c>
      <c r="G97" s="221"/>
      <c r="I97" s="11" t="s">
        <v>19</v>
      </c>
      <c r="J97" s="220">
        <f>AVERAGE(Data!T258:T291)</f>
        <v>125.08529411764708</v>
      </c>
      <c r="K97" s="220"/>
      <c r="L97" s="9"/>
      <c r="M97" s="9" t="s">
        <v>19</v>
      </c>
      <c r="N97" s="220">
        <f>AVERAGE(Data!T294:T327)</f>
        <v>162.38529411764705</v>
      </c>
      <c r="O97" s="221"/>
    </row>
    <row r="98" spans="1:15" ht="15.75" thickBot="1" x14ac:dyDescent="0.3">
      <c r="A98" s="11" t="s">
        <v>109</v>
      </c>
      <c r="B98" s="220">
        <f>AVERAGE(B95:C97)</f>
        <v>142.65588235294118</v>
      </c>
      <c r="C98" s="220"/>
      <c r="D98" s="9"/>
      <c r="E98" s="9" t="s">
        <v>109</v>
      </c>
      <c r="F98" s="220">
        <f>AVERAGE(F95:G97)</f>
        <v>145.3193548387097</v>
      </c>
      <c r="G98" s="221"/>
      <c r="I98" s="11" t="s">
        <v>109</v>
      </c>
      <c r="J98" s="222">
        <f>AVERAGE(J95:K97)</f>
        <v>123.20784313725493</v>
      </c>
      <c r="K98" s="222"/>
      <c r="L98" s="9"/>
      <c r="M98" s="9" t="s">
        <v>109</v>
      </c>
      <c r="N98" s="222">
        <f>AVERAGE(N95:O97)</f>
        <v>159.95980392156864</v>
      </c>
      <c r="O98" s="223"/>
    </row>
    <row r="99" spans="1:15" ht="15.75" thickBot="1" x14ac:dyDescent="0.3">
      <c r="A99" s="207" t="s">
        <v>118</v>
      </c>
      <c r="B99" s="208"/>
      <c r="C99" s="208"/>
      <c r="D99" s="208"/>
      <c r="E99" s="208"/>
      <c r="F99" s="208"/>
      <c r="G99" s="209"/>
      <c r="I99" s="207" t="s">
        <v>122</v>
      </c>
      <c r="J99" s="208"/>
      <c r="K99" s="208"/>
      <c r="L99" s="208"/>
      <c r="M99" s="208"/>
      <c r="N99" s="208"/>
      <c r="O99" s="209"/>
    </row>
    <row r="100" spans="1:15" ht="15.75" thickBot="1" x14ac:dyDescent="0.3"/>
    <row r="101" spans="1:15" x14ac:dyDescent="0.25">
      <c r="A101" s="204" t="s">
        <v>108</v>
      </c>
      <c r="B101" s="205"/>
      <c r="C101" s="205"/>
      <c r="D101" s="205"/>
      <c r="E101" s="205"/>
      <c r="F101" s="205"/>
      <c r="G101" s="206"/>
      <c r="I101" s="204" t="s">
        <v>110</v>
      </c>
      <c r="J101" s="205"/>
      <c r="K101" s="205"/>
      <c r="L101" s="205"/>
      <c r="M101" s="205"/>
      <c r="N101" s="205"/>
      <c r="O101" s="206"/>
    </row>
    <row r="102" spans="1:15" ht="15.75" x14ac:dyDescent="0.25">
      <c r="A102" s="29" t="s">
        <v>123</v>
      </c>
      <c r="B102" s="224" t="s">
        <v>105</v>
      </c>
      <c r="C102" s="224"/>
      <c r="D102" s="9"/>
      <c r="E102" s="28" t="s">
        <v>128</v>
      </c>
      <c r="F102" s="224" t="s">
        <v>105</v>
      </c>
      <c r="G102" s="225"/>
      <c r="I102" s="29" t="s">
        <v>127</v>
      </c>
      <c r="J102" s="224" t="s">
        <v>105</v>
      </c>
      <c r="K102" s="224"/>
      <c r="L102" s="9"/>
      <c r="M102" s="28" t="s">
        <v>127</v>
      </c>
      <c r="N102" s="224" t="s">
        <v>105</v>
      </c>
      <c r="O102" s="225"/>
    </row>
    <row r="103" spans="1:15" x14ac:dyDescent="0.25">
      <c r="A103" s="11" t="s">
        <v>11</v>
      </c>
      <c r="B103" s="220">
        <f>AVERAGE(Data!L189:L222)</f>
        <v>111.84117647058827</v>
      </c>
      <c r="C103" s="220"/>
      <c r="D103" s="9"/>
      <c r="E103" s="9" t="s">
        <v>11</v>
      </c>
      <c r="F103" s="220">
        <f>AVERAGE(Data!L225:L255)</f>
        <v>112.62580645161289</v>
      </c>
      <c r="G103" s="221"/>
      <c r="I103" s="11" t="s">
        <v>11</v>
      </c>
      <c r="J103" s="220">
        <f>AVERAGE(Data!L258:L291)</f>
        <v>105.54117647058824</v>
      </c>
      <c r="K103" s="220"/>
      <c r="L103" s="9"/>
      <c r="M103" s="9" t="s">
        <v>11</v>
      </c>
      <c r="N103" s="220">
        <f>AVERAGE(Data!L294:L327)</f>
        <v>118.02941176470588</v>
      </c>
      <c r="O103" s="221"/>
    </row>
    <row r="104" spans="1:15" x14ac:dyDescent="0.25">
      <c r="A104" s="11" t="s">
        <v>12</v>
      </c>
      <c r="B104" s="220">
        <f>AVERAGE(Data!M189:M222)</f>
        <v>139.60588235294114</v>
      </c>
      <c r="C104" s="220"/>
      <c r="D104" s="9"/>
      <c r="E104" s="9" t="s">
        <v>12</v>
      </c>
      <c r="F104" s="220">
        <f>AVERAGE(Data!M225:M255)</f>
        <v>144.67741935483869</v>
      </c>
      <c r="G104" s="221"/>
      <c r="I104" s="11" t="s">
        <v>12</v>
      </c>
      <c r="J104" s="220">
        <f>AVERAGE(Data!M258:M291)</f>
        <v>146.10882352941178</v>
      </c>
      <c r="K104" s="220"/>
      <c r="L104" s="9"/>
      <c r="M104" s="9" t="s">
        <v>12</v>
      </c>
      <c r="N104" s="220">
        <f>AVERAGE(Data!M294:M327)</f>
        <v>168.38823529411766</v>
      </c>
      <c r="O104" s="221"/>
    </row>
    <row r="105" spans="1:15" x14ac:dyDescent="0.25">
      <c r="A105" s="11" t="s">
        <v>13</v>
      </c>
      <c r="B105" s="220">
        <f>AVERAGE(Data!N189:N222)</f>
        <v>131.00588235294114</v>
      </c>
      <c r="C105" s="220"/>
      <c r="D105" s="9"/>
      <c r="E105" s="9" t="s">
        <v>13</v>
      </c>
      <c r="F105" s="220">
        <f>AVERAGE(Data!N225:N255)</f>
        <v>134.39354838709676</v>
      </c>
      <c r="G105" s="221"/>
      <c r="I105" s="11" t="s">
        <v>13</v>
      </c>
      <c r="J105" s="220">
        <f>AVERAGE(Data!N258:N291)</f>
        <v>130.46176470588233</v>
      </c>
      <c r="K105" s="220"/>
      <c r="L105" s="9"/>
      <c r="M105" s="9" t="s">
        <v>13</v>
      </c>
      <c r="N105" s="220">
        <f>AVERAGE(Data!N294:N327)</f>
        <v>160.82058823529414</v>
      </c>
      <c r="O105" s="221"/>
    </row>
    <row r="106" spans="1:15" x14ac:dyDescent="0.25">
      <c r="A106" s="11" t="s">
        <v>14</v>
      </c>
      <c r="B106" s="220">
        <f>AVERAGE(Data!O189:O222)</f>
        <v>152.90882352941179</v>
      </c>
      <c r="C106" s="220"/>
      <c r="D106" s="9"/>
      <c r="E106" s="9" t="s">
        <v>14</v>
      </c>
      <c r="F106" s="220">
        <f>AVERAGE(Data!O225:O255)</f>
        <v>156.88387096774196</v>
      </c>
      <c r="G106" s="221"/>
      <c r="I106" s="11" t="s">
        <v>14</v>
      </c>
      <c r="J106" s="220">
        <f>AVERAGE(Data!O258:O291)</f>
        <v>134.51764705882351</v>
      </c>
      <c r="K106" s="220"/>
      <c r="L106" s="9"/>
      <c r="M106" s="9" t="s">
        <v>14</v>
      </c>
      <c r="N106" s="220">
        <f>AVERAGE(Data!O294:O327)</f>
        <v>173.60882352941178</v>
      </c>
      <c r="O106" s="221"/>
    </row>
    <row r="107" spans="1:15" x14ac:dyDescent="0.25">
      <c r="A107" s="11" t="s">
        <v>15</v>
      </c>
      <c r="B107" s="220">
        <f>AVERAGE(Data!P189:P222)</f>
        <v>138.93235294117645</v>
      </c>
      <c r="C107" s="220"/>
      <c r="D107" s="9"/>
      <c r="E107" s="9" t="s">
        <v>15</v>
      </c>
      <c r="F107" s="220">
        <f>AVERAGE(Data!P225:P255)</f>
        <v>147.79032258064518</v>
      </c>
      <c r="G107" s="221"/>
      <c r="I107" s="11" t="s">
        <v>15</v>
      </c>
      <c r="J107" s="220">
        <f>AVERAGE(Data!P258:P291)</f>
        <v>144.26764705882354</v>
      </c>
      <c r="K107" s="220"/>
      <c r="L107" s="9"/>
      <c r="M107" s="9" t="s">
        <v>15</v>
      </c>
      <c r="N107" s="220">
        <f>AVERAGE(Data!P294:P327)</f>
        <v>164.7705882352941</v>
      </c>
      <c r="O107" s="221"/>
    </row>
    <row r="108" spans="1:15" x14ac:dyDescent="0.25">
      <c r="A108" s="11" t="s">
        <v>16</v>
      </c>
      <c r="B108" s="220">
        <f>AVERAGE(Data!Q245:Q278)</f>
        <v>145.33529411764701</v>
      </c>
      <c r="C108" s="220"/>
      <c r="D108" s="9"/>
      <c r="E108" s="9" t="s">
        <v>16</v>
      </c>
      <c r="F108" s="220">
        <f>AVERAGE(Data!Q225:Q255)</f>
        <v>167.06774193548389</v>
      </c>
      <c r="G108" s="221"/>
      <c r="I108" s="11" t="s">
        <v>16</v>
      </c>
      <c r="J108" s="220">
        <f>AVERAGE(Data!Q258:Q291)</f>
        <v>152.08823529411768</v>
      </c>
      <c r="K108" s="220"/>
      <c r="L108" s="9"/>
      <c r="M108" s="9" t="s">
        <v>16</v>
      </c>
      <c r="N108" s="220">
        <f>AVERAGE(Data!Q294:Q327)</f>
        <v>192.66470588235288</v>
      </c>
      <c r="O108" s="221"/>
    </row>
    <row r="109" spans="1:15" x14ac:dyDescent="0.25">
      <c r="A109" s="11" t="s">
        <v>25</v>
      </c>
      <c r="B109" s="220">
        <f>AVERAGE(Data!Z189:Z222)</f>
        <v>134.4676470588235</v>
      </c>
      <c r="C109" s="220"/>
      <c r="D109" s="9"/>
      <c r="E109" s="9" t="s">
        <v>25</v>
      </c>
      <c r="F109" s="220">
        <f>AVERAGE(Data!Z225:Z255)</f>
        <v>141.42580645161286</v>
      </c>
      <c r="G109" s="221"/>
      <c r="I109" s="11" t="s">
        <v>25</v>
      </c>
      <c r="J109" s="220">
        <f>AVERAGE(Data!Z258:Z291)</f>
        <v>121.84117647058825</v>
      </c>
      <c r="K109" s="220"/>
      <c r="L109" s="9"/>
      <c r="M109" s="9" t="s">
        <v>25</v>
      </c>
      <c r="N109" s="220">
        <f>AVERAGE(Data!Z294:Z327)</f>
        <v>157.64117647058822</v>
      </c>
      <c r="O109" s="221"/>
    </row>
    <row r="110" spans="1:15" x14ac:dyDescent="0.25">
      <c r="A110" t="s">
        <v>27</v>
      </c>
      <c r="B110" s="220">
        <f>AVERAGE(Data!AB189:AB222)</f>
        <v>130.7970588235294</v>
      </c>
      <c r="C110" s="220"/>
      <c r="D110" s="9"/>
      <c r="E110" t="s">
        <v>27</v>
      </c>
      <c r="F110" s="220">
        <f>AVERAGE(Data!Z281:Z311)</f>
        <v>153.4064516129032</v>
      </c>
      <c r="G110" s="221"/>
      <c r="I110" s="11" t="s">
        <v>27</v>
      </c>
      <c r="J110" s="220">
        <f>AVERAGE(Data!AB314:AB350)</f>
        <v>166.67567567567568</v>
      </c>
      <c r="K110" s="220"/>
      <c r="L110" s="9"/>
      <c r="M110" s="9" t="s">
        <v>27</v>
      </c>
      <c r="N110" s="220">
        <f>AVERAGE(Data!AB294:AB327)</f>
        <v>160.02352941176471</v>
      </c>
      <c r="O110" s="221"/>
    </row>
    <row r="111" spans="1:15" x14ac:dyDescent="0.25">
      <c r="A111" s="11" t="s">
        <v>28</v>
      </c>
      <c r="B111" s="220">
        <f>AVERAGE(Data!AC189:AC222)</f>
        <v>134.17941176470583</v>
      </c>
      <c r="C111" s="220"/>
      <c r="D111" s="9"/>
      <c r="E111" s="9" t="s">
        <v>28</v>
      </c>
      <c r="F111" s="220">
        <f>AVERAGE(Data!AC225:AC255)</f>
        <v>140.3612903225806</v>
      </c>
      <c r="G111" s="221"/>
      <c r="I111" s="11" t="s">
        <v>28</v>
      </c>
      <c r="J111" s="220">
        <f>AVERAGE(Data!AC258:AC291)</f>
        <v>122.89117647058822</v>
      </c>
      <c r="K111" s="220"/>
      <c r="L111" s="9"/>
      <c r="M111" s="9" t="s">
        <v>28</v>
      </c>
      <c r="N111" s="220">
        <f>AVERAGE(Data!AC294:AC327)</f>
        <v>159.18529411764706</v>
      </c>
      <c r="O111" s="221"/>
    </row>
    <row r="112" spans="1:15" ht="15.75" thickBot="1" x14ac:dyDescent="0.3">
      <c r="A112" s="11" t="s">
        <v>109</v>
      </c>
      <c r="B112" s="220">
        <f>AVERAGE(B103:C111)</f>
        <v>135.45261437908493</v>
      </c>
      <c r="C112" s="220"/>
      <c r="D112" s="9"/>
      <c r="E112" s="9" t="s">
        <v>109</v>
      </c>
      <c r="F112" s="220">
        <f>AVERAGE(F103:G111)</f>
        <v>144.29247311827953</v>
      </c>
      <c r="G112" s="221"/>
      <c r="I112" s="11" t="s">
        <v>109</v>
      </c>
      <c r="J112" s="220">
        <f>AVERAGE(J103:K111)</f>
        <v>136.04370252605545</v>
      </c>
      <c r="K112" s="220"/>
      <c r="L112" s="9"/>
      <c r="M112" s="9" t="s">
        <v>109</v>
      </c>
      <c r="N112" s="220">
        <f>AVERAGE(N103:O111)</f>
        <v>161.68137254901961</v>
      </c>
      <c r="O112" s="221"/>
    </row>
    <row r="113" spans="1:15" ht="15.75" thickBot="1" x14ac:dyDescent="0.3">
      <c r="A113" s="207" t="s">
        <v>129</v>
      </c>
      <c r="B113" s="208"/>
      <c r="C113" s="208"/>
      <c r="D113" s="208"/>
      <c r="E113" s="208"/>
      <c r="F113" s="208"/>
      <c r="G113" s="209"/>
      <c r="I113" s="207" t="s">
        <v>126</v>
      </c>
      <c r="J113" s="208"/>
      <c r="K113" s="208"/>
      <c r="L113" s="208"/>
      <c r="M113" s="208"/>
      <c r="N113" s="208"/>
      <c r="O113" s="209"/>
    </row>
    <row r="114" spans="1:15" ht="15.75" thickBot="1" x14ac:dyDescent="0.3">
      <c r="A114" s="220"/>
      <c r="B114" s="215"/>
      <c r="C114" s="215"/>
      <c r="D114" s="215"/>
      <c r="E114" s="215"/>
    </row>
    <row r="115" spans="1:15" x14ac:dyDescent="0.25">
      <c r="A115" s="204" t="s">
        <v>108</v>
      </c>
      <c r="B115" s="205"/>
      <c r="C115" s="205"/>
      <c r="D115" s="205"/>
      <c r="E115" s="206"/>
      <c r="G115" s="204" t="s">
        <v>110</v>
      </c>
      <c r="H115" s="205"/>
      <c r="I115" s="205"/>
      <c r="J115" s="205"/>
      <c r="K115" s="206"/>
    </row>
    <row r="116" spans="1:15" x14ac:dyDescent="0.25">
      <c r="A116" s="25" t="s">
        <v>130</v>
      </c>
      <c r="B116" s="9" t="s">
        <v>109</v>
      </c>
      <c r="C116" s="9"/>
      <c r="D116" s="26" t="s">
        <v>131</v>
      </c>
      <c r="E116" s="10" t="s">
        <v>109</v>
      </c>
      <c r="G116" s="25" t="s">
        <v>132</v>
      </c>
      <c r="H116" s="9" t="s">
        <v>109</v>
      </c>
      <c r="I116" s="9"/>
      <c r="J116" s="26" t="s">
        <v>133</v>
      </c>
      <c r="K116" s="10" t="s">
        <v>109</v>
      </c>
      <c r="M116" s="23"/>
    </row>
    <row r="117" spans="1:15" x14ac:dyDescent="0.25">
      <c r="A117" s="11" t="s">
        <v>20</v>
      </c>
      <c r="B117" s="24">
        <f>AVERAGE(Data!U189:U222)</f>
        <v>98.002941176470571</v>
      </c>
      <c r="C117" s="9"/>
      <c r="D117" s="9" t="s">
        <v>20</v>
      </c>
      <c r="E117" s="30">
        <f>AVERAGE(Data!U225:U255)</f>
        <v>102.80645161290325</v>
      </c>
      <c r="G117" s="11" t="s">
        <v>20</v>
      </c>
      <c r="H117" s="24">
        <f>AVERAGE(Data!U258:U291)</f>
        <v>96.57647058823531</v>
      </c>
      <c r="I117" s="9"/>
      <c r="J117" s="9" t="s">
        <v>20</v>
      </c>
      <c r="K117" s="30">
        <f>AVERAGE(Data!U294:U327)</f>
        <v>109.85588235294117</v>
      </c>
    </row>
    <row r="118" spans="1:15" x14ac:dyDescent="0.25">
      <c r="A118" s="11" t="s">
        <v>22</v>
      </c>
      <c r="B118" s="24">
        <f>AVERAGE(Data!W189:W222)</f>
        <v>139.66176470588238</v>
      </c>
      <c r="C118" s="9"/>
      <c r="D118" s="9" t="s">
        <v>22</v>
      </c>
      <c r="E118" s="30">
        <f>AVERAGE(Data!W225:W255)</f>
        <v>144.3967741935484</v>
      </c>
      <c r="G118" s="11" t="s">
        <v>22</v>
      </c>
      <c r="H118" s="24">
        <f>AVERAGE(Data!W258:W291)</f>
        <v>121.97352941176472</v>
      </c>
      <c r="I118" s="9"/>
      <c r="J118" s="9" t="s">
        <v>22</v>
      </c>
      <c r="K118" s="30">
        <f>AVERAGE(Data!W294:W327)</f>
        <v>156.74411764705883</v>
      </c>
    </row>
    <row r="119" spans="1:15" ht="15.75" thickBot="1" x14ac:dyDescent="0.3">
      <c r="A119" s="11" t="s">
        <v>109</v>
      </c>
      <c r="B119" s="24">
        <f>AVERAGE(B117,B118)</f>
        <v>118.83235294117648</v>
      </c>
      <c r="C119" s="9"/>
      <c r="D119" s="9" t="s">
        <v>109</v>
      </c>
      <c r="E119" s="30">
        <f>AVERAGE(E117:E118)</f>
        <v>123.60161290322583</v>
      </c>
      <c r="G119" s="11" t="s">
        <v>109</v>
      </c>
      <c r="H119" s="24">
        <f>AVERAGE(H117:H118)</f>
        <v>109.27500000000001</v>
      </c>
      <c r="I119" s="9"/>
      <c r="J119" s="9" t="s">
        <v>109</v>
      </c>
      <c r="K119" s="30">
        <f>AVERAGE(K117:K118)</f>
        <v>133.30000000000001</v>
      </c>
    </row>
    <row r="120" spans="1:15" ht="15.75" thickBot="1" x14ac:dyDescent="0.3">
      <c r="A120" s="207" t="s">
        <v>160</v>
      </c>
      <c r="B120" s="208"/>
      <c r="C120" s="208"/>
      <c r="D120" s="208"/>
      <c r="E120" s="209"/>
      <c r="G120" s="207" t="s">
        <v>159</v>
      </c>
      <c r="H120" s="208"/>
      <c r="I120" s="208"/>
      <c r="J120" s="208"/>
      <c r="K120" s="209"/>
    </row>
    <row r="121" spans="1:15" ht="15.75" thickBot="1" x14ac:dyDescent="0.3"/>
    <row r="122" spans="1:15" x14ac:dyDescent="0.25">
      <c r="A122" s="204" t="s">
        <v>108</v>
      </c>
      <c r="B122" s="205"/>
      <c r="C122" s="205"/>
      <c r="D122" s="205"/>
      <c r="E122" s="206"/>
      <c r="G122" s="204" t="s">
        <v>110</v>
      </c>
      <c r="H122" s="205"/>
      <c r="I122" s="205"/>
      <c r="J122" s="205"/>
      <c r="K122" s="206"/>
    </row>
    <row r="123" spans="1:15" ht="15.75" x14ac:dyDescent="0.25">
      <c r="A123" s="29" t="s">
        <v>136</v>
      </c>
      <c r="B123" s="9" t="s">
        <v>109</v>
      </c>
      <c r="C123" s="9"/>
      <c r="D123" s="28" t="s">
        <v>137</v>
      </c>
      <c r="E123" s="10" t="s">
        <v>109</v>
      </c>
      <c r="G123" s="29" t="s">
        <v>139</v>
      </c>
      <c r="H123" s="9" t="s">
        <v>109</v>
      </c>
      <c r="I123" s="9"/>
      <c r="J123" s="28" t="s">
        <v>138</v>
      </c>
      <c r="K123" s="10" t="s">
        <v>109</v>
      </c>
    </row>
    <row r="124" spans="1:15" ht="15.75" thickBot="1" x14ac:dyDescent="0.3">
      <c r="A124" s="31" t="s">
        <v>23</v>
      </c>
      <c r="B124" s="24">
        <f>AVERAGE(Data!X189:X222)</f>
        <v>138.77352941176471</v>
      </c>
      <c r="C124" s="9"/>
      <c r="D124" s="32" t="s">
        <v>23</v>
      </c>
      <c r="E124" s="30">
        <f>AVERAGE(Data!X225:X255)</f>
        <v>147.83548387096772</v>
      </c>
      <c r="G124" s="31" t="s">
        <v>23</v>
      </c>
      <c r="H124" s="24">
        <f>AVERAGE(Data!X258:X291)</f>
        <v>141.21764705882356</v>
      </c>
      <c r="I124" s="9"/>
      <c r="J124" s="32" t="s">
        <v>23</v>
      </c>
      <c r="K124" s="30">
        <f>AVERAGE(Data!X294:X327)</f>
        <v>166.97352941176473</v>
      </c>
    </row>
    <row r="125" spans="1:15" ht="15.75" thickBot="1" x14ac:dyDescent="0.3">
      <c r="A125" s="207" t="s">
        <v>141</v>
      </c>
      <c r="B125" s="208"/>
      <c r="C125" s="208"/>
      <c r="D125" s="208"/>
      <c r="E125" s="209"/>
      <c r="G125" s="207" t="s">
        <v>140</v>
      </c>
      <c r="H125" s="208"/>
      <c r="I125" s="208"/>
      <c r="J125" s="208"/>
      <c r="K125" s="209"/>
    </row>
    <row r="126" spans="1:15" ht="15.75" thickBot="1" x14ac:dyDescent="0.3"/>
    <row r="127" spans="1:15" x14ac:dyDescent="0.25">
      <c r="A127" s="204" t="s">
        <v>108</v>
      </c>
      <c r="B127" s="205"/>
      <c r="C127" s="205"/>
      <c r="D127" s="205"/>
      <c r="E127" s="206"/>
      <c r="G127" s="204" t="s">
        <v>110</v>
      </c>
      <c r="H127" s="205"/>
      <c r="I127" s="205"/>
      <c r="J127" s="205"/>
      <c r="K127" s="206"/>
    </row>
    <row r="128" spans="1:15" ht="15.75" x14ac:dyDescent="0.25">
      <c r="A128" s="29" t="s">
        <v>142</v>
      </c>
      <c r="B128" s="9" t="s">
        <v>109</v>
      </c>
      <c r="C128" s="9"/>
      <c r="D128" s="28" t="s">
        <v>143</v>
      </c>
      <c r="E128" s="10" t="s">
        <v>109</v>
      </c>
      <c r="G128" s="29" t="s">
        <v>145</v>
      </c>
      <c r="H128" s="9" t="s">
        <v>109</v>
      </c>
      <c r="I128" s="9"/>
      <c r="J128" s="28" t="s">
        <v>144</v>
      </c>
      <c r="K128" s="10" t="s">
        <v>109</v>
      </c>
    </row>
    <row r="129" spans="1:13" ht="15.75" thickBot="1" x14ac:dyDescent="0.3">
      <c r="A129" s="31" t="s">
        <v>26</v>
      </c>
      <c r="B129" s="24">
        <f>AVERAGE(Data!AA189:AA222)</f>
        <v>145.92058823529413</v>
      </c>
      <c r="C129" s="9"/>
      <c r="D129" s="31" t="s">
        <v>26</v>
      </c>
      <c r="E129" s="30">
        <f>AVERAGE(Data!AA225:AA255)</f>
        <v>154.76129032258063</v>
      </c>
      <c r="G129" s="31" t="s">
        <v>26</v>
      </c>
      <c r="H129" s="24">
        <f>AVERAGE(Data!AA258:AA291)</f>
        <v>130.34411764705885</v>
      </c>
      <c r="I129" s="9"/>
      <c r="J129" s="31" t="s">
        <v>26</v>
      </c>
      <c r="K129" s="30">
        <f>AVERAGE(Data!AA294:AA327)</f>
        <v>163.43823529411767</v>
      </c>
    </row>
    <row r="130" spans="1:13" ht="15.75" thickBot="1" x14ac:dyDescent="0.3">
      <c r="A130" s="207" t="s">
        <v>146</v>
      </c>
      <c r="B130" s="208"/>
      <c r="C130" s="208"/>
      <c r="D130" s="208"/>
      <c r="E130" s="209"/>
      <c r="G130" s="207" t="s">
        <v>147</v>
      </c>
      <c r="H130" s="208"/>
      <c r="I130" s="208"/>
      <c r="J130" s="208"/>
      <c r="K130" s="209"/>
    </row>
    <row r="131" spans="1:13" ht="15.75" thickBot="1" x14ac:dyDescent="0.3"/>
    <row r="132" spans="1:13" x14ac:dyDescent="0.25">
      <c r="A132" s="204" t="s">
        <v>108</v>
      </c>
      <c r="B132" s="205"/>
      <c r="C132" s="205"/>
      <c r="D132" s="205"/>
      <c r="E132" s="206"/>
      <c r="G132" s="204" t="s">
        <v>108</v>
      </c>
      <c r="H132" s="205"/>
      <c r="I132" s="205"/>
      <c r="J132" s="205"/>
      <c r="K132" s="206"/>
    </row>
    <row r="133" spans="1:13" ht="15.75" x14ac:dyDescent="0.25">
      <c r="A133" s="29" t="s">
        <v>177</v>
      </c>
      <c r="B133" s="9" t="s">
        <v>109</v>
      </c>
      <c r="C133" s="9"/>
      <c r="D133" s="28" t="s">
        <v>178</v>
      </c>
      <c r="E133" s="10" t="s">
        <v>109</v>
      </c>
      <c r="G133" s="29" t="s">
        <v>181</v>
      </c>
      <c r="H133" s="9" t="s">
        <v>109</v>
      </c>
      <c r="I133" s="9"/>
      <c r="J133" s="28" t="s">
        <v>182</v>
      </c>
      <c r="K133" s="10" t="s">
        <v>109</v>
      </c>
    </row>
    <row r="134" spans="1:13" ht="15.75" thickBot="1" x14ac:dyDescent="0.3">
      <c r="A134" s="31" t="s">
        <v>24</v>
      </c>
      <c r="B134" s="24">
        <f>AVERAGE(Data!Y189:Y222)</f>
        <v>123.97647058823532</v>
      </c>
      <c r="C134" s="9"/>
      <c r="D134" s="31" t="s">
        <v>24</v>
      </c>
      <c r="E134" s="30">
        <f>AVERAGE(Data!Y225:Y255)</f>
        <v>126.86451612903224</v>
      </c>
      <c r="G134" s="31" t="s">
        <v>24</v>
      </c>
      <c r="H134" s="24">
        <f>AVERAGE(Data!Y258:Y291)</f>
        <v>114.26176470588234</v>
      </c>
      <c r="I134" s="9"/>
      <c r="J134" s="31" t="s">
        <v>24</v>
      </c>
      <c r="K134" s="30">
        <f>AVERAGE(Data!Y294:Y327)</f>
        <v>152.82647058823531</v>
      </c>
      <c r="M134" s="23"/>
    </row>
    <row r="135" spans="1:13" ht="15.75" thickBot="1" x14ac:dyDescent="0.3">
      <c r="A135" s="207" t="s">
        <v>192</v>
      </c>
      <c r="B135" s="208"/>
      <c r="C135" s="208"/>
      <c r="D135" s="208"/>
      <c r="E135" s="209"/>
      <c r="G135" s="207" t="s">
        <v>185</v>
      </c>
      <c r="H135" s="208"/>
      <c r="I135" s="208"/>
      <c r="J135" s="208"/>
      <c r="K135" s="209"/>
    </row>
    <row r="136" spans="1:13" ht="15.75" thickBot="1" x14ac:dyDescent="0.3"/>
    <row r="137" spans="1:13" x14ac:dyDescent="0.25">
      <c r="A137" s="204" t="s">
        <v>108</v>
      </c>
      <c r="B137" s="205"/>
      <c r="C137" s="205"/>
      <c r="D137" s="205"/>
      <c r="E137" s="206"/>
      <c r="G137" s="204" t="s">
        <v>108</v>
      </c>
      <c r="H137" s="205"/>
      <c r="I137" s="205"/>
      <c r="J137" s="205"/>
      <c r="K137" s="206"/>
    </row>
    <row r="138" spans="1:13" ht="15.75" x14ac:dyDescent="0.25">
      <c r="A138" s="29" t="s">
        <v>179</v>
      </c>
      <c r="B138" s="9" t="s">
        <v>109</v>
      </c>
      <c r="C138" s="9"/>
      <c r="D138" s="28" t="s">
        <v>180</v>
      </c>
      <c r="E138" s="10" t="s">
        <v>109</v>
      </c>
      <c r="G138" s="29" t="s">
        <v>183</v>
      </c>
      <c r="H138" s="9" t="s">
        <v>109</v>
      </c>
      <c r="I138" s="9"/>
      <c r="J138" s="28" t="s">
        <v>184</v>
      </c>
      <c r="K138" s="10" t="s">
        <v>109</v>
      </c>
    </row>
    <row r="139" spans="1:13" ht="15.75" thickBot="1" x14ac:dyDescent="0.3">
      <c r="A139" s="31" t="s">
        <v>21</v>
      </c>
      <c r="B139" s="24">
        <f>AVERAGE(Data!V189:V222)</f>
        <v>138.53529411764708</v>
      </c>
      <c r="C139" s="9"/>
      <c r="D139" s="31" t="s">
        <v>21</v>
      </c>
      <c r="E139" s="30">
        <f>AVERAGE(Data!V225:V255)</f>
        <v>139.658064516129</v>
      </c>
      <c r="G139" s="31" t="s">
        <v>21</v>
      </c>
      <c r="H139" s="24">
        <f>AVERAGE(Data!V258:V291)</f>
        <v>130.97352941176473</v>
      </c>
      <c r="I139" s="9"/>
      <c r="J139" s="31" t="s">
        <v>21</v>
      </c>
      <c r="K139" s="30">
        <f>AVERAGE(Data!V294:V327)</f>
        <v>161.23235294117646</v>
      </c>
    </row>
    <row r="140" spans="1:13" ht="15.75" thickBot="1" x14ac:dyDescent="0.3">
      <c r="A140" s="207" t="s">
        <v>191</v>
      </c>
      <c r="B140" s="208"/>
      <c r="C140" s="208"/>
      <c r="D140" s="208"/>
      <c r="E140" s="209"/>
      <c r="G140" s="207" t="s">
        <v>187</v>
      </c>
      <c r="H140" s="208"/>
      <c r="I140" s="208"/>
      <c r="J140" s="208"/>
      <c r="K140" s="209"/>
    </row>
    <row r="142" spans="1:13" x14ac:dyDescent="0.25">
      <c r="A142" s="23"/>
      <c r="D142" s="23"/>
    </row>
    <row r="143" spans="1:13" s="33" customFormat="1" x14ac:dyDescent="0.25"/>
    <row r="144" spans="1:13" ht="15.75" thickBot="1" x14ac:dyDescent="0.3"/>
    <row r="145" spans="1:21" ht="29.25" thickBot="1" x14ac:dyDescent="0.5">
      <c r="A145" s="210" t="s">
        <v>162</v>
      </c>
      <c r="B145" s="211"/>
      <c r="C145" s="211"/>
      <c r="D145" s="211"/>
      <c r="E145" s="211"/>
      <c r="F145" s="211"/>
      <c r="G145" s="211"/>
      <c r="H145" s="212"/>
    </row>
    <row r="146" spans="1:21" ht="15.75" thickBot="1" x14ac:dyDescent="0.3"/>
    <row r="147" spans="1:21" ht="15.75" x14ac:dyDescent="0.25">
      <c r="A147" s="101" t="s">
        <v>56</v>
      </c>
      <c r="B147" s="213" t="s">
        <v>96</v>
      </c>
      <c r="C147" s="213"/>
      <c r="D147" s="213"/>
      <c r="E147" s="214"/>
      <c r="G147" s="204" t="s">
        <v>108</v>
      </c>
      <c r="H147" s="205"/>
      <c r="I147" s="205"/>
      <c r="J147" s="205"/>
      <c r="K147" s="205"/>
      <c r="L147" s="205"/>
      <c r="M147" s="206"/>
      <c r="O147" s="204" t="s">
        <v>110</v>
      </c>
      <c r="P147" s="205"/>
      <c r="Q147" s="205"/>
      <c r="R147" s="205"/>
      <c r="S147" s="205"/>
      <c r="T147" s="205"/>
      <c r="U147" s="206"/>
    </row>
    <row r="148" spans="1:21" ht="15.75" x14ac:dyDescent="0.25">
      <c r="A148" s="102"/>
      <c r="B148" s="103" t="s">
        <v>97</v>
      </c>
      <c r="C148" s="103" t="s">
        <v>98</v>
      </c>
      <c r="D148" s="104" t="s">
        <v>99</v>
      </c>
      <c r="E148" s="105" t="s">
        <v>100</v>
      </c>
      <c r="G148" s="29" t="s">
        <v>106</v>
      </c>
      <c r="H148" s="215" t="s">
        <v>105</v>
      </c>
      <c r="I148" s="215"/>
      <c r="J148" s="9"/>
      <c r="K148" s="26" t="s">
        <v>107</v>
      </c>
      <c r="L148" s="215" t="s">
        <v>105</v>
      </c>
      <c r="M148" s="216"/>
      <c r="O148" s="29" t="s">
        <v>111</v>
      </c>
      <c r="P148" s="215" t="s">
        <v>105</v>
      </c>
      <c r="Q148" s="215"/>
      <c r="R148" s="9"/>
      <c r="S148" s="26" t="s">
        <v>112</v>
      </c>
      <c r="T148" s="215" t="s">
        <v>105</v>
      </c>
      <c r="U148" s="216"/>
    </row>
    <row r="149" spans="1:21" ht="15.75" x14ac:dyDescent="0.25">
      <c r="A149" s="106" t="s">
        <v>58</v>
      </c>
      <c r="B149" s="107">
        <v>137</v>
      </c>
      <c r="C149" s="107">
        <v>142</v>
      </c>
      <c r="D149" s="107">
        <v>144</v>
      </c>
      <c r="E149" s="108">
        <v>170</v>
      </c>
      <c r="G149" s="11" t="s">
        <v>3</v>
      </c>
      <c r="H149" s="220">
        <f>AVERAGE(Data!D190:D223)</f>
        <v>137.34705882352941</v>
      </c>
      <c r="I149" s="220"/>
      <c r="J149" s="9"/>
      <c r="K149" s="9" t="s">
        <v>3</v>
      </c>
      <c r="L149" s="220">
        <f>AVERAGE(Data!D226:D256)</f>
        <v>141.61290322580649</v>
      </c>
      <c r="M149" s="221"/>
      <c r="O149" s="11" t="s">
        <v>3</v>
      </c>
      <c r="P149" s="220">
        <f>AVERAGE(Data!D259:D292)</f>
        <v>134.86176470588236</v>
      </c>
      <c r="Q149" s="220"/>
      <c r="R149" s="9"/>
      <c r="S149" s="9" t="s">
        <v>3</v>
      </c>
      <c r="T149" s="220">
        <f>AVERAGE(Data!D295:D328)</f>
        <v>147.70000000000002</v>
      </c>
      <c r="U149" s="221"/>
    </row>
    <row r="150" spans="1:21" ht="15.75" x14ac:dyDescent="0.25">
      <c r="A150" s="106" t="s">
        <v>59</v>
      </c>
      <c r="B150" s="107">
        <v>143</v>
      </c>
      <c r="C150" s="107">
        <v>146</v>
      </c>
      <c r="D150" s="107">
        <v>124</v>
      </c>
      <c r="E150" s="108">
        <v>161</v>
      </c>
      <c r="G150" s="11" t="s">
        <v>4</v>
      </c>
      <c r="H150" s="220">
        <f>AVERAGE(Data!E190:E223)</f>
        <v>148.14705882352942</v>
      </c>
      <c r="I150" s="220"/>
      <c r="J150" s="9"/>
      <c r="K150" s="9" t="s">
        <v>4</v>
      </c>
      <c r="L150" s="220">
        <f>AVERAGE(Data!E226:E256)</f>
        <v>162.36774193548388</v>
      </c>
      <c r="M150" s="221"/>
      <c r="O150" s="11" t="s">
        <v>4</v>
      </c>
      <c r="P150" s="220">
        <f>AVERAGE(Data!E259:E292)</f>
        <v>156.55588235294118</v>
      </c>
      <c r="Q150" s="220"/>
      <c r="R150" s="9"/>
      <c r="S150" s="9" t="s">
        <v>4</v>
      </c>
      <c r="T150" s="220">
        <f>AVERAGE(Data!E295:E328)</f>
        <v>202.05588235294121</v>
      </c>
      <c r="U150" s="221"/>
    </row>
    <row r="151" spans="1:21" ht="15.75" x14ac:dyDescent="0.25">
      <c r="A151" s="106" t="s">
        <v>61</v>
      </c>
      <c r="B151" s="107">
        <v>137</v>
      </c>
      <c r="C151" s="107">
        <v>143</v>
      </c>
      <c r="D151" s="107">
        <v>141</v>
      </c>
      <c r="E151" s="108">
        <v>162</v>
      </c>
      <c r="G151" s="11" t="s">
        <v>5</v>
      </c>
      <c r="H151" s="220">
        <f>AVERAGE(Data!F190:F223)</f>
        <v>137.13823529411766</v>
      </c>
      <c r="I151" s="220"/>
      <c r="J151" s="9"/>
      <c r="K151" s="9" t="s">
        <v>5</v>
      </c>
      <c r="L151" s="220">
        <f>AVERAGE(Data!F226:F256)</f>
        <v>143.93870967741933</v>
      </c>
      <c r="M151" s="221"/>
      <c r="O151" s="11" t="s">
        <v>5</v>
      </c>
      <c r="P151" s="220">
        <f>AVERAGE(Data!F259:F292)</f>
        <v>146.6970588235294</v>
      </c>
      <c r="Q151" s="220"/>
      <c r="R151" s="9"/>
      <c r="S151" s="9" t="s">
        <v>5</v>
      </c>
      <c r="T151" s="220">
        <f>AVERAGE(Data!F295:F328)</f>
        <v>174.58823529411765</v>
      </c>
      <c r="U151" s="221"/>
    </row>
    <row r="152" spans="1:21" ht="15.75" x14ac:dyDescent="0.25">
      <c r="A152" s="106" t="s">
        <v>20</v>
      </c>
      <c r="B152" s="107">
        <v>119</v>
      </c>
      <c r="C152" s="107">
        <v>124</v>
      </c>
      <c r="D152" s="107">
        <v>110</v>
      </c>
      <c r="E152" s="108">
        <v>134</v>
      </c>
      <c r="G152" s="11" t="s">
        <v>6</v>
      </c>
      <c r="H152" s="220">
        <f>AVERAGE(Data!G190:G223)</f>
        <v>142.03235294117644</v>
      </c>
      <c r="I152" s="220"/>
      <c r="J152" s="9"/>
      <c r="K152" s="9" t="s">
        <v>6</v>
      </c>
      <c r="L152" s="220">
        <f>AVERAGE(Data!G226:G256)</f>
        <v>146.0225806451613</v>
      </c>
      <c r="M152" s="221"/>
      <c r="O152" s="11" t="s">
        <v>6</v>
      </c>
      <c r="P152" s="220">
        <f>AVERAGE(Data!G259:G292)</f>
        <v>140.30882352941177</v>
      </c>
      <c r="Q152" s="220"/>
      <c r="R152" s="9"/>
      <c r="S152" s="9" t="s">
        <v>6</v>
      </c>
      <c r="T152" s="220">
        <f>AVERAGE(Data!G295:G328)</f>
        <v>158.21470588235292</v>
      </c>
      <c r="U152" s="221"/>
    </row>
    <row r="153" spans="1:21" ht="15.75" x14ac:dyDescent="0.25">
      <c r="A153" s="106" t="s">
        <v>93</v>
      </c>
      <c r="B153" s="107">
        <v>139</v>
      </c>
      <c r="C153" s="107">
        <v>148</v>
      </c>
      <c r="D153" s="107">
        <v>142</v>
      </c>
      <c r="E153" s="108">
        <v>167</v>
      </c>
      <c r="G153" s="11" t="s">
        <v>7</v>
      </c>
      <c r="H153" s="220">
        <f>AVERAGE(Data!H190:H223)</f>
        <v>120.97647058823529</v>
      </c>
      <c r="I153" s="220"/>
      <c r="J153" s="9"/>
      <c r="K153" s="9" t="s">
        <v>7</v>
      </c>
      <c r="L153" s="220">
        <f>AVERAGE(Data!H56:H226)</f>
        <v>115.53801169590641</v>
      </c>
      <c r="M153" s="221"/>
      <c r="O153" s="11" t="s">
        <v>7</v>
      </c>
      <c r="P153" s="220">
        <f>AVERAGE(Data!H259:H292)</f>
        <v>128.76764705882351</v>
      </c>
      <c r="Q153" s="220"/>
      <c r="R153" s="9"/>
      <c r="S153" s="9" t="s">
        <v>7</v>
      </c>
      <c r="T153" s="220">
        <f>AVERAGE(Data!H295:H328)</f>
        <v>181.97352941176473</v>
      </c>
      <c r="U153" s="221"/>
    </row>
    <row r="154" spans="1:21" ht="15.75" x14ac:dyDescent="0.25">
      <c r="A154" s="106" t="s">
        <v>26</v>
      </c>
      <c r="B154" s="107">
        <v>146</v>
      </c>
      <c r="C154" s="107">
        <v>155</v>
      </c>
      <c r="D154" s="107">
        <v>131</v>
      </c>
      <c r="E154" s="108">
        <v>164</v>
      </c>
      <c r="G154" s="11" t="s">
        <v>8</v>
      </c>
      <c r="H154" s="220">
        <f>AVERAGE(Data!I190:I223)</f>
        <v>145.84117647058821</v>
      </c>
      <c r="I154" s="220"/>
      <c r="J154" s="9"/>
      <c r="K154" s="9" t="s">
        <v>8</v>
      </c>
      <c r="L154" s="220">
        <f>AVERAGE(Data!I226:I256)</f>
        <v>146.39354838709679</v>
      </c>
      <c r="M154" s="221"/>
      <c r="O154" s="11" t="s">
        <v>8</v>
      </c>
      <c r="P154" s="220">
        <f>AVERAGE(Data!I259:I292)</f>
        <v>136.07647058823528</v>
      </c>
      <c r="Q154" s="220"/>
      <c r="R154" s="9"/>
      <c r="S154" s="9" t="s">
        <v>8</v>
      </c>
      <c r="T154" s="220">
        <f>AVERAGE(Data!I295:I328)</f>
        <v>159.02058823529407</v>
      </c>
      <c r="U154" s="221"/>
    </row>
    <row r="155" spans="1:21" ht="15.75" x14ac:dyDescent="0.25">
      <c r="A155" s="106" t="s">
        <v>60</v>
      </c>
      <c r="B155" s="107">
        <v>124</v>
      </c>
      <c r="C155" s="107">
        <v>127</v>
      </c>
      <c r="D155" s="107">
        <v>115</v>
      </c>
      <c r="E155" s="108">
        <v>153</v>
      </c>
      <c r="G155" s="11" t="s">
        <v>9</v>
      </c>
      <c r="H155" s="220">
        <f>AVERAGE(Data!J190:J223)</f>
        <v>142.0735294117647</v>
      </c>
      <c r="I155" s="220"/>
      <c r="J155" s="9"/>
      <c r="K155" s="9" t="s">
        <v>9</v>
      </c>
      <c r="L155" s="220">
        <f>AVERAGE(Data!I226:I256)</f>
        <v>146.39354838709679</v>
      </c>
      <c r="M155" s="221"/>
      <c r="O155" s="11" t="s">
        <v>9</v>
      </c>
      <c r="P155" s="220">
        <f>AVERAGE(Data!J259:J292)</f>
        <v>171.73235294117646</v>
      </c>
      <c r="Q155" s="220"/>
      <c r="R155" s="9"/>
      <c r="S155" s="9" t="s">
        <v>9</v>
      </c>
      <c r="T155" s="220">
        <f>AVERAGE(Data!J295:J328)</f>
        <v>171.81764705882355</v>
      </c>
      <c r="U155" s="221"/>
    </row>
    <row r="156" spans="1:21" ht="16.5" thickBot="1" x14ac:dyDescent="0.3">
      <c r="A156" s="109" t="s">
        <v>62</v>
      </c>
      <c r="B156" s="110">
        <v>139</v>
      </c>
      <c r="C156" s="110">
        <v>140</v>
      </c>
      <c r="D156" s="110">
        <v>131</v>
      </c>
      <c r="E156" s="111">
        <v>162</v>
      </c>
      <c r="G156" s="11" t="s">
        <v>10</v>
      </c>
      <c r="H156" s="220">
        <f>AVERAGE(Data!K190:K223)</f>
        <v>120.17058823529413</v>
      </c>
      <c r="I156" s="220"/>
      <c r="J156" s="9"/>
      <c r="K156" s="9" t="s">
        <v>10</v>
      </c>
      <c r="L156" s="220">
        <f>AVERAGE(Data!K226:K256)</f>
        <v>132.80967741935481</v>
      </c>
      <c r="M156" s="221"/>
      <c r="O156" s="11" t="s">
        <v>10</v>
      </c>
      <c r="P156" s="220">
        <f>AVERAGE(Data!K259:K292)</f>
        <v>140.15588235294121</v>
      </c>
      <c r="Q156" s="220"/>
      <c r="R156" s="9"/>
      <c r="S156" s="9" t="s">
        <v>10</v>
      </c>
      <c r="T156" s="220">
        <f>AVERAGE(Data!K295:K328)</f>
        <v>164.22058823529406</v>
      </c>
      <c r="U156" s="221"/>
    </row>
    <row r="157" spans="1:21" ht="15.75" thickBot="1" x14ac:dyDescent="0.3">
      <c r="E157" s="23"/>
      <c r="G157" s="11" t="s">
        <v>109</v>
      </c>
      <c r="H157" s="220">
        <f>AVERAGE(H149:H156)</f>
        <v>136.71580882352941</v>
      </c>
      <c r="I157" s="220"/>
      <c r="J157" s="9"/>
      <c r="K157" s="9" t="s">
        <v>109</v>
      </c>
      <c r="L157" s="222">
        <f>AVERAGE(L149:L156)</f>
        <v>141.88459017166571</v>
      </c>
      <c r="M157" s="223"/>
      <c r="O157" s="11" t="s">
        <v>109</v>
      </c>
      <c r="P157" s="220">
        <f>AVERAGE(P149:P156)</f>
        <v>144.39448529411766</v>
      </c>
      <c r="Q157" s="220"/>
      <c r="R157" s="9"/>
      <c r="S157" s="9" t="s">
        <v>109</v>
      </c>
      <c r="T157" s="220">
        <f>AVERAGE(T149:T156)</f>
        <v>169.94889705882352</v>
      </c>
      <c r="U157" s="221"/>
    </row>
    <row r="158" spans="1:21" ht="15.75" thickBot="1" x14ac:dyDescent="0.3">
      <c r="G158" s="207" t="s">
        <v>157</v>
      </c>
      <c r="H158" s="208"/>
      <c r="I158" s="208"/>
      <c r="J158" s="208"/>
      <c r="K158" s="208"/>
      <c r="L158" s="208"/>
      <c r="M158" s="209"/>
      <c r="O158" s="217" t="s">
        <v>158</v>
      </c>
      <c r="P158" s="218"/>
      <c r="Q158" s="218"/>
      <c r="R158" s="218"/>
      <c r="S158" s="218"/>
      <c r="T158" s="218"/>
      <c r="U158" s="219"/>
    </row>
    <row r="160" spans="1:21" ht="15.75" thickBot="1" x14ac:dyDescent="0.3"/>
    <row r="161" spans="1:16" x14ac:dyDescent="0.25">
      <c r="A161" s="204" t="s">
        <v>108</v>
      </c>
      <c r="B161" s="205"/>
      <c r="C161" s="205"/>
      <c r="D161" s="205"/>
      <c r="E161" s="205"/>
      <c r="F161" s="205"/>
      <c r="G161" s="206"/>
      <c r="I161" s="204" t="s">
        <v>110</v>
      </c>
      <c r="J161" s="205"/>
      <c r="K161" s="205"/>
      <c r="L161" s="205"/>
      <c r="M161" s="205"/>
      <c r="N161" s="205"/>
      <c r="O161" s="206"/>
    </row>
    <row r="162" spans="1:16" ht="15.75" x14ac:dyDescent="0.25">
      <c r="A162" s="29" t="s">
        <v>116</v>
      </c>
      <c r="B162" s="226" t="s">
        <v>105</v>
      </c>
      <c r="C162" s="226"/>
      <c r="D162" s="9"/>
      <c r="E162" s="28" t="s">
        <v>117</v>
      </c>
      <c r="F162" s="224" t="s">
        <v>105</v>
      </c>
      <c r="G162" s="225"/>
      <c r="I162" s="29" t="s">
        <v>119</v>
      </c>
      <c r="J162" s="226" t="s">
        <v>105</v>
      </c>
      <c r="K162" s="226"/>
      <c r="L162" s="9"/>
      <c r="M162" s="28" t="s">
        <v>120</v>
      </c>
      <c r="N162" s="224" t="s">
        <v>105</v>
      </c>
      <c r="O162" s="225"/>
    </row>
    <row r="163" spans="1:16" x14ac:dyDescent="0.25">
      <c r="A163" s="11" t="s">
        <v>17</v>
      </c>
      <c r="B163" s="220">
        <f>AVERAGE(Data!R190:R223)</f>
        <v>146.31764705882352</v>
      </c>
      <c r="C163" s="220"/>
      <c r="D163" s="9"/>
      <c r="E163" s="9" t="s">
        <v>17</v>
      </c>
      <c r="F163" s="220">
        <f>AVERAGE(Data!R226:R256)</f>
        <v>149.02580645161294</v>
      </c>
      <c r="G163" s="221"/>
      <c r="I163" s="11" t="s">
        <v>17</v>
      </c>
      <c r="J163" s="220">
        <f>AVERAGE(Data!R259:R292)</f>
        <v>126.54411764705883</v>
      </c>
      <c r="K163" s="220"/>
      <c r="L163" s="9"/>
      <c r="M163" s="9" t="s">
        <v>17</v>
      </c>
      <c r="N163" s="220">
        <f>AVERAGE(Data!R295:R328)</f>
        <v>164.38235294117646</v>
      </c>
      <c r="O163" s="221"/>
    </row>
    <row r="164" spans="1:16" x14ac:dyDescent="0.25">
      <c r="A164" s="11" t="s">
        <v>18</v>
      </c>
      <c r="B164" s="220">
        <f>AVERAGE(Data!S190:S223)</f>
        <v>137.64705882352942</v>
      </c>
      <c r="C164" s="220"/>
      <c r="D164" s="9"/>
      <c r="E164" s="9" t="s">
        <v>18</v>
      </c>
      <c r="F164" s="220">
        <f>AVERAGE(Data!S226:S256)</f>
        <v>140.05483870967743</v>
      </c>
      <c r="G164" s="221"/>
      <c r="I164" s="11" t="s">
        <v>18</v>
      </c>
      <c r="J164" s="220">
        <f>AVERAGE(Data!S259:S292)</f>
        <v>118.6735294117647</v>
      </c>
      <c r="K164" s="220"/>
      <c r="L164" s="9"/>
      <c r="M164" s="9" t="s">
        <v>18</v>
      </c>
      <c r="N164" s="220">
        <f>AVERAGE(Data!S295:S328)</f>
        <v>154.2705882352941</v>
      </c>
      <c r="O164" s="221"/>
    </row>
    <row r="165" spans="1:16" x14ac:dyDescent="0.25">
      <c r="A165" s="11" t="s">
        <v>19</v>
      </c>
      <c r="B165" s="220">
        <f>AVERAGE(Data!T190:T223)</f>
        <v>145.04117647058823</v>
      </c>
      <c r="C165" s="220"/>
      <c r="D165" s="9"/>
      <c r="E165" s="9" t="s">
        <v>19</v>
      </c>
      <c r="F165" s="220">
        <f>AVERAGE(Data!T226:T256)</f>
        <v>147.70645161290321</v>
      </c>
      <c r="G165" s="221"/>
      <c r="I165" s="11" t="s">
        <v>19</v>
      </c>
      <c r="J165" s="220">
        <f>AVERAGE(Data!T259:T292)</f>
        <v>125.38529411764706</v>
      </c>
      <c r="K165" s="220"/>
      <c r="L165" s="9"/>
      <c r="M165" s="9" t="s">
        <v>19</v>
      </c>
      <c r="N165" s="220">
        <f>AVERAGE(Data!T295:T328)</f>
        <v>162.88529411764708</v>
      </c>
      <c r="O165" s="221"/>
      <c r="P165" s="23"/>
    </row>
    <row r="166" spans="1:16" ht="15.75" thickBot="1" x14ac:dyDescent="0.3">
      <c r="A166" s="11" t="s">
        <v>109</v>
      </c>
      <c r="B166" s="220">
        <f>AVERAGE(B163:C165)</f>
        <v>143.00196078431372</v>
      </c>
      <c r="C166" s="220"/>
      <c r="D166" s="9"/>
      <c r="E166" s="9" t="s">
        <v>109</v>
      </c>
      <c r="F166" s="220">
        <f>AVERAGE(F163:G165)</f>
        <v>145.59569892473118</v>
      </c>
      <c r="G166" s="221"/>
      <c r="I166" s="11" t="s">
        <v>109</v>
      </c>
      <c r="J166" s="222">
        <f>AVERAGE(J163:K165)</f>
        <v>123.53431372549021</v>
      </c>
      <c r="K166" s="222"/>
      <c r="L166" s="9"/>
      <c r="M166" s="9" t="s">
        <v>109</v>
      </c>
      <c r="N166" s="222">
        <f>AVERAGE(N163:O165)</f>
        <v>160.5127450980392</v>
      </c>
      <c r="O166" s="223"/>
    </row>
    <row r="167" spans="1:16" ht="15.75" thickBot="1" x14ac:dyDescent="0.3">
      <c r="A167" s="207" t="s">
        <v>118</v>
      </c>
      <c r="B167" s="208"/>
      <c r="C167" s="208"/>
      <c r="D167" s="208"/>
      <c r="E167" s="208"/>
      <c r="F167" s="208"/>
      <c r="G167" s="209"/>
      <c r="I167" s="207" t="s">
        <v>122</v>
      </c>
      <c r="J167" s="208"/>
      <c r="K167" s="208"/>
      <c r="L167" s="208"/>
      <c r="M167" s="208"/>
      <c r="N167" s="208"/>
      <c r="O167" s="209"/>
    </row>
    <row r="168" spans="1:16" ht="15.75" thickBot="1" x14ac:dyDescent="0.3"/>
    <row r="169" spans="1:16" x14ac:dyDescent="0.25">
      <c r="A169" s="204" t="s">
        <v>108</v>
      </c>
      <c r="B169" s="205"/>
      <c r="C169" s="205"/>
      <c r="D169" s="205"/>
      <c r="E169" s="205"/>
      <c r="F169" s="205"/>
      <c r="G169" s="206"/>
      <c r="I169" s="204" t="s">
        <v>110</v>
      </c>
      <c r="J169" s="205"/>
      <c r="K169" s="205"/>
      <c r="L169" s="205"/>
      <c r="M169" s="205"/>
      <c r="N169" s="205"/>
      <c r="O169" s="206"/>
    </row>
    <row r="170" spans="1:16" ht="15.75" x14ac:dyDescent="0.25">
      <c r="A170" s="29" t="s">
        <v>123</v>
      </c>
      <c r="B170" s="224" t="s">
        <v>105</v>
      </c>
      <c r="C170" s="224"/>
      <c r="D170" s="9"/>
      <c r="E170" s="28" t="s">
        <v>128</v>
      </c>
      <c r="F170" s="224" t="s">
        <v>105</v>
      </c>
      <c r="G170" s="225"/>
      <c r="I170" s="29" t="s">
        <v>127</v>
      </c>
      <c r="J170" s="224" t="s">
        <v>105</v>
      </c>
      <c r="K170" s="224"/>
      <c r="L170" s="9"/>
      <c r="M170" s="28" t="s">
        <v>127</v>
      </c>
      <c r="N170" s="224" t="s">
        <v>105</v>
      </c>
      <c r="O170" s="225"/>
    </row>
    <row r="171" spans="1:16" x14ac:dyDescent="0.25">
      <c r="A171" s="11" t="s">
        <v>11</v>
      </c>
      <c r="B171" s="220">
        <f>AVERAGE(Data!L190:L223)</f>
        <v>111.68823529411767</v>
      </c>
      <c r="C171" s="220"/>
      <c r="D171" s="9"/>
      <c r="E171" s="9" t="s">
        <v>11</v>
      </c>
      <c r="F171" s="220">
        <f>AVERAGE(Data!L226:L256)</f>
        <v>112.72903225806449</v>
      </c>
      <c r="G171" s="221"/>
      <c r="I171" s="11" t="s">
        <v>11</v>
      </c>
      <c r="J171" s="220">
        <f>AVERAGE(Data!L259:L292)</f>
        <v>105.49411764705884</v>
      </c>
      <c r="K171" s="220"/>
      <c r="L171" s="9"/>
      <c r="M171" s="9" t="s">
        <v>11</v>
      </c>
      <c r="N171" s="220">
        <f>AVERAGE(Data!L295:L328)</f>
        <v>118.16470588235293</v>
      </c>
      <c r="O171" s="221"/>
    </row>
    <row r="172" spans="1:16" x14ac:dyDescent="0.25">
      <c r="A172" s="11" t="s">
        <v>12</v>
      </c>
      <c r="B172" s="220">
        <f>AVERAGE(Data!M190:M223)</f>
        <v>139.57647058823525</v>
      </c>
      <c r="C172" s="220"/>
      <c r="D172" s="9"/>
      <c r="E172" s="9" t="s">
        <v>12</v>
      </c>
      <c r="F172" s="220">
        <f>AVERAGE(Data!M226:M256)</f>
        <v>145.04193548387096</v>
      </c>
      <c r="G172" s="221"/>
      <c r="I172" s="11" t="s">
        <v>12</v>
      </c>
      <c r="J172" s="220">
        <f>AVERAGE(Data!M259:M292)</f>
        <v>146.48235294117649</v>
      </c>
      <c r="K172" s="220"/>
      <c r="L172" s="9"/>
      <c r="M172" s="9" t="s">
        <v>12</v>
      </c>
      <c r="N172" s="220">
        <f>AVERAGE(Data!M295:M328)</f>
        <v>168.73235294117649</v>
      </c>
      <c r="O172" s="221"/>
    </row>
    <row r="173" spans="1:16" x14ac:dyDescent="0.25">
      <c r="A173" s="11" t="s">
        <v>13</v>
      </c>
      <c r="B173" s="220">
        <f>AVERAGE(Data!N190:N223)</f>
        <v>131.22352941176473</v>
      </c>
      <c r="C173" s="220"/>
      <c r="D173" s="9"/>
      <c r="E173" s="9" t="s">
        <v>13</v>
      </c>
      <c r="F173" s="220">
        <f>AVERAGE(Data!N226:N256)</f>
        <v>134.65161290322581</v>
      </c>
      <c r="G173" s="221"/>
      <c r="I173" s="11" t="s">
        <v>13</v>
      </c>
      <c r="J173" s="220">
        <f>AVERAGE(Data!N259:N292)</f>
        <v>131.15588235294118</v>
      </c>
      <c r="K173" s="220"/>
      <c r="L173" s="9"/>
      <c r="M173" s="9" t="s">
        <v>13</v>
      </c>
      <c r="N173" s="220">
        <f>AVERAGE(Data!N295:N328)</f>
        <v>161.23235294117649</v>
      </c>
      <c r="O173" s="221"/>
    </row>
    <row r="174" spans="1:16" x14ac:dyDescent="0.25">
      <c r="A174" s="11" t="s">
        <v>14</v>
      </c>
      <c r="B174" s="220">
        <f>AVERAGE(Data!O190:O223)</f>
        <v>153.12352941176471</v>
      </c>
      <c r="C174" s="220"/>
      <c r="D174" s="9"/>
      <c r="E174" s="9" t="s">
        <v>14</v>
      </c>
      <c r="F174" s="220">
        <f>AVERAGE(Data!O226:O256)</f>
        <v>157.05161290322582</v>
      </c>
      <c r="G174" s="221"/>
      <c r="I174" s="11" t="s">
        <v>14</v>
      </c>
      <c r="J174" s="220">
        <f>AVERAGE(Data!O259:O292)</f>
        <v>134.76470588235293</v>
      </c>
      <c r="K174" s="220"/>
      <c r="L174" s="9"/>
      <c r="M174" s="9" t="s">
        <v>14</v>
      </c>
      <c r="N174" s="220">
        <f>AVERAGE(Data!O295:O328)</f>
        <v>173.83529411764707</v>
      </c>
      <c r="O174" s="221"/>
    </row>
    <row r="175" spans="1:16" x14ac:dyDescent="0.25">
      <c r="A175" s="11" t="s">
        <v>15</v>
      </c>
      <c r="B175" s="220">
        <f>AVERAGE(Data!P190:P223)</f>
        <v>139.01176470588231</v>
      </c>
      <c r="C175" s="220"/>
      <c r="D175" s="9"/>
      <c r="E175" s="9" t="s">
        <v>15</v>
      </c>
      <c r="F175" s="220">
        <f>AVERAGE(Data!P226:P256)</f>
        <v>148.14193548387098</v>
      </c>
      <c r="G175" s="221"/>
      <c r="I175" s="11" t="s">
        <v>15</v>
      </c>
      <c r="J175" s="220">
        <f>AVERAGE(Data!P259:P292)</f>
        <v>144.46764705882353</v>
      </c>
      <c r="K175" s="220"/>
      <c r="L175" s="9"/>
      <c r="M175" s="9" t="s">
        <v>15</v>
      </c>
      <c r="N175" s="220">
        <f>AVERAGE(Data!P295:P328)</f>
        <v>164.94117647058823</v>
      </c>
      <c r="O175" s="221"/>
    </row>
    <row r="176" spans="1:16" x14ac:dyDescent="0.25">
      <c r="A176" s="11" t="s">
        <v>16</v>
      </c>
      <c r="B176" s="220">
        <f>AVERAGE(Data!Q190:Q223)</f>
        <v>160.54999999999995</v>
      </c>
      <c r="C176" s="220"/>
      <c r="D176" s="9"/>
      <c r="E176" s="9" t="s">
        <v>16</v>
      </c>
      <c r="F176" s="220">
        <f>AVERAGE(Data!Q226:Q256)</f>
        <v>167.22258064516134</v>
      </c>
      <c r="G176" s="221"/>
      <c r="I176" s="11" t="s">
        <v>16</v>
      </c>
      <c r="J176" s="220">
        <f>AVERAGE(Data!Q259:Q292)</f>
        <v>152.52941176470591</v>
      </c>
      <c r="K176" s="220"/>
      <c r="L176" s="9"/>
      <c r="M176" s="9" t="s">
        <v>16</v>
      </c>
      <c r="N176" s="220">
        <f>AVERAGE(Data!Q295:Q328)</f>
        <v>192.64411764705875</v>
      </c>
      <c r="O176" s="221"/>
    </row>
    <row r="177" spans="1:15" x14ac:dyDescent="0.25">
      <c r="A177" s="11" t="s">
        <v>25</v>
      </c>
      <c r="B177" s="220">
        <f>AVERAGE(Data!Z190:Z223)</f>
        <v>134.7705882352941</v>
      </c>
      <c r="C177" s="220"/>
      <c r="D177" s="9"/>
      <c r="E177" s="9" t="s">
        <v>25</v>
      </c>
      <c r="F177" s="220">
        <f>AVERAGE(Data!Z226:Z256)</f>
        <v>141.75483870967739</v>
      </c>
      <c r="G177" s="221"/>
      <c r="I177" s="11" t="s">
        <v>25</v>
      </c>
      <c r="J177" s="220">
        <f>AVERAGE(Data!Z259:Z292)</f>
        <v>122.24117647058826</v>
      </c>
      <c r="K177" s="220"/>
      <c r="L177" s="9"/>
      <c r="M177" s="9" t="s">
        <v>25</v>
      </c>
      <c r="N177" s="220">
        <f>AVERAGE(Data!Z295:Z328)</f>
        <v>158.03823529411761</v>
      </c>
      <c r="O177" s="221"/>
    </row>
    <row r="178" spans="1:15" x14ac:dyDescent="0.25">
      <c r="A178" t="s">
        <v>27</v>
      </c>
      <c r="B178" s="220">
        <f>AVERAGE(Data!AB190:AB223)</f>
        <v>131.01470588235296</v>
      </c>
      <c r="C178" s="220"/>
      <c r="D178" s="9"/>
      <c r="E178" t="s">
        <v>27</v>
      </c>
      <c r="F178" s="220">
        <f>AVERAGE(Data!Z226:Z256)</f>
        <v>141.75483870967739</v>
      </c>
      <c r="G178" s="221"/>
      <c r="I178" s="11" t="s">
        <v>27</v>
      </c>
      <c r="J178" s="220">
        <f>AVERAGE(Data!A259:AB292)</f>
        <v>205.7042986425337</v>
      </c>
      <c r="K178" s="220"/>
      <c r="L178" s="9"/>
      <c r="M178" s="9" t="s">
        <v>27</v>
      </c>
      <c r="N178" s="220">
        <f>AVERAGE(Data!AB295:AB328)</f>
        <v>160.30294117647057</v>
      </c>
      <c r="O178" s="221"/>
    </row>
    <row r="179" spans="1:15" x14ac:dyDescent="0.25">
      <c r="A179" s="11" t="s">
        <v>28</v>
      </c>
      <c r="B179" s="220">
        <f>AVERAGE(Data!AC190:AC223)</f>
        <v>134.48235294117643</v>
      </c>
      <c r="C179" s="220"/>
      <c r="D179" s="9"/>
      <c r="E179" s="9" t="s">
        <v>28</v>
      </c>
      <c r="F179" s="220">
        <f>AVERAGE(Data!AC226:AC256)</f>
        <v>140.70967741935485</v>
      </c>
      <c r="G179" s="221"/>
      <c r="I179" s="11" t="s">
        <v>28</v>
      </c>
      <c r="J179" s="220">
        <f>AVERAGE(Data!AC259:AC292)</f>
        <v>123.32352941176468</v>
      </c>
      <c r="K179" s="220"/>
      <c r="L179" s="9"/>
      <c r="M179" s="9" t="s">
        <v>28</v>
      </c>
      <c r="N179" s="220">
        <f>AVERAGE(Data!AC295:AC328)</f>
        <v>159.58235294117648</v>
      </c>
      <c r="O179" s="221"/>
    </row>
    <row r="180" spans="1:15" ht="15.75" thickBot="1" x14ac:dyDescent="0.3">
      <c r="A180" s="11" t="s">
        <v>109</v>
      </c>
      <c r="B180" s="220">
        <f>AVERAGE(B171:C179)</f>
        <v>137.27124183006538</v>
      </c>
      <c r="C180" s="220"/>
      <c r="D180" s="9"/>
      <c r="E180" s="9" t="s">
        <v>109</v>
      </c>
      <c r="F180" s="220">
        <f>AVERAGE(F171:G179)</f>
        <v>143.22867383512545</v>
      </c>
      <c r="G180" s="221"/>
      <c r="I180" s="11" t="s">
        <v>109</v>
      </c>
      <c r="J180" s="220">
        <f>AVERAGE(J171:K179)</f>
        <v>140.6847913524384</v>
      </c>
      <c r="K180" s="220"/>
      <c r="L180" s="9"/>
      <c r="M180" s="9" t="s">
        <v>109</v>
      </c>
      <c r="N180" s="220">
        <f>AVERAGE(N171:O179)</f>
        <v>161.94150326797384</v>
      </c>
      <c r="O180" s="221"/>
    </row>
    <row r="181" spans="1:15" ht="15.75" thickBot="1" x14ac:dyDescent="0.3">
      <c r="A181" s="207" t="s">
        <v>129</v>
      </c>
      <c r="B181" s="208"/>
      <c r="C181" s="208"/>
      <c r="D181" s="208"/>
      <c r="E181" s="208"/>
      <c r="F181" s="208"/>
      <c r="G181" s="209"/>
      <c r="I181" s="207" t="s">
        <v>165</v>
      </c>
      <c r="J181" s="208"/>
      <c r="K181" s="208"/>
      <c r="L181" s="208"/>
      <c r="M181" s="208"/>
      <c r="N181" s="208"/>
      <c r="O181" s="209"/>
    </row>
    <row r="182" spans="1:15" ht="15.75" thickBot="1" x14ac:dyDescent="0.3">
      <c r="A182" s="220"/>
      <c r="B182" s="215"/>
      <c r="C182" s="215"/>
      <c r="D182" s="215"/>
      <c r="E182" s="215"/>
    </row>
    <row r="183" spans="1:15" x14ac:dyDescent="0.25">
      <c r="A183" s="204" t="s">
        <v>108</v>
      </c>
      <c r="B183" s="205"/>
      <c r="C183" s="205"/>
      <c r="D183" s="205"/>
      <c r="E183" s="206"/>
      <c r="G183" s="204" t="s">
        <v>110</v>
      </c>
      <c r="H183" s="205"/>
      <c r="I183" s="205"/>
      <c r="J183" s="205"/>
      <c r="K183" s="206"/>
    </row>
    <row r="184" spans="1:15" x14ac:dyDescent="0.25">
      <c r="A184" s="25" t="s">
        <v>130</v>
      </c>
      <c r="B184" s="9" t="s">
        <v>109</v>
      </c>
      <c r="C184" s="9"/>
      <c r="D184" s="26" t="s">
        <v>131</v>
      </c>
      <c r="E184" s="10" t="s">
        <v>109</v>
      </c>
      <c r="G184" s="25" t="s">
        <v>132</v>
      </c>
      <c r="H184" s="9" t="s">
        <v>109</v>
      </c>
      <c r="I184" s="9"/>
      <c r="J184" s="26" t="s">
        <v>133</v>
      </c>
      <c r="K184" s="10" t="s">
        <v>109</v>
      </c>
      <c r="M184" s="23"/>
    </row>
    <row r="185" spans="1:15" x14ac:dyDescent="0.25">
      <c r="A185" s="11" t="s">
        <v>20</v>
      </c>
      <c r="B185" s="24">
        <f>AVERAGE(Data!U190:U223)</f>
        <v>98.194117647058803</v>
      </c>
      <c r="C185" s="9"/>
      <c r="D185" s="9" t="s">
        <v>20</v>
      </c>
      <c r="E185" s="30">
        <f>AVERAGE(Data!U226:U256)</f>
        <v>102.99354838709681</v>
      </c>
      <c r="G185" s="11" t="s">
        <v>20</v>
      </c>
      <c r="H185" s="24">
        <f>AVERAGE(Data!U259:U292)</f>
        <v>96.732352941176487</v>
      </c>
      <c r="I185" s="9"/>
      <c r="J185" s="9" t="s">
        <v>20</v>
      </c>
      <c r="K185" s="30">
        <f>AVERAGE(Data!U295:U328)</f>
        <v>110.0205882352941</v>
      </c>
    </row>
    <row r="186" spans="1:15" x14ac:dyDescent="0.25">
      <c r="A186" s="11" t="s">
        <v>22</v>
      </c>
      <c r="B186" s="24">
        <f>AVERAGE(Data!W190:W223)</f>
        <v>140.04117647058823</v>
      </c>
      <c r="C186" s="9"/>
      <c r="D186" s="9" t="s">
        <v>22</v>
      </c>
      <c r="E186" s="30">
        <f>AVERAGE(Data!W226:W256)</f>
        <v>144.70645161290318</v>
      </c>
      <c r="G186" s="11" t="s">
        <v>22</v>
      </c>
      <c r="H186" s="24">
        <f>AVERAGE(Data!W259:W292)</f>
        <v>122.27058823529411</v>
      </c>
      <c r="I186" s="9"/>
      <c r="J186" s="9" t="s">
        <v>22</v>
      </c>
      <c r="K186" s="30">
        <f>AVERAGE(Data!W295:W328)</f>
        <v>157.17352941176469</v>
      </c>
      <c r="M186" s="23"/>
    </row>
    <row r="187" spans="1:15" ht="15.75" thickBot="1" x14ac:dyDescent="0.3">
      <c r="A187" s="11" t="s">
        <v>109</v>
      </c>
      <c r="B187" s="24">
        <f>AVERAGE(B185,B186)</f>
        <v>119.11764705882351</v>
      </c>
      <c r="C187" s="9"/>
      <c r="D187" s="9" t="s">
        <v>109</v>
      </c>
      <c r="E187" s="30">
        <f>AVERAGE(E185:E186)</f>
        <v>123.85</v>
      </c>
      <c r="G187" s="11" t="s">
        <v>109</v>
      </c>
      <c r="H187" s="24">
        <f>AVERAGE(H185:H186)</f>
        <v>109.50147058823529</v>
      </c>
      <c r="I187" s="9"/>
      <c r="J187" s="9" t="s">
        <v>109</v>
      </c>
      <c r="K187" s="30">
        <f>AVERAGE(K185:K186)</f>
        <v>133.59705882352938</v>
      </c>
    </row>
    <row r="188" spans="1:15" ht="15.75" thickBot="1" x14ac:dyDescent="0.3">
      <c r="A188" s="207" t="s">
        <v>160</v>
      </c>
      <c r="B188" s="208"/>
      <c r="C188" s="208"/>
      <c r="D188" s="208"/>
      <c r="E188" s="209"/>
      <c r="G188" s="207" t="s">
        <v>166</v>
      </c>
      <c r="H188" s="208"/>
      <c r="I188" s="208"/>
      <c r="J188" s="208"/>
      <c r="K188" s="209"/>
    </row>
    <row r="189" spans="1:15" ht="15.75" thickBot="1" x14ac:dyDescent="0.3">
      <c r="E189" s="23"/>
    </row>
    <row r="190" spans="1:15" x14ac:dyDescent="0.25">
      <c r="A190" s="204" t="s">
        <v>108</v>
      </c>
      <c r="B190" s="205"/>
      <c r="C190" s="205"/>
      <c r="D190" s="205"/>
      <c r="E190" s="206"/>
      <c r="G190" s="204" t="s">
        <v>110</v>
      </c>
      <c r="H190" s="205"/>
      <c r="I190" s="205"/>
      <c r="J190" s="205"/>
      <c r="K190" s="206"/>
    </row>
    <row r="191" spans="1:15" ht="15.75" x14ac:dyDescent="0.25">
      <c r="A191" s="29" t="s">
        <v>136</v>
      </c>
      <c r="B191" s="9" t="s">
        <v>109</v>
      </c>
      <c r="C191" s="9"/>
      <c r="D191" s="28" t="s">
        <v>137</v>
      </c>
      <c r="E191" s="10" t="s">
        <v>109</v>
      </c>
      <c r="G191" s="29" t="s">
        <v>139</v>
      </c>
      <c r="H191" s="9" t="s">
        <v>109</v>
      </c>
      <c r="I191" s="9"/>
      <c r="J191" s="28" t="s">
        <v>138</v>
      </c>
      <c r="K191" s="10" t="s">
        <v>109</v>
      </c>
    </row>
    <row r="192" spans="1:15" ht="15.75" thickBot="1" x14ac:dyDescent="0.3">
      <c r="A192" s="31" t="s">
        <v>23</v>
      </c>
      <c r="B192" s="24">
        <f>AVERAGE(Data!X190:X223)</f>
        <v>139.21764705882356</v>
      </c>
      <c r="C192" s="9"/>
      <c r="D192" s="32" t="s">
        <v>23</v>
      </c>
      <c r="E192" s="30">
        <f>AVERAGE(Data!X226:X256)</f>
        <v>148.23870967741934</v>
      </c>
      <c r="F192" s="23"/>
      <c r="G192" s="31" t="s">
        <v>23</v>
      </c>
      <c r="H192" s="24">
        <f>AVERAGE(Data!X259:X292)</f>
        <v>141.69705882352943</v>
      </c>
      <c r="I192" s="9"/>
      <c r="J192" s="32" t="s">
        <v>23</v>
      </c>
      <c r="K192" s="30">
        <f>AVERAGE(Data!X295:X328)</f>
        <v>167.42352941176472</v>
      </c>
    </row>
    <row r="193" spans="1:12" ht="15.75" thickBot="1" x14ac:dyDescent="0.3">
      <c r="A193" s="207" t="s">
        <v>163</v>
      </c>
      <c r="B193" s="208"/>
      <c r="C193" s="208"/>
      <c r="D193" s="208"/>
      <c r="E193" s="209"/>
      <c r="G193" s="207" t="s">
        <v>167</v>
      </c>
      <c r="H193" s="208"/>
      <c r="I193" s="208"/>
      <c r="J193" s="208"/>
      <c r="K193" s="209"/>
    </row>
    <row r="194" spans="1:12" ht="15.75" thickBot="1" x14ac:dyDescent="0.3">
      <c r="E194" s="23"/>
    </row>
    <row r="195" spans="1:12" x14ac:dyDescent="0.25">
      <c r="A195" s="204" t="s">
        <v>108</v>
      </c>
      <c r="B195" s="205"/>
      <c r="C195" s="205"/>
      <c r="D195" s="205"/>
      <c r="E195" s="206"/>
      <c r="G195" s="204" t="s">
        <v>110</v>
      </c>
      <c r="H195" s="205"/>
      <c r="I195" s="205"/>
      <c r="J195" s="205"/>
      <c r="K195" s="206"/>
    </row>
    <row r="196" spans="1:12" ht="15.75" x14ac:dyDescent="0.25">
      <c r="A196" s="29" t="s">
        <v>142</v>
      </c>
      <c r="B196" s="9" t="s">
        <v>109</v>
      </c>
      <c r="C196" s="9"/>
      <c r="D196" s="28" t="s">
        <v>143</v>
      </c>
      <c r="E196" s="10" t="s">
        <v>109</v>
      </c>
      <c r="G196" s="29" t="s">
        <v>145</v>
      </c>
      <c r="H196" s="9" t="s">
        <v>109</v>
      </c>
      <c r="I196" s="9"/>
      <c r="J196" s="28" t="s">
        <v>144</v>
      </c>
      <c r="K196" s="10" t="s">
        <v>109</v>
      </c>
    </row>
    <row r="197" spans="1:12" ht="15.75" thickBot="1" x14ac:dyDescent="0.3">
      <c r="A197" s="31"/>
      <c r="B197" s="24">
        <f>AVERAGE(Data!AA190:AA223)</f>
        <v>146.28823529411764</v>
      </c>
      <c r="C197" s="9"/>
      <c r="D197" s="31"/>
      <c r="E197" s="30">
        <f>AVERAGE(Data!AA226:AA256)</f>
        <v>155.06774193548387</v>
      </c>
      <c r="G197" s="31"/>
      <c r="H197" s="24">
        <f>AVERAGE(Data!AA259:AA292)</f>
        <v>130.54999999999998</v>
      </c>
      <c r="I197" s="9"/>
      <c r="J197" s="31"/>
      <c r="K197" s="30">
        <f>AVERAGE(Data!AA295:AA328)</f>
        <v>163.66764705882355</v>
      </c>
    </row>
    <row r="198" spans="1:12" ht="15.75" thickBot="1" x14ac:dyDescent="0.3">
      <c r="A198" s="207" t="s">
        <v>164</v>
      </c>
      <c r="B198" s="208"/>
      <c r="C198" s="208"/>
      <c r="D198" s="208"/>
      <c r="E198" s="209"/>
      <c r="G198" s="207" t="s">
        <v>186</v>
      </c>
      <c r="H198" s="208"/>
      <c r="I198" s="208"/>
      <c r="J198" s="208"/>
      <c r="K198" s="209"/>
    </row>
    <row r="199" spans="1:12" ht="15.75" thickBot="1" x14ac:dyDescent="0.3"/>
    <row r="200" spans="1:12" x14ac:dyDescent="0.25">
      <c r="A200" s="204" t="s">
        <v>108</v>
      </c>
      <c r="B200" s="205"/>
      <c r="C200" s="205"/>
      <c r="D200" s="205"/>
      <c r="E200" s="206"/>
      <c r="G200" s="204" t="s">
        <v>108</v>
      </c>
      <c r="H200" s="205"/>
      <c r="I200" s="205"/>
      <c r="J200" s="205"/>
      <c r="K200" s="206"/>
    </row>
    <row r="201" spans="1:12" ht="15.75" x14ac:dyDescent="0.25">
      <c r="A201" s="29" t="s">
        <v>177</v>
      </c>
      <c r="B201" s="9" t="s">
        <v>109</v>
      </c>
      <c r="C201" s="9"/>
      <c r="D201" s="28" t="s">
        <v>178</v>
      </c>
      <c r="E201" s="10" t="s">
        <v>109</v>
      </c>
      <c r="G201" s="29" t="s">
        <v>181</v>
      </c>
      <c r="H201" s="9" t="s">
        <v>109</v>
      </c>
      <c r="I201" s="9"/>
      <c r="J201" s="28" t="s">
        <v>182</v>
      </c>
      <c r="K201" s="10" t="s">
        <v>109</v>
      </c>
    </row>
    <row r="202" spans="1:12" ht="15.75" thickBot="1" x14ac:dyDescent="0.3">
      <c r="A202" s="31" t="s">
        <v>24</v>
      </c>
      <c r="B202" s="24">
        <f>AVERAGE(Data!Y190:Y226)</f>
        <v>124.20810810810811</v>
      </c>
      <c r="C202" s="9"/>
      <c r="D202" s="31" t="s">
        <v>24</v>
      </c>
      <c r="E202" s="30">
        <f>AVERAGE(Data!Y226:Y256)</f>
        <v>127.19999999999999</v>
      </c>
      <c r="G202" s="31" t="s">
        <v>24</v>
      </c>
      <c r="H202" s="24">
        <f>AVERAGE(Data!Y259:Y292)</f>
        <v>114.86470588235292</v>
      </c>
      <c r="I202" s="9"/>
      <c r="J202" s="31" t="s">
        <v>24</v>
      </c>
      <c r="K202" s="30">
        <f>AVERAGE(Data!Y295:Y328)</f>
        <v>153.27352941176468</v>
      </c>
      <c r="L202" s="23"/>
    </row>
    <row r="203" spans="1:12" ht="15.75" thickBot="1" x14ac:dyDescent="0.3">
      <c r="A203" s="207" t="s">
        <v>189</v>
      </c>
      <c r="B203" s="208"/>
      <c r="C203" s="208"/>
      <c r="D203" s="208"/>
      <c r="E203" s="209"/>
      <c r="G203" s="207" t="s">
        <v>185</v>
      </c>
      <c r="H203" s="208"/>
      <c r="I203" s="208"/>
      <c r="J203" s="208"/>
      <c r="K203" s="209"/>
    </row>
    <row r="204" spans="1:12" ht="15.75" thickBot="1" x14ac:dyDescent="0.3"/>
    <row r="205" spans="1:12" x14ac:dyDescent="0.25">
      <c r="A205" s="204" t="s">
        <v>108</v>
      </c>
      <c r="B205" s="205"/>
      <c r="C205" s="205"/>
      <c r="D205" s="205"/>
      <c r="E205" s="206"/>
      <c r="G205" s="204" t="s">
        <v>108</v>
      </c>
      <c r="H205" s="205"/>
      <c r="I205" s="205"/>
      <c r="J205" s="205"/>
      <c r="K205" s="206"/>
    </row>
    <row r="206" spans="1:12" ht="15.75" x14ac:dyDescent="0.25">
      <c r="A206" s="29" t="s">
        <v>179</v>
      </c>
      <c r="B206" s="9" t="s">
        <v>109</v>
      </c>
      <c r="C206" s="9"/>
      <c r="D206" s="28" t="s">
        <v>180</v>
      </c>
      <c r="E206" s="10" t="s">
        <v>109</v>
      </c>
      <c r="G206" s="29" t="s">
        <v>183</v>
      </c>
      <c r="H206" s="9" t="s">
        <v>109</v>
      </c>
      <c r="I206" s="9"/>
      <c r="J206" s="28" t="s">
        <v>184</v>
      </c>
      <c r="K206" s="10" t="s">
        <v>109</v>
      </c>
    </row>
    <row r="207" spans="1:12" ht="15.75" thickBot="1" x14ac:dyDescent="0.3">
      <c r="A207" s="31" t="s">
        <v>21</v>
      </c>
      <c r="B207" s="24">
        <f>AVERAGE(Data!V190:V223)</f>
        <v>138.88823529411764</v>
      </c>
      <c r="C207" s="9"/>
      <c r="D207" s="31" t="s">
        <v>21</v>
      </c>
      <c r="E207" s="30">
        <f>AVERAGE(Data!V226:V256)</f>
        <v>140.25161290322578</v>
      </c>
      <c r="G207" s="31" t="s">
        <v>21</v>
      </c>
      <c r="H207" s="24">
        <f>AVERAGE(Data!V259:V292)</f>
        <v>131.29705882352943</v>
      </c>
      <c r="I207" s="9"/>
      <c r="J207" s="31" t="s">
        <v>21</v>
      </c>
      <c r="K207" s="30">
        <f>AVERAGE(Data!V295:V328)</f>
        <v>161.55294117647057</v>
      </c>
    </row>
    <row r="208" spans="1:12" ht="15.75" thickBot="1" x14ac:dyDescent="0.3">
      <c r="A208" s="207" t="s">
        <v>188</v>
      </c>
      <c r="B208" s="208"/>
      <c r="C208" s="208"/>
      <c r="D208" s="208"/>
      <c r="E208" s="209"/>
      <c r="G208" s="207" t="s">
        <v>187</v>
      </c>
      <c r="H208" s="208"/>
      <c r="I208" s="208"/>
      <c r="J208" s="208"/>
      <c r="K208" s="209"/>
    </row>
    <row r="210" spans="1:10" x14ac:dyDescent="0.25">
      <c r="J210" s="23"/>
    </row>
    <row r="211" spans="1:10" x14ac:dyDescent="0.25">
      <c r="A211" s="23"/>
    </row>
    <row r="212" spans="1:10" x14ac:dyDescent="0.25">
      <c r="D212" s="23"/>
    </row>
  </sheetData>
  <mergeCells count="421">
    <mergeCell ref="A198:E198"/>
    <mergeCell ref="G198:K198"/>
    <mergeCell ref="A190:E190"/>
    <mergeCell ref="G190:K190"/>
    <mergeCell ref="A193:E193"/>
    <mergeCell ref="G193:K193"/>
    <mergeCell ref="A195:E195"/>
    <mergeCell ref="G195:K195"/>
    <mergeCell ref="A181:G181"/>
    <mergeCell ref="I181:O181"/>
    <mergeCell ref="A182:E182"/>
    <mergeCell ref="A183:E183"/>
    <mergeCell ref="G183:K183"/>
    <mergeCell ref="A188:E188"/>
    <mergeCell ref="G188:K188"/>
    <mergeCell ref="B179:C179"/>
    <mergeCell ref="F179:G179"/>
    <mergeCell ref="J179:K179"/>
    <mergeCell ref="N179:O179"/>
    <mergeCell ref="B180:C180"/>
    <mergeCell ref="F180:G180"/>
    <mergeCell ref="J180:K180"/>
    <mergeCell ref="N180:O180"/>
    <mergeCell ref="B177:C177"/>
    <mergeCell ref="F177:G177"/>
    <mergeCell ref="J177:K177"/>
    <mergeCell ref="N177:O177"/>
    <mergeCell ref="B178:C178"/>
    <mergeCell ref="F178:G178"/>
    <mergeCell ref="J178:K178"/>
    <mergeCell ref="N178:O178"/>
    <mergeCell ref="B175:C175"/>
    <mergeCell ref="F175:G175"/>
    <mergeCell ref="J175:K175"/>
    <mergeCell ref="N175:O175"/>
    <mergeCell ref="B176:C176"/>
    <mergeCell ref="F176:G176"/>
    <mergeCell ref="J176:K176"/>
    <mergeCell ref="N176:O176"/>
    <mergeCell ref="B173:C173"/>
    <mergeCell ref="F173:G173"/>
    <mergeCell ref="J173:K173"/>
    <mergeCell ref="N173:O173"/>
    <mergeCell ref="B174:C174"/>
    <mergeCell ref="F174:G174"/>
    <mergeCell ref="J174:K174"/>
    <mergeCell ref="N174:O174"/>
    <mergeCell ref="B171:C171"/>
    <mergeCell ref="F171:G171"/>
    <mergeCell ref="J171:K171"/>
    <mergeCell ref="N171:O171"/>
    <mergeCell ref="B172:C172"/>
    <mergeCell ref="F172:G172"/>
    <mergeCell ref="J172:K172"/>
    <mergeCell ref="N172:O172"/>
    <mergeCell ref="A167:G167"/>
    <mergeCell ref="I167:O167"/>
    <mergeCell ref="A169:G169"/>
    <mergeCell ref="I169:O169"/>
    <mergeCell ref="B170:C170"/>
    <mergeCell ref="F170:G170"/>
    <mergeCell ref="J170:K170"/>
    <mergeCell ref="N170:O170"/>
    <mergeCell ref="B165:C165"/>
    <mergeCell ref="F165:G165"/>
    <mergeCell ref="J165:K165"/>
    <mergeCell ref="N165:O165"/>
    <mergeCell ref="B166:C166"/>
    <mergeCell ref="F166:G166"/>
    <mergeCell ref="J166:K166"/>
    <mergeCell ref="N166:O166"/>
    <mergeCell ref="B163:C163"/>
    <mergeCell ref="F163:G163"/>
    <mergeCell ref="J163:K163"/>
    <mergeCell ref="N163:O163"/>
    <mergeCell ref="B164:C164"/>
    <mergeCell ref="F164:G164"/>
    <mergeCell ref="J164:K164"/>
    <mergeCell ref="N164:O164"/>
    <mergeCell ref="A161:G161"/>
    <mergeCell ref="I161:O161"/>
    <mergeCell ref="B162:C162"/>
    <mergeCell ref="F162:G162"/>
    <mergeCell ref="J162:K162"/>
    <mergeCell ref="N162:O162"/>
    <mergeCell ref="H157:I157"/>
    <mergeCell ref="L157:M157"/>
    <mergeCell ref="P157:Q157"/>
    <mergeCell ref="T157:U157"/>
    <mergeCell ref="G158:M158"/>
    <mergeCell ref="O158:U158"/>
    <mergeCell ref="H155:I155"/>
    <mergeCell ref="L155:M155"/>
    <mergeCell ref="P155:Q155"/>
    <mergeCell ref="T155:U155"/>
    <mergeCell ref="H156:I156"/>
    <mergeCell ref="L156:M156"/>
    <mergeCell ref="P156:Q156"/>
    <mergeCell ref="T156:U156"/>
    <mergeCell ref="H153:I153"/>
    <mergeCell ref="L153:M153"/>
    <mergeCell ref="P153:Q153"/>
    <mergeCell ref="T153:U153"/>
    <mergeCell ref="H154:I154"/>
    <mergeCell ref="L154:M154"/>
    <mergeCell ref="P154:Q154"/>
    <mergeCell ref="T154:U154"/>
    <mergeCell ref="H151:I151"/>
    <mergeCell ref="L151:M151"/>
    <mergeCell ref="P151:Q151"/>
    <mergeCell ref="T151:U151"/>
    <mergeCell ref="H152:I152"/>
    <mergeCell ref="L152:M152"/>
    <mergeCell ref="P152:Q152"/>
    <mergeCell ref="T152:U152"/>
    <mergeCell ref="H149:I149"/>
    <mergeCell ref="L149:M149"/>
    <mergeCell ref="P149:Q149"/>
    <mergeCell ref="T149:U149"/>
    <mergeCell ref="H150:I150"/>
    <mergeCell ref="L150:M150"/>
    <mergeCell ref="P150:Q150"/>
    <mergeCell ref="T150:U150"/>
    <mergeCell ref="B147:E147"/>
    <mergeCell ref="G147:M147"/>
    <mergeCell ref="O147:U147"/>
    <mergeCell ref="H148:I148"/>
    <mergeCell ref="L148:M148"/>
    <mergeCell ref="P148:Q148"/>
    <mergeCell ref="T148:U148"/>
    <mergeCell ref="A122:E122"/>
    <mergeCell ref="A125:E125"/>
    <mergeCell ref="G122:K122"/>
    <mergeCell ref="G125:K125"/>
    <mergeCell ref="A127:E127"/>
    <mergeCell ref="A130:E130"/>
    <mergeCell ref="G127:K127"/>
    <mergeCell ref="G130:K130"/>
    <mergeCell ref="I113:O113"/>
    <mergeCell ref="A114:E114"/>
    <mergeCell ref="A115:E115"/>
    <mergeCell ref="A120:E120"/>
    <mergeCell ref="G115:K115"/>
    <mergeCell ref="G120:K120"/>
    <mergeCell ref="A113:G113"/>
    <mergeCell ref="J110:K110"/>
    <mergeCell ref="N110:O110"/>
    <mergeCell ref="J111:K111"/>
    <mergeCell ref="N111:O111"/>
    <mergeCell ref="J112:K112"/>
    <mergeCell ref="N112:O112"/>
    <mergeCell ref="N106:O106"/>
    <mergeCell ref="J107:K107"/>
    <mergeCell ref="N107:O107"/>
    <mergeCell ref="J108:K108"/>
    <mergeCell ref="N108:O108"/>
    <mergeCell ref="J109:K109"/>
    <mergeCell ref="N109:O109"/>
    <mergeCell ref="J106:K106"/>
    <mergeCell ref="I101:O101"/>
    <mergeCell ref="J102:K102"/>
    <mergeCell ref="N102:O102"/>
    <mergeCell ref="J103:K103"/>
    <mergeCell ref="N103:O103"/>
    <mergeCell ref="J104:K104"/>
    <mergeCell ref="N104:O104"/>
    <mergeCell ref="J105:K105"/>
    <mergeCell ref="N105:O105"/>
    <mergeCell ref="B110:C110"/>
    <mergeCell ref="F110:G110"/>
    <mergeCell ref="B111:C111"/>
    <mergeCell ref="F111:G111"/>
    <mergeCell ref="B112:C112"/>
    <mergeCell ref="F112:G112"/>
    <mergeCell ref="B107:C107"/>
    <mergeCell ref="F107:G107"/>
    <mergeCell ref="B108:C108"/>
    <mergeCell ref="F108:G108"/>
    <mergeCell ref="B109:C109"/>
    <mergeCell ref="F109:G109"/>
    <mergeCell ref="B104:C104"/>
    <mergeCell ref="F104:G104"/>
    <mergeCell ref="B105:C105"/>
    <mergeCell ref="F105:G105"/>
    <mergeCell ref="B106:C106"/>
    <mergeCell ref="F106:G106"/>
    <mergeCell ref="A101:G101"/>
    <mergeCell ref="B102:C102"/>
    <mergeCell ref="F102:G102"/>
    <mergeCell ref="B103:C103"/>
    <mergeCell ref="F103:G103"/>
    <mergeCell ref="J98:K98"/>
    <mergeCell ref="N98:O98"/>
    <mergeCell ref="I99:O99"/>
    <mergeCell ref="B98:C98"/>
    <mergeCell ref="F98:G98"/>
    <mergeCell ref="A99:G99"/>
    <mergeCell ref="I93:O93"/>
    <mergeCell ref="J94:K94"/>
    <mergeCell ref="N94:O94"/>
    <mergeCell ref="J95:K95"/>
    <mergeCell ref="N95:O95"/>
    <mergeCell ref="J96:K96"/>
    <mergeCell ref="N96:O96"/>
    <mergeCell ref="B95:C95"/>
    <mergeCell ref="F95:G95"/>
    <mergeCell ref="B96:C96"/>
    <mergeCell ref="F96:G96"/>
    <mergeCell ref="B97:C97"/>
    <mergeCell ref="F97:G97"/>
    <mergeCell ref="F94:G94"/>
    <mergeCell ref="P86:Q86"/>
    <mergeCell ref="T86:U86"/>
    <mergeCell ref="P87:Q87"/>
    <mergeCell ref="T87:U87"/>
    <mergeCell ref="P88:Q88"/>
    <mergeCell ref="T88:U88"/>
    <mergeCell ref="J97:K97"/>
    <mergeCell ref="N97:O97"/>
    <mergeCell ref="T84:U84"/>
    <mergeCell ref="P85:Q85"/>
    <mergeCell ref="T85:U85"/>
    <mergeCell ref="H89:I89"/>
    <mergeCell ref="L89:M89"/>
    <mergeCell ref="G90:M90"/>
    <mergeCell ref="H87:I87"/>
    <mergeCell ref="L87:M87"/>
    <mergeCell ref="H88:I88"/>
    <mergeCell ref="L88:M88"/>
    <mergeCell ref="P89:Q89"/>
    <mergeCell ref="T89:U89"/>
    <mergeCell ref="O90:U90"/>
    <mergeCell ref="O79:U79"/>
    <mergeCell ref="P80:Q80"/>
    <mergeCell ref="T80:U80"/>
    <mergeCell ref="P81:Q81"/>
    <mergeCell ref="T81:U81"/>
    <mergeCell ref="P82:Q82"/>
    <mergeCell ref="T82:U82"/>
    <mergeCell ref="H86:I86"/>
    <mergeCell ref="L86:M86"/>
    <mergeCell ref="H83:I83"/>
    <mergeCell ref="L83:M83"/>
    <mergeCell ref="H84:I84"/>
    <mergeCell ref="L84:M84"/>
    <mergeCell ref="H85:I85"/>
    <mergeCell ref="L85:M85"/>
    <mergeCell ref="H80:I80"/>
    <mergeCell ref="L80:M80"/>
    <mergeCell ref="H81:I81"/>
    <mergeCell ref="L81:M81"/>
    <mergeCell ref="H82:I82"/>
    <mergeCell ref="L82:M82"/>
    <mergeCell ref="P83:Q83"/>
    <mergeCell ref="T83:U83"/>
    <mergeCell ref="P84:Q84"/>
    <mergeCell ref="J40:K40"/>
    <mergeCell ref="N33:O33"/>
    <mergeCell ref="N34:O34"/>
    <mergeCell ref="N35:O35"/>
    <mergeCell ref="N36:O36"/>
    <mergeCell ref="N37:O37"/>
    <mergeCell ref="N38:O38"/>
    <mergeCell ref="N39:O39"/>
    <mergeCell ref="N40:O40"/>
    <mergeCell ref="J34:K34"/>
    <mergeCell ref="J35:K35"/>
    <mergeCell ref="J36:K36"/>
    <mergeCell ref="A61:E61"/>
    <mergeCell ref="G61:K61"/>
    <mergeCell ref="B79:E79"/>
    <mergeCell ref="G79:M79"/>
    <mergeCell ref="A56:E56"/>
    <mergeCell ref="G56:K56"/>
    <mergeCell ref="A58:E58"/>
    <mergeCell ref="G58:K58"/>
    <mergeCell ref="B41:C41"/>
    <mergeCell ref="N41:O41"/>
    <mergeCell ref="J41:K41"/>
    <mergeCell ref="F41:G41"/>
    <mergeCell ref="A46:E46"/>
    <mergeCell ref="A51:E51"/>
    <mergeCell ref="G46:K46"/>
    <mergeCell ref="G51:K51"/>
    <mergeCell ref="A53:E53"/>
    <mergeCell ref="G53:K53"/>
    <mergeCell ref="N42:O42"/>
    <mergeCell ref="A44:G44"/>
    <mergeCell ref="B43:C43"/>
    <mergeCell ref="F43:G43"/>
    <mergeCell ref="I44:O44"/>
    <mergeCell ref="J43:K43"/>
    <mergeCell ref="N43:O43"/>
    <mergeCell ref="J42:K42"/>
    <mergeCell ref="B33:C33"/>
    <mergeCell ref="F33:G33"/>
    <mergeCell ref="A32:G32"/>
    <mergeCell ref="J33:K33"/>
    <mergeCell ref="J37:K37"/>
    <mergeCell ref="J38:K38"/>
    <mergeCell ref="J39:K39"/>
    <mergeCell ref="B40:C40"/>
    <mergeCell ref="B42:C42"/>
    <mergeCell ref="F34:G34"/>
    <mergeCell ref="F35:G35"/>
    <mergeCell ref="F36:G36"/>
    <mergeCell ref="F37:G37"/>
    <mergeCell ref="F38:G38"/>
    <mergeCell ref="F39:G39"/>
    <mergeCell ref="F40:G40"/>
    <mergeCell ref="F42:G42"/>
    <mergeCell ref="B34:C34"/>
    <mergeCell ref="B35:C35"/>
    <mergeCell ref="B36:C36"/>
    <mergeCell ref="B37:C37"/>
    <mergeCell ref="B38:C38"/>
    <mergeCell ref="B39:C39"/>
    <mergeCell ref="I32:O32"/>
    <mergeCell ref="I24:O24"/>
    <mergeCell ref="J25:K25"/>
    <mergeCell ref="I30:O30"/>
    <mergeCell ref="N25:O25"/>
    <mergeCell ref="J26:K26"/>
    <mergeCell ref="J27:K27"/>
    <mergeCell ref="J28:K28"/>
    <mergeCell ref="B25:C25"/>
    <mergeCell ref="J29:K29"/>
    <mergeCell ref="N26:O26"/>
    <mergeCell ref="N27:O27"/>
    <mergeCell ref="N28:O28"/>
    <mergeCell ref="N29:O29"/>
    <mergeCell ref="P18:Q18"/>
    <mergeCell ref="P19:Q19"/>
    <mergeCell ref="P20:Q20"/>
    <mergeCell ref="T12:U12"/>
    <mergeCell ref="T13:U13"/>
    <mergeCell ref="T14:U14"/>
    <mergeCell ref="T15:U15"/>
    <mergeCell ref="T16:U16"/>
    <mergeCell ref="T17:U17"/>
    <mergeCell ref="T18:U18"/>
    <mergeCell ref="P12:Q12"/>
    <mergeCell ref="P13:Q13"/>
    <mergeCell ref="P14:Q14"/>
    <mergeCell ref="P15:Q15"/>
    <mergeCell ref="P16:Q16"/>
    <mergeCell ref="P17:Q17"/>
    <mergeCell ref="T19:U19"/>
    <mergeCell ref="T20:U20"/>
    <mergeCell ref="P11:Q11"/>
    <mergeCell ref="T11:U11"/>
    <mergeCell ref="O10:U10"/>
    <mergeCell ref="O21:U21"/>
    <mergeCell ref="G21:M21"/>
    <mergeCell ref="H20:I20"/>
    <mergeCell ref="L12:M12"/>
    <mergeCell ref="L13:M13"/>
    <mergeCell ref="L14:M14"/>
    <mergeCell ref="H11:I11"/>
    <mergeCell ref="L11:M11"/>
    <mergeCell ref="G10:M10"/>
    <mergeCell ref="L15:M15"/>
    <mergeCell ref="L16:M16"/>
    <mergeCell ref="L17:M17"/>
    <mergeCell ref="L18:M18"/>
    <mergeCell ref="L19:M19"/>
    <mergeCell ref="L20:M20"/>
    <mergeCell ref="H12:I12"/>
    <mergeCell ref="H13:I13"/>
    <mergeCell ref="H14:I14"/>
    <mergeCell ref="H15:I15"/>
    <mergeCell ref="H16:I16"/>
    <mergeCell ref="H17:I17"/>
    <mergeCell ref="G1:L1"/>
    <mergeCell ref="B10:E10"/>
    <mergeCell ref="A1:F1"/>
    <mergeCell ref="B2:C2"/>
    <mergeCell ref="B3:C3"/>
    <mergeCell ref="B4:C4"/>
    <mergeCell ref="A200:E200"/>
    <mergeCell ref="A203:E203"/>
    <mergeCell ref="G200:K200"/>
    <mergeCell ref="G203:K203"/>
    <mergeCell ref="A8:G8"/>
    <mergeCell ref="F28:G28"/>
    <mergeCell ref="F29:G29"/>
    <mergeCell ref="H18:I18"/>
    <mergeCell ref="H19:I19"/>
    <mergeCell ref="F25:G25"/>
    <mergeCell ref="A24:G24"/>
    <mergeCell ref="B26:C26"/>
    <mergeCell ref="B27:C27"/>
    <mergeCell ref="B28:C28"/>
    <mergeCell ref="B29:C29"/>
    <mergeCell ref="F26:G26"/>
    <mergeCell ref="F27:G27"/>
    <mergeCell ref="A30:G30"/>
    <mergeCell ref="A205:E205"/>
    <mergeCell ref="A208:E208"/>
    <mergeCell ref="G205:K205"/>
    <mergeCell ref="G208:K208"/>
    <mergeCell ref="A64:E64"/>
    <mergeCell ref="G64:K64"/>
    <mergeCell ref="A67:E67"/>
    <mergeCell ref="G67:K67"/>
    <mergeCell ref="A69:E69"/>
    <mergeCell ref="G69:K69"/>
    <mergeCell ref="A72:E72"/>
    <mergeCell ref="G72:K72"/>
    <mergeCell ref="A132:E132"/>
    <mergeCell ref="G132:K132"/>
    <mergeCell ref="A135:E135"/>
    <mergeCell ref="G135:K135"/>
    <mergeCell ref="A137:E137"/>
    <mergeCell ref="G137:K137"/>
    <mergeCell ref="A140:E140"/>
    <mergeCell ref="G140:K140"/>
    <mergeCell ref="A77:G77"/>
    <mergeCell ref="A145:H145"/>
    <mergeCell ref="A93:G93"/>
    <mergeCell ref="B94:C9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E9AF-A410-4563-B085-4969320ED6BD}">
  <dimension ref="B1:O55"/>
  <sheetViews>
    <sheetView workbookViewId="0">
      <selection activeCell="Q5" sqref="Q5"/>
    </sheetView>
  </sheetViews>
  <sheetFormatPr defaultRowHeight="15" x14ac:dyDescent="0.25"/>
  <cols>
    <col min="2" max="2" width="18.140625" bestFit="1" customWidth="1"/>
    <col min="3" max="3" width="12" bestFit="1" customWidth="1"/>
    <col min="4" max="4" width="13.140625" bestFit="1" customWidth="1"/>
    <col min="5" max="5" width="13.5703125" bestFit="1" customWidth="1"/>
  </cols>
  <sheetData>
    <row r="1" spans="2:14" ht="15.75" thickBot="1" x14ac:dyDescent="0.3"/>
    <row r="2" spans="2:14" ht="27" thickBot="1" x14ac:dyDescent="0.45">
      <c r="B2" s="228" t="s">
        <v>95</v>
      </c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30"/>
    </row>
    <row r="3" spans="2:14" ht="15.75" thickBot="1" x14ac:dyDescent="0.3"/>
    <row r="4" spans="2:14" ht="19.5" thickBot="1" x14ac:dyDescent="0.35">
      <c r="B4" s="112" t="s">
        <v>56</v>
      </c>
      <c r="C4" s="66" t="s">
        <v>149</v>
      </c>
      <c r="D4" s="66" t="s">
        <v>150</v>
      </c>
      <c r="E4" s="67" t="s">
        <v>151</v>
      </c>
    </row>
    <row r="5" spans="2:14" ht="18.75" x14ac:dyDescent="0.3">
      <c r="B5" s="113" t="s">
        <v>58</v>
      </c>
      <c r="C5" s="114">
        <v>141</v>
      </c>
      <c r="D5" s="114">
        <v>156</v>
      </c>
      <c r="E5" s="115">
        <f>(D5-C5)/C5</f>
        <v>0.10638297872340426</v>
      </c>
    </row>
    <row r="6" spans="2:14" ht="18.75" x14ac:dyDescent="0.3">
      <c r="B6" s="113" t="s">
        <v>59</v>
      </c>
      <c r="C6" s="114">
        <v>144</v>
      </c>
      <c r="D6" s="114">
        <v>142</v>
      </c>
      <c r="E6" s="115">
        <f t="shared" ref="E6:E12" si="0">(D6-C6)/C6</f>
        <v>-1.3888888888888888E-2</v>
      </c>
    </row>
    <row r="7" spans="2:14" ht="18.75" x14ac:dyDescent="0.3">
      <c r="B7" s="113" t="s">
        <v>61</v>
      </c>
      <c r="C7" s="114">
        <v>140</v>
      </c>
      <c r="D7" s="114">
        <v>148</v>
      </c>
      <c r="E7" s="115">
        <f t="shared" si="0"/>
        <v>5.7142857142857141E-2</v>
      </c>
    </row>
    <row r="8" spans="2:14" ht="18.75" x14ac:dyDescent="0.3">
      <c r="B8" s="113" t="s">
        <v>20</v>
      </c>
      <c r="C8" s="114">
        <v>71</v>
      </c>
      <c r="D8" s="114">
        <v>70</v>
      </c>
      <c r="E8" s="115">
        <f t="shared" si="0"/>
        <v>-1.4084507042253521E-2</v>
      </c>
    </row>
    <row r="9" spans="2:14" ht="18.75" x14ac:dyDescent="0.3">
      <c r="B9" s="113" t="s">
        <v>93</v>
      </c>
      <c r="C9" s="114">
        <v>143</v>
      </c>
      <c r="D9" s="114">
        <v>154</v>
      </c>
      <c r="E9" s="115">
        <f t="shared" si="0"/>
        <v>7.6923076923076927E-2</v>
      </c>
    </row>
    <row r="10" spans="2:14" ht="18.75" x14ac:dyDescent="0.3">
      <c r="B10" s="113" t="s">
        <v>26</v>
      </c>
      <c r="C10" s="114">
        <v>150</v>
      </c>
      <c r="D10" s="114">
        <v>147</v>
      </c>
      <c r="E10" s="115">
        <f t="shared" si="0"/>
        <v>-0.02</v>
      </c>
    </row>
    <row r="11" spans="2:14" ht="18.75" x14ac:dyDescent="0.3">
      <c r="B11" s="113" t="s">
        <v>60</v>
      </c>
      <c r="C11" s="114">
        <v>126</v>
      </c>
      <c r="D11" s="114">
        <v>133</v>
      </c>
      <c r="E11" s="115">
        <f t="shared" si="0"/>
        <v>5.5555555555555552E-2</v>
      </c>
    </row>
    <row r="12" spans="2:14" ht="19.5" thickBot="1" x14ac:dyDescent="0.35">
      <c r="B12" s="116" t="s">
        <v>62</v>
      </c>
      <c r="C12" s="117">
        <v>139</v>
      </c>
      <c r="D12" s="117">
        <v>146</v>
      </c>
      <c r="E12" s="118">
        <f t="shared" si="0"/>
        <v>5.0359712230215826E-2</v>
      </c>
    </row>
    <row r="14" spans="2:14" ht="18.75" x14ac:dyDescent="0.3">
      <c r="B14" s="199" t="s">
        <v>72</v>
      </c>
      <c r="C14" s="199"/>
      <c r="D14" s="199"/>
      <c r="E14" s="199"/>
    </row>
    <row r="15" spans="2:14" ht="15.75" x14ac:dyDescent="0.25">
      <c r="B15" s="227" t="s">
        <v>152</v>
      </c>
      <c r="C15" s="227"/>
      <c r="D15" s="227"/>
      <c r="E15" s="227"/>
    </row>
    <row r="16" spans="2:14" x14ac:dyDescent="0.25">
      <c r="B16" s="200" t="s">
        <v>153</v>
      </c>
      <c r="C16" s="200"/>
      <c r="D16" s="200"/>
      <c r="E16" s="200"/>
    </row>
    <row r="17" spans="2:14" x14ac:dyDescent="0.25">
      <c r="B17" s="200" t="s">
        <v>154</v>
      </c>
      <c r="C17" s="200"/>
      <c r="D17" s="200"/>
      <c r="E17" s="200"/>
    </row>
    <row r="19" spans="2:14" ht="15.75" thickBot="1" x14ac:dyDescent="0.3"/>
    <row r="20" spans="2:14" ht="27" thickBot="1" x14ac:dyDescent="0.45">
      <c r="B20" s="228" t="s">
        <v>155</v>
      </c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30"/>
    </row>
    <row r="21" spans="2:14" ht="15.75" thickBot="1" x14ac:dyDescent="0.3"/>
    <row r="22" spans="2:14" ht="19.5" thickBot="1" x14ac:dyDescent="0.35">
      <c r="B22" s="112" t="s">
        <v>56</v>
      </c>
      <c r="C22" s="66" t="s">
        <v>149</v>
      </c>
      <c r="D22" s="66" t="s">
        <v>150</v>
      </c>
      <c r="E22" s="67" t="s">
        <v>151</v>
      </c>
    </row>
    <row r="23" spans="2:14" ht="18.75" x14ac:dyDescent="0.3">
      <c r="B23" s="113" t="s">
        <v>58</v>
      </c>
      <c r="C23" s="114">
        <v>140</v>
      </c>
      <c r="D23" s="114">
        <v>157</v>
      </c>
      <c r="E23" s="115">
        <f>(D23-C23)/C23</f>
        <v>0.12142857142857143</v>
      </c>
    </row>
    <row r="24" spans="2:14" ht="18.75" x14ac:dyDescent="0.3">
      <c r="B24" s="113" t="s">
        <v>59</v>
      </c>
      <c r="C24" s="114">
        <v>144</v>
      </c>
      <c r="D24" s="114">
        <v>142</v>
      </c>
      <c r="E24" s="115">
        <f t="shared" ref="E24:E30" si="1">(D24-C24)/C24</f>
        <v>-1.3888888888888888E-2</v>
      </c>
    </row>
    <row r="25" spans="2:14" ht="18.75" x14ac:dyDescent="0.3">
      <c r="B25" s="113" t="s">
        <v>61</v>
      </c>
      <c r="C25" s="114">
        <v>140</v>
      </c>
      <c r="D25" s="114">
        <v>149</v>
      </c>
      <c r="E25" s="115">
        <f t="shared" si="1"/>
        <v>6.4285714285714279E-2</v>
      </c>
    </row>
    <row r="26" spans="2:14" ht="18.75" x14ac:dyDescent="0.3">
      <c r="B26" s="113" t="s">
        <v>20</v>
      </c>
      <c r="C26" s="114">
        <v>121</v>
      </c>
      <c r="D26" s="114">
        <v>121</v>
      </c>
      <c r="E26" s="115">
        <f t="shared" si="1"/>
        <v>0</v>
      </c>
    </row>
    <row r="27" spans="2:14" ht="18.75" x14ac:dyDescent="0.3">
      <c r="B27" s="113" t="s">
        <v>93</v>
      </c>
      <c r="C27" s="114">
        <v>143</v>
      </c>
      <c r="D27" s="114">
        <v>154</v>
      </c>
      <c r="E27" s="115">
        <f t="shared" si="1"/>
        <v>7.6923076923076927E-2</v>
      </c>
    </row>
    <row r="28" spans="2:14" ht="18.75" x14ac:dyDescent="0.3">
      <c r="B28" s="113" t="s">
        <v>26</v>
      </c>
      <c r="C28" s="114">
        <v>150</v>
      </c>
      <c r="D28" s="114">
        <v>147</v>
      </c>
      <c r="E28" s="115">
        <f t="shared" si="1"/>
        <v>-0.02</v>
      </c>
    </row>
    <row r="29" spans="2:14" ht="18.75" x14ac:dyDescent="0.3">
      <c r="B29" s="113" t="s">
        <v>60</v>
      </c>
      <c r="C29" s="114">
        <v>125</v>
      </c>
      <c r="D29" s="114">
        <v>134</v>
      </c>
      <c r="E29" s="115">
        <f t="shared" si="1"/>
        <v>7.1999999999999995E-2</v>
      </c>
    </row>
    <row r="30" spans="2:14" ht="19.5" thickBot="1" x14ac:dyDescent="0.35">
      <c r="B30" s="116" t="s">
        <v>62</v>
      </c>
      <c r="C30" s="117">
        <v>139</v>
      </c>
      <c r="D30" s="117">
        <v>146</v>
      </c>
      <c r="E30" s="118">
        <f t="shared" si="1"/>
        <v>5.0359712230215826E-2</v>
      </c>
    </row>
    <row r="32" spans="2:14" ht="18.75" x14ac:dyDescent="0.3">
      <c r="B32" s="199" t="s">
        <v>72</v>
      </c>
      <c r="C32" s="199"/>
      <c r="D32" s="199"/>
      <c r="E32" s="199"/>
    </row>
    <row r="33" spans="2:15" ht="15.75" x14ac:dyDescent="0.25">
      <c r="B33" s="227" t="s">
        <v>161</v>
      </c>
      <c r="C33" s="227"/>
      <c r="D33" s="227"/>
      <c r="E33" s="227"/>
    </row>
    <row r="34" spans="2:15" x14ac:dyDescent="0.25">
      <c r="B34" s="200" t="s">
        <v>153</v>
      </c>
      <c r="C34" s="200"/>
      <c r="D34" s="200"/>
      <c r="E34" s="200"/>
    </row>
    <row r="35" spans="2:15" x14ac:dyDescent="0.25">
      <c r="B35" s="200" t="s">
        <v>154</v>
      </c>
      <c r="C35" s="200"/>
      <c r="D35" s="200"/>
      <c r="E35" s="200"/>
    </row>
    <row r="39" spans="2:15" ht="15.75" thickBot="1" x14ac:dyDescent="0.3"/>
    <row r="40" spans="2:15" ht="27" thickBot="1" x14ac:dyDescent="0.45">
      <c r="B40" s="228" t="s">
        <v>156</v>
      </c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30"/>
    </row>
    <row r="41" spans="2:15" ht="15.75" thickBot="1" x14ac:dyDescent="0.3"/>
    <row r="42" spans="2:15" ht="19.5" thickBot="1" x14ac:dyDescent="0.35">
      <c r="B42" s="112" t="s">
        <v>56</v>
      </c>
      <c r="C42" s="66" t="s">
        <v>149</v>
      </c>
      <c r="D42" s="66" t="s">
        <v>150</v>
      </c>
      <c r="E42" s="67" t="s">
        <v>151</v>
      </c>
    </row>
    <row r="43" spans="2:15" ht="18.75" x14ac:dyDescent="0.3">
      <c r="B43" s="113" t="s">
        <v>58</v>
      </c>
      <c r="C43" s="114">
        <v>140</v>
      </c>
      <c r="D43" s="114">
        <v>157</v>
      </c>
      <c r="E43" s="115">
        <f>(D43-C43)/C43</f>
        <v>0.12142857142857143</v>
      </c>
    </row>
    <row r="44" spans="2:15" ht="18.75" x14ac:dyDescent="0.3">
      <c r="B44" s="113" t="s">
        <v>59</v>
      </c>
      <c r="C44" s="114">
        <v>144</v>
      </c>
      <c r="D44" s="114">
        <v>142</v>
      </c>
      <c r="E44" s="115">
        <f t="shared" ref="E44:E50" si="2">(D44-C44)/C44</f>
        <v>-1.3888888888888888E-2</v>
      </c>
    </row>
    <row r="45" spans="2:15" ht="18.75" x14ac:dyDescent="0.3">
      <c r="B45" s="113" t="s">
        <v>61</v>
      </c>
      <c r="C45" s="114">
        <v>140</v>
      </c>
      <c r="D45" s="114">
        <v>149</v>
      </c>
      <c r="E45" s="115">
        <f t="shared" si="2"/>
        <v>6.4285714285714279E-2</v>
      </c>
    </row>
    <row r="46" spans="2:15" ht="18.75" x14ac:dyDescent="0.3">
      <c r="B46" s="113" t="s">
        <v>20</v>
      </c>
      <c r="C46" s="114">
        <v>121</v>
      </c>
      <c r="D46" s="114">
        <v>121</v>
      </c>
      <c r="E46" s="115">
        <f t="shared" si="2"/>
        <v>0</v>
      </c>
    </row>
    <row r="47" spans="2:15" ht="18.75" x14ac:dyDescent="0.3">
      <c r="B47" s="113" t="s">
        <v>93</v>
      </c>
      <c r="C47" s="114">
        <v>143</v>
      </c>
      <c r="D47" s="114">
        <v>154</v>
      </c>
      <c r="E47" s="115">
        <f t="shared" si="2"/>
        <v>7.6923076923076927E-2</v>
      </c>
    </row>
    <row r="48" spans="2:15" ht="18.75" x14ac:dyDescent="0.3">
      <c r="B48" s="113" t="s">
        <v>26</v>
      </c>
      <c r="C48" s="114">
        <v>150</v>
      </c>
      <c r="D48" s="114">
        <v>147</v>
      </c>
      <c r="E48" s="115">
        <f t="shared" si="2"/>
        <v>-0.02</v>
      </c>
    </row>
    <row r="49" spans="2:5" ht="18.75" x14ac:dyDescent="0.3">
      <c r="B49" s="113" t="s">
        <v>60</v>
      </c>
      <c r="C49" s="114">
        <v>126</v>
      </c>
      <c r="D49" s="114">
        <v>134</v>
      </c>
      <c r="E49" s="115">
        <f t="shared" si="2"/>
        <v>6.3492063492063489E-2</v>
      </c>
    </row>
    <row r="50" spans="2:5" ht="19.5" thickBot="1" x14ac:dyDescent="0.35">
      <c r="B50" s="116" t="s">
        <v>62</v>
      </c>
      <c r="C50" s="117">
        <v>140</v>
      </c>
      <c r="D50" s="117">
        <v>146</v>
      </c>
      <c r="E50" s="118">
        <f t="shared" si="2"/>
        <v>4.2857142857142858E-2</v>
      </c>
    </row>
    <row r="52" spans="2:5" ht="18.75" x14ac:dyDescent="0.3">
      <c r="B52" s="199" t="s">
        <v>72</v>
      </c>
      <c r="C52" s="199"/>
      <c r="D52" s="199"/>
      <c r="E52" s="199"/>
    </row>
    <row r="53" spans="2:5" ht="15.75" x14ac:dyDescent="0.25">
      <c r="B53" s="227" t="s">
        <v>161</v>
      </c>
      <c r="C53" s="227"/>
      <c r="D53" s="227"/>
      <c r="E53" s="227"/>
    </row>
    <row r="54" spans="2:5" x14ac:dyDescent="0.25">
      <c r="B54" s="200" t="s">
        <v>153</v>
      </c>
      <c r="C54" s="200"/>
      <c r="D54" s="200"/>
      <c r="E54" s="200"/>
    </row>
    <row r="55" spans="2:5" x14ac:dyDescent="0.25">
      <c r="B55" s="200" t="s">
        <v>154</v>
      </c>
      <c r="C55" s="200"/>
      <c r="D55" s="200"/>
      <c r="E55" s="200"/>
    </row>
  </sheetData>
  <mergeCells count="15">
    <mergeCell ref="B52:E52"/>
    <mergeCell ref="B53:E53"/>
    <mergeCell ref="B54:E54"/>
    <mergeCell ref="B55:E55"/>
    <mergeCell ref="B40:O40"/>
    <mergeCell ref="B32:E32"/>
    <mergeCell ref="B33:E33"/>
    <mergeCell ref="B34:E34"/>
    <mergeCell ref="B35:E35"/>
    <mergeCell ref="B20:N20"/>
    <mergeCell ref="B14:E14"/>
    <mergeCell ref="B15:E15"/>
    <mergeCell ref="B16:E16"/>
    <mergeCell ref="B17:E17"/>
    <mergeCell ref="B2:N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3782-107C-45B1-84FA-3E0C2DDE34A4}">
  <dimension ref="B1:AG144"/>
  <sheetViews>
    <sheetView topLeftCell="B89" zoomScaleNormal="100" workbookViewId="0">
      <selection activeCell="AI109" sqref="AI109"/>
    </sheetView>
  </sheetViews>
  <sheetFormatPr defaultRowHeight="15" x14ac:dyDescent="0.25"/>
  <cols>
    <col min="2" max="3" width="10.7109375" customWidth="1"/>
    <col min="4" max="4" width="12.5703125" customWidth="1"/>
    <col min="5" max="5" width="9.42578125" bestFit="1" customWidth="1"/>
    <col min="6" max="6" width="10.140625" bestFit="1" customWidth="1"/>
    <col min="7" max="11" width="9.42578125" bestFit="1" customWidth="1"/>
    <col min="12" max="12" width="9.28515625" bestFit="1" customWidth="1"/>
    <col min="13" max="13" width="9.42578125" bestFit="1" customWidth="1"/>
    <col min="14" max="14" width="9.85546875" customWidth="1"/>
    <col min="15" max="15" width="9.42578125" bestFit="1" customWidth="1"/>
    <col min="16" max="16" width="9.28515625" bestFit="1" customWidth="1"/>
    <col min="17" max="18" width="9.42578125" bestFit="1" customWidth="1"/>
    <col min="19" max="23" width="10" bestFit="1" customWidth="1"/>
    <col min="24" max="25" width="9.42578125" bestFit="1" customWidth="1"/>
    <col min="26" max="26" width="10.140625" bestFit="1" customWidth="1"/>
    <col min="27" max="27" width="10.7109375" bestFit="1" customWidth="1"/>
    <col min="28" max="28" width="9.28515625" bestFit="1" customWidth="1"/>
    <col min="29" max="29" width="9.42578125" bestFit="1" customWidth="1"/>
    <col min="30" max="30" width="9.28515625" bestFit="1" customWidth="1"/>
    <col min="31" max="31" width="12" customWidth="1"/>
    <col min="32" max="32" width="10.7109375" bestFit="1" customWidth="1"/>
    <col min="33" max="33" width="14" customWidth="1"/>
  </cols>
  <sheetData>
    <row r="1" spans="2:33" x14ac:dyDescent="0.25">
      <c r="B1" s="200"/>
      <c r="C1" s="200"/>
      <c r="D1" s="200"/>
      <c r="E1" s="200"/>
      <c r="F1" s="200"/>
      <c r="G1" s="200"/>
      <c r="H1" s="200"/>
    </row>
    <row r="3" spans="2:33" ht="15.75" thickBot="1" x14ac:dyDescent="0.3"/>
    <row r="4" spans="2:33" ht="27" thickBot="1" x14ac:dyDescent="0.45">
      <c r="B4" s="233" t="s">
        <v>202</v>
      </c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5"/>
    </row>
    <row r="6" spans="2:33" ht="19.5" thickBot="1" x14ac:dyDescent="0.35"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</row>
    <row r="7" spans="2:33" ht="15.75" x14ac:dyDescent="0.25">
      <c r="B7" s="236" t="s">
        <v>197</v>
      </c>
      <c r="C7" s="237"/>
      <c r="D7" s="237"/>
      <c r="E7" s="143">
        <v>44197</v>
      </c>
      <c r="F7" s="143">
        <v>44228</v>
      </c>
      <c r="G7" s="143">
        <v>44256</v>
      </c>
      <c r="H7" s="143">
        <v>44287</v>
      </c>
      <c r="I7" s="143">
        <v>44317</v>
      </c>
      <c r="J7" s="143">
        <v>44348</v>
      </c>
      <c r="K7" s="143">
        <v>44378</v>
      </c>
      <c r="L7" s="143">
        <v>44409</v>
      </c>
      <c r="M7" s="143">
        <v>44440</v>
      </c>
      <c r="N7" s="143">
        <v>44470</v>
      </c>
      <c r="O7" s="143">
        <v>44501</v>
      </c>
      <c r="P7" s="143">
        <v>44531</v>
      </c>
      <c r="Q7" s="143">
        <v>44562</v>
      </c>
      <c r="R7" s="143">
        <v>44593</v>
      </c>
      <c r="S7" s="143">
        <v>44621</v>
      </c>
      <c r="T7" s="143">
        <v>44652</v>
      </c>
      <c r="U7" s="143">
        <v>44682</v>
      </c>
      <c r="V7" s="143">
        <v>44713</v>
      </c>
      <c r="W7" s="143">
        <v>44743</v>
      </c>
      <c r="X7" s="143">
        <v>44774</v>
      </c>
      <c r="Y7" s="143">
        <v>44805</v>
      </c>
      <c r="Z7" s="143">
        <v>44835</v>
      </c>
      <c r="AA7" s="143">
        <v>44866</v>
      </c>
      <c r="AB7" s="143">
        <v>44896</v>
      </c>
      <c r="AC7" s="143">
        <v>44927</v>
      </c>
      <c r="AD7" s="143">
        <v>44958</v>
      </c>
      <c r="AE7" s="143">
        <v>44986</v>
      </c>
      <c r="AF7" s="143">
        <v>45017</v>
      </c>
      <c r="AG7" s="144">
        <v>45047</v>
      </c>
    </row>
    <row r="8" spans="2:33" ht="16.5" thickBot="1" x14ac:dyDescent="0.3">
      <c r="B8" s="238"/>
      <c r="C8" s="239"/>
      <c r="D8" s="239"/>
      <c r="E8" s="171">
        <v>54.794569624999994</v>
      </c>
      <c r="F8" s="171">
        <v>61.216117289473672</v>
      </c>
      <c r="G8" s="171">
        <v>64.729496782608663</v>
      </c>
      <c r="H8" s="171">
        <v>63.396976500000008</v>
      </c>
      <c r="I8" s="171">
        <v>66.953084852941174</v>
      </c>
      <c r="J8" s="171">
        <v>71.982647477272721</v>
      </c>
      <c r="K8" s="171">
        <v>73.539060523809511</v>
      </c>
      <c r="L8" s="172">
        <v>69.804724424999989</v>
      </c>
      <c r="M8" s="171">
        <v>73.130738295454549</v>
      </c>
      <c r="N8" s="171">
        <v>82.107393785714294</v>
      </c>
      <c r="O8" s="171">
        <v>80.637301023809528</v>
      </c>
      <c r="P8" s="172">
        <v>73.298823523809531</v>
      </c>
      <c r="Q8" s="171">
        <v>84.666318799999985</v>
      </c>
      <c r="R8" s="171">
        <v>94.067715194444446</v>
      </c>
      <c r="S8" s="171">
        <v>112.87479254347826</v>
      </c>
      <c r="T8" s="171">
        <v>102.96599786842103</v>
      </c>
      <c r="U8" s="171">
        <v>109.50503773684208</v>
      </c>
      <c r="V8" s="171">
        <v>116.01138504999999</v>
      </c>
      <c r="W8" s="171">
        <v>105.49124737500001</v>
      </c>
      <c r="X8" s="171">
        <v>97.404465428571427</v>
      </c>
      <c r="Y8" s="171">
        <v>90.706344809523813</v>
      </c>
      <c r="Z8" s="172">
        <v>91.698948700000003</v>
      </c>
      <c r="AA8" s="171">
        <v>87.552266068181822</v>
      </c>
      <c r="AB8" s="172">
        <v>78.100942275000008</v>
      </c>
      <c r="AC8" s="171">
        <v>80.922269684210534</v>
      </c>
      <c r="AD8" s="172">
        <v>82.278706675000009</v>
      </c>
      <c r="AE8" s="171">
        <v>78.539480282608693</v>
      </c>
      <c r="AF8" s="171">
        <v>83.755358416666667</v>
      </c>
      <c r="AG8" s="173">
        <v>74.981547824999993</v>
      </c>
    </row>
    <row r="9" spans="2:33" ht="19.5" thickBot="1" x14ac:dyDescent="0.35">
      <c r="B9" s="240" t="s">
        <v>198</v>
      </c>
      <c r="C9" s="241"/>
      <c r="D9" s="242"/>
      <c r="E9" s="243" t="s">
        <v>199</v>
      </c>
      <c r="F9" s="244"/>
      <c r="G9" s="244"/>
      <c r="H9" s="244"/>
      <c r="I9" s="244"/>
      <c r="J9" s="244"/>
      <c r="K9" s="245"/>
      <c r="L9" s="129"/>
      <c r="M9" s="243" t="s">
        <v>200</v>
      </c>
      <c r="N9" s="244"/>
      <c r="O9" s="245"/>
      <c r="P9" s="123"/>
      <c r="Q9" s="243" t="s">
        <v>201</v>
      </c>
      <c r="R9" s="244"/>
      <c r="S9" s="244"/>
      <c r="T9" s="244"/>
      <c r="U9" s="244"/>
      <c r="V9" s="244"/>
      <c r="W9" s="244"/>
      <c r="X9" s="244"/>
      <c r="Y9" s="245"/>
      <c r="Z9" s="129"/>
      <c r="AA9" s="140" t="s">
        <v>20</v>
      </c>
      <c r="AB9" s="139"/>
      <c r="AC9" s="140" t="s">
        <v>62</v>
      </c>
      <c r="AD9" s="129"/>
      <c r="AE9" s="140" t="s">
        <v>26</v>
      </c>
      <c r="AF9" s="140" t="s">
        <v>93</v>
      </c>
      <c r="AG9" s="140" t="s">
        <v>60</v>
      </c>
    </row>
    <row r="10" spans="2:33" ht="49.5" customHeight="1" thickBot="1" x14ac:dyDescent="0.3">
      <c r="B10" s="141"/>
      <c r="C10" s="142"/>
      <c r="D10" s="127" t="s">
        <v>196</v>
      </c>
      <c r="E10" s="127" t="s">
        <v>195</v>
      </c>
      <c r="F10" s="127" t="s">
        <v>5</v>
      </c>
      <c r="G10" s="128" t="s">
        <v>6</v>
      </c>
      <c r="H10" s="128" t="s">
        <v>7</v>
      </c>
      <c r="I10" s="128" t="s">
        <v>8</v>
      </c>
      <c r="J10" s="128" t="s">
        <v>9</v>
      </c>
      <c r="K10" s="128" t="s">
        <v>10</v>
      </c>
      <c r="L10" s="130"/>
      <c r="M10" s="128" t="s">
        <v>17</v>
      </c>
      <c r="N10" s="128" t="s">
        <v>18</v>
      </c>
      <c r="O10" s="128" t="s">
        <v>19</v>
      </c>
      <c r="P10" s="124"/>
      <c r="Q10" s="133" t="s">
        <v>11</v>
      </c>
      <c r="R10" s="127" t="s">
        <v>12</v>
      </c>
      <c r="S10" s="134" t="s">
        <v>13</v>
      </c>
      <c r="T10" s="135" t="s">
        <v>14</v>
      </c>
      <c r="U10" s="134" t="s">
        <v>15</v>
      </c>
      <c r="V10" s="135" t="s">
        <v>16</v>
      </c>
      <c r="W10" s="136" t="s">
        <v>25</v>
      </c>
      <c r="X10" s="137" t="s">
        <v>27</v>
      </c>
      <c r="Y10" s="137" t="s">
        <v>28</v>
      </c>
      <c r="Z10" s="130"/>
      <c r="AA10" s="150" t="s">
        <v>22</v>
      </c>
      <c r="AB10" s="9"/>
      <c r="AC10" s="151" t="s">
        <v>21</v>
      </c>
      <c r="AD10" s="130"/>
      <c r="AE10" s="127" t="s">
        <v>26</v>
      </c>
      <c r="AF10" s="128" t="s">
        <v>23</v>
      </c>
      <c r="AG10" s="137" t="s">
        <v>24</v>
      </c>
    </row>
    <row r="11" spans="2:33" ht="19.5" thickBot="1" x14ac:dyDescent="0.35">
      <c r="B11" s="11"/>
      <c r="C11" s="145" t="s">
        <v>2</v>
      </c>
      <c r="D11" s="126">
        <f t="shared" ref="D11:K11" si="0">CORREL(D$12:D$40,$E$8:$AG$8)</f>
        <v>0.25503045070916686</v>
      </c>
      <c r="E11" s="126">
        <f t="shared" si="0"/>
        <v>0.75814918615560745</v>
      </c>
      <c r="F11" s="126">
        <f t="shared" si="0"/>
        <v>-0.17289589491837434</v>
      </c>
      <c r="G11" s="126">
        <f t="shared" si="0"/>
        <v>0.35444793059104557</v>
      </c>
      <c r="H11" s="126">
        <f t="shared" si="0"/>
        <v>0.80293411342831611</v>
      </c>
      <c r="I11" s="126">
        <f t="shared" si="0"/>
        <v>0.5084352381774272</v>
      </c>
      <c r="J11" s="126">
        <f t="shared" si="0"/>
        <v>0.27294213840042997</v>
      </c>
      <c r="K11" s="126">
        <f t="shared" si="0"/>
        <v>0.25268804309085552</v>
      </c>
      <c r="L11" s="131"/>
      <c r="M11" s="132">
        <f>CORREL(M$12:M$40,$E$8:$AG$8)</f>
        <v>0.52730804783240104</v>
      </c>
      <c r="N11" s="132">
        <f>CORREL(N$12:N$40,$E$8:$AG$8)</f>
        <v>0.56998295476116645</v>
      </c>
      <c r="O11" s="132">
        <f>CORREL(O$12:O$40,$E$8:$AG$8)</f>
        <v>0.5334363505763029</v>
      </c>
      <c r="P11" s="131"/>
      <c r="Q11" s="132">
        <f t="shared" ref="Q11:Y11" si="1">CORREL(Q$12:Q$40,$E$8:$AG$8)</f>
        <v>0.51542758672680833</v>
      </c>
      <c r="R11" s="132">
        <f t="shared" si="1"/>
        <v>0.33836103370332526</v>
      </c>
      <c r="S11" s="132">
        <f t="shared" si="1"/>
        <v>0.5998889010557632</v>
      </c>
      <c r="T11" s="132">
        <f t="shared" si="1"/>
        <v>0.49483427781658412</v>
      </c>
      <c r="U11" s="132">
        <f t="shared" si="1"/>
        <v>0.56410029359849934</v>
      </c>
      <c r="V11" s="132">
        <f t="shared" si="1"/>
        <v>0.42264870459252307</v>
      </c>
      <c r="W11" s="132">
        <f t="shared" si="1"/>
        <v>0.55760260873163503</v>
      </c>
      <c r="X11" s="132">
        <f t="shared" si="1"/>
        <v>0.41139311171946069</v>
      </c>
      <c r="Y11" s="132">
        <f t="shared" si="1"/>
        <v>0.52236957245855009</v>
      </c>
      <c r="Z11" s="131"/>
      <c r="AA11" s="138">
        <f>CORREL(AA$12:AA$40,$E$8:$AG$8)</f>
        <v>0.4900875834099982</v>
      </c>
      <c r="AB11" s="131"/>
      <c r="AC11" s="138">
        <f>CORREL(AC$12:AC$40,$E$8:$AG$8)</f>
        <v>0.58069658335727492</v>
      </c>
      <c r="AD11" s="131"/>
      <c r="AE11" s="132">
        <f>CORREL(AE$12:AE$40,$E$8:$AG$8)</f>
        <v>0.44679758989766344</v>
      </c>
      <c r="AF11" s="132">
        <f>CORREL(AF$12:AF$40,$E$8:$AG$8)</f>
        <v>0.48695636756799437</v>
      </c>
      <c r="AG11" s="132">
        <f t="shared" ref="AG11" si="2">CORREL(AG$12:AG$40,$E$8:$AG$8)</f>
        <v>0.64993020042976679</v>
      </c>
    </row>
    <row r="12" spans="2:33" ht="19.5" customHeight="1" x14ac:dyDescent="0.25">
      <c r="B12" s="11"/>
      <c r="C12" s="146">
        <v>44197</v>
      </c>
      <c r="D12" s="36">
        <v>143.4</v>
      </c>
      <c r="E12" s="36">
        <v>190.1</v>
      </c>
      <c r="F12" s="36">
        <v>173.4</v>
      </c>
      <c r="G12" s="36">
        <v>154</v>
      </c>
      <c r="H12" s="36">
        <v>154.80000000000001</v>
      </c>
      <c r="I12" s="36">
        <v>147</v>
      </c>
      <c r="J12" s="36">
        <v>187.8</v>
      </c>
      <c r="K12" s="36">
        <v>159.5</v>
      </c>
      <c r="L12" s="35"/>
      <c r="M12" s="36">
        <v>157.5</v>
      </c>
      <c r="N12" s="36">
        <v>152.4</v>
      </c>
      <c r="O12" s="36">
        <v>156.80000000000001</v>
      </c>
      <c r="P12" s="35"/>
      <c r="Q12" s="36">
        <v>113.8</v>
      </c>
      <c r="R12" s="36">
        <v>164.5</v>
      </c>
      <c r="S12" s="36">
        <v>156.1</v>
      </c>
      <c r="T12" s="36">
        <v>164.3</v>
      </c>
      <c r="U12" s="36">
        <v>159.6</v>
      </c>
      <c r="V12" s="36">
        <v>184.6</v>
      </c>
      <c r="W12" s="36">
        <v>155.1</v>
      </c>
      <c r="X12" s="36">
        <v>156.19999999999999</v>
      </c>
      <c r="Y12" s="36">
        <v>155.9</v>
      </c>
      <c r="Z12" s="35"/>
      <c r="AA12" s="36">
        <v>153.9</v>
      </c>
      <c r="AB12" s="35"/>
      <c r="AC12" s="36">
        <v>150.9</v>
      </c>
      <c r="AD12" s="35"/>
      <c r="AE12" s="36">
        <v>163.5</v>
      </c>
      <c r="AF12" s="36">
        <v>162.5</v>
      </c>
      <c r="AG12" s="46">
        <v>147.5</v>
      </c>
    </row>
    <row r="13" spans="2:33" ht="15.75" x14ac:dyDescent="0.25">
      <c r="B13" s="11"/>
      <c r="C13" s="146">
        <v>44228</v>
      </c>
      <c r="D13" s="35">
        <v>142.80000000000001</v>
      </c>
      <c r="E13" s="122">
        <v>184</v>
      </c>
      <c r="F13" s="35">
        <v>168</v>
      </c>
      <c r="G13" s="35">
        <v>154.4</v>
      </c>
      <c r="H13" s="35">
        <v>163</v>
      </c>
      <c r="I13" s="35">
        <v>147.80000000000001</v>
      </c>
      <c r="J13" s="35">
        <v>149.69999999999999</v>
      </c>
      <c r="K13" s="35">
        <v>158.30000000000001</v>
      </c>
      <c r="L13" s="35"/>
      <c r="M13" s="35">
        <v>159.1</v>
      </c>
      <c r="N13" s="35">
        <v>153.9</v>
      </c>
      <c r="O13" s="35">
        <v>158.4</v>
      </c>
      <c r="P13" s="35"/>
      <c r="Q13" s="35">
        <v>111.8</v>
      </c>
      <c r="R13" s="35">
        <v>165</v>
      </c>
      <c r="S13" s="35">
        <v>160</v>
      </c>
      <c r="T13" s="35">
        <v>165.8</v>
      </c>
      <c r="U13" s="35">
        <v>154.69999999999999</v>
      </c>
      <c r="V13" s="35">
        <v>186.5</v>
      </c>
      <c r="W13" s="35">
        <v>157</v>
      </c>
      <c r="X13" s="35">
        <v>155.19999999999999</v>
      </c>
      <c r="Y13" s="35">
        <v>157.19999999999999</v>
      </c>
      <c r="Z13" s="35"/>
      <c r="AA13" s="35">
        <v>154.80000000000001</v>
      </c>
      <c r="AB13" s="35"/>
      <c r="AC13" s="35">
        <v>154.4</v>
      </c>
      <c r="AD13" s="35"/>
      <c r="AE13" s="35">
        <v>163.6</v>
      </c>
      <c r="AF13" s="35">
        <v>164.3</v>
      </c>
      <c r="AG13" s="43">
        <v>150.19999999999999</v>
      </c>
    </row>
    <row r="14" spans="2:33" ht="15.75" x14ac:dyDescent="0.25">
      <c r="B14" s="11"/>
      <c r="C14" s="146">
        <v>44256</v>
      </c>
      <c r="D14" s="35">
        <v>142.5</v>
      </c>
      <c r="E14" s="35">
        <v>189.4</v>
      </c>
      <c r="F14" s="35">
        <v>163.19999999999999</v>
      </c>
      <c r="G14" s="35">
        <v>154.5</v>
      </c>
      <c r="H14" s="35">
        <v>168.2</v>
      </c>
      <c r="I14" s="35">
        <v>150.5</v>
      </c>
      <c r="J14" s="35">
        <v>141</v>
      </c>
      <c r="K14" s="35">
        <v>159.19999999999999</v>
      </c>
      <c r="L14" s="35"/>
      <c r="M14" s="35">
        <v>159.6</v>
      </c>
      <c r="N14" s="35">
        <v>154.4</v>
      </c>
      <c r="O14" s="35">
        <v>158.9</v>
      </c>
      <c r="P14" s="35"/>
      <c r="Q14" s="35">
        <v>111.7</v>
      </c>
      <c r="R14" s="35">
        <v>164</v>
      </c>
      <c r="S14" s="35">
        <v>160.6</v>
      </c>
      <c r="T14" s="35">
        <v>166.4</v>
      </c>
      <c r="U14" s="35">
        <v>154.5</v>
      </c>
      <c r="V14" s="35">
        <v>186.1</v>
      </c>
      <c r="W14" s="35">
        <v>157.80000000000001</v>
      </c>
      <c r="X14" s="35">
        <v>153.1</v>
      </c>
      <c r="Y14" s="35">
        <v>157.30000000000001</v>
      </c>
      <c r="Z14" s="35"/>
      <c r="AA14" s="35">
        <v>154.80000000000001</v>
      </c>
      <c r="AB14" s="35"/>
      <c r="AC14" s="35">
        <v>156</v>
      </c>
      <c r="AD14" s="35"/>
      <c r="AE14" s="35">
        <v>163.80000000000001</v>
      </c>
      <c r="AF14" s="35">
        <v>164.6</v>
      </c>
      <c r="AG14" s="43">
        <v>151.30000000000001</v>
      </c>
    </row>
    <row r="15" spans="2:33" ht="15.75" x14ac:dyDescent="0.25">
      <c r="B15" s="11"/>
      <c r="C15" s="146">
        <v>44287</v>
      </c>
      <c r="D15" s="35">
        <v>142.69999999999999</v>
      </c>
      <c r="E15" s="35">
        <v>195.5</v>
      </c>
      <c r="F15" s="35">
        <v>163.4</v>
      </c>
      <c r="G15" s="35">
        <v>155</v>
      </c>
      <c r="H15" s="35">
        <v>175.2</v>
      </c>
      <c r="I15" s="35">
        <v>160.6</v>
      </c>
      <c r="J15" s="35">
        <v>135.1</v>
      </c>
      <c r="K15" s="35">
        <v>161.1</v>
      </c>
      <c r="L15" s="35"/>
      <c r="M15" s="35">
        <v>160.69999999999999</v>
      </c>
      <c r="N15" s="35">
        <v>155.1</v>
      </c>
      <c r="O15" s="35">
        <v>159.9</v>
      </c>
      <c r="P15" s="35"/>
      <c r="Q15" s="35">
        <v>112.2</v>
      </c>
      <c r="R15" s="35">
        <v>164.4</v>
      </c>
      <c r="S15" s="35">
        <v>161.9</v>
      </c>
      <c r="T15" s="35">
        <v>166.8</v>
      </c>
      <c r="U15" s="35">
        <v>155.6</v>
      </c>
      <c r="V15" s="35">
        <v>186.8</v>
      </c>
      <c r="W15" s="35">
        <v>158.6</v>
      </c>
      <c r="X15" s="35">
        <v>154.6</v>
      </c>
      <c r="Y15" s="35">
        <v>158</v>
      </c>
      <c r="Z15" s="35"/>
      <c r="AA15" s="35">
        <v>155.5</v>
      </c>
      <c r="AB15" s="35"/>
      <c r="AC15" s="35">
        <v>156</v>
      </c>
      <c r="AD15" s="35"/>
      <c r="AE15" s="35">
        <v>164.1</v>
      </c>
      <c r="AF15" s="35">
        <v>165.3</v>
      </c>
      <c r="AG15" s="43">
        <v>151.69999999999999</v>
      </c>
    </row>
    <row r="16" spans="2:33" ht="15.75" x14ac:dyDescent="0.25">
      <c r="B16" s="11"/>
      <c r="C16" s="146">
        <v>44317</v>
      </c>
      <c r="D16" s="35">
        <v>145.1</v>
      </c>
      <c r="E16" s="35">
        <v>198.5</v>
      </c>
      <c r="F16" s="35">
        <v>168.6</v>
      </c>
      <c r="G16" s="35">
        <v>155.80000000000001</v>
      </c>
      <c r="H16" s="35">
        <v>184.4</v>
      </c>
      <c r="I16" s="35">
        <v>162.30000000000001</v>
      </c>
      <c r="J16" s="35">
        <v>138.4</v>
      </c>
      <c r="K16" s="35">
        <v>165.1</v>
      </c>
      <c r="L16" s="35"/>
      <c r="M16" s="35">
        <v>165.3</v>
      </c>
      <c r="N16" s="35">
        <v>160.6</v>
      </c>
      <c r="O16" s="35">
        <v>164.5</v>
      </c>
      <c r="P16" s="35"/>
      <c r="Q16" s="35">
        <v>114.3</v>
      </c>
      <c r="R16" s="35">
        <v>169.7</v>
      </c>
      <c r="S16" s="35">
        <v>164.6</v>
      </c>
      <c r="T16" s="35">
        <v>169.8</v>
      </c>
      <c r="U16" s="35">
        <v>158.69999999999999</v>
      </c>
      <c r="V16" s="35">
        <v>189.6</v>
      </c>
      <c r="W16" s="35">
        <v>160</v>
      </c>
      <c r="X16" s="35">
        <v>159.30000000000001</v>
      </c>
      <c r="Y16" s="35">
        <v>161.1</v>
      </c>
      <c r="Z16" s="35"/>
      <c r="AA16" s="35">
        <v>158.80000000000001</v>
      </c>
      <c r="AB16" s="35"/>
      <c r="AC16" s="35">
        <v>161.69999999999999</v>
      </c>
      <c r="AD16" s="35"/>
      <c r="AE16" s="35">
        <v>167.6</v>
      </c>
      <c r="AF16" s="35">
        <v>169.1</v>
      </c>
      <c r="AG16" s="43">
        <v>153.19999999999999</v>
      </c>
    </row>
    <row r="17" spans="2:33" ht="15.75" x14ac:dyDescent="0.25">
      <c r="B17" s="11"/>
      <c r="C17" s="146">
        <v>44348</v>
      </c>
      <c r="D17" s="35">
        <v>145.6</v>
      </c>
      <c r="E17" s="35">
        <v>200.1</v>
      </c>
      <c r="F17" s="35">
        <v>179.3</v>
      </c>
      <c r="G17" s="35">
        <v>156.1</v>
      </c>
      <c r="H17" s="35">
        <v>190.4</v>
      </c>
      <c r="I17" s="35">
        <v>158.6</v>
      </c>
      <c r="J17" s="35">
        <v>144.69999999999999</v>
      </c>
      <c r="K17" s="35">
        <v>165.5</v>
      </c>
      <c r="L17" s="35"/>
      <c r="M17" s="35">
        <v>165.3</v>
      </c>
      <c r="N17" s="35">
        <v>159.9</v>
      </c>
      <c r="O17" s="35">
        <v>164.6</v>
      </c>
      <c r="P17" s="35"/>
      <c r="Q17" s="35">
        <v>114.6</v>
      </c>
      <c r="R17" s="35">
        <v>170</v>
      </c>
      <c r="S17" s="35">
        <v>165.5</v>
      </c>
      <c r="T17" s="35">
        <v>171.7</v>
      </c>
      <c r="U17" s="35">
        <v>160.5</v>
      </c>
      <c r="V17" s="35">
        <v>189.1</v>
      </c>
      <c r="W17" s="35">
        <v>160.4</v>
      </c>
      <c r="X17" s="35">
        <v>159.4</v>
      </c>
      <c r="Y17" s="35">
        <v>161.5</v>
      </c>
      <c r="Z17" s="35"/>
      <c r="AA17" s="35">
        <v>159.19999999999999</v>
      </c>
      <c r="AB17" s="35"/>
      <c r="AC17" s="35">
        <v>162.1</v>
      </c>
      <c r="AD17" s="35"/>
      <c r="AE17" s="35">
        <v>166.8</v>
      </c>
      <c r="AF17" s="35">
        <v>169.7</v>
      </c>
      <c r="AG17" s="43">
        <v>154.19999999999999</v>
      </c>
    </row>
    <row r="18" spans="2:33" ht="15.75" x14ac:dyDescent="0.25">
      <c r="B18" s="11"/>
      <c r="C18" s="146">
        <v>44378</v>
      </c>
      <c r="D18" s="35">
        <v>145.1</v>
      </c>
      <c r="E18" s="35">
        <v>204.5</v>
      </c>
      <c r="F18" s="35">
        <v>180.4</v>
      </c>
      <c r="G18" s="35">
        <v>157.1</v>
      </c>
      <c r="H18" s="35">
        <v>188.7</v>
      </c>
      <c r="I18" s="35">
        <v>157.69999999999999</v>
      </c>
      <c r="J18" s="35">
        <v>152.80000000000001</v>
      </c>
      <c r="K18" s="35">
        <v>163.6</v>
      </c>
      <c r="L18" s="35"/>
      <c r="M18" s="35">
        <v>166</v>
      </c>
      <c r="N18" s="35">
        <v>161.1</v>
      </c>
      <c r="O18" s="35">
        <v>165.3</v>
      </c>
      <c r="P18" s="35"/>
      <c r="Q18" s="35">
        <v>113.9</v>
      </c>
      <c r="R18" s="35">
        <v>169.7</v>
      </c>
      <c r="S18" s="35">
        <v>166.2</v>
      </c>
      <c r="T18" s="35">
        <v>171</v>
      </c>
      <c r="U18" s="35">
        <v>161.69999999999999</v>
      </c>
      <c r="V18" s="35">
        <v>189.7</v>
      </c>
      <c r="W18" s="35">
        <v>160.69999999999999</v>
      </c>
      <c r="X18" s="35">
        <v>160.4</v>
      </c>
      <c r="Y18" s="35">
        <v>162.80000000000001</v>
      </c>
      <c r="Z18" s="35"/>
      <c r="AA18" s="35">
        <v>160.30000000000001</v>
      </c>
      <c r="AB18" s="35"/>
      <c r="AC18" s="35">
        <v>162.5</v>
      </c>
      <c r="AD18" s="35"/>
      <c r="AE18" s="35">
        <v>167.2</v>
      </c>
      <c r="AF18" s="35">
        <v>170.4</v>
      </c>
      <c r="AG18" s="43">
        <v>157.1</v>
      </c>
    </row>
    <row r="19" spans="2:33" ht="15.75" x14ac:dyDescent="0.25">
      <c r="B19" s="11"/>
      <c r="C19" s="146">
        <v>44409</v>
      </c>
      <c r="D19" s="35">
        <v>144.9</v>
      </c>
      <c r="E19" s="35">
        <v>202.3</v>
      </c>
      <c r="F19" s="35">
        <v>176.5</v>
      </c>
      <c r="G19" s="35">
        <v>157.5</v>
      </c>
      <c r="H19" s="35">
        <v>190.9</v>
      </c>
      <c r="I19" s="35">
        <v>155.69999999999999</v>
      </c>
      <c r="J19" s="35">
        <v>153.9</v>
      </c>
      <c r="K19" s="35">
        <v>162.80000000000001</v>
      </c>
      <c r="L19" s="35"/>
      <c r="M19" s="35">
        <v>167</v>
      </c>
      <c r="N19" s="35">
        <v>162.6</v>
      </c>
      <c r="O19" s="35">
        <v>166.3</v>
      </c>
      <c r="P19" s="35"/>
      <c r="Q19" s="35">
        <v>115.2</v>
      </c>
      <c r="R19" s="35">
        <v>169.8</v>
      </c>
      <c r="S19" s="35">
        <v>167.6</v>
      </c>
      <c r="T19" s="35">
        <v>171.9</v>
      </c>
      <c r="U19" s="35">
        <v>161.80000000000001</v>
      </c>
      <c r="V19" s="35">
        <v>190.2</v>
      </c>
      <c r="W19" s="35">
        <v>161.1</v>
      </c>
      <c r="X19" s="35">
        <v>160.30000000000001</v>
      </c>
      <c r="Y19" s="35">
        <v>163.30000000000001</v>
      </c>
      <c r="Z19" s="35"/>
      <c r="AA19" s="35">
        <v>160.9</v>
      </c>
      <c r="AB19" s="35"/>
      <c r="AC19" s="35">
        <v>163.1</v>
      </c>
      <c r="AD19" s="35"/>
      <c r="AE19" s="35">
        <v>167.5</v>
      </c>
      <c r="AF19" s="35">
        <v>171.1</v>
      </c>
      <c r="AG19" s="43">
        <v>157.69999999999999</v>
      </c>
    </row>
    <row r="20" spans="2:33" ht="15.75" x14ac:dyDescent="0.25">
      <c r="B20" s="11"/>
      <c r="C20" s="146">
        <v>44440</v>
      </c>
      <c r="D20" s="35">
        <v>145.4</v>
      </c>
      <c r="E20" s="35">
        <v>202.1</v>
      </c>
      <c r="F20" s="35">
        <v>172</v>
      </c>
      <c r="G20" s="35">
        <v>158</v>
      </c>
      <c r="H20" s="35">
        <v>195.5</v>
      </c>
      <c r="I20" s="35">
        <v>152.69999999999999</v>
      </c>
      <c r="J20" s="35">
        <v>151.4</v>
      </c>
      <c r="K20" s="35">
        <v>163.9</v>
      </c>
      <c r="L20" s="35"/>
      <c r="M20" s="35">
        <v>167.7</v>
      </c>
      <c r="N20" s="35">
        <v>163.6</v>
      </c>
      <c r="O20" s="35">
        <v>167.1</v>
      </c>
      <c r="P20" s="35"/>
      <c r="Q20" s="35">
        <v>119.3</v>
      </c>
      <c r="R20" s="35">
        <v>170.1</v>
      </c>
      <c r="S20" s="35">
        <v>168.3</v>
      </c>
      <c r="T20" s="35">
        <v>172.8</v>
      </c>
      <c r="U20" s="35">
        <v>162.1</v>
      </c>
      <c r="V20" s="35">
        <v>190.5</v>
      </c>
      <c r="W20" s="35">
        <v>162.69999999999999</v>
      </c>
      <c r="X20" s="35">
        <v>160.19999999999999</v>
      </c>
      <c r="Y20" s="35">
        <v>163.80000000000001</v>
      </c>
      <c r="Z20" s="35"/>
      <c r="AA20" s="35">
        <v>161.30000000000001</v>
      </c>
      <c r="AB20" s="35"/>
      <c r="AC20" s="35">
        <v>163.69999999999999</v>
      </c>
      <c r="AD20" s="35"/>
      <c r="AE20" s="35">
        <v>168.5</v>
      </c>
      <c r="AF20" s="35">
        <v>171.9</v>
      </c>
      <c r="AG20" s="43">
        <v>157.80000000000001</v>
      </c>
    </row>
    <row r="21" spans="2:33" ht="15.75" x14ac:dyDescent="0.25">
      <c r="B21" s="11"/>
      <c r="C21" s="146">
        <v>44470</v>
      </c>
      <c r="D21" s="35">
        <v>146.1</v>
      </c>
      <c r="E21" s="35">
        <v>202.5</v>
      </c>
      <c r="F21" s="35">
        <v>170.1</v>
      </c>
      <c r="G21" s="35">
        <v>158.4</v>
      </c>
      <c r="H21" s="35">
        <v>198.8</v>
      </c>
      <c r="I21" s="35">
        <v>152.6</v>
      </c>
      <c r="J21" s="35">
        <v>170.4</v>
      </c>
      <c r="K21" s="35">
        <v>165.2</v>
      </c>
      <c r="L21" s="35"/>
      <c r="M21" s="35">
        <v>168.9</v>
      </c>
      <c r="N21" s="35">
        <v>164.8</v>
      </c>
      <c r="O21" s="35">
        <v>168.3</v>
      </c>
      <c r="P21" s="35"/>
      <c r="Q21" s="35">
        <v>121.6</v>
      </c>
      <c r="R21" s="35">
        <v>170.6</v>
      </c>
      <c r="S21" s="35">
        <v>168.8</v>
      </c>
      <c r="T21" s="35">
        <v>173.6</v>
      </c>
      <c r="U21" s="35">
        <v>165.5</v>
      </c>
      <c r="V21" s="35">
        <v>191.2</v>
      </c>
      <c r="W21" s="35">
        <v>163.19999999999999</v>
      </c>
      <c r="X21" s="35">
        <v>161.1</v>
      </c>
      <c r="Y21" s="35">
        <v>164.7</v>
      </c>
      <c r="Z21" s="35"/>
      <c r="AA21" s="35">
        <v>162</v>
      </c>
      <c r="AB21" s="35"/>
      <c r="AC21" s="35">
        <v>165.5</v>
      </c>
      <c r="AD21" s="35"/>
      <c r="AE21" s="35">
        <v>169</v>
      </c>
      <c r="AF21" s="35">
        <v>172.5</v>
      </c>
      <c r="AG21" s="43">
        <v>159.5</v>
      </c>
    </row>
    <row r="22" spans="2:33" ht="15.75" x14ac:dyDescent="0.25">
      <c r="B22" s="11"/>
      <c r="C22" s="146">
        <v>44501</v>
      </c>
      <c r="D22" s="35">
        <v>146.9</v>
      </c>
      <c r="E22" s="35">
        <v>199.8</v>
      </c>
      <c r="F22" s="35">
        <v>171.5</v>
      </c>
      <c r="G22" s="35">
        <v>159.1</v>
      </c>
      <c r="H22" s="35">
        <v>198.4</v>
      </c>
      <c r="I22" s="35">
        <v>153.19999999999999</v>
      </c>
      <c r="J22" s="35">
        <v>183.9</v>
      </c>
      <c r="K22" s="35">
        <v>165.4</v>
      </c>
      <c r="L22" s="35"/>
      <c r="M22" s="35">
        <v>170.4</v>
      </c>
      <c r="N22" s="35">
        <v>166</v>
      </c>
      <c r="O22" s="35">
        <v>169.8</v>
      </c>
      <c r="P22" s="35"/>
      <c r="Q22" s="35">
        <v>122.1</v>
      </c>
      <c r="R22" s="35">
        <v>170.8</v>
      </c>
      <c r="S22" s="35">
        <v>169.1</v>
      </c>
      <c r="T22" s="35">
        <v>174.3</v>
      </c>
      <c r="U22" s="35">
        <v>167.5</v>
      </c>
      <c r="V22" s="35">
        <v>191.4</v>
      </c>
      <c r="W22" s="35">
        <v>163.80000000000001</v>
      </c>
      <c r="X22" s="35">
        <v>162.4</v>
      </c>
      <c r="Y22" s="35">
        <v>165.2</v>
      </c>
      <c r="Z22" s="35"/>
      <c r="AA22" s="35">
        <v>162.9</v>
      </c>
      <c r="AB22" s="35"/>
      <c r="AC22" s="35">
        <v>165.3</v>
      </c>
      <c r="AD22" s="35"/>
      <c r="AE22" s="35">
        <v>169.3</v>
      </c>
      <c r="AF22" s="35">
        <v>173.4</v>
      </c>
      <c r="AG22" s="43">
        <v>158.9</v>
      </c>
    </row>
    <row r="23" spans="2:33" ht="15.75" x14ac:dyDescent="0.25">
      <c r="B23" s="11"/>
      <c r="C23" s="146">
        <v>44531</v>
      </c>
      <c r="D23" s="35">
        <v>147.4</v>
      </c>
      <c r="E23" s="35">
        <v>197</v>
      </c>
      <c r="F23" s="35">
        <v>176.5</v>
      </c>
      <c r="G23" s="35">
        <v>159.80000000000001</v>
      </c>
      <c r="H23" s="35">
        <v>195.8</v>
      </c>
      <c r="I23" s="35">
        <v>152</v>
      </c>
      <c r="J23" s="35">
        <v>172.3</v>
      </c>
      <c r="K23" s="35">
        <v>164.5</v>
      </c>
      <c r="L23" s="35"/>
      <c r="M23" s="35">
        <v>171.8</v>
      </c>
      <c r="N23" s="35">
        <v>167.3</v>
      </c>
      <c r="O23" s="35">
        <v>171.2</v>
      </c>
      <c r="P23" s="35"/>
      <c r="Q23" s="35">
        <v>120.6</v>
      </c>
      <c r="R23" s="35">
        <v>171.7</v>
      </c>
      <c r="S23" s="35">
        <v>169.7</v>
      </c>
      <c r="T23" s="35">
        <v>175.1</v>
      </c>
      <c r="U23" s="35">
        <v>165.8</v>
      </c>
      <c r="V23" s="35">
        <v>190.8</v>
      </c>
      <c r="W23" s="35">
        <v>164.5</v>
      </c>
      <c r="X23" s="35">
        <v>162.80000000000001</v>
      </c>
      <c r="Y23" s="35">
        <v>166</v>
      </c>
      <c r="Z23" s="35"/>
      <c r="AA23" s="35">
        <v>163.9</v>
      </c>
      <c r="AB23" s="35"/>
      <c r="AC23" s="35">
        <v>165.6</v>
      </c>
      <c r="AD23" s="35"/>
      <c r="AE23" s="35">
        <v>169.7</v>
      </c>
      <c r="AF23" s="35">
        <v>174</v>
      </c>
      <c r="AG23" s="43">
        <v>160.1</v>
      </c>
    </row>
    <row r="24" spans="2:33" ht="15.75" x14ac:dyDescent="0.25">
      <c r="B24" s="11"/>
      <c r="C24" s="146">
        <v>44562</v>
      </c>
      <c r="D24" s="35">
        <v>148.30000000000001</v>
      </c>
      <c r="E24" s="35">
        <v>196.9</v>
      </c>
      <c r="F24" s="35">
        <v>178</v>
      </c>
      <c r="G24" s="35">
        <v>160.5</v>
      </c>
      <c r="H24" s="35">
        <v>192.6</v>
      </c>
      <c r="I24" s="35">
        <v>151.19999999999999</v>
      </c>
      <c r="J24" s="35">
        <v>159.19999999999999</v>
      </c>
      <c r="K24" s="35">
        <v>164</v>
      </c>
      <c r="L24" s="35"/>
      <c r="M24" s="35">
        <v>173.2</v>
      </c>
      <c r="N24" s="35">
        <v>169.3</v>
      </c>
      <c r="O24" s="35">
        <v>172.7</v>
      </c>
      <c r="P24" s="35"/>
      <c r="Q24" s="35">
        <v>119.3</v>
      </c>
      <c r="R24" s="35">
        <v>173.3</v>
      </c>
      <c r="S24" s="35">
        <v>169.8</v>
      </c>
      <c r="T24" s="35">
        <v>175.8</v>
      </c>
      <c r="U24" s="35">
        <v>164.1</v>
      </c>
      <c r="V24" s="35">
        <v>190.7</v>
      </c>
      <c r="W24" s="35">
        <v>164.9</v>
      </c>
      <c r="X24" s="35">
        <v>163.19999999999999</v>
      </c>
      <c r="Y24" s="35">
        <v>166.6</v>
      </c>
      <c r="Z24" s="35"/>
      <c r="AA24" s="35">
        <v>164.9</v>
      </c>
      <c r="AB24" s="35"/>
      <c r="AC24" s="35">
        <v>165.8</v>
      </c>
      <c r="AD24" s="35"/>
      <c r="AE24" s="35">
        <v>169.9</v>
      </c>
      <c r="AF24" s="35">
        <v>174.7</v>
      </c>
      <c r="AG24" s="43">
        <v>160.80000000000001</v>
      </c>
    </row>
    <row r="25" spans="2:33" ht="15.75" x14ac:dyDescent="0.25">
      <c r="B25" s="11"/>
      <c r="C25" s="146">
        <v>44593</v>
      </c>
      <c r="D25" s="35">
        <v>148.80000000000001</v>
      </c>
      <c r="E25" s="35">
        <v>198.1</v>
      </c>
      <c r="F25" s="35">
        <v>175.5</v>
      </c>
      <c r="G25" s="35">
        <v>160.69999999999999</v>
      </c>
      <c r="H25" s="35">
        <v>192.6</v>
      </c>
      <c r="I25" s="35">
        <v>151.4</v>
      </c>
      <c r="J25" s="35">
        <v>155.19999999999999</v>
      </c>
      <c r="K25" s="35">
        <v>163.9</v>
      </c>
      <c r="L25" s="35"/>
      <c r="M25" s="35">
        <v>174.1</v>
      </c>
      <c r="N25" s="35">
        <v>171</v>
      </c>
      <c r="O25" s="35">
        <v>173.7</v>
      </c>
      <c r="P25" s="35"/>
      <c r="Q25" s="35">
        <v>118.1</v>
      </c>
      <c r="R25" s="35">
        <v>175.4</v>
      </c>
      <c r="S25" s="35">
        <v>170.5</v>
      </c>
      <c r="T25" s="35">
        <v>176.3</v>
      </c>
      <c r="U25" s="35">
        <v>163.9</v>
      </c>
      <c r="V25" s="35">
        <v>191.5</v>
      </c>
      <c r="W25" s="35">
        <v>165.5</v>
      </c>
      <c r="X25" s="35">
        <v>164.5</v>
      </c>
      <c r="Y25" s="35">
        <v>167.3</v>
      </c>
      <c r="Z25" s="35"/>
      <c r="AA25" s="35">
        <v>165.7</v>
      </c>
      <c r="AB25" s="35"/>
      <c r="AC25" s="35">
        <v>167.4</v>
      </c>
      <c r="AD25" s="35"/>
      <c r="AE25" s="35">
        <v>170.3</v>
      </c>
      <c r="AF25" s="35">
        <v>175.3</v>
      </c>
      <c r="AG25" s="43">
        <v>161.19999999999999</v>
      </c>
    </row>
    <row r="26" spans="2:33" ht="15.75" x14ac:dyDescent="0.25">
      <c r="B26" s="11"/>
      <c r="C26" s="146">
        <v>44621</v>
      </c>
      <c r="D26" s="35">
        <v>150.19999999999999</v>
      </c>
      <c r="E26" s="35">
        <v>208</v>
      </c>
      <c r="F26" s="35">
        <v>167.9</v>
      </c>
      <c r="G26" s="35">
        <v>162</v>
      </c>
      <c r="H26" s="35">
        <v>203.1</v>
      </c>
      <c r="I26" s="35">
        <v>155.9</v>
      </c>
      <c r="J26" s="35">
        <v>155.80000000000001</v>
      </c>
      <c r="K26" s="35">
        <v>164.2</v>
      </c>
      <c r="L26" s="35"/>
      <c r="M26" s="35">
        <v>175.4</v>
      </c>
      <c r="N26" s="35">
        <v>173.2</v>
      </c>
      <c r="O26" s="35">
        <v>175.1</v>
      </c>
      <c r="P26" s="35"/>
      <c r="Q26" s="35">
        <v>118.1</v>
      </c>
      <c r="R26" s="35">
        <v>178.7</v>
      </c>
      <c r="S26" s="35">
        <v>171.2</v>
      </c>
      <c r="T26" s="35">
        <v>177.4</v>
      </c>
      <c r="U26" s="35">
        <v>166.6</v>
      </c>
      <c r="V26" s="35">
        <v>192.3</v>
      </c>
      <c r="W26" s="35">
        <v>166.6</v>
      </c>
      <c r="X26" s="35">
        <v>167.4</v>
      </c>
      <c r="Y26" s="35">
        <v>168.3</v>
      </c>
      <c r="Z26" s="35"/>
      <c r="AA26" s="35">
        <v>166.5</v>
      </c>
      <c r="AB26" s="35"/>
      <c r="AC26" s="35">
        <v>168.9</v>
      </c>
      <c r="AD26" s="35"/>
      <c r="AE26" s="35">
        <v>170.6</v>
      </c>
      <c r="AF26" s="35">
        <v>176</v>
      </c>
      <c r="AG26" s="43">
        <v>162</v>
      </c>
    </row>
    <row r="27" spans="2:33" ht="15.75" x14ac:dyDescent="0.25">
      <c r="B27" s="11"/>
      <c r="C27" s="146">
        <v>44652</v>
      </c>
      <c r="D27" s="35">
        <v>151.80000000000001</v>
      </c>
      <c r="E27" s="35">
        <v>209.7</v>
      </c>
      <c r="F27" s="35">
        <v>164.5</v>
      </c>
      <c r="G27" s="35">
        <v>163.80000000000001</v>
      </c>
      <c r="H27" s="35">
        <v>207.4</v>
      </c>
      <c r="I27" s="35">
        <v>169.7</v>
      </c>
      <c r="J27" s="35">
        <v>153.6</v>
      </c>
      <c r="K27" s="35">
        <v>165.1</v>
      </c>
      <c r="L27" s="35"/>
      <c r="M27" s="35">
        <v>177.5</v>
      </c>
      <c r="N27" s="35">
        <v>175.1</v>
      </c>
      <c r="O27" s="35">
        <v>177.1</v>
      </c>
      <c r="P27" s="35"/>
      <c r="Q27" s="35">
        <v>118.2</v>
      </c>
      <c r="R27" s="35">
        <v>182.9</v>
      </c>
      <c r="S27" s="35">
        <v>172.4</v>
      </c>
      <c r="T27" s="35">
        <v>178.9</v>
      </c>
      <c r="U27" s="35">
        <v>168.6</v>
      </c>
      <c r="V27" s="35">
        <v>192.8</v>
      </c>
      <c r="W27" s="35">
        <v>167.2</v>
      </c>
      <c r="X27" s="35">
        <v>169</v>
      </c>
      <c r="Y27" s="35">
        <v>170.2</v>
      </c>
      <c r="Z27" s="35"/>
      <c r="AA27" s="35">
        <v>167.7</v>
      </c>
      <c r="AB27" s="35"/>
      <c r="AC27" s="35">
        <v>173.3</v>
      </c>
      <c r="AD27" s="35"/>
      <c r="AE27" s="35">
        <v>170.9</v>
      </c>
      <c r="AF27" s="35">
        <v>177</v>
      </c>
      <c r="AG27" s="43">
        <v>166.2</v>
      </c>
    </row>
    <row r="28" spans="2:33" ht="15.75" x14ac:dyDescent="0.25">
      <c r="B28" s="11"/>
      <c r="C28" s="146">
        <v>44682</v>
      </c>
      <c r="D28" s="35">
        <v>152.9</v>
      </c>
      <c r="E28" s="35">
        <v>214.7</v>
      </c>
      <c r="F28" s="35">
        <v>161.4</v>
      </c>
      <c r="G28" s="35">
        <v>164.6</v>
      </c>
      <c r="H28" s="35">
        <v>209.9</v>
      </c>
      <c r="I28" s="35">
        <v>168</v>
      </c>
      <c r="J28" s="35">
        <v>160.4</v>
      </c>
      <c r="K28" s="35">
        <v>165</v>
      </c>
      <c r="L28" s="35"/>
      <c r="M28" s="35">
        <v>179.3</v>
      </c>
      <c r="N28" s="35">
        <v>177.2</v>
      </c>
      <c r="O28" s="35">
        <v>179</v>
      </c>
      <c r="P28" s="35"/>
      <c r="Q28" s="35">
        <v>118.9</v>
      </c>
      <c r="R28" s="35">
        <v>186.6</v>
      </c>
      <c r="S28" s="35">
        <v>173.2</v>
      </c>
      <c r="T28" s="35">
        <v>180.4</v>
      </c>
      <c r="U28" s="35">
        <v>170.8</v>
      </c>
      <c r="V28" s="35">
        <v>192.9</v>
      </c>
      <c r="W28" s="35">
        <v>167.6</v>
      </c>
      <c r="X28" s="35">
        <v>168.5</v>
      </c>
      <c r="Y28" s="35">
        <v>170.9</v>
      </c>
      <c r="Z28" s="35"/>
      <c r="AA28" s="35">
        <v>168.9</v>
      </c>
      <c r="AB28" s="35"/>
      <c r="AC28" s="35">
        <v>175.3</v>
      </c>
      <c r="AD28" s="35"/>
      <c r="AE28" s="35">
        <v>171.8</v>
      </c>
      <c r="AF28" s="35">
        <v>177.7</v>
      </c>
      <c r="AG28" s="43">
        <v>167.1</v>
      </c>
    </row>
    <row r="29" spans="2:33" ht="15.75" x14ac:dyDescent="0.25">
      <c r="B29" s="11"/>
      <c r="C29" s="146">
        <v>44713</v>
      </c>
      <c r="D29" s="35">
        <v>153.80000000000001</v>
      </c>
      <c r="E29" s="35">
        <v>217.2</v>
      </c>
      <c r="F29" s="35">
        <v>169.6</v>
      </c>
      <c r="G29" s="35">
        <v>165.4</v>
      </c>
      <c r="H29" s="35">
        <v>208.1</v>
      </c>
      <c r="I29" s="35">
        <v>165.8</v>
      </c>
      <c r="J29" s="35">
        <v>167.3</v>
      </c>
      <c r="K29" s="35">
        <v>164.6</v>
      </c>
      <c r="L29" s="35"/>
      <c r="M29" s="35">
        <v>180.7</v>
      </c>
      <c r="N29" s="35">
        <v>178.7</v>
      </c>
      <c r="O29" s="35">
        <v>180.4</v>
      </c>
      <c r="P29" s="35"/>
      <c r="Q29" s="35">
        <v>119.1</v>
      </c>
      <c r="R29" s="35">
        <v>188.9</v>
      </c>
      <c r="S29" s="35">
        <v>174.2</v>
      </c>
      <c r="T29" s="35">
        <v>181.9</v>
      </c>
      <c r="U29" s="35">
        <v>172.4</v>
      </c>
      <c r="V29" s="35">
        <v>192.9</v>
      </c>
      <c r="W29" s="35">
        <v>168</v>
      </c>
      <c r="X29" s="35">
        <v>169.5</v>
      </c>
      <c r="Y29" s="35">
        <v>171</v>
      </c>
      <c r="Z29" s="35"/>
      <c r="AA29" s="35">
        <v>170.3</v>
      </c>
      <c r="AB29" s="35"/>
      <c r="AC29" s="35">
        <v>176.7</v>
      </c>
      <c r="AD29" s="35"/>
      <c r="AE29" s="35">
        <v>172.6</v>
      </c>
      <c r="AF29" s="35">
        <v>178.2</v>
      </c>
      <c r="AG29" s="43">
        <v>165.5</v>
      </c>
    </row>
    <row r="30" spans="2:33" ht="15.75" x14ac:dyDescent="0.25">
      <c r="B30" s="11"/>
      <c r="C30" s="146">
        <v>44743</v>
      </c>
      <c r="D30" s="35">
        <v>155.19999999999999</v>
      </c>
      <c r="E30" s="35">
        <v>210.8</v>
      </c>
      <c r="F30" s="35">
        <v>174.3</v>
      </c>
      <c r="G30" s="35">
        <v>166.3</v>
      </c>
      <c r="H30" s="35">
        <v>202.2</v>
      </c>
      <c r="I30" s="35">
        <v>169.6</v>
      </c>
      <c r="J30" s="35">
        <v>168.6</v>
      </c>
      <c r="K30" s="35">
        <v>164.4</v>
      </c>
      <c r="L30" s="35"/>
      <c r="M30" s="35">
        <v>182</v>
      </c>
      <c r="N30" s="35">
        <v>180.3</v>
      </c>
      <c r="O30" s="35">
        <v>181.7</v>
      </c>
      <c r="P30" s="35"/>
      <c r="Q30" s="35">
        <v>119.2</v>
      </c>
      <c r="R30" s="35">
        <v>191.8</v>
      </c>
      <c r="S30" s="35">
        <v>174.5</v>
      </c>
      <c r="T30" s="35">
        <v>183.1</v>
      </c>
      <c r="U30" s="35">
        <v>172.5</v>
      </c>
      <c r="V30" s="35">
        <v>193.2</v>
      </c>
      <c r="W30" s="35">
        <v>168.6</v>
      </c>
      <c r="X30" s="35">
        <v>169.7</v>
      </c>
      <c r="Y30" s="35">
        <v>171.8</v>
      </c>
      <c r="Z30" s="35"/>
      <c r="AA30" s="35">
        <v>171.3</v>
      </c>
      <c r="AB30" s="35"/>
      <c r="AC30" s="35">
        <v>179.6</v>
      </c>
      <c r="AD30" s="35"/>
      <c r="AE30" s="35">
        <v>174.7</v>
      </c>
      <c r="AF30" s="35">
        <v>178.8</v>
      </c>
      <c r="AG30" s="43">
        <v>166.3</v>
      </c>
    </row>
    <row r="31" spans="2:33" ht="15.75" x14ac:dyDescent="0.25">
      <c r="B31" s="11"/>
      <c r="C31" s="146">
        <v>44774</v>
      </c>
      <c r="D31" s="35">
        <v>159.5</v>
      </c>
      <c r="E31" s="35">
        <v>204.1</v>
      </c>
      <c r="F31" s="35">
        <v>168.3</v>
      </c>
      <c r="G31" s="35">
        <v>167.9</v>
      </c>
      <c r="H31" s="35">
        <v>198.1</v>
      </c>
      <c r="I31" s="35">
        <v>169.2</v>
      </c>
      <c r="J31" s="35">
        <v>173.1</v>
      </c>
      <c r="K31" s="35">
        <v>167.1</v>
      </c>
      <c r="L31" s="35"/>
      <c r="M31" s="35">
        <v>183.2</v>
      </c>
      <c r="N31" s="35">
        <v>181.7</v>
      </c>
      <c r="O31" s="35">
        <v>183</v>
      </c>
      <c r="P31" s="35"/>
      <c r="Q31" s="35">
        <v>120.2</v>
      </c>
      <c r="R31" s="35">
        <v>195.6</v>
      </c>
      <c r="S31" s="35">
        <v>174.8</v>
      </c>
      <c r="T31" s="35">
        <v>184</v>
      </c>
      <c r="U31" s="35">
        <v>173.9</v>
      </c>
      <c r="V31" s="35">
        <v>193.7</v>
      </c>
      <c r="W31" s="35">
        <v>169.3</v>
      </c>
      <c r="X31" s="35">
        <v>171.1</v>
      </c>
      <c r="Y31" s="35">
        <v>172.6</v>
      </c>
      <c r="Z31" s="35"/>
      <c r="AA31" s="35">
        <v>172.3</v>
      </c>
      <c r="AB31" s="35"/>
      <c r="AC31" s="35">
        <v>179.1</v>
      </c>
      <c r="AD31" s="35"/>
      <c r="AE31" s="35">
        <v>175.7</v>
      </c>
      <c r="AF31" s="35">
        <v>179.4</v>
      </c>
      <c r="AG31" s="43">
        <v>166.6</v>
      </c>
    </row>
    <row r="32" spans="2:33" ht="15.75" x14ac:dyDescent="0.25">
      <c r="B32" s="11"/>
      <c r="C32" s="146">
        <v>44805</v>
      </c>
      <c r="D32" s="35">
        <v>162.9</v>
      </c>
      <c r="E32" s="35">
        <v>206.7</v>
      </c>
      <c r="F32" s="35">
        <v>169</v>
      </c>
      <c r="G32" s="35">
        <v>169.5</v>
      </c>
      <c r="H32" s="35">
        <v>194.1</v>
      </c>
      <c r="I32" s="35">
        <v>164.1</v>
      </c>
      <c r="J32" s="35">
        <v>176.9</v>
      </c>
      <c r="K32" s="35">
        <v>169</v>
      </c>
      <c r="L32" s="35"/>
      <c r="M32" s="35">
        <v>184.7</v>
      </c>
      <c r="N32" s="35">
        <v>183.3</v>
      </c>
      <c r="O32" s="35">
        <v>184.5</v>
      </c>
      <c r="P32" s="35"/>
      <c r="Q32" s="35">
        <v>120.8</v>
      </c>
      <c r="R32" s="35">
        <v>199.1</v>
      </c>
      <c r="S32" s="35">
        <v>175.4</v>
      </c>
      <c r="T32" s="35">
        <v>184.8</v>
      </c>
      <c r="U32" s="35">
        <v>175.5</v>
      </c>
      <c r="V32" s="35">
        <v>194.5</v>
      </c>
      <c r="W32" s="35">
        <v>170</v>
      </c>
      <c r="X32" s="35">
        <v>170.8</v>
      </c>
      <c r="Y32" s="35">
        <v>173.1</v>
      </c>
      <c r="Z32" s="35"/>
      <c r="AA32" s="35">
        <v>173.6</v>
      </c>
      <c r="AB32" s="35"/>
      <c r="AC32" s="35">
        <v>179.7</v>
      </c>
      <c r="AD32" s="35"/>
      <c r="AE32" s="35">
        <v>176.2</v>
      </c>
      <c r="AF32" s="35">
        <v>180.2</v>
      </c>
      <c r="AG32" s="43">
        <v>166.9</v>
      </c>
    </row>
    <row r="33" spans="2:33" ht="15.75" x14ac:dyDescent="0.25">
      <c r="B33" s="11"/>
      <c r="C33" s="146">
        <v>44835</v>
      </c>
      <c r="D33" s="35">
        <v>164.7</v>
      </c>
      <c r="E33" s="35">
        <v>208.8</v>
      </c>
      <c r="F33" s="35">
        <v>170.3</v>
      </c>
      <c r="G33" s="35">
        <v>170.9</v>
      </c>
      <c r="H33" s="35">
        <v>191.6</v>
      </c>
      <c r="I33" s="35">
        <v>162.19999999999999</v>
      </c>
      <c r="J33" s="35">
        <v>184.8</v>
      </c>
      <c r="K33" s="35">
        <v>169.7</v>
      </c>
      <c r="L33" s="35"/>
      <c r="M33" s="35">
        <v>186.1</v>
      </c>
      <c r="N33" s="35">
        <v>184.4</v>
      </c>
      <c r="O33" s="35">
        <v>185.9</v>
      </c>
      <c r="P33" s="35"/>
      <c r="Q33" s="35">
        <v>121.1</v>
      </c>
      <c r="R33" s="35">
        <v>201.6</v>
      </c>
      <c r="S33" s="35">
        <v>175.8</v>
      </c>
      <c r="T33" s="35">
        <v>185.6</v>
      </c>
      <c r="U33" s="35">
        <v>177.4</v>
      </c>
      <c r="V33" s="35">
        <v>194.9</v>
      </c>
      <c r="W33" s="35">
        <v>170.6</v>
      </c>
      <c r="X33" s="35">
        <v>172</v>
      </c>
      <c r="Y33" s="35">
        <v>173.9</v>
      </c>
      <c r="Z33" s="35"/>
      <c r="AA33" s="35">
        <v>174.4</v>
      </c>
      <c r="AB33" s="35"/>
      <c r="AC33" s="35">
        <v>180.8</v>
      </c>
      <c r="AD33" s="35"/>
      <c r="AE33" s="35">
        <v>176.5</v>
      </c>
      <c r="AF33" s="35">
        <v>181.2</v>
      </c>
      <c r="AG33" s="43">
        <v>167.4</v>
      </c>
    </row>
    <row r="34" spans="2:33" ht="15.75" x14ac:dyDescent="0.25">
      <c r="B34" s="11"/>
      <c r="C34" s="146">
        <v>44866</v>
      </c>
      <c r="D34" s="35">
        <v>166.9</v>
      </c>
      <c r="E34" s="35">
        <v>207.2</v>
      </c>
      <c r="F34" s="35">
        <v>180.2</v>
      </c>
      <c r="G34" s="35">
        <v>172.3</v>
      </c>
      <c r="H34" s="35">
        <v>194</v>
      </c>
      <c r="I34" s="35">
        <v>159.1</v>
      </c>
      <c r="J34" s="35">
        <v>171.6</v>
      </c>
      <c r="K34" s="35">
        <v>170.2</v>
      </c>
      <c r="L34" s="35"/>
      <c r="M34" s="35">
        <v>187.2</v>
      </c>
      <c r="N34" s="35">
        <v>185.2</v>
      </c>
      <c r="O34" s="35">
        <v>186.9</v>
      </c>
      <c r="P34" s="35"/>
      <c r="Q34" s="35">
        <v>121.5</v>
      </c>
      <c r="R34" s="35">
        <v>204.8</v>
      </c>
      <c r="S34" s="35">
        <v>176.4</v>
      </c>
      <c r="T34" s="35">
        <v>186.9</v>
      </c>
      <c r="U34" s="35">
        <v>176.6</v>
      </c>
      <c r="V34" s="35">
        <v>195.5</v>
      </c>
      <c r="W34" s="35">
        <v>170.8</v>
      </c>
      <c r="X34" s="35">
        <v>173.4</v>
      </c>
      <c r="Y34" s="35">
        <v>174.6</v>
      </c>
      <c r="Z34" s="35"/>
      <c r="AA34" s="35">
        <v>175.5</v>
      </c>
      <c r="AB34" s="35"/>
      <c r="AC34" s="35">
        <v>181.9</v>
      </c>
      <c r="AD34" s="35"/>
      <c r="AE34" s="35">
        <v>176.9</v>
      </c>
      <c r="AF34" s="35">
        <v>182.3</v>
      </c>
      <c r="AG34" s="43">
        <v>167.5</v>
      </c>
    </row>
    <row r="35" spans="2:33" ht="15.75" x14ac:dyDescent="0.25">
      <c r="B35" s="11"/>
      <c r="C35" s="146">
        <v>44896</v>
      </c>
      <c r="D35" s="35">
        <v>168.8</v>
      </c>
      <c r="E35" s="35">
        <v>206.9</v>
      </c>
      <c r="F35" s="35">
        <v>189.1</v>
      </c>
      <c r="G35" s="35">
        <v>173.4</v>
      </c>
      <c r="H35" s="35">
        <v>193.9</v>
      </c>
      <c r="I35" s="35">
        <v>156.69999999999999</v>
      </c>
      <c r="J35" s="35">
        <v>150.19999999999999</v>
      </c>
      <c r="K35" s="35">
        <v>170.5</v>
      </c>
      <c r="L35" s="35"/>
      <c r="M35" s="35">
        <v>188.1</v>
      </c>
      <c r="N35" s="35">
        <v>185.9</v>
      </c>
      <c r="O35" s="35">
        <v>187.8</v>
      </c>
      <c r="P35" s="35"/>
      <c r="Q35" s="35">
        <v>121.2</v>
      </c>
      <c r="R35" s="35">
        <v>207.5</v>
      </c>
      <c r="S35" s="35">
        <v>176.8</v>
      </c>
      <c r="T35" s="35">
        <v>187.7</v>
      </c>
      <c r="U35" s="35">
        <v>174.4</v>
      </c>
      <c r="V35" s="35">
        <v>195.9</v>
      </c>
      <c r="W35" s="35">
        <v>171.2</v>
      </c>
      <c r="X35" s="35">
        <v>175.7</v>
      </c>
      <c r="Y35" s="35">
        <v>175.5</v>
      </c>
      <c r="Z35" s="35"/>
      <c r="AA35" s="35">
        <v>176.4</v>
      </c>
      <c r="AB35" s="35"/>
      <c r="AC35" s="35">
        <v>182.8</v>
      </c>
      <c r="AD35" s="35"/>
      <c r="AE35" s="35">
        <v>177.3</v>
      </c>
      <c r="AF35" s="35">
        <v>183.5</v>
      </c>
      <c r="AG35" s="43">
        <v>167.8</v>
      </c>
    </row>
    <row r="36" spans="2:33" ht="15.75" x14ac:dyDescent="0.25">
      <c r="B36" s="11"/>
      <c r="C36" s="146">
        <v>44927</v>
      </c>
      <c r="D36" s="35">
        <v>174</v>
      </c>
      <c r="E36" s="35">
        <v>208.3</v>
      </c>
      <c r="F36" s="35">
        <v>192.9</v>
      </c>
      <c r="G36" s="35">
        <v>174.3</v>
      </c>
      <c r="H36" s="35">
        <v>192.6</v>
      </c>
      <c r="I36" s="35">
        <v>156.30000000000001</v>
      </c>
      <c r="J36" s="35">
        <v>142.9</v>
      </c>
      <c r="K36" s="35">
        <v>170.7</v>
      </c>
      <c r="L36" s="35"/>
      <c r="M36" s="35">
        <v>189</v>
      </c>
      <c r="N36" s="35">
        <v>186.3</v>
      </c>
      <c r="O36" s="35">
        <v>188.6</v>
      </c>
      <c r="P36" s="35"/>
      <c r="Q36" s="35">
        <v>120.3</v>
      </c>
      <c r="R36" s="35">
        <v>210.5</v>
      </c>
      <c r="S36" s="35">
        <v>176.9</v>
      </c>
      <c r="T36" s="35">
        <v>188.5</v>
      </c>
      <c r="U36" s="35">
        <v>175</v>
      </c>
      <c r="V36" s="35">
        <v>196.9</v>
      </c>
      <c r="W36" s="35">
        <v>171.8</v>
      </c>
      <c r="X36" s="35">
        <v>178.4</v>
      </c>
      <c r="Y36" s="35">
        <v>176.5</v>
      </c>
      <c r="Z36" s="35"/>
      <c r="AA36" s="35">
        <v>177.2</v>
      </c>
      <c r="AB36" s="35"/>
      <c r="AC36" s="35">
        <v>183.2</v>
      </c>
      <c r="AD36" s="35"/>
      <c r="AE36" s="35">
        <v>177.8</v>
      </c>
      <c r="AF36" s="35">
        <v>184.7</v>
      </c>
      <c r="AG36" s="43">
        <v>168.2</v>
      </c>
    </row>
    <row r="37" spans="2:33" ht="15.75" x14ac:dyDescent="0.25">
      <c r="B37" s="11"/>
      <c r="C37" s="146">
        <v>44958</v>
      </c>
      <c r="D37" s="35">
        <v>174.2</v>
      </c>
      <c r="E37" s="35">
        <v>205.2</v>
      </c>
      <c r="F37" s="35">
        <v>173.9</v>
      </c>
      <c r="G37" s="35">
        <v>177</v>
      </c>
      <c r="H37" s="35">
        <v>183.4</v>
      </c>
      <c r="I37" s="35">
        <v>167.2</v>
      </c>
      <c r="J37" s="35">
        <v>140.9</v>
      </c>
      <c r="K37" s="35">
        <v>170.4</v>
      </c>
      <c r="L37" s="35"/>
      <c r="M37" s="35">
        <v>190</v>
      </c>
      <c r="N37" s="35">
        <v>187</v>
      </c>
      <c r="O37" s="35">
        <v>189.6</v>
      </c>
      <c r="P37" s="35"/>
      <c r="Q37" s="35">
        <v>119.1</v>
      </c>
      <c r="R37" s="35">
        <v>212.1</v>
      </c>
      <c r="S37" s="35">
        <v>177.6</v>
      </c>
      <c r="T37" s="35">
        <v>189.9</v>
      </c>
      <c r="U37" s="35">
        <v>174.8</v>
      </c>
      <c r="V37" s="35">
        <v>198.3</v>
      </c>
      <c r="W37" s="35">
        <v>172.8</v>
      </c>
      <c r="X37" s="35">
        <v>180.7</v>
      </c>
      <c r="Y37" s="35">
        <v>177.9</v>
      </c>
      <c r="Z37" s="35"/>
      <c r="AA37" s="35">
        <v>178.6</v>
      </c>
      <c r="AB37" s="35"/>
      <c r="AC37" s="35">
        <v>181.6</v>
      </c>
      <c r="AD37" s="35"/>
      <c r="AE37" s="35">
        <v>178.5</v>
      </c>
      <c r="AF37" s="35">
        <v>186.6</v>
      </c>
      <c r="AG37" s="43">
        <v>169</v>
      </c>
    </row>
    <row r="38" spans="2:33" ht="15.75" x14ac:dyDescent="0.25">
      <c r="B38" s="11"/>
      <c r="C38" s="146">
        <v>44986</v>
      </c>
      <c r="D38" s="35">
        <v>174.3</v>
      </c>
      <c r="E38" s="35">
        <v>205.2</v>
      </c>
      <c r="F38" s="35">
        <v>173.9</v>
      </c>
      <c r="G38" s="35">
        <v>177</v>
      </c>
      <c r="H38" s="35">
        <v>183.3</v>
      </c>
      <c r="I38" s="35">
        <v>167.2</v>
      </c>
      <c r="J38" s="35">
        <v>140.9</v>
      </c>
      <c r="K38" s="35">
        <v>170.5</v>
      </c>
      <c r="L38" s="35"/>
      <c r="M38" s="35">
        <v>190</v>
      </c>
      <c r="N38" s="35">
        <v>187</v>
      </c>
      <c r="O38" s="35">
        <v>189.6</v>
      </c>
      <c r="P38" s="35"/>
      <c r="Q38" s="35">
        <v>119.1</v>
      </c>
      <c r="R38" s="35">
        <v>212.1</v>
      </c>
      <c r="S38" s="35">
        <v>177.6</v>
      </c>
      <c r="T38" s="35">
        <v>189.9</v>
      </c>
      <c r="U38" s="35">
        <v>174.8</v>
      </c>
      <c r="V38" s="35">
        <v>198.4</v>
      </c>
      <c r="W38" s="35">
        <v>172.8</v>
      </c>
      <c r="X38" s="35">
        <v>180.7</v>
      </c>
      <c r="Y38" s="35">
        <v>177.9</v>
      </c>
      <c r="Z38" s="35"/>
      <c r="AA38" s="35">
        <v>178.6</v>
      </c>
      <c r="AB38" s="35"/>
      <c r="AC38" s="35">
        <v>181.4</v>
      </c>
      <c r="AD38" s="35"/>
      <c r="AE38" s="35">
        <v>178.5</v>
      </c>
      <c r="AF38" s="35">
        <v>186.6</v>
      </c>
      <c r="AG38" s="43">
        <v>169</v>
      </c>
    </row>
    <row r="39" spans="2:33" ht="15.75" x14ac:dyDescent="0.25">
      <c r="B39" s="11"/>
      <c r="C39" s="146">
        <v>45017</v>
      </c>
      <c r="D39" s="35">
        <v>173.3</v>
      </c>
      <c r="E39" s="35">
        <v>206.9</v>
      </c>
      <c r="F39" s="35">
        <v>167.9</v>
      </c>
      <c r="G39" s="35">
        <v>178.2</v>
      </c>
      <c r="H39" s="35">
        <v>178.5</v>
      </c>
      <c r="I39" s="35">
        <v>173.7</v>
      </c>
      <c r="J39" s="35">
        <v>142.80000000000001</v>
      </c>
      <c r="K39" s="35">
        <v>172.8</v>
      </c>
      <c r="L39" s="35"/>
      <c r="M39" s="35">
        <v>190.7</v>
      </c>
      <c r="N39" s="35">
        <v>187.3</v>
      </c>
      <c r="O39" s="35">
        <v>190.2</v>
      </c>
      <c r="P39" s="35"/>
      <c r="Q39" s="35">
        <v>120.4</v>
      </c>
      <c r="R39" s="35">
        <v>215.5</v>
      </c>
      <c r="S39" s="35">
        <v>178.2</v>
      </c>
      <c r="T39" s="35">
        <v>190.5</v>
      </c>
      <c r="U39" s="35">
        <v>175.5</v>
      </c>
      <c r="V39" s="35">
        <v>199.5</v>
      </c>
      <c r="W39" s="35">
        <v>173.2</v>
      </c>
      <c r="X39" s="35">
        <v>183.8</v>
      </c>
      <c r="Y39" s="35">
        <v>178.9</v>
      </c>
      <c r="Z39" s="35"/>
      <c r="AA39" s="35">
        <v>179.1</v>
      </c>
      <c r="AB39" s="35"/>
      <c r="AC39" s="35">
        <v>181.5</v>
      </c>
      <c r="AD39" s="35"/>
      <c r="AE39" s="35">
        <v>179.4</v>
      </c>
      <c r="AF39" s="35">
        <v>187.2</v>
      </c>
      <c r="AG39" s="43">
        <v>169.4</v>
      </c>
    </row>
    <row r="40" spans="2:33" ht="16.5" thickBot="1" x14ac:dyDescent="0.3">
      <c r="B40" s="12"/>
      <c r="C40" s="147">
        <v>45047</v>
      </c>
      <c r="D40" s="44">
        <v>173.2</v>
      </c>
      <c r="E40" s="44">
        <v>211.5</v>
      </c>
      <c r="F40" s="44">
        <v>171</v>
      </c>
      <c r="G40" s="44">
        <v>179.6</v>
      </c>
      <c r="H40" s="44">
        <v>173.3</v>
      </c>
      <c r="I40" s="44">
        <v>169</v>
      </c>
      <c r="J40" s="44">
        <v>148.69999999999999</v>
      </c>
      <c r="K40" s="44">
        <v>174.9</v>
      </c>
      <c r="L40" s="44"/>
      <c r="M40" s="44">
        <v>191.2</v>
      </c>
      <c r="N40" s="44">
        <v>187.9</v>
      </c>
      <c r="O40" s="44">
        <v>190.8</v>
      </c>
      <c r="P40" s="44"/>
      <c r="Q40" s="44">
        <v>121.9</v>
      </c>
      <c r="R40" s="44">
        <v>221</v>
      </c>
      <c r="S40" s="44">
        <v>178.7</v>
      </c>
      <c r="T40" s="44">
        <v>191.1</v>
      </c>
      <c r="U40" s="44">
        <v>176.8</v>
      </c>
      <c r="V40" s="44">
        <v>199.9</v>
      </c>
      <c r="W40" s="44">
        <v>173.8</v>
      </c>
      <c r="X40" s="44">
        <v>184.9</v>
      </c>
      <c r="Y40" s="44">
        <v>179.5</v>
      </c>
      <c r="Z40" s="44"/>
      <c r="AA40" s="44">
        <v>179.8</v>
      </c>
      <c r="AB40" s="44"/>
      <c r="AC40" s="44">
        <v>182.5</v>
      </c>
      <c r="AD40" s="44"/>
      <c r="AE40" s="44">
        <v>180.3</v>
      </c>
      <c r="AF40" s="44">
        <v>187.8</v>
      </c>
      <c r="AG40" s="45">
        <v>169.7</v>
      </c>
    </row>
    <row r="44" spans="2:33" ht="15.75" x14ac:dyDescent="0.25">
      <c r="B44" s="121"/>
      <c r="C44" s="121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2:33" ht="15.75" x14ac:dyDescent="0.25">
      <c r="B45" s="121"/>
      <c r="C45" s="121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2:33" s="33" customFormat="1" ht="15.75" x14ac:dyDescent="0.25">
      <c r="B46" s="148"/>
      <c r="C46" s="148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</row>
    <row r="47" spans="2:33" ht="15.75" x14ac:dyDescent="0.25">
      <c r="B47" s="121"/>
      <c r="C47" s="121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2:33" ht="16.5" thickBot="1" x14ac:dyDescent="0.3">
      <c r="B48" s="121"/>
      <c r="C48" s="121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2:33" ht="27" thickBot="1" x14ac:dyDescent="0.45">
      <c r="B49" s="233" t="s">
        <v>203</v>
      </c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5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2:33" ht="15.75" x14ac:dyDescent="0.25">
      <c r="B50" s="121"/>
      <c r="C50" s="121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2:33" ht="16.5" thickBot="1" x14ac:dyDescent="0.3">
      <c r="B51" s="121"/>
      <c r="C51" s="121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2:33" ht="15.75" x14ac:dyDescent="0.25">
      <c r="B52" s="236" t="s">
        <v>197</v>
      </c>
      <c r="C52" s="237"/>
      <c r="D52" s="237"/>
      <c r="E52" s="143">
        <v>44197</v>
      </c>
      <c r="F52" s="143">
        <v>44228</v>
      </c>
      <c r="G52" s="143">
        <v>44256</v>
      </c>
      <c r="H52" s="143">
        <v>44287</v>
      </c>
      <c r="I52" s="143">
        <v>44317</v>
      </c>
      <c r="J52" s="143">
        <v>44348</v>
      </c>
      <c r="K52" s="143">
        <v>44378</v>
      </c>
      <c r="L52" s="143">
        <v>44409</v>
      </c>
      <c r="M52" s="143">
        <v>44440</v>
      </c>
      <c r="N52" s="143">
        <v>44470</v>
      </c>
      <c r="O52" s="143">
        <v>44501</v>
      </c>
      <c r="P52" s="143">
        <v>44531</v>
      </c>
      <c r="Q52" s="143">
        <v>44562</v>
      </c>
      <c r="R52" s="143">
        <v>44593</v>
      </c>
      <c r="S52" s="143">
        <v>44621</v>
      </c>
      <c r="T52" s="143">
        <v>44652</v>
      </c>
      <c r="U52" s="143">
        <v>44682</v>
      </c>
      <c r="V52" s="143">
        <v>44713</v>
      </c>
      <c r="W52" s="143">
        <v>44743</v>
      </c>
      <c r="X52" s="143">
        <v>44774</v>
      </c>
      <c r="Y52" s="143">
        <v>44805</v>
      </c>
      <c r="Z52" s="143">
        <v>44835</v>
      </c>
      <c r="AA52" s="143">
        <v>44866</v>
      </c>
      <c r="AB52" s="143">
        <v>44896</v>
      </c>
      <c r="AC52" s="143">
        <v>44927</v>
      </c>
      <c r="AD52" s="143">
        <v>44958</v>
      </c>
      <c r="AE52" s="143">
        <v>44986</v>
      </c>
      <c r="AF52" s="143">
        <v>45017</v>
      </c>
      <c r="AG52" s="144">
        <v>45047</v>
      </c>
    </row>
    <row r="53" spans="2:33" ht="16.5" thickBot="1" x14ac:dyDescent="0.3">
      <c r="B53" s="238"/>
      <c r="C53" s="239"/>
      <c r="D53" s="239"/>
      <c r="E53" s="171">
        <v>54.794569624999994</v>
      </c>
      <c r="F53" s="171">
        <v>61.216117289473672</v>
      </c>
      <c r="G53" s="171">
        <v>64.729496782608663</v>
      </c>
      <c r="H53" s="171">
        <v>63.396976500000008</v>
      </c>
      <c r="I53" s="171">
        <v>66.953084852941174</v>
      </c>
      <c r="J53" s="171">
        <v>71.982647477272721</v>
      </c>
      <c r="K53" s="171">
        <v>73.539060523809511</v>
      </c>
      <c r="L53" s="172">
        <v>69.804724424999989</v>
      </c>
      <c r="M53" s="171">
        <v>73.130738295454549</v>
      </c>
      <c r="N53" s="171">
        <v>82.107393785714294</v>
      </c>
      <c r="O53" s="171">
        <v>80.637301023809528</v>
      </c>
      <c r="P53" s="172">
        <v>73.298823523809531</v>
      </c>
      <c r="Q53" s="171">
        <v>84.666318799999985</v>
      </c>
      <c r="R53" s="171">
        <v>94.067715194444446</v>
      </c>
      <c r="S53" s="171">
        <v>112.87479254347826</v>
      </c>
      <c r="T53" s="171">
        <v>102.96599786842103</v>
      </c>
      <c r="U53" s="171">
        <v>109.50503773684208</v>
      </c>
      <c r="V53" s="171">
        <v>116.01138504999999</v>
      </c>
      <c r="W53" s="171">
        <v>105.49124737500001</v>
      </c>
      <c r="X53" s="171">
        <v>97.404465428571427</v>
      </c>
      <c r="Y53" s="171">
        <v>90.706344809523813</v>
      </c>
      <c r="Z53" s="172">
        <v>91.698948700000003</v>
      </c>
      <c r="AA53" s="171">
        <v>87.552266068181822</v>
      </c>
      <c r="AB53" s="171">
        <v>78.100942275000008</v>
      </c>
      <c r="AC53" s="171">
        <v>80.922269684210534</v>
      </c>
      <c r="AD53" s="172">
        <v>82.278706675000009</v>
      </c>
      <c r="AE53" s="171">
        <v>78.539480282608693</v>
      </c>
      <c r="AF53" s="171">
        <v>83.755358416666667</v>
      </c>
      <c r="AG53" s="173">
        <v>74.981547824999993</v>
      </c>
    </row>
    <row r="54" spans="2:33" ht="19.5" thickBot="1" x14ac:dyDescent="0.35">
      <c r="B54" s="240" t="s">
        <v>198</v>
      </c>
      <c r="C54" s="241"/>
      <c r="D54" s="242"/>
      <c r="E54" s="243" t="s">
        <v>199</v>
      </c>
      <c r="F54" s="244"/>
      <c r="G54" s="244"/>
      <c r="H54" s="244"/>
      <c r="I54" s="244"/>
      <c r="J54" s="244"/>
      <c r="K54" s="245"/>
      <c r="L54" s="129"/>
      <c r="M54" s="243" t="s">
        <v>200</v>
      </c>
      <c r="N54" s="244"/>
      <c r="O54" s="245"/>
      <c r="P54" s="123"/>
      <c r="Q54" s="243" t="s">
        <v>201</v>
      </c>
      <c r="R54" s="244"/>
      <c r="S54" s="244"/>
      <c r="T54" s="244"/>
      <c r="U54" s="244"/>
      <c r="V54" s="244"/>
      <c r="W54" s="244"/>
      <c r="X54" s="244"/>
      <c r="Y54" s="245"/>
      <c r="Z54" s="129"/>
      <c r="AA54" s="231" t="s">
        <v>20</v>
      </c>
      <c r="AB54" s="232"/>
      <c r="AC54" s="35"/>
      <c r="AD54" s="154" t="s">
        <v>62</v>
      </c>
      <c r="AE54" s="140" t="s">
        <v>26</v>
      </c>
      <c r="AF54" s="140" t="s">
        <v>93</v>
      </c>
      <c r="AG54" s="140" t="s">
        <v>60</v>
      </c>
    </row>
    <row r="55" spans="2:33" ht="51.75" thickBot="1" x14ac:dyDescent="0.3">
      <c r="B55" s="141"/>
      <c r="C55" s="142"/>
      <c r="D55" s="127" t="s">
        <v>196</v>
      </c>
      <c r="E55" s="127" t="s">
        <v>195</v>
      </c>
      <c r="F55" s="127" t="s">
        <v>5</v>
      </c>
      <c r="G55" s="128" t="s">
        <v>6</v>
      </c>
      <c r="H55" s="128" t="s">
        <v>7</v>
      </c>
      <c r="I55" s="128" t="s">
        <v>8</v>
      </c>
      <c r="J55" s="128" t="s">
        <v>9</v>
      </c>
      <c r="K55" s="128" t="s">
        <v>10</v>
      </c>
      <c r="L55" s="156"/>
      <c r="M55" s="128" t="s">
        <v>17</v>
      </c>
      <c r="N55" s="128" t="s">
        <v>18</v>
      </c>
      <c r="O55" s="128" t="s">
        <v>19</v>
      </c>
      <c r="P55" s="125"/>
      <c r="Q55" s="133" t="s">
        <v>11</v>
      </c>
      <c r="R55" s="127" t="s">
        <v>12</v>
      </c>
      <c r="S55" s="134" t="s">
        <v>13</v>
      </c>
      <c r="T55" s="135" t="s">
        <v>14</v>
      </c>
      <c r="U55" s="134" t="s">
        <v>15</v>
      </c>
      <c r="V55" s="135" t="s">
        <v>16</v>
      </c>
      <c r="W55" s="136" t="s">
        <v>25</v>
      </c>
      <c r="X55" s="137" t="s">
        <v>27</v>
      </c>
      <c r="Y55" s="137" t="s">
        <v>28</v>
      </c>
      <c r="Z55" s="156"/>
      <c r="AA55" s="153" t="s">
        <v>20</v>
      </c>
      <c r="AB55" s="137" t="s">
        <v>22</v>
      </c>
      <c r="AD55" s="152" t="s">
        <v>21</v>
      </c>
      <c r="AE55" s="127" t="s">
        <v>26</v>
      </c>
      <c r="AF55" s="128" t="s">
        <v>23</v>
      </c>
      <c r="AG55" s="137" t="s">
        <v>24</v>
      </c>
    </row>
    <row r="56" spans="2:33" ht="19.5" thickBot="1" x14ac:dyDescent="0.3">
      <c r="B56" s="11"/>
      <c r="C56" s="145" t="s">
        <v>2</v>
      </c>
      <c r="D56" s="160">
        <f>CORREL(D$57:D$85,$E$53:$AG$53)</f>
        <v>0.26574849245491189</v>
      </c>
      <c r="E56" s="160">
        <f t="shared" ref="E56:AG56" si="3">CORREL(E$57:E$85,$E$53:$AG$53)</f>
        <v>0.76568370629637661</v>
      </c>
      <c r="F56" s="160">
        <f t="shared" si="3"/>
        <v>-0.22823288524628835</v>
      </c>
      <c r="G56" s="160">
        <f t="shared" si="3"/>
        <v>0.35119746275673042</v>
      </c>
      <c r="H56" s="160">
        <f t="shared" si="3"/>
        <v>0.83018961277633063</v>
      </c>
      <c r="I56" s="160">
        <f t="shared" si="3"/>
        <v>0.41631773596427096</v>
      </c>
      <c r="J56" s="161">
        <f t="shared" si="3"/>
        <v>0.43859545190408594</v>
      </c>
      <c r="K56" s="126">
        <f t="shared" si="3"/>
        <v>4.216785936130317E-2</v>
      </c>
      <c r="L56" s="157"/>
      <c r="M56" s="126">
        <f t="shared" si="3"/>
        <v>0.50705592353077111</v>
      </c>
      <c r="N56" s="162">
        <f t="shared" si="3"/>
        <v>0.51071181415666089</v>
      </c>
      <c r="O56" s="126">
        <f t="shared" si="3"/>
        <v>0.50772039464077223</v>
      </c>
      <c r="P56" s="157"/>
      <c r="Q56" s="126">
        <f t="shared" si="3"/>
        <v>0.52545605069981827</v>
      </c>
      <c r="R56" s="164">
        <f t="shared" si="3"/>
        <v>0.33333551881149537</v>
      </c>
      <c r="S56" s="160">
        <f t="shared" si="3"/>
        <v>0.47944855043536139</v>
      </c>
      <c r="T56" s="160">
        <f t="shared" si="3"/>
        <v>0.47379765385484912</v>
      </c>
      <c r="U56" s="160">
        <f t="shared" si="3"/>
        <v>0.59445024582959616</v>
      </c>
      <c r="V56" s="160">
        <f t="shared" si="3"/>
        <v>0.32314314000257843</v>
      </c>
      <c r="W56" s="160">
        <f t="shared" si="3"/>
        <v>0.55760260873163503</v>
      </c>
      <c r="X56" s="161">
        <f t="shared" si="3"/>
        <v>0.41139311171946069</v>
      </c>
      <c r="Y56" s="126">
        <f t="shared" si="3"/>
        <v>0.52236957245855009</v>
      </c>
      <c r="Z56" s="157"/>
      <c r="AA56" s="126">
        <f t="shared" si="3"/>
        <v>0.42782962698080979</v>
      </c>
      <c r="AB56" s="126">
        <f t="shared" si="3"/>
        <v>0.5252062523422133</v>
      </c>
      <c r="AC56" s="157"/>
      <c r="AD56" s="126">
        <f t="shared" si="3"/>
        <v>0.55585510674649452</v>
      </c>
      <c r="AE56" s="164">
        <f t="shared" si="3"/>
        <v>0.43445779486386171</v>
      </c>
      <c r="AF56" s="160">
        <f t="shared" si="3"/>
        <v>0.46387602025457914</v>
      </c>
      <c r="AG56" s="160">
        <f t="shared" si="3"/>
        <v>0.68290718358037661</v>
      </c>
    </row>
    <row r="57" spans="2:33" ht="15.75" x14ac:dyDescent="0.25">
      <c r="B57" s="11"/>
      <c r="C57" s="158">
        <v>44197</v>
      </c>
      <c r="D57" s="167">
        <v>148</v>
      </c>
      <c r="E57" s="165">
        <v>194.8</v>
      </c>
      <c r="F57" s="165">
        <v>178.4</v>
      </c>
      <c r="G57" s="165">
        <v>154.4</v>
      </c>
      <c r="H57" s="165">
        <v>144.1</v>
      </c>
      <c r="I57" s="165">
        <v>152.6</v>
      </c>
      <c r="J57" s="165">
        <v>206.8</v>
      </c>
      <c r="K57" s="165">
        <v>162.1</v>
      </c>
      <c r="L57" s="36"/>
      <c r="M57" s="165">
        <v>152.5</v>
      </c>
      <c r="N57" s="165">
        <v>137.30000000000001</v>
      </c>
      <c r="O57" s="165">
        <v>150.19999999999999</v>
      </c>
      <c r="P57" s="36"/>
      <c r="Q57" s="165">
        <v>116.3</v>
      </c>
      <c r="R57" s="165">
        <v>163</v>
      </c>
      <c r="S57" s="165">
        <v>145.9</v>
      </c>
      <c r="T57" s="165">
        <v>167.2</v>
      </c>
      <c r="U57" s="165">
        <v>163.4</v>
      </c>
      <c r="V57" s="165">
        <v>191.8</v>
      </c>
      <c r="W57" s="165">
        <v>155.1</v>
      </c>
      <c r="X57" s="165">
        <v>156.19999999999999</v>
      </c>
      <c r="Y57" s="165">
        <v>155.9</v>
      </c>
      <c r="Z57" s="36"/>
      <c r="AA57" s="165">
        <v>157.69999999999999</v>
      </c>
      <c r="AB57" s="165">
        <v>145.69999999999999</v>
      </c>
      <c r="AC57" s="36"/>
      <c r="AD57" s="165">
        <v>142.9</v>
      </c>
      <c r="AE57" s="165">
        <v>156.1</v>
      </c>
      <c r="AF57" s="165">
        <v>154.1</v>
      </c>
      <c r="AG57" s="168">
        <v>136.9</v>
      </c>
    </row>
    <row r="58" spans="2:33" ht="15.75" x14ac:dyDescent="0.25">
      <c r="B58" s="11"/>
      <c r="C58" s="158">
        <v>44228</v>
      </c>
      <c r="D58" s="169">
        <v>147.6</v>
      </c>
      <c r="E58" s="35">
        <v>191.2</v>
      </c>
      <c r="F58" s="35">
        <v>169.9</v>
      </c>
      <c r="G58" s="35">
        <v>155.1</v>
      </c>
      <c r="H58" s="35">
        <v>151.4</v>
      </c>
      <c r="I58" s="35">
        <v>154</v>
      </c>
      <c r="J58" s="35">
        <v>180.2</v>
      </c>
      <c r="K58" s="35">
        <v>159.80000000000001</v>
      </c>
      <c r="L58" s="35"/>
      <c r="M58" s="35">
        <v>154.19999999999999</v>
      </c>
      <c r="N58" s="35">
        <v>138.19999999999999</v>
      </c>
      <c r="O58" s="35">
        <v>151.80000000000001</v>
      </c>
      <c r="P58" s="35"/>
      <c r="Q58" s="35">
        <v>114.9</v>
      </c>
      <c r="R58" s="35">
        <v>162.5</v>
      </c>
      <c r="S58" s="35">
        <v>149.19999999999999</v>
      </c>
      <c r="T58" s="35">
        <v>169.4</v>
      </c>
      <c r="U58" s="35">
        <v>160.80000000000001</v>
      </c>
      <c r="V58" s="35">
        <v>193.3</v>
      </c>
      <c r="W58" s="35">
        <v>157</v>
      </c>
      <c r="X58" s="35">
        <v>155.19999999999999</v>
      </c>
      <c r="Y58" s="35">
        <v>157.19999999999999</v>
      </c>
      <c r="Z58" s="35"/>
      <c r="AA58" s="35">
        <v>159.80000000000001</v>
      </c>
      <c r="AB58" s="35">
        <v>146.5</v>
      </c>
      <c r="AC58" s="35"/>
      <c r="AD58" s="35">
        <v>149.1</v>
      </c>
      <c r="AE58" s="35">
        <v>156.6</v>
      </c>
      <c r="AF58" s="35">
        <v>156.30000000000001</v>
      </c>
      <c r="AG58" s="43">
        <v>140.5</v>
      </c>
    </row>
    <row r="59" spans="2:33" ht="15.75" x14ac:dyDescent="0.25">
      <c r="B59" s="11"/>
      <c r="C59" s="158">
        <v>44256</v>
      </c>
      <c r="D59" s="169">
        <v>147.5</v>
      </c>
      <c r="E59" s="35">
        <v>197.5</v>
      </c>
      <c r="F59" s="35">
        <v>164.7</v>
      </c>
      <c r="G59" s="35">
        <v>155.6</v>
      </c>
      <c r="H59" s="35">
        <v>156.4</v>
      </c>
      <c r="I59" s="35">
        <v>157.30000000000001</v>
      </c>
      <c r="J59" s="35">
        <v>166.1</v>
      </c>
      <c r="K59" s="35">
        <v>161.1</v>
      </c>
      <c r="L59" s="35"/>
      <c r="M59" s="35">
        <v>155.1</v>
      </c>
      <c r="N59" s="35">
        <v>138.69999999999999</v>
      </c>
      <c r="O59" s="35">
        <v>152.6</v>
      </c>
      <c r="P59" s="35"/>
      <c r="Q59" s="35">
        <v>114.3</v>
      </c>
      <c r="R59" s="35">
        <v>162.6</v>
      </c>
      <c r="S59" s="35">
        <v>150.69999999999999</v>
      </c>
      <c r="T59" s="35">
        <v>170.3</v>
      </c>
      <c r="U59" s="35">
        <v>160.4</v>
      </c>
      <c r="V59" s="35">
        <v>193.5</v>
      </c>
      <c r="W59" s="35">
        <v>157.80000000000001</v>
      </c>
      <c r="X59" s="35">
        <v>153.1</v>
      </c>
      <c r="Y59" s="35">
        <v>157.30000000000001</v>
      </c>
      <c r="Z59" s="35"/>
      <c r="AA59" s="35">
        <v>159.9</v>
      </c>
      <c r="AB59" s="35">
        <v>147.19999999999999</v>
      </c>
      <c r="AC59" s="35"/>
      <c r="AD59" s="35">
        <v>154.80000000000001</v>
      </c>
      <c r="AE59" s="35">
        <v>157.6</v>
      </c>
      <c r="AF59" s="35">
        <v>156.9</v>
      </c>
      <c r="AG59" s="43">
        <v>141.69999999999999</v>
      </c>
    </row>
    <row r="60" spans="2:33" ht="15.75" x14ac:dyDescent="0.25">
      <c r="B60" s="11"/>
      <c r="C60" s="158">
        <v>44287</v>
      </c>
      <c r="D60" s="169">
        <v>147.6</v>
      </c>
      <c r="E60" s="35">
        <v>202.5</v>
      </c>
      <c r="F60" s="35">
        <v>166.4</v>
      </c>
      <c r="G60" s="35">
        <v>156</v>
      </c>
      <c r="H60" s="35">
        <v>161.4</v>
      </c>
      <c r="I60" s="35">
        <v>168.8</v>
      </c>
      <c r="J60" s="35">
        <v>161.6</v>
      </c>
      <c r="K60" s="35">
        <v>162.80000000000001</v>
      </c>
      <c r="L60" s="35"/>
      <c r="M60" s="35">
        <v>155.9</v>
      </c>
      <c r="N60" s="166">
        <v>139.30000000000001</v>
      </c>
      <c r="O60" s="35">
        <v>153.4</v>
      </c>
      <c r="P60" s="35"/>
      <c r="Q60" s="35">
        <v>114.8</v>
      </c>
      <c r="R60" s="35">
        <v>162.80000000000001</v>
      </c>
      <c r="S60" s="35">
        <v>151.5</v>
      </c>
      <c r="T60" s="35">
        <v>171.4</v>
      </c>
      <c r="U60" s="35">
        <v>162</v>
      </c>
      <c r="V60" s="35">
        <v>194.4</v>
      </c>
      <c r="W60" s="35">
        <v>158.6</v>
      </c>
      <c r="X60" s="35">
        <v>154.6</v>
      </c>
      <c r="Y60" s="35">
        <v>158</v>
      </c>
      <c r="Z60" s="35"/>
      <c r="AA60" s="35">
        <v>161.4</v>
      </c>
      <c r="AB60" s="35">
        <v>147.6</v>
      </c>
      <c r="AC60" s="35"/>
      <c r="AD60" s="35">
        <v>154.9</v>
      </c>
      <c r="AE60" s="35">
        <v>157.6</v>
      </c>
      <c r="AF60" s="35">
        <v>157.5</v>
      </c>
      <c r="AG60" s="43">
        <v>142.1</v>
      </c>
    </row>
    <row r="61" spans="2:33" ht="15.75" x14ac:dyDescent="0.25">
      <c r="B61" s="11"/>
      <c r="C61" s="158">
        <v>44317</v>
      </c>
      <c r="D61" s="169">
        <v>148.80000000000001</v>
      </c>
      <c r="E61" s="35">
        <v>204.3</v>
      </c>
      <c r="F61" s="35">
        <v>173</v>
      </c>
      <c r="G61" s="35">
        <v>156.5</v>
      </c>
      <c r="H61" s="35">
        <v>168.8</v>
      </c>
      <c r="I61" s="35">
        <v>172.5</v>
      </c>
      <c r="J61" s="35">
        <v>166.5</v>
      </c>
      <c r="K61" s="35">
        <v>165.9</v>
      </c>
      <c r="L61" s="35"/>
      <c r="M61" s="35">
        <v>156.5</v>
      </c>
      <c r="N61" s="35">
        <v>140.19999999999999</v>
      </c>
      <c r="O61" s="35">
        <v>154.1</v>
      </c>
      <c r="P61" s="35"/>
      <c r="Q61" s="35">
        <v>115.9</v>
      </c>
      <c r="R61" s="35">
        <v>165.2</v>
      </c>
      <c r="S61" s="35">
        <v>152</v>
      </c>
      <c r="T61" s="35">
        <v>171.1</v>
      </c>
      <c r="U61" s="35">
        <v>164.2</v>
      </c>
      <c r="V61" s="35">
        <v>198.2</v>
      </c>
      <c r="W61" s="35">
        <v>160</v>
      </c>
      <c r="X61" s="35">
        <v>159.30000000000001</v>
      </c>
      <c r="Y61" s="35">
        <v>161.1</v>
      </c>
      <c r="Z61" s="35"/>
      <c r="AA61" s="35">
        <v>161.6</v>
      </c>
      <c r="AB61" s="35">
        <v>150.1</v>
      </c>
      <c r="AC61" s="35"/>
      <c r="AD61" s="35">
        <v>155.5</v>
      </c>
      <c r="AE61" s="35">
        <v>156.6</v>
      </c>
      <c r="AF61" s="35">
        <v>160.4</v>
      </c>
      <c r="AG61" s="43">
        <v>145</v>
      </c>
    </row>
    <row r="62" spans="2:33" ht="15.75" x14ac:dyDescent="0.25">
      <c r="B62" s="11"/>
      <c r="C62" s="158">
        <v>44348</v>
      </c>
      <c r="D62" s="169">
        <v>149.19999999999999</v>
      </c>
      <c r="E62" s="35">
        <v>205.5</v>
      </c>
      <c r="F62" s="35">
        <v>182.8</v>
      </c>
      <c r="G62" s="35">
        <v>156.5</v>
      </c>
      <c r="H62" s="35">
        <v>172.2</v>
      </c>
      <c r="I62" s="35">
        <v>171.5</v>
      </c>
      <c r="J62" s="35">
        <v>176.2</v>
      </c>
      <c r="K62" s="35">
        <v>166.9</v>
      </c>
      <c r="L62" s="35"/>
      <c r="M62" s="35">
        <v>157.30000000000001</v>
      </c>
      <c r="N62" s="35">
        <v>140.5</v>
      </c>
      <c r="O62" s="35">
        <v>154.80000000000001</v>
      </c>
      <c r="P62" s="35"/>
      <c r="Q62" s="35">
        <v>116.1</v>
      </c>
      <c r="R62" s="35">
        <v>165.5</v>
      </c>
      <c r="S62" s="35">
        <v>152.30000000000001</v>
      </c>
      <c r="T62" s="35">
        <v>173.3</v>
      </c>
      <c r="U62" s="35">
        <v>166.2</v>
      </c>
      <c r="V62" s="35">
        <v>195.6</v>
      </c>
      <c r="W62" s="35">
        <v>160.4</v>
      </c>
      <c r="X62" s="35">
        <v>159.4</v>
      </c>
      <c r="Y62" s="35">
        <v>161.5</v>
      </c>
      <c r="Z62" s="35"/>
      <c r="AA62" s="35">
        <v>160.5</v>
      </c>
      <c r="AB62" s="35">
        <v>149.80000000000001</v>
      </c>
      <c r="AC62" s="35"/>
      <c r="AD62" s="35">
        <v>156.1</v>
      </c>
      <c r="AE62" s="35">
        <v>158.1</v>
      </c>
      <c r="AF62" s="35">
        <v>160.80000000000001</v>
      </c>
      <c r="AG62" s="43">
        <v>147.5</v>
      </c>
    </row>
    <row r="63" spans="2:33" ht="15.75" x14ac:dyDescent="0.25">
      <c r="B63" s="11"/>
      <c r="C63" s="158">
        <v>44378</v>
      </c>
      <c r="D63" s="169">
        <v>149.1</v>
      </c>
      <c r="E63" s="35">
        <v>210.9</v>
      </c>
      <c r="F63" s="35">
        <v>185</v>
      </c>
      <c r="G63" s="35">
        <v>158.19999999999999</v>
      </c>
      <c r="H63" s="35">
        <v>170.6</v>
      </c>
      <c r="I63" s="35">
        <v>170.9</v>
      </c>
      <c r="J63" s="35">
        <v>186.4</v>
      </c>
      <c r="K63" s="35">
        <v>164.7</v>
      </c>
      <c r="L63" s="35"/>
      <c r="M63" s="35">
        <v>157.9</v>
      </c>
      <c r="N63" s="35">
        <v>141.9</v>
      </c>
      <c r="O63" s="35">
        <v>155.5</v>
      </c>
      <c r="P63" s="35"/>
      <c r="Q63" s="35">
        <v>115.7</v>
      </c>
      <c r="R63" s="35">
        <v>165.5</v>
      </c>
      <c r="S63" s="35">
        <v>153.4</v>
      </c>
      <c r="T63" s="35">
        <v>173.5</v>
      </c>
      <c r="U63" s="35">
        <v>167.9</v>
      </c>
      <c r="V63" s="35">
        <v>195.5</v>
      </c>
      <c r="W63" s="35">
        <v>160.69999999999999</v>
      </c>
      <c r="X63" s="35">
        <v>160.4</v>
      </c>
      <c r="Y63" s="35">
        <v>162.80000000000001</v>
      </c>
      <c r="Z63" s="35"/>
      <c r="AA63" s="35">
        <v>161.5</v>
      </c>
      <c r="AB63" s="35">
        <v>150.69999999999999</v>
      </c>
      <c r="AC63" s="35"/>
      <c r="AD63" s="35">
        <v>157.69999999999999</v>
      </c>
      <c r="AE63" s="35">
        <v>160.30000000000001</v>
      </c>
      <c r="AF63" s="35">
        <v>161.5</v>
      </c>
      <c r="AG63" s="43">
        <v>149.5</v>
      </c>
    </row>
    <row r="64" spans="2:33" ht="15.75" x14ac:dyDescent="0.25">
      <c r="B64" s="11"/>
      <c r="C64" s="158">
        <v>44409</v>
      </c>
      <c r="D64" s="169">
        <v>149.30000000000001</v>
      </c>
      <c r="E64" s="35">
        <v>207.4</v>
      </c>
      <c r="F64" s="35">
        <v>174.1</v>
      </c>
      <c r="G64" s="35">
        <v>159.19999999999999</v>
      </c>
      <c r="H64" s="35">
        <v>175</v>
      </c>
      <c r="I64" s="35">
        <v>161.30000000000001</v>
      </c>
      <c r="J64" s="35">
        <v>183.3</v>
      </c>
      <c r="K64" s="35">
        <v>164.5</v>
      </c>
      <c r="L64" s="35"/>
      <c r="M64" s="35">
        <v>159.80000000000001</v>
      </c>
      <c r="N64" s="35">
        <v>143.6</v>
      </c>
      <c r="O64" s="35">
        <v>157.30000000000001</v>
      </c>
      <c r="P64" s="35"/>
      <c r="Q64" s="35">
        <v>120.4</v>
      </c>
      <c r="R64" s="35">
        <v>166.2</v>
      </c>
      <c r="S64" s="35">
        <v>154.80000000000001</v>
      </c>
      <c r="T64" s="35">
        <v>175.1</v>
      </c>
      <c r="U64" s="35">
        <v>167.3</v>
      </c>
      <c r="V64" s="35">
        <v>196.5</v>
      </c>
      <c r="W64" s="35">
        <v>161.1</v>
      </c>
      <c r="X64" s="35">
        <v>160.30000000000001</v>
      </c>
      <c r="Y64" s="35">
        <v>163.30000000000001</v>
      </c>
      <c r="Z64" s="35"/>
      <c r="AA64" s="35">
        <v>162.1</v>
      </c>
      <c r="AB64" s="35">
        <v>153.19999999999999</v>
      </c>
      <c r="AC64" s="35"/>
      <c r="AD64" s="35">
        <v>160.69999999999999</v>
      </c>
      <c r="AE64" s="35">
        <v>160.4</v>
      </c>
      <c r="AF64" s="35">
        <v>162.80000000000001</v>
      </c>
      <c r="AG64" s="43">
        <v>150.4</v>
      </c>
    </row>
    <row r="65" spans="2:33" ht="15.75" x14ac:dyDescent="0.25">
      <c r="B65" s="11"/>
      <c r="C65" s="158">
        <v>44440</v>
      </c>
      <c r="D65" s="169">
        <v>149.30000000000001</v>
      </c>
      <c r="E65" s="35">
        <v>207.4</v>
      </c>
      <c r="F65" s="35">
        <v>174.1</v>
      </c>
      <c r="G65" s="35">
        <v>159.1</v>
      </c>
      <c r="H65" s="35">
        <v>175</v>
      </c>
      <c r="I65" s="35">
        <v>161.19999999999999</v>
      </c>
      <c r="J65" s="35">
        <v>183.5</v>
      </c>
      <c r="K65" s="35">
        <v>164.5</v>
      </c>
      <c r="L65" s="35"/>
      <c r="M65" s="35">
        <v>159.80000000000001</v>
      </c>
      <c r="N65" s="35">
        <v>143.6</v>
      </c>
      <c r="O65" s="35">
        <v>157.4</v>
      </c>
      <c r="P65" s="35"/>
      <c r="Q65" s="35">
        <v>120.4</v>
      </c>
      <c r="R65" s="35">
        <v>166.2</v>
      </c>
      <c r="S65" s="35">
        <v>154.80000000000001</v>
      </c>
      <c r="T65" s="35">
        <v>175.1</v>
      </c>
      <c r="U65" s="35">
        <v>167.3</v>
      </c>
      <c r="V65" s="35">
        <v>196.5</v>
      </c>
      <c r="W65" s="35">
        <v>162.69999999999999</v>
      </c>
      <c r="X65" s="35">
        <v>160.19999999999999</v>
      </c>
      <c r="Y65" s="35">
        <v>163.80000000000001</v>
      </c>
      <c r="Z65" s="35"/>
      <c r="AA65" s="35">
        <v>162.1</v>
      </c>
      <c r="AB65" s="35">
        <v>153.30000000000001</v>
      </c>
      <c r="AC65" s="35"/>
      <c r="AD65" s="35">
        <v>160.80000000000001</v>
      </c>
      <c r="AE65" s="35">
        <v>160.30000000000001</v>
      </c>
      <c r="AF65" s="35">
        <v>162.80000000000001</v>
      </c>
      <c r="AG65" s="43">
        <v>150.5</v>
      </c>
    </row>
    <row r="66" spans="2:33" ht="15.75" x14ac:dyDescent="0.25">
      <c r="B66" s="11"/>
      <c r="C66" s="158">
        <v>44470</v>
      </c>
      <c r="D66" s="169">
        <v>150.1</v>
      </c>
      <c r="E66" s="35">
        <v>208.4</v>
      </c>
      <c r="F66" s="35">
        <v>173</v>
      </c>
      <c r="G66" s="35">
        <v>159.19999999999999</v>
      </c>
      <c r="H66" s="35">
        <v>176.6</v>
      </c>
      <c r="I66" s="35">
        <v>159.30000000000001</v>
      </c>
      <c r="J66" s="35">
        <v>214.4</v>
      </c>
      <c r="K66" s="35">
        <v>165.3</v>
      </c>
      <c r="L66" s="35"/>
      <c r="M66" s="35">
        <v>160.80000000000001</v>
      </c>
      <c r="N66" s="35">
        <v>144.4</v>
      </c>
      <c r="O66" s="35">
        <v>158.30000000000001</v>
      </c>
      <c r="P66" s="35"/>
      <c r="Q66" s="35">
        <v>122.5</v>
      </c>
      <c r="R66" s="35">
        <v>166.8</v>
      </c>
      <c r="S66" s="35">
        <v>155.4</v>
      </c>
      <c r="T66" s="35">
        <v>175.9</v>
      </c>
      <c r="U66" s="35">
        <v>171.5</v>
      </c>
      <c r="V66" s="35">
        <v>197</v>
      </c>
      <c r="W66" s="35">
        <v>163.19999999999999</v>
      </c>
      <c r="X66" s="35">
        <v>161.1</v>
      </c>
      <c r="Y66" s="35">
        <v>164.7</v>
      </c>
      <c r="Z66" s="35"/>
      <c r="AA66" s="35">
        <v>163.6</v>
      </c>
      <c r="AB66" s="35">
        <v>154.30000000000001</v>
      </c>
      <c r="AC66" s="35"/>
      <c r="AD66" s="35">
        <v>162.19999999999999</v>
      </c>
      <c r="AE66" s="35">
        <v>160.30000000000001</v>
      </c>
      <c r="AF66" s="35">
        <v>163.5</v>
      </c>
      <c r="AG66" s="43">
        <v>152.19999999999999</v>
      </c>
    </row>
    <row r="67" spans="2:33" ht="15.75" x14ac:dyDescent="0.25">
      <c r="B67" s="11"/>
      <c r="C67" s="158">
        <v>44501</v>
      </c>
      <c r="D67" s="169">
        <v>151</v>
      </c>
      <c r="E67" s="35">
        <v>204.9</v>
      </c>
      <c r="F67" s="35">
        <v>175.4</v>
      </c>
      <c r="G67" s="35">
        <v>159.6</v>
      </c>
      <c r="H67" s="35">
        <v>175.8</v>
      </c>
      <c r="I67" s="35">
        <v>160.30000000000001</v>
      </c>
      <c r="J67" s="35">
        <v>229.1</v>
      </c>
      <c r="K67" s="35">
        <v>165.1</v>
      </c>
      <c r="L67" s="35"/>
      <c r="M67" s="35">
        <v>162.30000000000001</v>
      </c>
      <c r="N67" s="35">
        <v>145.30000000000001</v>
      </c>
      <c r="O67" s="35">
        <v>159.69999999999999</v>
      </c>
      <c r="P67" s="35"/>
      <c r="Q67" s="35">
        <v>123.1</v>
      </c>
      <c r="R67" s="35">
        <v>167.2</v>
      </c>
      <c r="S67" s="35">
        <v>156.1</v>
      </c>
      <c r="T67" s="35">
        <v>176.8</v>
      </c>
      <c r="U67" s="35">
        <v>173.5</v>
      </c>
      <c r="V67" s="35">
        <v>197</v>
      </c>
      <c r="W67" s="35">
        <v>163.80000000000001</v>
      </c>
      <c r="X67" s="35">
        <v>162.4</v>
      </c>
      <c r="Y67" s="35">
        <v>165.2</v>
      </c>
      <c r="Z67" s="35"/>
      <c r="AA67" s="35">
        <v>164.2</v>
      </c>
      <c r="AB67" s="35">
        <v>155.19999999999999</v>
      </c>
      <c r="AC67" s="35"/>
      <c r="AD67" s="35">
        <v>161.6</v>
      </c>
      <c r="AE67" s="35">
        <v>160.80000000000001</v>
      </c>
      <c r="AF67" s="35">
        <v>164.2</v>
      </c>
      <c r="AG67" s="43">
        <v>151.19999999999999</v>
      </c>
    </row>
    <row r="68" spans="2:33" ht="15.75" x14ac:dyDescent="0.25">
      <c r="B68" s="11"/>
      <c r="C68" s="158">
        <v>44531</v>
      </c>
      <c r="D68" s="169">
        <v>151.6</v>
      </c>
      <c r="E68" s="35">
        <v>202.2</v>
      </c>
      <c r="F68" s="35">
        <v>180</v>
      </c>
      <c r="G68" s="35">
        <v>160</v>
      </c>
      <c r="H68" s="35">
        <v>173.5</v>
      </c>
      <c r="I68" s="35">
        <v>158.30000000000001</v>
      </c>
      <c r="J68" s="35">
        <v>219.5</v>
      </c>
      <c r="K68" s="35">
        <v>164.2</v>
      </c>
      <c r="L68" s="35"/>
      <c r="M68" s="35">
        <v>163.30000000000001</v>
      </c>
      <c r="N68" s="35">
        <v>146.69999999999999</v>
      </c>
      <c r="O68" s="35">
        <v>160.69999999999999</v>
      </c>
      <c r="P68" s="35"/>
      <c r="Q68" s="35">
        <v>121.9</v>
      </c>
      <c r="R68" s="35">
        <v>168.2</v>
      </c>
      <c r="S68" s="35">
        <v>156.5</v>
      </c>
      <c r="T68" s="35">
        <v>178.2</v>
      </c>
      <c r="U68" s="35">
        <v>172.2</v>
      </c>
      <c r="V68" s="35">
        <v>196.8</v>
      </c>
      <c r="W68" s="35">
        <v>164.5</v>
      </c>
      <c r="X68" s="35">
        <v>162.80000000000001</v>
      </c>
      <c r="Y68" s="35">
        <v>166</v>
      </c>
      <c r="Z68" s="35"/>
      <c r="AA68" s="35">
        <v>163.4</v>
      </c>
      <c r="AB68" s="35">
        <v>156</v>
      </c>
      <c r="AC68" s="35"/>
      <c r="AD68" s="35">
        <v>161.69999999999999</v>
      </c>
      <c r="AE68" s="35">
        <v>160.6</v>
      </c>
      <c r="AF68" s="35">
        <v>165.1</v>
      </c>
      <c r="AG68" s="43">
        <v>151.80000000000001</v>
      </c>
    </row>
    <row r="69" spans="2:33" ht="15.75" x14ac:dyDescent="0.25">
      <c r="B69" s="11"/>
      <c r="C69" s="158">
        <v>44562</v>
      </c>
      <c r="D69" s="169">
        <v>152.19999999999999</v>
      </c>
      <c r="E69" s="35">
        <v>202.1</v>
      </c>
      <c r="F69" s="35">
        <v>180.1</v>
      </c>
      <c r="G69" s="35">
        <v>160.4</v>
      </c>
      <c r="H69" s="35">
        <v>171</v>
      </c>
      <c r="I69" s="35">
        <v>156.5</v>
      </c>
      <c r="J69" s="35">
        <v>203.6</v>
      </c>
      <c r="K69" s="35">
        <v>163.80000000000001</v>
      </c>
      <c r="L69" s="35"/>
      <c r="M69" s="35">
        <v>164.7</v>
      </c>
      <c r="N69" s="35">
        <v>148.5</v>
      </c>
      <c r="O69" s="35">
        <v>162.19999999999999</v>
      </c>
      <c r="P69" s="35"/>
      <c r="Q69" s="35">
        <v>121.3</v>
      </c>
      <c r="R69" s="35">
        <v>169.8</v>
      </c>
      <c r="S69" s="35">
        <v>156.6</v>
      </c>
      <c r="T69" s="35">
        <v>179</v>
      </c>
      <c r="U69" s="35">
        <v>170.3</v>
      </c>
      <c r="V69" s="35">
        <v>196.4</v>
      </c>
      <c r="W69" s="35">
        <v>164.9</v>
      </c>
      <c r="X69" s="35">
        <v>163.19999999999999</v>
      </c>
      <c r="Y69" s="35">
        <v>166.6</v>
      </c>
      <c r="Z69" s="35"/>
      <c r="AA69" s="35">
        <v>164.5</v>
      </c>
      <c r="AB69" s="35">
        <v>156.80000000000001</v>
      </c>
      <c r="AC69" s="35"/>
      <c r="AD69" s="35">
        <v>161.6</v>
      </c>
      <c r="AE69" s="35">
        <v>161</v>
      </c>
      <c r="AF69" s="35">
        <v>166.1</v>
      </c>
      <c r="AG69" s="43">
        <v>152.69999999999999</v>
      </c>
    </row>
    <row r="70" spans="2:33" ht="15.75" x14ac:dyDescent="0.25">
      <c r="B70" s="11"/>
      <c r="C70" s="158">
        <v>44593</v>
      </c>
      <c r="D70" s="169">
        <v>152.5</v>
      </c>
      <c r="E70" s="35">
        <v>205.2</v>
      </c>
      <c r="F70" s="35">
        <v>176.4</v>
      </c>
      <c r="G70" s="35">
        <v>160.6</v>
      </c>
      <c r="H70" s="35">
        <v>171.5</v>
      </c>
      <c r="I70" s="35">
        <v>156.4</v>
      </c>
      <c r="J70" s="35">
        <v>198</v>
      </c>
      <c r="K70" s="35">
        <v>163.19999999999999</v>
      </c>
      <c r="L70" s="35"/>
      <c r="M70" s="35">
        <v>165.7</v>
      </c>
      <c r="N70" s="35">
        <v>150.4</v>
      </c>
      <c r="O70" s="35">
        <v>163.4</v>
      </c>
      <c r="P70" s="35"/>
      <c r="Q70" s="35">
        <v>120.6</v>
      </c>
      <c r="R70" s="35">
        <v>172.2</v>
      </c>
      <c r="S70" s="35">
        <v>156.69999999999999</v>
      </c>
      <c r="T70" s="35">
        <v>180</v>
      </c>
      <c r="U70" s="35">
        <v>170.2</v>
      </c>
      <c r="V70" s="35">
        <v>196.5</v>
      </c>
      <c r="W70" s="35">
        <v>165.5</v>
      </c>
      <c r="X70" s="35">
        <v>164.5</v>
      </c>
      <c r="Y70" s="35">
        <v>167.3</v>
      </c>
      <c r="Z70" s="35"/>
      <c r="AA70" s="35">
        <v>165.5</v>
      </c>
      <c r="AB70" s="35">
        <v>157.4</v>
      </c>
      <c r="AC70" s="35"/>
      <c r="AD70" s="35">
        <v>163</v>
      </c>
      <c r="AE70" s="35">
        <v>162</v>
      </c>
      <c r="AF70" s="35">
        <v>167.2</v>
      </c>
      <c r="AG70" s="43">
        <v>153.1</v>
      </c>
    </row>
    <row r="71" spans="2:33" ht="15.75" x14ac:dyDescent="0.25">
      <c r="B71" s="11"/>
      <c r="C71" s="158">
        <v>44621</v>
      </c>
      <c r="D71" s="169">
        <v>153.69999999999999</v>
      </c>
      <c r="E71" s="35">
        <v>215.8</v>
      </c>
      <c r="F71" s="35">
        <v>167.7</v>
      </c>
      <c r="G71" s="35">
        <v>162.6</v>
      </c>
      <c r="H71" s="35">
        <v>180</v>
      </c>
      <c r="I71" s="35">
        <v>159.6</v>
      </c>
      <c r="J71" s="35">
        <v>188.4</v>
      </c>
      <c r="K71" s="35">
        <v>163.4</v>
      </c>
      <c r="L71" s="35"/>
      <c r="M71" s="35">
        <v>167.1</v>
      </c>
      <c r="N71" s="35">
        <v>152.6</v>
      </c>
      <c r="O71" s="35">
        <v>164.9</v>
      </c>
      <c r="P71" s="35"/>
      <c r="Q71" s="35">
        <v>120.3</v>
      </c>
      <c r="R71" s="35">
        <v>174.7</v>
      </c>
      <c r="S71" s="35">
        <v>157.1</v>
      </c>
      <c r="T71" s="35">
        <v>181.5</v>
      </c>
      <c r="U71" s="35">
        <v>171.5</v>
      </c>
      <c r="V71" s="35">
        <v>197.5</v>
      </c>
      <c r="W71" s="35">
        <v>166.6</v>
      </c>
      <c r="X71" s="35">
        <v>167.4</v>
      </c>
      <c r="Y71" s="35">
        <v>168.3</v>
      </c>
      <c r="Z71" s="35"/>
      <c r="AA71" s="35">
        <v>165.3</v>
      </c>
      <c r="AB71" s="35">
        <v>158.6</v>
      </c>
      <c r="AC71" s="35"/>
      <c r="AD71" s="35">
        <v>164.5</v>
      </c>
      <c r="AE71" s="35">
        <v>162.69999999999999</v>
      </c>
      <c r="AF71" s="35">
        <v>168.2</v>
      </c>
      <c r="AG71" s="43">
        <v>154.19999999999999</v>
      </c>
    </row>
    <row r="72" spans="2:33" ht="15.75" x14ac:dyDescent="0.25">
      <c r="B72" s="11"/>
      <c r="C72" s="158">
        <v>44652</v>
      </c>
      <c r="D72" s="169">
        <v>155.4</v>
      </c>
      <c r="E72" s="35">
        <v>215.8</v>
      </c>
      <c r="F72" s="35">
        <v>164.6</v>
      </c>
      <c r="G72" s="35">
        <v>164.2</v>
      </c>
      <c r="H72" s="35">
        <v>186</v>
      </c>
      <c r="I72" s="35">
        <v>175.9</v>
      </c>
      <c r="J72" s="35">
        <v>190.7</v>
      </c>
      <c r="K72" s="35">
        <v>164</v>
      </c>
      <c r="L72" s="35"/>
      <c r="M72" s="35">
        <v>168.4</v>
      </c>
      <c r="N72" s="35">
        <v>154.5</v>
      </c>
      <c r="O72" s="35">
        <v>166.3</v>
      </c>
      <c r="P72" s="35"/>
      <c r="Q72" s="35">
        <v>120.5</v>
      </c>
      <c r="R72" s="35">
        <v>178</v>
      </c>
      <c r="S72" s="35">
        <v>157.5</v>
      </c>
      <c r="T72" s="35">
        <v>183.3</v>
      </c>
      <c r="U72" s="35">
        <v>174.5</v>
      </c>
      <c r="V72" s="35">
        <v>197.1</v>
      </c>
      <c r="W72" s="35">
        <v>167.2</v>
      </c>
      <c r="X72" s="35">
        <v>169</v>
      </c>
      <c r="Y72" s="35">
        <v>170.2</v>
      </c>
      <c r="Z72" s="35"/>
      <c r="AA72" s="35">
        <v>167</v>
      </c>
      <c r="AB72" s="35">
        <v>159.80000000000001</v>
      </c>
      <c r="AC72" s="35"/>
      <c r="AD72" s="35">
        <v>170.5</v>
      </c>
      <c r="AE72" s="35">
        <v>164</v>
      </c>
      <c r="AF72" s="35">
        <v>169</v>
      </c>
      <c r="AG72" s="43">
        <v>159.30000000000001</v>
      </c>
    </row>
    <row r="73" spans="2:33" ht="15.75" x14ac:dyDescent="0.25">
      <c r="B73" s="11"/>
      <c r="C73" s="158">
        <v>44682</v>
      </c>
      <c r="D73" s="169">
        <v>156.69999999999999</v>
      </c>
      <c r="E73" s="35">
        <v>221.2</v>
      </c>
      <c r="F73" s="35">
        <v>164.1</v>
      </c>
      <c r="G73" s="35">
        <v>165.4</v>
      </c>
      <c r="H73" s="35">
        <v>189.5</v>
      </c>
      <c r="I73" s="35">
        <v>174.5</v>
      </c>
      <c r="J73" s="35">
        <v>203.2</v>
      </c>
      <c r="K73" s="35">
        <v>164.1</v>
      </c>
      <c r="L73" s="35"/>
      <c r="M73" s="35">
        <v>170</v>
      </c>
      <c r="N73" s="35">
        <v>155.9</v>
      </c>
      <c r="O73" s="35">
        <v>167.8</v>
      </c>
      <c r="P73" s="35"/>
      <c r="Q73" s="35">
        <v>121.2</v>
      </c>
      <c r="R73" s="35">
        <v>181.4</v>
      </c>
      <c r="S73" s="35">
        <v>158.5</v>
      </c>
      <c r="T73" s="35">
        <v>184.9</v>
      </c>
      <c r="U73" s="35">
        <v>177.5</v>
      </c>
      <c r="V73" s="35">
        <v>197.5</v>
      </c>
      <c r="W73" s="35">
        <v>167.6</v>
      </c>
      <c r="X73" s="35">
        <v>168.5</v>
      </c>
      <c r="Y73" s="35">
        <v>170.9</v>
      </c>
      <c r="Z73" s="35"/>
      <c r="AA73" s="35">
        <v>167.5</v>
      </c>
      <c r="AB73" s="35">
        <v>161.1</v>
      </c>
      <c r="AC73" s="35"/>
      <c r="AD73" s="35">
        <v>173.5</v>
      </c>
      <c r="AE73" s="35">
        <v>165.2</v>
      </c>
      <c r="AF73" s="35">
        <v>170.1</v>
      </c>
      <c r="AG73" s="43">
        <v>159.4</v>
      </c>
    </row>
    <row r="74" spans="2:33" ht="15.75" x14ac:dyDescent="0.25">
      <c r="B74" s="11"/>
      <c r="C74" s="158">
        <v>44713</v>
      </c>
      <c r="D74" s="169">
        <v>157.5</v>
      </c>
      <c r="E74" s="35">
        <v>223.4</v>
      </c>
      <c r="F74" s="35">
        <v>172.8</v>
      </c>
      <c r="G74" s="35">
        <v>166.4</v>
      </c>
      <c r="H74" s="35">
        <v>188.6</v>
      </c>
      <c r="I74" s="35">
        <v>174.1</v>
      </c>
      <c r="J74" s="35">
        <v>211.5</v>
      </c>
      <c r="K74" s="35">
        <v>163.6</v>
      </c>
      <c r="L74" s="35"/>
      <c r="M74" s="35">
        <v>171.6</v>
      </c>
      <c r="N74" s="35">
        <v>157.4</v>
      </c>
      <c r="O74" s="35">
        <v>169.4</v>
      </c>
      <c r="P74" s="35"/>
      <c r="Q74" s="35">
        <v>121.4</v>
      </c>
      <c r="R74" s="35">
        <v>183.5</v>
      </c>
      <c r="S74" s="35">
        <v>159.1</v>
      </c>
      <c r="T74" s="35">
        <v>186.3</v>
      </c>
      <c r="U74" s="35">
        <v>179.3</v>
      </c>
      <c r="V74" s="35">
        <v>198.3</v>
      </c>
      <c r="W74" s="35">
        <v>168</v>
      </c>
      <c r="X74" s="35">
        <v>169.5</v>
      </c>
      <c r="Y74" s="35">
        <v>171</v>
      </c>
      <c r="Z74" s="35"/>
      <c r="AA74" s="35">
        <v>166.8</v>
      </c>
      <c r="AB74" s="35">
        <v>162.1</v>
      </c>
      <c r="AC74" s="35"/>
      <c r="AD74" s="35">
        <v>174.9</v>
      </c>
      <c r="AE74" s="35">
        <v>166.5</v>
      </c>
      <c r="AF74" s="35">
        <v>170.9</v>
      </c>
      <c r="AG74" s="43">
        <v>157.19999999999999</v>
      </c>
    </row>
    <row r="75" spans="2:33" ht="15.75" x14ac:dyDescent="0.25">
      <c r="B75" s="11"/>
      <c r="C75" s="158">
        <v>44743</v>
      </c>
      <c r="D75" s="169">
        <v>159.30000000000001</v>
      </c>
      <c r="E75" s="35">
        <v>217.1</v>
      </c>
      <c r="F75" s="35">
        <v>176.6</v>
      </c>
      <c r="G75" s="35">
        <v>167.1</v>
      </c>
      <c r="H75" s="35">
        <v>184.8</v>
      </c>
      <c r="I75" s="35">
        <v>179.5</v>
      </c>
      <c r="J75" s="35">
        <v>208.5</v>
      </c>
      <c r="K75" s="35">
        <v>164</v>
      </c>
      <c r="L75" s="35"/>
      <c r="M75" s="35">
        <v>172.7</v>
      </c>
      <c r="N75" s="35">
        <v>158.69999999999999</v>
      </c>
      <c r="O75" s="35">
        <v>170.6</v>
      </c>
      <c r="P75" s="35"/>
      <c r="Q75" s="35">
        <v>121.5</v>
      </c>
      <c r="R75" s="35">
        <v>186.3</v>
      </c>
      <c r="S75" s="35">
        <v>159.80000000000001</v>
      </c>
      <c r="T75" s="35">
        <v>187.7</v>
      </c>
      <c r="U75" s="35">
        <v>179.4</v>
      </c>
      <c r="V75" s="35">
        <v>198.6</v>
      </c>
      <c r="W75" s="35">
        <v>168.6</v>
      </c>
      <c r="X75" s="35">
        <v>169.7</v>
      </c>
      <c r="Y75" s="35">
        <v>171.8</v>
      </c>
      <c r="Z75" s="35"/>
      <c r="AA75" s="35">
        <v>167.8</v>
      </c>
      <c r="AB75" s="35">
        <v>163.1</v>
      </c>
      <c r="AC75" s="35"/>
      <c r="AD75" s="35">
        <v>179.5</v>
      </c>
      <c r="AE75" s="35">
        <v>169.1</v>
      </c>
      <c r="AF75" s="35">
        <v>171.7</v>
      </c>
      <c r="AG75" s="43">
        <v>157.4</v>
      </c>
    </row>
    <row r="76" spans="2:33" ht="15.75" x14ac:dyDescent="0.25">
      <c r="B76" s="11"/>
      <c r="C76" s="158">
        <v>44774</v>
      </c>
      <c r="D76" s="169">
        <v>162.1</v>
      </c>
      <c r="E76" s="35">
        <v>210.9</v>
      </c>
      <c r="F76" s="35">
        <v>170.6</v>
      </c>
      <c r="G76" s="35">
        <v>168.4</v>
      </c>
      <c r="H76" s="35">
        <v>182.5</v>
      </c>
      <c r="I76" s="35">
        <v>177.1</v>
      </c>
      <c r="J76" s="35">
        <v>213.1</v>
      </c>
      <c r="K76" s="35">
        <v>167.3</v>
      </c>
      <c r="L76" s="35"/>
      <c r="M76" s="35">
        <v>173.7</v>
      </c>
      <c r="N76" s="35">
        <v>160</v>
      </c>
      <c r="O76" s="35">
        <v>171.6</v>
      </c>
      <c r="P76" s="35"/>
      <c r="Q76" s="35">
        <v>122.2</v>
      </c>
      <c r="R76" s="35">
        <v>189.7</v>
      </c>
      <c r="S76" s="35">
        <v>160.5</v>
      </c>
      <c r="T76" s="35">
        <v>188.9</v>
      </c>
      <c r="U76" s="35">
        <v>180.4</v>
      </c>
      <c r="V76" s="35">
        <v>198.7</v>
      </c>
      <c r="W76" s="35">
        <v>169.3</v>
      </c>
      <c r="X76" s="35">
        <v>171.1</v>
      </c>
      <c r="Y76" s="35">
        <v>172.6</v>
      </c>
      <c r="Z76" s="35"/>
      <c r="AA76" s="35">
        <v>169</v>
      </c>
      <c r="AB76" s="35">
        <v>164.2</v>
      </c>
      <c r="AC76" s="35"/>
      <c r="AD76" s="35">
        <v>178.4</v>
      </c>
      <c r="AE76" s="35">
        <v>169.9</v>
      </c>
      <c r="AF76" s="35">
        <v>172.6</v>
      </c>
      <c r="AG76" s="43">
        <v>157.69999999999999</v>
      </c>
    </row>
    <row r="77" spans="2:33" ht="15.75" x14ac:dyDescent="0.25">
      <c r="B77" s="11"/>
      <c r="C77" s="158">
        <v>44805</v>
      </c>
      <c r="D77" s="169">
        <v>164.9</v>
      </c>
      <c r="E77" s="35">
        <v>213.7</v>
      </c>
      <c r="F77" s="35">
        <v>170.9</v>
      </c>
      <c r="G77" s="35">
        <v>170.1</v>
      </c>
      <c r="H77" s="35">
        <v>179.3</v>
      </c>
      <c r="I77" s="35">
        <v>167.5</v>
      </c>
      <c r="J77" s="35">
        <v>220.8</v>
      </c>
      <c r="K77" s="35">
        <v>169.2</v>
      </c>
      <c r="L77" s="35"/>
      <c r="M77" s="35">
        <v>175</v>
      </c>
      <c r="N77" s="35">
        <v>161.69999999999999</v>
      </c>
      <c r="O77" s="35">
        <v>173</v>
      </c>
      <c r="P77" s="35"/>
      <c r="Q77" s="35">
        <v>123.1</v>
      </c>
      <c r="R77" s="35">
        <v>193.6</v>
      </c>
      <c r="S77" s="35">
        <v>161.1</v>
      </c>
      <c r="T77" s="35">
        <v>190.4</v>
      </c>
      <c r="U77" s="35">
        <v>181.8</v>
      </c>
      <c r="V77" s="35">
        <v>199.7</v>
      </c>
      <c r="W77" s="35">
        <v>170</v>
      </c>
      <c r="X77" s="35">
        <v>170.8</v>
      </c>
      <c r="Y77" s="35">
        <v>173.1</v>
      </c>
      <c r="Z77" s="35"/>
      <c r="AA77" s="35">
        <v>169.5</v>
      </c>
      <c r="AB77" s="35">
        <v>165</v>
      </c>
      <c r="AC77" s="35"/>
      <c r="AD77" s="35">
        <v>179.2</v>
      </c>
      <c r="AE77" s="35">
        <v>170.9</v>
      </c>
      <c r="AF77" s="35">
        <v>173.8</v>
      </c>
      <c r="AG77" s="43">
        <v>158.19999999999999</v>
      </c>
    </row>
    <row r="78" spans="2:33" ht="15.75" x14ac:dyDescent="0.25">
      <c r="B78" s="11"/>
      <c r="C78" s="158">
        <v>44835</v>
      </c>
      <c r="D78" s="169">
        <v>166.4</v>
      </c>
      <c r="E78" s="35">
        <v>214.9</v>
      </c>
      <c r="F78" s="35">
        <v>171.9</v>
      </c>
      <c r="G78" s="35">
        <v>171</v>
      </c>
      <c r="H78" s="35">
        <v>177.7</v>
      </c>
      <c r="I78" s="35">
        <v>165.7</v>
      </c>
      <c r="J78" s="35">
        <v>228.6</v>
      </c>
      <c r="K78" s="35">
        <v>169.9</v>
      </c>
      <c r="L78" s="35"/>
      <c r="M78" s="35">
        <v>175.5</v>
      </c>
      <c r="N78" s="35">
        <v>162.6</v>
      </c>
      <c r="O78" s="35">
        <v>173.6</v>
      </c>
      <c r="P78" s="35"/>
      <c r="Q78" s="35">
        <v>123.4</v>
      </c>
      <c r="R78" s="35">
        <v>196.4</v>
      </c>
      <c r="S78" s="35">
        <v>161.6</v>
      </c>
      <c r="T78" s="35">
        <v>191.5</v>
      </c>
      <c r="U78" s="35">
        <v>183.3</v>
      </c>
      <c r="V78" s="35">
        <v>200.1</v>
      </c>
      <c r="W78" s="35">
        <v>170.6</v>
      </c>
      <c r="X78" s="35">
        <v>172</v>
      </c>
      <c r="Y78" s="35">
        <v>173.9</v>
      </c>
      <c r="Z78" s="35"/>
      <c r="AA78" s="35">
        <v>171.2</v>
      </c>
      <c r="AB78" s="35">
        <v>166</v>
      </c>
      <c r="AC78" s="35"/>
      <c r="AD78" s="35">
        <v>180</v>
      </c>
      <c r="AE78" s="35">
        <v>171.2</v>
      </c>
      <c r="AF78" s="35">
        <v>174.7</v>
      </c>
      <c r="AG78" s="43">
        <v>158.80000000000001</v>
      </c>
    </row>
    <row r="79" spans="2:33" ht="15.75" x14ac:dyDescent="0.25">
      <c r="B79" s="11"/>
      <c r="C79" s="158">
        <v>44866</v>
      </c>
      <c r="D79" s="169">
        <v>168.4</v>
      </c>
      <c r="E79" s="35">
        <v>213.4</v>
      </c>
      <c r="F79" s="35">
        <v>183.2</v>
      </c>
      <c r="G79" s="35">
        <v>172.3</v>
      </c>
      <c r="H79" s="35">
        <v>180</v>
      </c>
      <c r="I79" s="35">
        <v>162.6</v>
      </c>
      <c r="J79" s="35">
        <v>205.5</v>
      </c>
      <c r="K79" s="35">
        <v>171</v>
      </c>
      <c r="L79" s="35"/>
      <c r="M79" s="35">
        <v>176.7</v>
      </c>
      <c r="N79" s="35">
        <v>163.5</v>
      </c>
      <c r="O79" s="35">
        <v>174.7</v>
      </c>
      <c r="P79" s="35"/>
      <c r="Q79" s="35">
        <v>123.4</v>
      </c>
      <c r="R79" s="35">
        <v>198.8</v>
      </c>
      <c r="S79" s="35">
        <v>162.1</v>
      </c>
      <c r="T79" s="35">
        <v>192.4</v>
      </c>
      <c r="U79" s="35">
        <v>181.3</v>
      </c>
      <c r="V79" s="35">
        <v>200.6</v>
      </c>
      <c r="W79" s="35">
        <v>170.8</v>
      </c>
      <c r="X79" s="35">
        <v>173.4</v>
      </c>
      <c r="Y79" s="35">
        <v>174.6</v>
      </c>
      <c r="Z79" s="35"/>
      <c r="AA79" s="35">
        <v>171.8</v>
      </c>
      <c r="AB79" s="35">
        <v>166.9</v>
      </c>
      <c r="AC79" s="35"/>
      <c r="AD79" s="35">
        <v>180.3</v>
      </c>
      <c r="AE79" s="35">
        <v>171.5</v>
      </c>
      <c r="AF79" s="35">
        <v>175.8</v>
      </c>
      <c r="AG79" s="43">
        <v>158.9</v>
      </c>
    </row>
    <row r="80" spans="2:33" ht="15.75" x14ac:dyDescent="0.25">
      <c r="B80" s="11"/>
      <c r="C80" s="158">
        <v>44896</v>
      </c>
      <c r="D80" s="169">
        <v>170.2</v>
      </c>
      <c r="E80" s="35">
        <v>212.9</v>
      </c>
      <c r="F80" s="35">
        <v>191.9</v>
      </c>
      <c r="G80" s="35">
        <v>173.9</v>
      </c>
      <c r="H80" s="35">
        <v>179.1</v>
      </c>
      <c r="I80" s="35">
        <v>159.5</v>
      </c>
      <c r="J80" s="35">
        <v>178.7</v>
      </c>
      <c r="K80" s="35">
        <v>171.3</v>
      </c>
      <c r="L80" s="35"/>
      <c r="M80" s="35">
        <v>177.7</v>
      </c>
      <c r="N80" s="35">
        <v>164.5</v>
      </c>
      <c r="O80" s="35">
        <v>175.7</v>
      </c>
      <c r="P80" s="35"/>
      <c r="Q80" s="35">
        <v>123.1</v>
      </c>
      <c r="R80" s="35">
        <v>200.5</v>
      </c>
      <c r="S80" s="35">
        <v>162.80000000000001</v>
      </c>
      <c r="T80" s="35">
        <v>193.3</v>
      </c>
      <c r="U80" s="35">
        <v>178.6</v>
      </c>
      <c r="V80" s="35">
        <v>201.1</v>
      </c>
      <c r="W80" s="35">
        <v>171.2</v>
      </c>
      <c r="X80" s="35">
        <v>175.7</v>
      </c>
      <c r="Y80" s="35">
        <v>175.5</v>
      </c>
      <c r="Z80" s="35"/>
      <c r="AA80" s="35">
        <v>170.7</v>
      </c>
      <c r="AB80" s="35">
        <v>167.3</v>
      </c>
      <c r="AC80" s="35"/>
      <c r="AD80" s="35">
        <v>180.6</v>
      </c>
      <c r="AE80" s="35">
        <v>171.8</v>
      </c>
      <c r="AF80" s="35">
        <v>177.2</v>
      </c>
      <c r="AG80" s="43">
        <v>159.4</v>
      </c>
    </row>
    <row r="81" spans="2:33" ht="15.75" x14ac:dyDescent="0.25">
      <c r="B81" s="11"/>
      <c r="C81" s="158">
        <v>44927</v>
      </c>
      <c r="D81" s="169">
        <v>173.3</v>
      </c>
      <c r="E81" s="35">
        <v>215.2</v>
      </c>
      <c r="F81" s="35">
        <v>197</v>
      </c>
      <c r="G81" s="35">
        <v>175.2</v>
      </c>
      <c r="H81" s="35">
        <v>178</v>
      </c>
      <c r="I81" s="35">
        <v>160.5</v>
      </c>
      <c r="J81" s="35">
        <v>175.3</v>
      </c>
      <c r="K81" s="35">
        <v>171.2</v>
      </c>
      <c r="L81" s="35"/>
      <c r="M81" s="35">
        <v>178.7</v>
      </c>
      <c r="N81" s="35">
        <v>165.3</v>
      </c>
      <c r="O81" s="35">
        <v>176.6</v>
      </c>
      <c r="P81" s="35"/>
      <c r="Q81" s="35">
        <v>122.7</v>
      </c>
      <c r="R81" s="35">
        <v>204.3</v>
      </c>
      <c r="S81" s="35">
        <v>163.69999999999999</v>
      </c>
      <c r="T81" s="35">
        <v>194.3</v>
      </c>
      <c r="U81" s="35">
        <v>179.5</v>
      </c>
      <c r="V81" s="35">
        <v>201.6</v>
      </c>
      <c r="W81" s="35">
        <v>171.8</v>
      </c>
      <c r="X81" s="35">
        <v>178.4</v>
      </c>
      <c r="Y81" s="35">
        <v>176.5</v>
      </c>
      <c r="Z81" s="35"/>
      <c r="AA81" s="35">
        <v>172.1</v>
      </c>
      <c r="AB81" s="35">
        <v>168</v>
      </c>
      <c r="AC81" s="35"/>
      <c r="AD81" s="35">
        <v>180.1</v>
      </c>
      <c r="AE81" s="35">
        <v>171.8</v>
      </c>
      <c r="AF81" s="35">
        <v>178.5</v>
      </c>
      <c r="AG81" s="43">
        <v>159.5</v>
      </c>
    </row>
    <row r="82" spans="2:33" ht="15.75" x14ac:dyDescent="0.25">
      <c r="B82" s="11"/>
      <c r="C82" s="158">
        <v>44958</v>
      </c>
      <c r="D82" s="169">
        <v>174.7</v>
      </c>
      <c r="E82" s="35">
        <v>212.2</v>
      </c>
      <c r="F82" s="35">
        <v>177.2</v>
      </c>
      <c r="G82" s="35">
        <v>177.9</v>
      </c>
      <c r="H82" s="35">
        <v>172.2</v>
      </c>
      <c r="I82" s="35">
        <v>172.1</v>
      </c>
      <c r="J82" s="35">
        <v>175.8</v>
      </c>
      <c r="K82" s="35">
        <v>172.2</v>
      </c>
      <c r="L82" s="35"/>
      <c r="M82" s="35">
        <v>180.3</v>
      </c>
      <c r="N82" s="35">
        <v>167</v>
      </c>
      <c r="O82" s="35">
        <v>178.2</v>
      </c>
      <c r="P82" s="35"/>
      <c r="Q82" s="35">
        <v>121.9</v>
      </c>
      <c r="R82" s="35">
        <v>204.8</v>
      </c>
      <c r="S82" s="35">
        <v>164.9</v>
      </c>
      <c r="T82" s="35">
        <v>196.6</v>
      </c>
      <c r="U82" s="35">
        <v>180.7</v>
      </c>
      <c r="V82" s="35">
        <v>202.7</v>
      </c>
      <c r="W82" s="35">
        <v>172.8</v>
      </c>
      <c r="X82" s="35">
        <v>180.7</v>
      </c>
      <c r="Y82" s="35">
        <v>177.9</v>
      </c>
      <c r="Z82" s="35"/>
      <c r="AA82" s="35">
        <v>173.5</v>
      </c>
      <c r="AB82" s="35">
        <v>169.2</v>
      </c>
      <c r="AC82" s="35"/>
      <c r="AD82" s="35">
        <v>182.8</v>
      </c>
      <c r="AE82" s="35">
        <v>172.5</v>
      </c>
      <c r="AF82" s="35">
        <v>180.8</v>
      </c>
      <c r="AG82" s="43">
        <v>159.80000000000001</v>
      </c>
    </row>
    <row r="83" spans="2:33" ht="15.75" x14ac:dyDescent="0.25">
      <c r="B83" s="11"/>
      <c r="C83" s="158">
        <v>44986</v>
      </c>
      <c r="D83" s="169">
        <v>174.7</v>
      </c>
      <c r="E83" s="35">
        <v>212.2</v>
      </c>
      <c r="F83" s="35">
        <v>177.2</v>
      </c>
      <c r="G83" s="35">
        <v>177.9</v>
      </c>
      <c r="H83" s="35">
        <v>172.2</v>
      </c>
      <c r="I83" s="35">
        <v>172.1</v>
      </c>
      <c r="J83" s="35">
        <v>175.9</v>
      </c>
      <c r="K83" s="35">
        <v>172.2</v>
      </c>
      <c r="L83" s="35"/>
      <c r="M83" s="35">
        <v>180.2</v>
      </c>
      <c r="N83" s="35">
        <v>167</v>
      </c>
      <c r="O83" s="35">
        <v>178.2</v>
      </c>
      <c r="P83" s="35"/>
      <c r="Q83" s="35">
        <v>121.9</v>
      </c>
      <c r="R83" s="35">
        <v>204.8</v>
      </c>
      <c r="S83" s="35">
        <v>164.9</v>
      </c>
      <c r="T83" s="35">
        <v>196.6</v>
      </c>
      <c r="U83" s="35">
        <v>180.8</v>
      </c>
      <c r="V83" s="35">
        <v>202.7</v>
      </c>
      <c r="W83" s="35">
        <v>172.8</v>
      </c>
      <c r="X83" s="35">
        <v>180.7</v>
      </c>
      <c r="Y83" s="35">
        <v>177.9</v>
      </c>
      <c r="Z83" s="35"/>
      <c r="AA83" s="35">
        <v>173.5</v>
      </c>
      <c r="AB83" s="35">
        <v>169.2</v>
      </c>
      <c r="AC83" s="35"/>
      <c r="AD83" s="35">
        <v>182.6</v>
      </c>
      <c r="AE83" s="35">
        <v>172.5</v>
      </c>
      <c r="AF83" s="35">
        <v>180.8</v>
      </c>
      <c r="AG83" s="43">
        <v>159.80000000000001</v>
      </c>
    </row>
    <row r="84" spans="2:33" ht="15.75" x14ac:dyDescent="0.25">
      <c r="B84" s="11"/>
      <c r="C84" s="158">
        <v>45017</v>
      </c>
      <c r="D84" s="169">
        <v>174.8</v>
      </c>
      <c r="E84" s="35">
        <v>213.7</v>
      </c>
      <c r="F84" s="35">
        <v>172.4</v>
      </c>
      <c r="G84" s="35">
        <v>178.8</v>
      </c>
      <c r="H84" s="35">
        <v>168.7</v>
      </c>
      <c r="I84" s="35">
        <v>179.2</v>
      </c>
      <c r="J84" s="35">
        <v>179.9</v>
      </c>
      <c r="K84" s="35">
        <v>174.7</v>
      </c>
      <c r="L84" s="35"/>
      <c r="M84" s="35">
        <v>181</v>
      </c>
      <c r="N84" s="35">
        <v>167.7</v>
      </c>
      <c r="O84" s="35">
        <v>178.9</v>
      </c>
      <c r="P84" s="35"/>
      <c r="Q84" s="35">
        <v>123.1</v>
      </c>
      <c r="R84" s="35">
        <v>207.8</v>
      </c>
      <c r="S84" s="35">
        <v>165.5</v>
      </c>
      <c r="T84" s="35">
        <v>197</v>
      </c>
      <c r="U84" s="35">
        <v>182.1</v>
      </c>
      <c r="V84" s="35">
        <v>203.5</v>
      </c>
      <c r="W84" s="35">
        <v>173.2</v>
      </c>
      <c r="X84" s="35">
        <v>183.8</v>
      </c>
      <c r="Y84" s="35">
        <v>178.9</v>
      </c>
      <c r="Z84" s="35"/>
      <c r="AA84" s="35">
        <v>175.2</v>
      </c>
      <c r="AB84" s="35">
        <v>169.6</v>
      </c>
      <c r="AC84" s="35"/>
      <c r="AD84" s="35">
        <v>182.1</v>
      </c>
      <c r="AE84" s="35">
        <v>174.2</v>
      </c>
      <c r="AF84" s="35">
        <v>181.5</v>
      </c>
      <c r="AG84" s="43">
        <v>160.1</v>
      </c>
    </row>
    <row r="85" spans="2:33" ht="16.5" thickBot="1" x14ac:dyDescent="0.3">
      <c r="B85" s="12"/>
      <c r="C85" s="159">
        <v>45047</v>
      </c>
      <c r="D85" s="170">
        <v>174.7</v>
      </c>
      <c r="E85" s="44">
        <v>219.4</v>
      </c>
      <c r="F85" s="44">
        <v>176.7</v>
      </c>
      <c r="G85" s="44">
        <v>179.4</v>
      </c>
      <c r="H85" s="44">
        <v>164.4</v>
      </c>
      <c r="I85" s="44">
        <v>175.8</v>
      </c>
      <c r="J85" s="44">
        <v>185</v>
      </c>
      <c r="K85" s="44">
        <v>176.9</v>
      </c>
      <c r="L85" s="44"/>
      <c r="M85" s="44">
        <v>181.3</v>
      </c>
      <c r="N85" s="44">
        <v>168.1</v>
      </c>
      <c r="O85" s="44">
        <v>179.3</v>
      </c>
      <c r="P85" s="44"/>
      <c r="Q85" s="44">
        <v>124.2</v>
      </c>
      <c r="R85" s="44">
        <v>211.9</v>
      </c>
      <c r="S85" s="44">
        <v>165.9</v>
      </c>
      <c r="T85" s="44">
        <v>197.7</v>
      </c>
      <c r="U85" s="44">
        <v>183.1</v>
      </c>
      <c r="V85" s="44">
        <v>204.2</v>
      </c>
      <c r="W85" s="44">
        <v>173.8</v>
      </c>
      <c r="X85" s="44">
        <v>184.9</v>
      </c>
      <c r="Y85" s="44">
        <v>179.5</v>
      </c>
      <c r="Z85" s="44"/>
      <c r="AA85" s="44">
        <v>175.6</v>
      </c>
      <c r="AB85" s="44">
        <v>170.1</v>
      </c>
      <c r="AC85" s="44"/>
      <c r="AD85" s="44">
        <v>183.4</v>
      </c>
      <c r="AE85" s="44">
        <v>174.8</v>
      </c>
      <c r="AF85" s="44">
        <v>182.2</v>
      </c>
      <c r="AG85" s="45">
        <v>160.4</v>
      </c>
    </row>
    <row r="86" spans="2:33" ht="15.75" x14ac:dyDescent="0.25">
      <c r="B86" s="121"/>
      <c r="C86" s="12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spans="2:33" ht="15.75" x14ac:dyDescent="0.25">
      <c r="B87" s="121"/>
      <c r="C87" s="12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spans="2:33" ht="15.75" x14ac:dyDescent="0.25">
      <c r="B88" s="121"/>
      <c r="C88" s="12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spans="2:33" ht="15.75" x14ac:dyDescent="0.25">
      <c r="B89" s="121"/>
      <c r="C89" s="12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spans="2:33" s="33" customFormat="1" ht="15.75" x14ac:dyDescent="0.25">
      <c r="B90" s="148"/>
      <c r="C90" s="148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</row>
    <row r="91" spans="2:33" ht="15.75" x14ac:dyDescent="0.25">
      <c r="B91" s="121"/>
      <c r="C91" s="121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spans="2:33" ht="16.5" thickBot="1" x14ac:dyDescent="0.3">
      <c r="B92" s="121"/>
      <c r="C92" s="121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2:33" ht="27" thickBot="1" x14ac:dyDescent="0.45">
      <c r="B93" s="233" t="s">
        <v>204</v>
      </c>
      <c r="C93" s="234"/>
      <c r="D93" s="234"/>
      <c r="E93" s="234"/>
      <c r="F93" s="234"/>
      <c r="G93" s="234"/>
      <c r="H93" s="234"/>
      <c r="I93" s="234"/>
      <c r="J93" s="234"/>
      <c r="K93" s="234"/>
      <c r="L93" s="234"/>
      <c r="M93" s="234"/>
      <c r="N93" s="234"/>
      <c r="O93" s="234"/>
      <c r="P93" s="234"/>
      <c r="Q93" s="234"/>
      <c r="R93" s="234"/>
      <c r="S93" s="234"/>
      <c r="T93" s="235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2:33" ht="15.75" x14ac:dyDescent="0.25">
      <c r="B94" s="121"/>
      <c r="C94" s="12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spans="2:33" ht="16.5" thickBot="1" x14ac:dyDescent="0.3">
      <c r="B95" s="121"/>
      <c r="C95" s="121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2:33" ht="15.75" x14ac:dyDescent="0.25">
      <c r="B96" s="236" t="s">
        <v>197</v>
      </c>
      <c r="C96" s="237"/>
      <c r="D96" s="237"/>
      <c r="E96" s="143">
        <v>44197</v>
      </c>
      <c r="F96" s="143">
        <v>44228</v>
      </c>
      <c r="G96" s="143">
        <v>44256</v>
      </c>
      <c r="H96" s="143">
        <v>44287</v>
      </c>
      <c r="I96" s="143">
        <v>44317</v>
      </c>
      <c r="J96" s="143">
        <v>44348</v>
      </c>
      <c r="K96" s="143">
        <v>44378</v>
      </c>
      <c r="L96" s="143">
        <v>44409</v>
      </c>
      <c r="M96" s="143">
        <v>44440</v>
      </c>
      <c r="N96" s="143">
        <v>44470</v>
      </c>
      <c r="O96" s="143">
        <v>44501</v>
      </c>
      <c r="P96" s="143">
        <v>44531</v>
      </c>
      <c r="Q96" s="143">
        <v>44562</v>
      </c>
      <c r="R96" s="143">
        <v>44593</v>
      </c>
      <c r="S96" s="143">
        <v>44621</v>
      </c>
      <c r="T96" s="143">
        <v>44652</v>
      </c>
      <c r="U96" s="143">
        <v>44682</v>
      </c>
      <c r="V96" s="143">
        <v>44713</v>
      </c>
      <c r="W96" s="143">
        <v>44743</v>
      </c>
      <c r="X96" s="143">
        <v>44774</v>
      </c>
      <c r="Y96" s="143">
        <v>44805</v>
      </c>
      <c r="Z96" s="143">
        <v>44835</v>
      </c>
      <c r="AA96" s="143">
        <v>44866</v>
      </c>
      <c r="AB96" s="143">
        <v>44896</v>
      </c>
      <c r="AC96" s="143">
        <v>44927</v>
      </c>
      <c r="AD96" s="143">
        <v>44958</v>
      </c>
      <c r="AE96" s="143">
        <v>44986</v>
      </c>
      <c r="AF96" s="143">
        <v>45017</v>
      </c>
      <c r="AG96" s="144">
        <v>45047</v>
      </c>
    </row>
    <row r="97" spans="2:33" ht="16.5" thickBot="1" x14ac:dyDescent="0.3">
      <c r="B97" s="238"/>
      <c r="C97" s="239"/>
      <c r="D97" s="239"/>
      <c r="E97" s="171">
        <v>54.794569624999994</v>
      </c>
      <c r="F97" s="171">
        <v>61.216117289473672</v>
      </c>
      <c r="G97" s="171">
        <v>64.729496782608663</v>
      </c>
      <c r="H97" s="171">
        <v>63.396976500000008</v>
      </c>
      <c r="I97" s="171">
        <v>66.953084852941174</v>
      </c>
      <c r="J97" s="171">
        <v>71.982647477272721</v>
      </c>
      <c r="K97" s="171">
        <v>73.539060523809511</v>
      </c>
      <c r="L97" s="172">
        <v>69.804724424999989</v>
      </c>
      <c r="M97" s="171">
        <v>73.130738295454549</v>
      </c>
      <c r="N97" s="171">
        <v>82.107393785714294</v>
      </c>
      <c r="O97" s="171">
        <v>80.637301023809528</v>
      </c>
      <c r="P97" s="172">
        <v>73.298823523809531</v>
      </c>
      <c r="Q97" s="171">
        <v>84.666318799999985</v>
      </c>
      <c r="R97" s="171">
        <v>94.067715194444446</v>
      </c>
      <c r="S97" s="171">
        <v>112.87479254347826</v>
      </c>
      <c r="T97" s="171">
        <v>102.96599786842103</v>
      </c>
      <c r="U97" s="171">
        <v>109.50503773684208</v>
      </c>
      <c r="V97" s="171">
        <v>116.01138504999999</v>
      </c>
      <c r="W97" s="171">
        <v>105.49124737500001</v>
      </c>
      <c r="X97" s="171">
        <v>97.404465428571427</v>
      </c>
      <c r="Y97" s="171">
        <v>90.706344809523813</v>
      </c>
      <c r="Z97" s="172">
        <v>91.698948700000003</v>
      </c>
      <c r="AA97" s="171">
        <v>87.552266068181822</v>
      </c>
      <c r="AB97" s="171">
        <v>78.100942275000008</v>
      </c>
      <c r="AC97" s="171">
        <v>80.922269684210534</v>
      </c>
      <c r="AD97" s="172">
        <v>82.278706675000009</v>
      </c>
      <c r="AE97" s="171">
        <v>78.539480282608693</v>
      </c>
      <c r="AF97" s="171">
        <v>83.755358416666667</v>
      </c>
      <c r="AG97" s="173">
        <v>74.981547824999993</v>
      </c>
    </row>
    <row r="98" spans="2:33" ht="19.5" thickBot="1" x14ac:dyDescent="0.35">
      <c r="B98" s="240" t="s">
        <v>198</v>
      </c>
      <c r="C98" s="241"/>
      <c r="D98" s="242"/>
      <c r="E98" s="243" t="s">
        <v>199</v>
      </c>
      <c r="F98" s="244"/>
      <c r="G98" s="244"/>
      <c r="H98" s="244"/>
      <c r="I98" s="244"/>
      <c r="J98" s="244"/>
      <c r="K98" s="245"/>
      <c r="L98" s="129"/>
      <c r="M98" s="243" t="s">
        <v>200</v>
      </c>
      <c r="N98" s="244"/>
      <c r="O98" s="245"/>
      <c r="P98" s="123"/>
      <c r="Q98" s="243" t="s">
        <v>201</v>
      </c>
      <c r="R98" s="244"/>
      <c r="S98" s="244"/>
      <c r="T98" s="244"/>
      <c r="U98" s="244"/>
      <c r="V98" s="244"/>
      <c r="W98" s="244"/>
      <c r="X98" s="244"/>
      <c r="Y98" s="245"/>
      <c r="Z98" s="129"/>
      <c r="AA98" s="231" t="s">
        <v>20</v>
      </c>
      <c r="AB98" s="246"/>
      <c r="AC98" s="155"/>
      <c r="AD98" s="140" t="s">
        <v>62</v>
      </c>
      <c r="AE98" s="140" t="s">
        <v>26</v>
      </c>
      <c r="AF98" s="140" t="s">
        <v>93</v>
      </c>
      <c r="AG98" s="140" t="s">
        <v>60</v>
      </c>
    </row>
    <row r="99" spans="2:33" ht="51.75" thickBot="1" x14ac:dyDescent="0.3">
      <c r="B99" s="141"/>
      <c r="C99" s="142"/>
      <c r="D99" s="127" t="s">
        <v>196</v>
      </c>
      <c r="E99" s="127" t="s">
        <v>195</v>
      </c>
      <c r="F99" s="127" t="s">
        <v>5</v>
      </c>
      <c r="G99" s="128" t="s">
        <v>6</v>
      </c>
      <c r="H99" s="128" t="s">
        <v>7</v>
      </c>
      <c r="I99" s="128" t="s">
        <v>8</v>
      </c>
      <c r="J99" s="128" t="s">
        <v>9</v>
      </c>
      <c r="K99" s="128" t="s">
        <v>10</v>
      </c>
      <c r="L99" s="156"/>
      <c r="M99" s="128" t="s">
        <v>17</v>
      </c>
      <c r="N99" s="128" t="s">
        <v>18</v>
      </c>
      <c r="O99" s="128" t="s">
        <v>19</v>
      </c>
      <c r="P99" s="125"/>
      <c r="Q99" s="133" t="s">
        <v>11</v>
      </c>
      <c r="R99" s="127" t="s">
        <v>12</v>
      </c>
      <c r="S99" s="134" t="s">
        <v>13</v>
      </c>
      <c r="T99" s="135" t="s">
        <v>14</v>
      </c>
      <c r="U99" s="134" t="s">
        <v>15</v>
      </c>
      <c r="V99" s="135" t="s">
        <v>16</v>
      </c>
      <c r="W99" s="136" t="s">
        <v>25</v>
      </c>
      <c r="X99" s="137" t="s">
        <v>27</v>
      </c>
      <c r="Y99" s="137" t="s">
        <v>28</v>
      </c>
      <c r="Z99" s="156"/>
      <c r="AA99" s="153" t="s">
        <v>20</v>
      </c>
      <c r="AB99" s="137" t="s">
        <v>22</v>
      </c>
      <c r="AD99" s="152" t="s">
        <v>21</v>
      </c>
      <c r="AE99" s="127" t="s">
        <v>26</v>
      </c>
      <c r="AF99" s="128" t="s">
        <v>23</v>
      </c>
      <c r="AG99" s="137" t="s">
        <v>24</v>
      </c>
    </row>
    <row r="100" spans="2:33" ht="19.5" thickBot="1" x14ac:dyDescent="0.3">
      <c r="B100" s="11"/>
      <c r="C100" s="145" t="s">
        <v>2</v>
      </c>
      <c r="D100" s="160">
        <f t="shared" ref="D100:K100" si="4">CORREL(D$101:D$129,$E$97:$AG$97)</f>
        <v>0.25709118266940312</v>
      </c>
      <c r="E100" s="160">
        <f t="shared" si="4"/>
        <v>0.76398587514988647</v>
      </c>
      <c r="F100" s="160">
        <f t="shared" si="4"/>
        <v>-0.18631242773391149</v>
      </c>
      <c r="G100" s="160">
        <f t="shared" si="4"/>
        <v>0.35310712091833324</v>
      </c>
      <c r="H100" s="160">
        <f t="shared" si="4"/>
        <v>0.809472546731826</v>
      </c>
      <c r="I100" s="160">
        <f t="shared" si="4"/>
        <v>0.47238561148587938</v>
      </c>
      <c r="J100" s="160">
        <f t="shared" si="4"/>
        <v>0.34646306252276993</v>
      </c>
      <c r="K100" s="160">
        <f t="shared" si="4"/>
        <v>0.17607913708798811</v>
      </c>
      <c r="L100" s="163"/>
      <c r="M100" s="160">
        <f t="shared" ref="M100:AG100" si="5">CORREL(M$101:M$129,$E$97:$AG$97)</f>
        <v>0.51957668279106495</v>
      </c>
      <c r="N100" s="160">
        <f t="shared" si="5"/>
        <v>0.54712485430074953</v>
      </c>
      <c r="O100" s="160">
        <f t="shared" si="5"/>
        <v>0.52415491238151624</v>
      </c>
      <c r="P100" s="163"/>
      <c r="Q100" s="160">
        <f t="shared" si="5"/>
        <v>0.50195747329651963</v>
      </c>
      <c r="R100" s="160">
        <f t="shared" si="5"/>
        <v>0.33675993325991088</v>
      </c>
      <c r="S100" s="160">
        <f t="shared" si="5"/>
        <v>0.55440013713991421</v>
      </c>
      <c r="T100" s="160">
        <f t="shared" si="5"/>
        <v>0.48336182753226309</v>
      </c>
      <c r="U100" s="160">
        <f t="shared" si="5"/>
        <v>0.57573248497215135</v>
      </c>
      <c r="V100" s="160">
        <f t="shared" si="5"/>
        <v>0.3988405005174494</v>
      </c>
      <c r="W100" s="160">
        <f t="shared" si="5"/>
        <v>0.58945309296224691</v>
      </c>
      <c r="X100" s="160">
        <f t="shared" si="5"/>
        <v>0.39772091424664807</v>
      </c>
      <c r="Y100" s="160">
        <f t="shared" si="5"/>
        <v>0.53388059253913422</v>
      </c>
      <c r="Z100" s="157"/>
      <c r="AA100" s="160">
        <f t="shared" si="5"/>
        <v>0.42782962698080979</v>
      </c>
      <c r="AB100" s="160">
        <f t="shared" si="5"/>
        <v>0.50593742271222386</v>
      </c>
      <c r="AC100" s="163"/>
      <c r="AD100" s="160">
        <f t="shared" si="5"/>
        <v>0.57024198204858501</v>
      </c>
      <c r="AE100" s="160">
        <f t="shared" si="5"/>
        <v>0.43781428177292186</v>
      </c>
      <c r="AF100" s="160">
        <f t="shared" si="5"/>
        <v>0.4764100838073731</v>
      </c>
      <c r="AG100" s="160">
        <f t="shared" si="5"/>
        <v>0.66761514141704836</v>
      </c>
    </row>
    <row r="101" spans="2:33" ht="15.75" x14ac:dyDescent="0.25">
      <c r="B101" s="11"/>
      <c r="C101" s="158">
        <v>44197</v>
      </c>
      <c r="D101" s="167">
        <v>144.9</v>
      </c>
      <c r="E101" s="165">
        <v>190.1</v>
      </c>
      <c r="F101" s="165">
        <v>175.3</v>
      </c>
      <c r="G101" s="165">
        <v>154.1</v>
      </c>
      <c r="H101" s="165">
        <v>150.9</v>
      </c>
      <c r="I101" s="165">
        <v>149.6</v>
      </c>
      <c r="J101" s="165">
        <v>194.2</v>
      </c>
      <c r="K101" s="165">
        <v>160.4</v>
      </c>
      <c r="L101" s="165"/>
      <c r="M101" s="165">
        <v>155.5</v>
      </c>
      <c r="N101" s="165">
        <v>146.1</v>
      </c>
      <c r="O101" s="165">
        <v>154.19999999999999</v>
      </c>
      <c r="P101" s="165"/>
      <c r="Q101" s="165">
        <v>114.6</v>
      </c>
      <c r="R101" s="165">
        <v>164</v>
      </c>
      <c r="S101" s="165">
        <v>151.80000000000001</v>
      </c>
      <c r="T101" s="165">
        <v>165.6</v>
      </c>
      <c r="U101" s="165">
        <v>161</v>
      </c>
      <c r="V101" s="165">
        <v>186.5</v>
      </c>
      <c r="W101" s="165">
        <v>149.6</v>
      </c>
      <c r="X101" s="165">
        <v>156.80000000000001</v>
      </c>
      <c r="Y101" s="168">
        <v>151.9</v>
      </c>
      <c r="Z101" s="174"/>
      <c r="AA101" s="165">
        <v>157.69999999999999</v>
      </c>
      <c r="AB101" s="165">
        <v>150</v>
      </c>
      <c r="AC101" s="165"/>
      <c r="AD101" s="165">
        <v>147.9</v>
      </c>
      <c r="AE101" s="165">
        <v>159.19999999999999</v>
      </c>
      <c r="AF101" s="165">
        <v>159.30000000000001</v>
      </c>
      <c r="AG101" s="168">
        <v>141.9</v>
      </c>
    </row>
    <row r="102" spans="2:33" ht="15.75" x14ac:dyDescent="0.25">
      <c r="B102" s="11"/>
      <c r="C102" s="158">
        <v>44228</v>
      </c>
      <c r="D102" s="169">
        <v>144.30000000000001</v>
      </c>
      <c r="E102" s="35">
        <v>186.5</v>
      </c>
      <c r="F102" s="35">
        <v>168.7</v>
      </c>
      <c r="G102" s="35">
        <v>154.69999999999999</v>
      </c>
      <c r="H102" s="35">
        <v>158.69999999999999</v>
      </c>
      <c r="I102" s="35">
        <v>150.69999999999999</v>
      </c>
      <c r="J102" s="35">
        <v>160</v>
      </c>
      <c r="K102" s="35">
        <v>158.80000000000001</v>
      </c>
      <c r="L102" s="35"/>
      <c r="M102" s="35">
        <v>157.19999999999999</v>
      </c>
      <c r="N102" s="35">
        <v>147.4</v>
      </c>
      <c r="O102" s="35">
        <v>155.80000000000001</v>
      </c>
      <c r="P102" s="35"/>
      <c r="Q102" s="35">
        <v>112.8</v>
      </c>
      <c r="R102" s="35">
        <v>164.2</v>
      </c>
      <c r="S102" s="35">
        <v>155.5</v>
      </c>
      <c r="T102" s="35">
        <v>167.5</v>
      </c>
      <c r="U102" s="35">
        <v>156.9</v>
      </c>
      <c r="V102" s="35">
        <v>188.3</v>
      </c>
      <c r="W102" s="35">
        <v>151.5</v>
      </c>
      <c r="X102" s="35">
        <v>155.80000000000001</v>
      </c>
      <c r="Y102" s="43">
        <v>153.4</v>
      </c>
      <c r="Z102" s="155"/>
      <c r="AA102" s="35">
        <v>159.80000000000001</v>
      </c>
      <c r="AB102" s="35">
        <v>150.9</v>
      </c>
      <c r="AC102" s="35"/>
      <c r="AD102" s="35">
        <v>152.4</v>
      </c>
      <c r="AE102" s="35">
        <v>159.5</v>
      </c>
      <c r="AF102" s="35">
        <v>161.30000000000001</v>
      </c>
      <c r="AG102" s="43">
        <v>145.1</v>
      </c>
    </row>
    <row r="103" spans="2:33" ht="15.75" x14ac:dyDescent="0.25">
      <c r="B103" s="11"/>
      <c r="C103" s="158">
        <v>44256</v>
      </c>
      <c r="D103" s="169">
        <v>144.1</v>
      </c>
      <c r="E103" s="35">
        <v>192.2</v>
      </c>
      <c r="F103" s="35">
        <v>163.80000000000001</v>
      </c>
      <c r="G103" s="35">
        <v>154.9</v>
      </c>
      <c r="H103" s="35">
        <v>163.9</v>
      </c>
      <c r="I103" s="35">
        <v>153.69999999999999</v>
      </c>
      <c r="J103" s="35">
        <v>149.5</v>
      </c>
      <c r="K103" s="35">
        <v>159.80000000000001</v>
      </c>
      <c r="L103" s="35"/>
      <c r="M103" s="35">
        <v>157.80000000000001</v>
      </c>
      <c r="N103" s="35">
        <v>147.9</v>
      </c>
      <c r="O103" s="35">
        <v>156.4</v>
      </c>
      <c r="P103" s="35"/>
      <c r="Q103" s="35">
        <v>112.6</v>
      </c>
      <c r="R103" s="35">
        <v>163.5</v>
      </c>
      <c r="S103" s="35">
        <v>156.5</v>
      </c>
      <c r="T103" s="35">
        <v>168.2</v>
      </c>
      <c r="U103" s="35">
        <v>156.69999999999999</v>
      </c>
      <c r="V103" s="35">
        <v>188.1</v>
      </c>
      <c r="W103" s="35">
        <v>152.6</v>
      </c>
      <c r="X103" s="35">
        <v>153.80000000000001</v>
      </c>
      <c r="Y103" s="43">
        <v>153.80000000000001</v>
      </c>
      <c r="Z103" s="155"/>
      <c r="AA103" s="35">
        <v>159.9</v>
      </c>
      <c r="AB103" s="35">
        <v>151.19999999999999</v>
      </c>
      <c r="AC103" s="35"/>
      <c r="AD103" s="35">
        <v>155.5</v>
      </c>
      <c r="AE103" s="35">
        <v>160.19999999999999</v>
      </c>
      <c r="AF103" s="35">
        <v>161.69999999999999</v>
      </c>
      <c r="AG103" s="43">
        <v>146.19999999999999</v>
      </c>
    </row>
    <row r="104" spans="2:33" ht="15.75" x14ac:dyDescent="0.25">
      <c r="B104" s="11"/>
      <c r="C104" s="158">
        <v>44287</v>
      </c>
      <c r="D104" s="169">
        <v>144.30000000000001</v>
      </c>
      <c r="E104" s="35">
        <v>198</v>
      </c>
      <c r="F104" s="35">
        <v>164.6</v>
      </c>
      <c r="G104" s="35">
        <v>155.4</v>
      </c>
      <c r="H104" s="35">
        <v>170.1</v>
      </c>
      <c r="I104" s="35">
        <v>164.4</v>
      </c>
      <c r="J104" s="35">
        <v>144.1</v>
      </c>
      <c r="K104" s="35">
        <v>161.69999999999999</v>
      </c>
      <c r="L104" s="35"/>
      <c r="M104" s="35">
        <v>158.80000000000001</v>
      </c>
      <c r="N104" s="35">
        <v>148.5</v>
      </c>
      <c r="O104" s="35">
        <v>157.30000000000001</v>
      </c>
      <c r="P104" s="35"/>
      <c r="Q104" s="35">
        <v>113.1</v>
      </c>
      <c r="R104" s="35">
        <v>163.9</v>
      </c>
      <c r="S104" s="35">
        <v>157.6</v>
      </c>
      <c r="T104" s="35">
        <v>168.9</v>
      </c>
      <c r="U104" s="35">
        <v>158</v>
      </c>
      <c r="V104" s="35">
        <v>188.8</v>
      </c>
      <c r="W104" s="35">
        <v>153.19999999999999</v>
      </c>
      <c r="X104" s="35">
        <v>155.4</v>
      </c>
      <c r="Y104" s="43">
        <v>154.4</v>
      </c>
      <c r="Z104" s="155"/>
      <c r="AA104" s="35">
        <v>161.4</v>
      </c>
      <c r="AB104" s="35">
        <v>151.80000000000001</v>
      </c>
      <c r="AC104" s="35"/>
      <c r="AD104" s="35">
        <v>155.6</v>
      </c>
      <c r="AE104" s="35">
        <v>160.30000000000001</v>
      </c>
      <c r="AF104" s="35">
        <v>162.30000000000001</v>
      </c>
      <c r="AG104" s="43">
        <v>146.6</v>
      </c>
    </row>
    <row r="105" spans="2:33" ht="15.75" x14ac:dyDescent="0.25">
      <c r="B105" s="11"/>
      <c r="C105" s="158">
        <v>44317</v>
      </c>
      <c r="D105" s="169">
        <v>146.30000000000001</v>
      </c>
      <c r="E105" s="35">
        <v>200.5</v>
      </c>
      <c r="F105" s="35">
        <v>170.3</v>
      </c>
      <c r="G105" s="35">
        <v>156.1</v>
      </c>
      <c r="H105" s="35">
        <v>178.7</v>
      </c>
      <c r="I105" s="35">
        <v>167.1</v>
      </c>
      <c r="J105" s="35">
        <v>147.9</v>
      </c>
      <c r="K105" s="35">
        <v>165.4</v>
      </c>
      <c r="L105" s="35"/>
      <c r="M105" s="35">
        <v>161.80000000000001</v>
      </c>
      <c r="N105" s="35">
        <v>152.1</v>
      </c>
      <c r="O105" s="35">
        <v>160.4</v>
      </c>
      <c r="P105" s="35"/>
      <c r="Q105" s="35">
        <v>114.8</v>
      </c>
      <c r="R105" s="35">
        <v>168.2</v>
      </c>
      <c r="S105" s="35">
        <v>159.30000000000001</v>
      </c>
      <c r="T105" s="35">
        <v>170.4</v>
      </c>
      <c r="U105" s="35">
        <v>160.69999999999999</v>
      </c>
      <c r="V105" s="35">
        <v>191.9</v>
      </c>
      <c r="W105" s="35">
        <v>155.80000000000001</v>
      </c>
      <c r="X105" s="35">
        <v>158.6</v>
      </c>
      <c r="Y105" s="43">
        <v>156.80000000000001</v>
      </c>
      <c r="Z105" s="155"/>
      <c r="AA105" s="35">
        <v>161.6</v>
      </c>
      <c r="AB105" s="35">
        <v>154.69999999999999</v>
      </c>
      <c r="AC105" s="35"/>
      <c r="AD105" s="35">
        <v>159.4</v>
      </c>
      <c r="AE105" s="35">
        <v>161.19999999999999</v>
      </c>
      <c r="AF105" s="35">
        <v>165.8</v>
      </c>
      <c r="AG105" s="43">
        <v>148.9</v>
      </c>
    </row>
    <row r="106" spans="2:33" ht="15.75" x14ac:dyDescent="0.25">
      <c r="B106" s="11"/>
      <c r="C106" s="158">
        <v>44348</v>
      </c>
      <c r="D106" s="169">
        <v>146.69999999999999</v>
      </c>
      <c r="E106" s="35">
        <v>202</v>
      </c>
      <c r="F106" s="35">
        <v>180.7</v>
      </c>
      <c r="G106" s="35">
        <v>156.19999999999999</v>
      </c>
      <c r="H106" s="35">
        <v>183.7</v>
      </c>
      <c r="I106" s="35">
        <v>164.6</v>
      </c>
      <c r="J106" s="35">
        <v>155.4</v>
      </c>
      <c r="K106" s="35">
        <v>166</v>
      </c>
      <c r="L106" s="35"/>
      <c r="M106" s="35">
        <v>162.19999999999999</v>
      </c>
      <c r="N106" s="35">
        <v>151.80000000000001</v>
      </c>
      <c r="O106" s="35">
        <v>160.69999999999999</v>
      </c>
      <c r="P106" s="35"/>
      <c r="Q106" s="35">
        <v>115.1</v>
      </c>
      <c r="R106" s="35">
        <v>168.5</v>
      </c>
      <c r="S106" s="35">
        <v>160</v>
      </c>
      <c r="T106" s="35">
        <v>172.4</v>
      </c>
      <c r="U106" s="35">
        <v>162.6</v>
      </c>
      <c r="V106" s="35">
        <v>190.8</v>
      </c>
      <c r="W106" s="35">
        <v>154.9</v>
      </c>
      <c r="X106" s="35">
        <v>158.80000000000001</v>
      </c>
      <c r="Y106" s="43">
        <v>157.6</v>
      </c>
      <c r="Z106" s="155"/>
      <c r="AA106" s="35">
        <v>160.5</v>
      </c>
      <c r="AB106" s="35">
        <v>154.80000000000001</v>
      </c>
      <c r="AC106" s="35"/>
      <c r="AD106" s="35">
        <v>159.80000000000001</v>
      </c>
      <c r="AE106" s="35">
        <v>161.69999999999999</v>
      </c>
      <c r="AF106" s="35">
        <v>166.3</v>
      </c>
      <c r="AG106" s="43">
        <v>150.69999999999999</v>
      </c>
    </row>
    <row r="107" spans="2:33" ht="15.75" x14ac:dyDescent="0.25">
      <c r="B107" s="11"/>
      <c r="C107" s="158">
        <v>44378</v>
      </c>
      <c r="D107" s="169">
        <v>146.4</v>
      </c>
      <c r="E107" s="35">
        <v>206.8</v>
      </c>
      <c r="F107" s="35">
        <v>182.2</v>
      </c>
      <c r="G107" s="35">
        <v>157.5</v>
      </c>
      <c r="H107" s="35">
        <v>182.1</v>
      </c>
      <c r="I107" s="35">
        <v>163.9</v>
      </c>
      <c r="J107" s="35">
        <v>164.2</v>
      </c>
      <c r="K107" s="35">
        <v>164</v>
      </c>
      <c r="L107" s="35"/>
      <c r="M107" s="35">
        <v>162.80000000000001</v>
      </c>
      <c r="N107" s="35">
        <v>153.1</v>
      </c>
      <c r="O107" s="35">
        <v>161.4</v>
      </c>
      <c r="P107" s="35"/>
      <c r="Q107" s="35">
        <v>114.5</v>
      </c>
      <c r="R107" s="35">
        <v>168.3</v>
      </c>
      <c r="S107" s="35">
        <v>160.9</v>
      </c>
      <c r="T107" s="35">
        <v>172.2</v>
      </c>
      <c r="U107" s="35">
        <v>164</v>
      </c>
      <c r="V107" s="35">
        <v>191.2</v>
      </c>
      <c r="W107" s="35">
        <v>155.30000000000001</v>
      </c>
      <c r="X107" s="35">
        <v>160.1</v>
      </c>
      <c r="Y107" s="43">
        <v>159</v>
      </c>
      <c r="Z107" s="155"/>
      <c r="AA107" s="35">
        <v>161.5</v>
      </c>
      <c r="AB107" s="35">
        <v>155.80000000000001</v>
      </c>
      <c r="AC107" s="35"/>
      <c r="AD107" s="35">
        <v>160.69999999999999</v>
      </c>
      <c r="AE107" s="35">
        <v>163.19999999999999</v>
      </c>
      <c r="AF107" s="35">
        <v>167</v>
      </c>
      <c r="AG107" s="43">
        <v>153.1</v>
      </c>
    </row>
    <row r="108" spans="2:33" ht="15.75" x14ac:dyDescent="0.25">
      <c r="B108" s="11"/>
      <c r="C108" s="158">
        <v>44409</v>
      </c>
      <c r="D108" s="169">
        <v>146.6</v>
      </c>
      <c r="E108" s="35">
        <v>204</v>
      </c>
      <c r="F108" s="35">
        <v>172.8</v>
      </c>
      <c r="G108" s="35">
        <v>158.4</v>
      </c>
      <c r="H108" s="35">
        <v>188</v>
      </c>
      <c r="I108" s="35">
        <v>156.80000000000001</v>
      </c>
      <c r="J108" s="35">
        <v>162.19999999999999</v>
      </c>
      <c r="K108" s="35">
        <v>164.1</v>
      </c>
      <c r="L108" s="35"/>
      <c r="M108" s="35">
        <v>164.5</v>
      </c>
      <c r="N108" s="35">
        <v>155.30000000000001</v>
      </c>
      <c r="O108" s="35">
        <v>163.19999999999999</v>
      </c>
      <c r="P108" s="35"/>
      <c r="Q108" s="35">
        <v>119.7</v>
      </c>
      <c r="R108" s="35">
        <v>168.8</v>
      </c>
      <c r="S108" s="35">
        <v>162.69999999999999</v>
      </c>
      <c r="T108" s="35">
        <v>173.9</v>
      </c>
      <c r="U108" s="35">
        <v>164</v>
      </c>
      <c r="V108" s="35">
        <v>192.1</v>
      </c>
      <c r="W108" s="35">
        <v>157.6</v>
      </c>
      <c r="X108" s="35">
        <v>160</v>
      </c>
      <c r="Y108" s="43">
        <v>160</v>
      </c>
      <c r="Z108" s="155"/>
      <c r="AA108" s="35">
        <v>162.1</v>
      </c>
      <c r="AB108" s="35">
        <v>157.5</v>
      </c>
      <c r="AC108" s="35"/>
      <c r="AD108" s="35">
        <v>162.6</v>
      </c>
      <c r="AE108" s="35">
        <v>163.80000000000001</v>
      </c>
      <c r="AF108" s="35">
        <v>168.4</v>
      </c>
      <c r="AG108" s="43">
        <v>154</v>
      </c>
    </row>
    <row r="109" spans="2:33" ht="15.75" x14ac:dyDescent="0.25">
      <c r="B109" s="11"/>
      <c r="C109" s="158">
        <v>44440</v>
      </c>
      <c r="D109" s="169">
        <v>146.6</v>
      </c>
      <c r="E109" s="35">
        <v>204</v>
      </c>
      <c r="F109" s="35">
        <v>172.8</v>
      </c>
      <c r="G109" s="35">
        <v>158.4</v>
      </c>
      <c r="H109" s="35">
        <v>188</v>
      </c>
      <c r="I109" s="35">
        <v>156.69999999999999</v>
      </c>
      <c r="J109" s="35">
        <v>162.30000000000001</v>
      </c>
      <c r="K109" s="35">
        <v>164.1</v>
      </c>
      <c r="L109" s="35"/>
      <c r="M109" s="35">
        <v>164.6</v>
      </c>
      <c r="N109" s="35">
        <v>155.30000000000001</v>
      </c>
      <c r="O109" s="35">
        <v>163.30000000000001</v>
      </c>
      <c r="P109" s="35"/>
      <c r="Q109" s="35">
        <v>119.7</v>
      </c>
      <c r="R109" s="35">
        <v>168.8</v>
      </c>
      <c r="S109" s="35">
        <v>162.69999999999999</v>
      </c>
      <c r="T109" s="35">
        <v>173.9</v>
      </c>
      <c r="U109" s="35">
        <v>164</v>
      </c>
      <c r="V109" s="35">
        <v>192.1</v>
      </c>
      <c r="W109" s="35">
        <v>157.69999999999999</v>
      </c>
      <c r="X109" s="35">
        <v>160</v>
      </c>
      <c r="Y109" s="43">
        <v>160</v>
      </c>
      <c r="Z109" s="155"/>
      <c r="AA109" s="35">
        <v>162.1</v>
      </c>
      <c r="AB109" s="35">
        <v>157.5</v>
      </c>
      <c r="AC109" s="35"/>
      <c r="AD109" s="35">
        <v>162.6</v>
      </c>
      <c r="AE109" s="35">
        <v>163.69999999999999</v>
      </c>
      <c r="AF109" s="35">
        <v>168.4</v>
      </c>
      <c r="AG109" s="43">
        <v>154</v>
      </c>
    </row>
    <row r="110" spans="2:33" ht="15.75" x14ac:dyDescent="0.25">
      <c r="B110" s="11"/>
      <c r="C110" s="158">
        <v>44470</v>
      </c>
      <c r="D110" s="169">
        <v>147.4</v>
      </c>
      <c r="E110" s="35">
        <v>204.6</v>
      </c>
      <c r="F110" s="35">
        <v>171.2</v>
      </c>
      <c r="G110" s="35">
        <v>158.69999999999999</v>
      </c>
      <c r="H110" s="35">
        <v>190.6</v>
      </c>
      <c r="I110" s="35">
        <v>155.69999999999999</v>
      </c>
      <c r="J110" s="35">
        <v>185.3</v>
      </c>
      <c r="K110" s="35">
        <v>165.2</v>
      </c>
      <c r="L110" s="35"/>
      <c r="M110" s="35">
        <v>165.7</v>
      </c>
      <c r="N110" s="35">
        <v>156.30000000000001</v>
      </c>
      <c r="O110" s="35">
        <v>164.3</v>
      </c>
      <c r="P110" s="35"/>
      <c r="Q110" s="35">
        <v>121.9</v>
      </c>
      <c r="R110" s="35">
        <v>169.3</v>
      </c>
      <c r="S110" s="35">
        <v>163.19999999999999</v>
      </c>
      <c r="T110" s="35">
        <v>174.7</v>
      </c>
      <c r="U110" s="35">
        <v>167.7</v>
      </c>
      <c r="V110" s="35">
        <v>192.7</v>
      </c>
      <c r="W110" s="35">
        <v>158.6</v>
      </c>
      <c r="X110" s="35">
        <v>160.80000000000001</v>
      </c>
      <c r="Y110" s="43">
        <v>161</v>
      </c>
      <c r="Z110" s="155"/>
      <c r="AA110" s="35">
        <v>163.6</v>
      </c>
      <c r="AB110" s="35">
        <v>158.4</v>
      </c>
      <c r="AC110" s="35"/>
      <c r="AD110" s="35">
        <v>164.2</v>
      </c>
      <c r="AE110" s="35">
        <v>163.9</v>
      </c>
      <c r="AF110" s="35">
        <v>169.1</v>
      </c>
      <c r="AG110" s="43">
        <v>155.69999999999999</v>
      </c>
    </row>
    <row r="111" spans="2:33" ht="15.75" x14ac:dyDescent="0.25">
      <c r="B111" s="11"/>
      <c r="C111" s="158">
        <v>44501</v>
      </c>
      <c r="D111" s="169">
        <v>148.19999999999999</v>
      </c>
      <c r="E111" s="35">
        <v>201.6</v>
      </c>
      <c r="F111" s="35">
        <v>173</v>
      </c>
      <c r="G111" s="35">
        <v>159.30000000000001</v>
      </c>
      <c r="H111" s="35">
        <v>190.1</v>
      </c>
      <c r="I111" s="35">
        <v>156.5</v>
      </c>
      <c r="J111" s="35">
        <v>199.2</v>
      </c>
      <c r="K111" s="35">
        <v>165.3</v>
      </c>
      <c r="L111" s="35"/>
      <c r="M111" s="35">
        <v>167.2</v>
      </c>
      <c r="N111" s="35">
        <v>157.4</v>
      </c>
      <c r="O111" s="35">
        <v>165.8</v>
      </c>
      <c r="P111" s="35"/>
      <c r="Q111" s="35">
        <v>122.4</v>
      </c>
      <c r="R111" s="35">
        <v>169.6</v>
      </c>
      <c r="S111" s="35">
        <v>163.69999999999999</v>
      </c>
      <c r="T111" s="35">
        <v>175.5</v>
      </c>
      <c r="U111" s="35">
        <v>169.7</v>
      </c>
      <c r="V111" s="35">
        <v>192.9</v>
      </c>
      <c r="W111" s="35">
        <v>159.80000000000001</v>
      </c>
      <c r="X111" s="35">
        <v>162.19999999999999</v>
      </c>
      <c r="Y111" s="43">
        <v>161.4</v>
      </c>
      <c r="Z111" s="155"/>
      <c r="AA111" s="35">
        <v>164.2</v>
      </c>
      <c r="AB111" s="35">
        <v>159.30000000000001</v>
      </c>
      <c r="AC111" s="35"/>
      <c r="AD111" s="35">
        <v>163.9</v>
      </c>
      <c r="AE111" s="35">
        <v>164.3</v>
      </c>
      <c r="AF111" s="35">
        <v>169.9</v>
      </c>
      <c r="AG111" s="43">
        <v>154.80000000000001</v>
      </c>
    </row>
    <row r="112" spans="2:33" ht="15.75" x14ac:dyDescent="0.25">
      <c r="B112" s="11"/>
      <c r="C112" s="158">
        <v>44531</v>
      </c>
      <c r="D112" s="169">
        <v>148.69999999999999</v>
      </c>
      <c r="E112" s="35">
        <v>198.8</v>
      </c>
      <c r="F112" s="35">
        <v>177.9</v>
      </c>
      <c r="G112" s="35">
        <v>159.9</v>
      </c>
      <c r="H112" s="35">
        <v>187.6</v>
      </c>
      <c r="I112" s="35">
        <v>154.9</v>
      </c>
      <c r="J112" s="35">
        <v>188.3</v>
      </c>
      <c r="K112" s="35">
        <v>164.4</v>
      </c>
      <c r="L112" s="35"/>
      <c r="M112" s="35">
        <v>168.5</v>
      </c>
      <c r="N112" s="35">
        <v>158.69999999999999</v>
      </c>
      <c r="O112" s="35">
        <v>167</v>
      </c>
      <c r="P112" s="35"/>
      <c r="Q112" s="35">
        <v>121</v>
      </c>
      <c r="R112" s="35">
        <v>170.5</v>
      </c>
      <c r="S112" s="35">
        <v>164.2</v>
      </c>
      <c r="T112" s="35">
        <v>176.5</v>
      </c>
      <c r="U112" s="35">
        <v>168.2</v>
      </c>
      <c r="V112" s="35">
        <v>192.4</v>
      </c>
      <c r="W112" s="35">
        <v>160.6</v>
      </c>
      <c r="X112" s="35">
        <v>162.6</v>
      </c>
      <c r="Y112" s="43">
        <v>162</v>
      </c>
      <c r="Z112" s="155"/>
      <c r="AA112" s="35">
        <v>163.4</v>
      </c>
      <c r="AB112" s="35">
        <v>160.19999999999999</v>
      </c>
      <c r="AC112" s="35"/>
      <c r="AD112" s="35">
        <v>164.1</v>
      </c>
      <c r="AE112" s="35">
        <v>164.4</v>
      </c>
      <c r="AF112" s="35">
        <v>170.6</v>
      </c>
      <c r="AG112" s="43">
        <v>155.69999999999999</v>
      </c>
    </row>
    <row r="113" spans="2:33" ht="15.75" x14ac:dyDescent="0.25">
      <c r="B113" s="11"/>
      <c r="C113" s="158">
        <v>44562</v>
      </c>
      <c r="D113" s="169">
        <v>149.5</v>
      </c>
      <c r="E113" s="35">
        <v>198.7</v>
      </c>
      <c r="F113" s="35">
        <v>178.8</v>
      </c>
      <c r="G113" s="35">
        <v>160.5</v>
      </c>
      <c r="H113" s="35">
        <v>184.7</v>
      </c>
      <c r="I113" s="35">
        <v>153.69999999999999</v>
      </c>
      <c r="J113" s="35">
        <v>174.3</v>
      </c>
      <c r="K113" s="35">
        <v>163.9</v>
      </c>
      <c r="L113" s="35"/>
      <c r="M113" s="35">
        <v>169.9</v>
      </c>
      <c r="N113" s="35">
        <v>160.69999999999999</v>
      </c>
      <c r="O113" s="35">
        <v>168.5</v>
      </c>
      <c r="P113" s="35"/>
      <c r="Q113" s="35">
        <v>120</v>
      </c>
      <c r="R113" s="35">
        <v>172.1</v>
      </c>
      <c r="S113" s="35">
        <v>164.3</v>
      </c>
      <c r="T113" s="35">
        <v>177.3</v>
      </c>
      <c r="U113" s="35">
        <v>166.4</v>
      </c>
      <c r="V113" s="35">
        <v>192.2</v>
      </c>
      <c r="W113" s="35">
        <v>161.19999999999999</v>
      </c>
      <c r="X113" s="35">
        <v>163</v>
      </c>
      <c r="Y113" s="43">
        <v>162.69999999999999</v>
      </c>
      <c r="Z113" s="155"/>
      <c r="AA113" s="35">
        <v>164.5</v>
      </c>
      <c r="AB113" s="35">
        <v>161.1</v>
      </c>
      <c r="AC113" s="35"/>
      <c r="AD113" s="35">
        <v>164.2</v>
      </c>
      <c r="AE113" s="35">
        <v>164.7</v>
      </c>
      <c r="AF113" s="35">
        <v>171.4</v>
      </c>
      <c r="AG113" s="43">
        <v>156.5</v>
      </c>
    </row>
    <row r="114" spans="2:33" ht="15.75" x14ac:dyDescent="0.25">
      <c r="B114" s="11"/>
      <c r="C114" s="158">
        <v>44593</v>
      </c>
      <c r="D114" s="169">
        <v>150</v>
      </c>
      <c r="E114" s="35">
        <v>200.6</v>
      </c>
      <c r="F114" s="35">
        <v>175.8</v>
      </c>
      <c r="G114" s="35">
        <v>160.69999999999999</v>
      </c>
      <c r="H114" s="35">
        <v>184.9</v>
      </c>
      <c r="I114" s="35">
        <v>153.69999999999999</v>
      </c>
      <c r="J114" s="35">
        <v>169.7</v>
      </c>
      <c r="K114" s="35">
        <v>163.69999999999999</v>
      </c>
      <c r="L114" s="35"/>
      <c r="M114" s="35">
        <v>170.8</v>
      </c>
      <c r="N114" s="35">
        <v>162.4</v>
      </c>
      <c r="O114" s="35">
        <v>169.6</v>
      </c>
      <c r="P114" s="35"/>
      <c r="Q114" s="35">
        <v>118.9</v>
      </c>
      <c r="R114" s="35">
        <v>174.3</v>
      </c>
      <c r="S114" s="35">
        <v>164.7</v>
      </c>
      <c r="T114" s="35">
        <v>178</v>
      </c>
      <c r="U114" s="35">
        <v>166.2</v>
      </c>
      <c r="V114" s="35">
        <v>192.8</v>
      </c>
      <c r="W114" s="35">
        <v>162.1</v>
      </c>
      <c r="X114" s="35">
        <v>164.4</v>
      </c>
      <c r="Y114" s="43">
        <v>163.5</v>
      </c>
      <c r="Z114" s="155"/>
      <c r="AA114" s="35">
        <v>165.5</v>
      </c>
      <c r="AB114" s="35">
        <v>161.80000000000001</v>
      </c>
      <c r="AC114" s="35"/>
      <c r="AD114" s="35">
        <v>165.7</v>
      </c>
      <c r="AE114" s="35">
        <v>165.4</v>
      </c>
      <c r="AF114" s="35">
        <v>172.2</v>
      </c>
      <c r="AG114" s="43">
        <v>156.9</v>
      </c>
    </row>
    <row r="115" spans="2:33" ht="15.75" x14ac:dyDescent="0.25">
      <c r="B115" s="11"/>
      <c r="C115" s="158">
        <v>44621</v>
      </c>
      <c r="D115" s="169">
        <v>151.30000000000001</v>
      </c>
      <c r="E115" s="35">
        <v>210.7</v>
      </c>
      <c r="F115" s="35">
        <v>167.8</v>
      </c>
      <c r="G115" s="35">
        <v>162.19999999999999</v>
      </c>
      <c r="H115" s="35">
        <v>194.6</v>
      </c>
      <c r="I115" s="35">
        <v>157.6</v>
      </c>
      <c r="J115" s="35">
        <v>166.9</v>
      </c>
      <c r="K115" s="35">
        <v>163.9</v>
      </c>
      <c r="L115" s="35"/>
      <c r="M115" s="35">
        <v>172.1</v>
      </c>
      <c r="N115" s="35">
        <v>164.6</v>
      </c>
      <c r="O115" s="35">
        <v>171.1</v>
      </c>
      <c r="P115" s="35"/>
      <c r="Q115" s="35">
        <v>118.8</v>
      </c>
      <c r="R115" s="35">
        <v>177.4</v>
      </c>
      <c r="S115" s="35">
        <v>165.3</v>
      </c>
      <c r="T115" s="35">
        <v>179.3</v>
      </c>
      <c r="U115" s="35">
        <v>168.4</v>
      </c>
      <c r="V115" s="35">
        <v>193.7</v>
      </c>
      <c r="W115" s="35">
        <v>163.30000000000001</v>
      </c>
      <c r="X115" s="35">
        <v>167.2</v>
      </c>
      <c r="Y115" s="43">
        <v>164.6</v>
      </c>
      <c r="Z115" s="155"/>
      <c r="AA115" s="35">
        <v>165.3</v>
      </c>
      <c r="AB115" s="35">
        <v>162.80000000000001</v>
      </c>
      <c r="AC115" s="35"/>
      <c r="AD115" s="35">
        <v>167.2</v>
      </c>
      <c r="AE115" s="35">
        <v>166</v>
      </c>
      <c r="AF115" s="35">
        <v>173</v>
      </c>
      <c r="AG115" s="43">
        <v>157.9</v>
      </c>
    </row>
    <row r="116" spans="2:33" ht="15.75" x14ac:dyDescent="0.25">
      <c r="B116" s="11"/>
      <c r="C116" s="158">
        <v>44652</v>
      </c>
      <c r="D116" s="169">
        <v>152.9</v>
      </c>
      <c r="E116" s="35">
        <v>211.8</v>
      </c>
      <c r="F116" s="35">
        <v>164.5</v>
      </c>
      <c r="G116" s="35">
        <v>163.9</v>
      </c>
      <c r="H116" s="35">
        <v>199.5</v>
      </c>
      <c r="I116" s="35">
        <v>172.6</v>
      </c>
      <c r="J116" s="35">
        <v>166.2</v>
      </c>
      <c r="K116" s="35">
        <v>164.7</v>
      </c>
      <c r="L116" s="35"/>
      <c r="M116" s="35">
        <v>173.9</v>
      </c>
      <c r="N116" s="35">
        <v>166.5</v>
      </c>
      <c r="O116" s="35">
        <v>172.8</v>
      </c>
      <c r="P116" s="35"/>
      <c r="Q116" s="35">
        <v>119</v>
      </c>
      <c r="R116" s="35">
        <v>181.3</v>
      </c>
      <c r="S116" s="35">
        <v>166.2</v>
      </c>
      <c r="T116" s="35">
        <v>180.9</v>
      </c>
      <c r="U116" s="35">
        <v>170.8</v>
      </c>
      <c r="V116" s="35">
        <v>193.9</v>
      </c>
      <c r="W116" s="35">
        <v>164.4</v>
      </c>
      <c r="X116" s="35">
        <v>168.8</v>
      </c>
      <c r="Y116" s="43">
        <v>166.8</v>
      </c>
      <c r="Z116" s="155"/>
      <c r="AA116" s="35">
        <v>167</v>
      </c>
      <c r="AB116" s="35">
        <v>164</v>
      </c>
      <c r="AC116" s="35"/>
      <c r="AD116" s="35">
        <v>172.2</v>
      </c>
      <c r="AE116" s="35">
        <v>166.9</v>
      </c>
      <c r="AF116" s="35">
        <v>174</v>
      </c>
      <c r="AG116" s="43">
        <v>162.6</v>
      </c>
    </row>
    <row r="117" spans="2:33" ht="15.75" x14ac:dyDescent="0.25">
      <c r="B117" s="11"/>
      <c r="C117" s="158">
        <v>44682</v>
      </c>
      <c r="D117" s="169">
        <v>154.1</v>
      </c>
      <c r="E117" s="35">
        <v>217</v>
      </c>
      <c r="F117" s="35">
        <v>162.4</v>
      </c>
      <c r="G117" s="35">
        <v>164.9</v>
      </c>
      <c r="H117" s="35">
        <v>202.4</v>
      </c>
      <c r="I117" s="35">
        <v>171</v>
      </c>
      <c r="J117" s="35">
        <v>174.9</v>
      </c>
      <c r="K117" s="35">
        <v>164.7</v>
      </c>
      <c r="L117" s="35"/>
      <c r="M117" s="35">
        <v>175.6</v>
      </c>
      <c r="N117" s="35">
        <v>168.4</v>
      </c>
      <c r="O117" s="35">
        <v>174.6</v>
      </c>
      <c r="P117" s="35"/>
      <c r="Q117" s="35">
        <v>119.7</v>
      </c>
      <c r="R117" s="35">
        <v>184.9</v>
      </c>
      <c r="S117" s="35">
        <v>167.1</v>
      </c>
      <c r="T117" s="35">
        <v>182.5</v>
      </c>
      <c r="U117" s="35">
        <v>173.3</v>
      </c>
      <c r="V117" s="35">
        <v>194.1</v>
      </c>
      <c r="W117" s="35">
        <v>165.1</v>
      </c>
      <c r="X117" s="35">
        <v>168.4</v>
      </c>
      <c r="Y117" s="43">
        <v>167.5</v>
      </c>
      <c r="Z117" s="155"/>
      <c r="AA117" s="35">
        <v>167.5</v>
      </c>
      <c r="AB117" s="35">
        <v>165.2</v>
      </c>
      <c r="AC117" s="35"/>
      <c r="AD117" s="35">
        <v>174.6</v>
      </c>
      <c r="AE117" s="35">
        <v>167.9</v>
      </c>
      <c r="AF117" s="35">
        <v>174.8</v>
      </c>
      <c r="AG117" s="43">
        <v>163</v>
      </c>
    </row>
    <row r="118" spans="2:33" ht="15.75" x14ac:dyDescent="0.25">
      <c r="B118" s="11"/>
      <c r="C118" s="158">
        <v>44713</v>
      </c>
      <c r="D118" s="169">
        <v>155</v>
      </c>
      <c r="E118" s="35">
        <v>219.4</v>
      </c>
      <c r="F118" s="35">
        <v>170.8</v>
      </c>
      <c r="G118" s="35">
        <v>165.8</v>
      </c>
      <c r="H118" s="35">
        <v>200.9</v>
      </c>
      <c r="I118" s="35">
        <v>169.7</v>
      </c>
      <c r="J118" s="35">
        <v>182.3</v>
      </c>
      <c r="K118" s="35">
        <v>164.3</v>
      </c>
      <c r="L118" s="35"/>
      <c r="M118" s="35">
        <v>177.1</v>
      </c>
      <c r="N118" s="35">
        <v>169.9</v>
      </c>
      <c r="O118" s="35">
        <v>176</v>
      </c>
      <c r="P118" s="35"/>
      <c r="Q118" s="35">
        <v>119.9</v>
      </c>
      <c r="R118" s="35">
        <v>187.1</v>
      </c>
      <c r="S118" s="35">
        <v>167.9</v>
      </c>
      <c r="T118" s="35">
        <v>183.9</v>
      </c>
      <c r="U118" s="35">
        <v>174.9</v>
      </c>
      <c r="V118" s="35">
        <v>194.3</v>
      </c>
      <c r="W118" s="35">
        <v>165.8</v>
      </c>
      <c r="X118" s="35">
        <v>169.4</v>
      </c>
      <c r="Y118" s="43">
        <v>167.5</v>
      </c>
      <c r="Z118" s="155"/>
      <c r="AA118" s="35">
        <v>166.8</v>
      </c>
      <c r="AB118" s="35">
        <v>166.4</v>
      </c>
      <c r="AC118" s="35"/>
      <c r="AD118" s="35">
        <v>176</v>
      </c>
      <c r="AE118" s="35">
        <v>169</v>
      </c>
      <c r="AF118" s="35">
        <v>175.4</v>
      </c>
      <c r="AG118" s="43">
        <v>161.1</v>
      </c>
    </row>
    <row r="119" spans="2:33" ht="15.75" x14ac:dyDescent="0.25">
      <c r="B119" s="11"/>
      <c r="C119" s="158">
        <v>44743</v>
      </c>
      <c r="D119" s="169">
        <v>156.5</v>
      </c>
      <c r="E119" s="35">
        <v>213</v>
      </c>
      <c r="F119" s="35">
        <v>175.2</v>
      </c>
      <c r="G119" s="35">
        <v>166.6</v>
      </c>
      <c r="H119" s="35">
        <v>195.8</v>
      </c>
      <c r="I119" s="35">
        <v>174.2</v>
      </c>
      <c r="J119" s="35">
        <v>182.1</v>
      </c>
      <c r="K119" s="35">
        <v>164.3</v>
      </c>
      <c r="L119" s="35"/>
      <c r="M119" s="35">
        <v>178.3</v>
      </c>
      <c r="N119" s="35">
        <v>171.3</v>
      </c>
      <c r="O119" s="35">
        <v>177.3</v>
      </c>
      <c r="P119" s="35"/>
      <c r="Q119" s="35">
        <v>120</v>
      </c>
      <c r="R119" s="35">
        <v>190</v>
      </c>
      <c r="S119" s="35">
        <v>168.4</v>
      </c>
      <c r="T119" s="35">
        <v>185.2</v>
      </c>
      <c r="U119" s="35">
        <v>175</v>
      </c>
      <c r="V119" s="35">
        <v>194.6</v>
      </c>
      <c r="W119" s="35">
        <v>166.3</v>
      </c>
      <c r="X119" s="35">
        <v>169.7</v>
      </c>
      <c r="Y119" s="43">
        <v>168.4</v>
      </c>
      <c r="Z119" s="155"/>
      <c r="AA119" s="35">
        <v>167.8</v>
      </c>
      <c r="AB119" s="35">
        <v>167.4</v>
      </c>
      <c r="AC119" s="35"/>
      <c r="AD119" s="35">
        <v>179.6</v>
      </c>
      <c r="AE119" s="35">
        <v>171.4</v>
      </c>
      <c r="AF119" s="35">
        <v>176.1</v>
      </c>
      <c r="AG119" s="43">
        <v>161.6</v>
      </c>
    </row>
    <row r="120" spans="2:33" ht="15.75" x14ac:dyDescent="0.25">
      <c r="B120" s="11"/>
      <c r="C120" s="158">
        <v>44774</v>
      </c>
      <c r="D120" s="169">
        <v>160.30000000000001</v>
      </c>
      <c r="E120" s="35">
        <v>206.5</v>
      </c>
      <c r="F120" s="35">
        <v>169.2</v>
      </c>
      <c r="G120" s="35">
        <v>168.1</v>
      </c>
      <c r="H120" s="35">
        <v>192.4</v>
      </c>
      <c r="I120" s="35">
        <v>172.9</v>
      </c>
      <c r="J120" s="35">
        <v>186.7</v>
      </c>
      <c r="K120" s="35">
        <v>167.2</v>
      </c>
      <c r="L120" s="35"/>
      <c r="M120" s="35">
        <v>179.5</v>
      </c>
      <c r="N120" s="35">
        <v>172.7</v>
      </c>
      <c r="O120" s="35">
        <v>178.5</v>
      </c>
      <c r="P120" s="35"/>
      <c r="Q120" s="35">
        <v>120.9</v>
      </c>
      <c r="R120" s="35">
        <v>193.6</v>
      </c>
      <c r="S120" s="35">
        <v>168.8</v>
      </c>
      <c r="T120" s="35">
        <v>186.3</v>
      </c>
      <c r="U120" s="35">
        <v>176.3</v>
      </c>
      <c r="V120" s="35">
        <v>195</v>
      </c>
      <c r="W120" s="35">
        <v>166.9</v>
      </c>
      <c r="X120" s="35">
        <v>171.2</v>
      </c>
      <c r="Y120" s="43">
        <v>169.1</v>
      </c>
      <c r="Z120" s="155"/>
      <c r="AA120" s="35">
        <v>169</v>
      </c>
      <c r="AB120" s="35">
        <v>168.5</v>
      </c>
      <c r="AC120" s="35"/>
      <c r="AD120" s="35">
        <v>178.8</v>
      </c>
      <c r="AE120" s="35">
        <v>172.3</v>
      </c>
      <c r="AF120" s="35">
        <v>176.8</v>
      </c>
      <c r="AG120" s="43">
        <v>161.9</v>
      </c>
    </row>
    <row r="121" spans="2:33" ht="15.75" x14ac:dyDescent="0.25">
      <c r="B121" s="11"/>
      <c r="C121" s="158">
        <v>44805</v>
      </c>
      <c r="D121" s="169">
        <v>163.5</v>
      </c>
      <c r="E121" s="35">
        <v>209.2</v>
      </c>
      <c r="F121" s="35">
        <v>169.7</v>
      </c>
      <c r="G121" s="35">
        <v>169.7</v>
      </c>
      <c r="H121" s="35">
        <v>188.7</v>
      </c>
      <c r="I121" s="35">
        <v>165.7</v>
      </c>
      <c r="J121" s="35">
        <v>191.8</v>
      </c>
      <c r="K121" s="35">
        <v>169.1</v>
      </c>
      <c r="L121" s="35"/>
      <c r="M121" s="35">
        <v>180.9</v>
      </c>
      <c r="N121" s="35">
        <v>174.3</v>
      </c>
      <c r="O121" s="35">
        <v>179.9</v>
      </c>
      <c r="P121" s="35"/>
      <c r="Q121" s="35">
        <v>121.6</v>
      </c>
      <c r="R121" s="35">
        <v>197.3</v>
      </c>
      <c r="S121" s="35">
        <v>169.4</v>
      </c>
      <c r="T121" s="35">
        <v>187.4</v>
      </c>
      <c r="U121" s="35">
        <v>177.8</v>
      </c>
      <c r="V121" s="35">
        <v>195.9</v>
      </c>
      <c r="W121" s="35">
        <v>167.6</v>
      </c>
      <c r="X121" s="35">
        <v>170.9</v>
      </c>
      <c r="Y121" s="43">
        <v>169.7</v>
      </c>
      <c r="Z121" s="155"/>
      <c r="AA121" s="35">
        <v>169.5</v>
      </c>
      <c r="AB121" s="35">
        <v>169.5</v>
      </c>
      <c r="AC121" s="35"/>
      <c r="AD121" s="35">
        <v>179.5</v>
      </c>
      <c r="AE121" s="35">
        <v>173.1</v>
      </c>
      <c r="AF121" s="35">
        <v>177.8</v>
      </c>
      <c r="AG121" s="43">
        <v>162.30000000000001</v>
      </c>
    </row>
    <row r="122" spans="2:33" ht="15.75" x14ac:dyDescent="0.25">
      <c r="B122" s="11"/>
      <c r="C122" s="158">
        <v>44835</v>
      </c>
      <c r="D122" s="169">
        <v>165.2</v>
      </c>
      <c r="E122" s="35">
        <v>210.9</v>
      </c>
      <c r="F122" s="35">
        <v>170.9</v>
      </c>
      <c r="G122" s="35">
        <v>170.9</v>
      </c>
      <c r="H122" s="35">
        <v>186.5</v>
      </c>
      <c r="I122" s="35">
        <v>163.80000000000001</v>
      </c>
      <c r="J122" s="35">
        <v>199.7</v>
      </c>
      <c r="K122" s="35">
        <v>169.8</v>
      </c>
      <c r="L122" s="35"/>
      <c r="M122" s="35">
        <v>181.9</v>
      </c>
      <c r="N122" s="35">
        <v>175.3</v>
      </c>
      <c r="O122" s="35">
        <v>181</v>
      </c>
      <c r="P122" s="35"/>
      <c r="Q122" s="35">
        <v>121.9</v>
      </c>
      <c r="R122" s="35">
        <v>199.9</v>
      </c>
      <c r="S122" s="35">
        <v>169.9</v>
      </c>
      <c r="T122" s="35">
        <v>188.3</v>
      </c>
      <c r="U122" s="35">
        <v>179.6</v>
      </c>
      <c r="V122" s="35">
        <v>196.3</v>
      </c>
      <c r="W122" s="35">
        <v>168.2</v>
      </c>
      <c r="X122" s="35">
        <v>172.1</v>
      </c>
      <c r="Y122" s="43">
        <v>170.5</v>
      </c>
      <c r="Z122" s="155"/>
      <c r="AA122" s="35">
        <v>171.2</v>
      </c>
      <c r="AB122" s="35">
        <v>170.4</v>
      </c>
      <c r="AC122" s="35"/>
      <c r="AD122" s="35">
        <v>180.5</v>
      </c>
      <c r="AE122" s="35">
        <v>173.4</v>
      </c>
      <c r="AF122" s="35">
        <v>178.7</v>
      </c>
      <c r="AG122" s="43">
        <v>162.9</v>
      </c>
    </row>
    <row r="123" spans="2:33" ht="15.75" x14ac:dyDescent="0.25">
      <c r="B123" s="11"/>
      <c r="C123" s="158">
        <v>44866</v>
      </c>
      <c r="D123" s="169">
        <v>167.4</v>
      </c>
      <c r="E123" s="35">
        <v>209.4</v>
      </c>
      <c r="F123" s="35">
        <v>181.4</v>
      </c>
      <c r="G123" s="35">
        <v>172.3</v>
      </c>
      <c r="H123" s="35">
        <v>188.9</v>
      </c>
      <c r="I123" s="35">
        <v>160.69999999999999</v>
      </c>
      <c r="J123" s="35">
        <v>183.1</v>
      </c>
      <c r="K123" s="35">
        <v>170.5</v>
      </c>
      <c r="L123" s="35"/>
      <c r="M123" s="35">
        <v>183.1</v>
      </c>
      <c r="N123" s="35">
        <v>176.2</v>
      </c>
      <c r="O123" s="35">
        <v>182.1</v>
      </c>
      <c r="P123" s="35"/>
      <c r="Q123" s="35">
        <v>122.1</v>
      </c>
      <c r="R123" s="35">
        <v>202.8</v>
      </c>
      <c r="S123" s="35">
        <v>170.4</v>
      </c>
      <c r="T123" s="35">
        <v>189.5</v>
      </c>
      <c r="U123" s="35">
        <v>178.3</v>
      </c>
      <c r="V123" s="35">
        <v>196.9</v>
      </c>
      <c r="W123" s="35">
        <v>168.5</v>
      </c>
      <c r="X123" s="35">
        <v>173.6</v>
      </c>
      <c r="Y123" s="43">
        <v>171.1</v>
      </c>
      <c r="Z123" s="155"/>
      <c r="AA123" s="35">
        <v>171.8</v>
      </c>
      <c r="AB123" s="35">
        <v>171.4</v>
      </c>
      <c r="AC123" s="35"/>
      <c r="AD123" s="35">
        <v>181.3</v>
      </c>
      <c r="AE123" s="35">
        <v>173.7</v>
      </c>
      <c r="AF123" s="35">
        <v>179.8</v>
      </c>
      <c r="AG123" s="43">
        <v>163</v>
      </c>
    </row>
    <row r="124" spans="2:33" ht="15.75" x14ac:dyDescent="0.25">
      <c r="B124" s="11"/>
      <c r="C124" s="158">
        <v>44896</v>
      </c>
      <c r="D124" s="169">
        <v>169.2</v>
      </c>
      <c r="E124" s="35">
        <v>209</v>
      </c>
      <c r="F124" s="35">
        <v>190.2</v>
      </c>
      <c r="G124" s="35">
        <v>173.6</v>
      </c>
      <c r="H124" s="35">
        <v>188.5</v>
      </c>
      <c r="I124" s="35">
        <v>158</v>
      </c>
      <c r="J124" s="35">
        <v>159.9</v>
      </c>
      <c r="K124" s="35">
        <v>170.8</v>
      </c>
      <c r="L124" s="35"/>
      <c r="M124" s="35">
        <v>184</v>
      </c>
      <c r="N124" s="35">
        <v>177</v>
      </c>
      <c r="O124" s="35">
        <v>183</v>
      </c>
      <c r="P124" s="35"/>
      <c r="Q124" s="35">
        <v>121.8</v>
      </c>
      <c r="R124" s="35">
        <v>205.2</v>
      </c>
      <c r="S124" s="35">
        <v>171</v>
      </c>
      <c r="T124" s="35">
        <v>190.3</v>
      </c>
      <c r="U124" s="35">
        <v>175.9</v>
      </c>
      <c r="V124" s="35">
        <v>197.3</v>
      </c>
      <c r="W124" s="35">
        <v>168.9</v>
      </c>
      <c r="X124" s="35">
        <v>175.8</v>
      </c>
      <c r="Y124" s="43">
        <v>172</v>
      </c>
      <c r="Z124" s="155"/>
      <c r="AA124" s="35">
        <v>170.7</v>
      </c>
      <c r="AB124" s="35">
        <v>172.1</v>
      </c>
      <c r="AC124" s="35"/>
      <c r="AD124" s="35">
        <v>182</v>
      </c>
      <c r="AE124" s="35">
        <v>174.1</v>
      </c>
      <c r="AF124" s="35">
        <v>181.1</v>
      </c>
      <c r="AG124" s="43">
        <v>163.4</v>
      </c>
    </row>
    <row r="125" spans="2:33" ht="15.75" x14ac:dyDescent="0.25">
      <c r="B125" s="11"/>
      <c r="C125" s="158">
        <v>44927</v>
      </c>
      <c r="D125" s="169">
        <v>173.8</v>
      </c>
      <c r="E125" s="35">
        <v>210.7</v>
      </c>
      <c r="F125" s="35">
        <v>194.5</v>
      </c>
      <c r="G125" s="35">
        <v>174.6</v>
      </c>
      <c r="H125" s="35">
        <v>187.2</v>
      </c>
      <c r="I125" s="35">
        <v>158.30000000000001</v>
      </c>
      <c r="J125" s="35">
        <v>153.9</v>
      </c>
      <c r="K125" s="35">
        <v>170.9</v>
      </c>
      <c r="L125" s="35"/>
      <c r="M125" s="35">
        <v>184.9</v>
      </c>
      <c r="N125" s="35">
        <v>177.6</v>
      </c>
      <c r="O125" s="35">
        <v>183.8</v>
      </c>
      <c r="P125" s="35"/>
      <c r="Q125" s="35">
        <v>121.1</v>
      </c>
      <c r="R125" s="35">
        <v>208.4</v>
      </c>
      <c r="S125" s="35">
        <v>171.4</v>
      </c>
      <c r="T125" s="35">
        <v>191.2</v>
      </c>
      <c r="U125" s="35">
        <v>176.7</v>
      </c>
      <c r="V125" s="35">
        <v>198.2</v>
      </c>
      <c r="W125" s="35">
        <v>169.5</v>
      </c>
      <c r="X125" s="35">
        <v>178.6</v>
      </c>
      <c r="Y125" s="43">
        <v>172.8</v>
      </c>
      <c r="Z125" s="155"/>
      <c r="AA125" s="35">
        <v>172.1</v>
      </c>
      <c r="AB125" s="35">
        <v>172.9</v>
      </c>
      <c r="AC125" s="35"/>
      <c r="AD125" s="35">
        <v>182</v>
      </c>
      <c r="AE125" s="35">
        <v>174.3</v>
      </c>
      <c r="AF125" s="35">
        <v>182.3</v>
      </c>
      <c r="AG125" s="43">
        <v>163.6</v>
      </c>
    </row>
    <row r="126" spans="2:33" ht="15.75" x14ac:dyDescent="0.25">
      <c r="B126" s="11"/>
      <c r="C126" s="158">
        <v>44958</v>
      </c>
      <c r="D126" s="169">
        <v>174.4</v>
      </c>
      <c r="E126" s="35">
        <v>207.7</v>
      </c>
      <c r="F126" s="35">
        <v>175.2</v>
      </c>
      <c r="G126" s="35">
        <v>177.3</v>
      </c>
      <c r="H126" s="35">
        <v>179.3</v>
      </c>
      <c r="I126" s="35">
        <v>169.5</v>
      </c>
      <c r="J126" s="35">
        <v>152.69999999999999</v>
      </c>
      <c r="K126" s="35">
        <v>171</v>
      </c>
      <c r="L126" s="35"/>
      <c r="M126" s="35">
        <v>186.2</v>
      </c>
      <c r="N126" s="35">
        <v>178.7</v>
      </c>
      <c r="O126" s="35">
        <v>185.1</v>
      </c>
      <c r="P126" s="35"/>
      <c r="Q126" s="35">
        <v>120</v>
      </c>
      <c r="R126" s="35">
        <v>209.7</v>
      </c>
      <c r="S126" s="35">
        <v>172.3</v>
      </c>
      <c r="T126" s="35">
        <v>193</v>
      </c>
      <c r="U126" s="35">
        <v>177</v>
      </c>
      <c r="V126" s="35">
        <v>199.5</v>
      </c>
      <c r="W126" s="35">
        <v>170.3</v>
      </c>
      <c r="X126" s="35">
        <v>181</v>
      </c>
      <c r="Y126" s="43">
        <v>174.1</v>
      </c>
      <c r="Z126" s="155"/>
      <c r="AA126" s="35">
        <v>173.5</v>
      </c>
      <c r="AB126" s="35">
        <v>174.2</v>
      </c>
      <c r="AC126" s="35"/>
      <c r="AD126" s="35">
        <v>182.1</v>
      </c>
      <c r="AE126" s="35">
        <v>175</v>
      </c>
      <c r="AF126" s="35">
        <v>184.4</v>
      </c>
      <c r="AG126" s="43">
        <v>164.2</v>
      </c>
    </row>
    <row r="127" spans="2:33" ht="15.75" x14ac:dyDescent="0.25">
      <c r="B127" s="11"/>
      <c r="C127" s="158">
        <v>44986</v>
      </c>
      <c r="D127" s="169">
        <v>174.4</v>
      </c>
      <c r="E127" s="35">
        <v>207.7</v>
      </c>
      <c r="F127" s="35">
        <v>175.2</v>
      </c>
      <c r="G127" s="35">
        <v>177.3</v>
      </c>
      <c r="H127" s="35">
        <v>179.2</v>
      </c>
      <c r="I127" s="35">
        <v>169.5</v>
      </c>
      <c r="J127" s="35">
        <v>152.80000000000001</v>
      </c>
      <c r="K127" s="35">
        <v>171.1</v>
      </c>
      <c r="L127" s="35"/>
      <c r="M127" s="35">
        <v>186.1</v>
      </c>
      <c r="N127" s="35">
        <v>178.7</v>
      </c>
      <c r="O127" s="35">
        <v>185.1</v>
      </c>
      <c r="P127" s="35"/>
      <c r="Q127" s="35">
        <v>120</v>
      </c>
      <c r="R127" s="35">
        <v>209.7</v>
      </c>
      <c r="S127" s="35">
        <v>172.3</v>
      </c>
      <c r="T127" s="35">
        <v>193</v>
      </c>
      <c r="U127" s="35">
        <v>177</v>
      </c>
      <c r="V127" s="35">
        <v>199.5</v>
      </c>
      <c r="W127" s="35">
        <v>170.3</v>
      </c>
      <c r="X127" s="35">
        <v>181</v>
      </c>
      <c r="Y127" s="43">
        <v>174.1</v>
      </c>
      <c r="Z127" s="155"/>
      <c r="AA127" s="35">
        <v>173.5</v>
      </c>
      <c r="AB127" s="35">
        <v>174.2</v>
      </c>
      <c r="AC127" s="35"/>
      <c r="AD127" s="35">
        <v>181.9</v>
      </c>
      <c r="AE127" s="35">
        <v>175</v>
      </c>
      <c r="AF127" s="35">
        <v>184.4</v>
      </c>
      <c r="AG127" s="43">
        <v>164.2</v>
      </c>
    </row>
    <row r="128" spans="2:33" ht="15.75" x14ac:dyDescent="0.25">
      <c r="B128" s="11"/>
      <c r="C128" s="158">
        <v>45017</v>
      </c>
      <c r="D128" s="169">
        <v>173.8</v>
      </c>
      <c r="E128" s="35">
        <v>209.3</v>
      </c>
      <c r="F128" s="35">
        <v>169.6</v>
      </c>
      <c r="G128" s="35">
        <v>178.4</v>
      </c>
      <c r="H128" s="35">
        <v>174.9</v>
      </c>
      <c r="I128" s="35">
        <v>176.3</v>
      </c>
      <c r="J128" s="35">
        <v>155.4</v>
      </c>
      <c r="K128" s="35">
        <v>173.4</v>
      </c>
      <c r="L128" s="35"/>
      <c r="M128" s="35">
        <v>186.9</v>
      </c>
      <c r="N128" s="35">
        <v>179.2</v>
      </c>
      <c r="O128" s="35">
        <v>185.7</v>
      </c>
      <c r="P128" s="35"/>
      <c r="Q128" s="35">
        <v>121.3</v>
      </c>
      <c r="R128" s="35">
        <v>212.9</v>
      </c>
      <c r="S128" s="35">
        <v>172.9</v>
      </c>
      <c r="T128" s="35">
        <v>193.5</v>
      </c>
      <c r="U128" s="35">
        <v>177.9</v>
      </c>
      <c r="V128" s="35">
        <v>200.6</v>
      </c>
      <c r="W128" s="35">
        <v>170.7</v>
      </c>
      <c r="X128" s="35">
        <v>184</v>
      </c>
      <c r="Y128" s="43">
        <v>175</v>
      </c>
      <c r="Z128" s="155"/>
      <c r="AA128" s="35">
        <v>175.2</v>
      </c>
      <c r="AB128" s="35">
        <v>174.6</v>
      </c>
      <c r="AC128" s="35"/>
      <c r="AD128" s="35">
        <v>181.7</v>
      </c>
      <c r="AE128" s="35">
        <v>176.4</v>
      </c>
      <c r="AF128" s="35">
        <v>185</v>
      </c>
      <c r="AG128" s="43">
        <v>164.5</v>
      </c>
    </row>
    <row r="129" spans="2:33" ht="16.5" thickBot="1" x14ac:dyDescent="0.3">
      <c r="B129" s="12"/>
      <c r="C129" s="159">
        <v>45047</v>
      </c>
      <c r="D129" s="170">
        <v>173.7</v>
      </c>
      <c r="E129" s="44">
        <v>214.3</v>
      </c>
      <c r="F129" s="44">
        <v>173.2</v>
      </c>
      <c r="G129" s="44">
        <v>179.5</v>
      </c>
      <c r="H129" s="44">
        <v>170</v>
      </c>
      <c r="I129" s="44">
        <v>172.2</v>
      </c>
      <c r="J129" s="44">
        <v>161</v>
      </c>
      <c r="K129" s="44">
        <v>175.6</v>
      </c>
      <c r="L129" s="44"/>
      <c r="M129" s="44">
        <v>187.3</v>
      </c>
      <c r="N129" s="44">
        <v>179.7</v>
      </c>
      <c r="O129" s="44">
        <v>186.2</v>
      </c>
      <c r="P129" s="44"/>
      <c r="Q129" s="44">
        <v>122.7</v>
      </c>
      <c r="R129" s="44">
        <v>218</v>
      </c>
      <c r="S129" s="44">
        <v>173.4</v>
      </c>
      <c r="T129" s="44">
        <v>194.2</v>
      </c>
      <c r="U129" s="44">
        <v>179.1</v>
      </c>
      <c r="V129" s="44">
        <v>201</v>
      </c>
      <c r="W129" s="44">
        <v>171.2</v>
      </c>
      <c r="X129" s="44">
        <v>185.2</v>
      </c>
      <c r="Y129" s="45">
        <v>175.7</v>
      </c>
      <c r="Z129" s="175"/>
      <c r="AA129" s="44">
        <v>175.6</v>
      </c>
      <c r="AB129" s="44">
        <v>175.2</v>
      </c>
      <c r="AC129" s="44"/>
      <c r="AD129" s="44">
        <v>182.8</v>
      </c>
      <c r="AE129" s="44">
        <v>177.1</v>
      </c>
      <c r="AF129" s="44">
        <v>185.7</v>
      </c>
      <c r="AG129" s="45">
        <v>164.8</v>
      </c>
    </row>
    <row r="130" spans="2:33" ht="15.75" x14ac:dyDescent="0.25">
      <c r="B130" s="121"/>
      <c r="C130" s="12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spans="2:33" ht="15.75" x14ac:dyDescent="0.25">
      <c r="B131" s="121"/>
      <c r="C131" s="12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spans="2:33" ht="15.75" x14ac:dyDescent="0.25">
      <c r="B132" s="121"/>
      <c r="C132" s="12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spans="2:33" ht="15.75" x14ac:dyDescent="0.25">
      <c r="B133" s="121"/>
      <c r="C133" s="12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2:33" ht="15.75" x14ac:dyDescent="0.25">
      <c r="B134" s="121"/>
      <c r="C134" s="12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spans="2:33" ht="15.75" x14ac:dyDescent="0.25">
      <c r="B135" s="121"/>
      <c r="C135" s="12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spans="2:33" ht="15.75" x14ac:dyDescent="0.25">
      <c r="B136" s="121"/>
      <c r="C136" s="12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spans="2:33" ht="15.75" x14ac:dyDescent="0.25">
      <c r="B137" s="121"/>
      <c r="C137" s="12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2:33" ht="15.75" x14ac:dyDescent="0.25">
      <c r="B138" s="121"/>
      <c r="C138" s="12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2:33" ht="15.75" x14ac:dyDescent="0.25">
      <c r="B139" s="121"/>
      <c r="C139" s="121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spans="2:33" ht="15.75" x14ac:dyDescent="0.25">
      <c r="B140" s="121"/>
      <c r="C140" s="121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spans="2:33" ht="15.75" x14ac:dyDescent="0.25">
      <c r="B141" s="121"/>
      <c r="C141" s="12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spans="2:33" ht="15.75" x14ac:dyDescent="0.25">
      <c r="B142" s="121"/>
      <c r="C142" s="121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spans="2:33" ht="15.75" x14ac:dyDescent="0.25">
      <c r="B143" s="121"/>
      <c r="C143" s="12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spans="2:33" ht="15.75" x14ac:dyDescent="0.25">
      <c r="B144" s="121"/>
      <c r="C144" s="12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</sheetData>
  <mergeCells count="21">
    <mergeCell ref="B1:H1"/>
    <mergeCell ref="B9:D9"/>
    <mergeCell ref="B7:D8"/>
    <mergeCell ref="E9:K9"/>
    <mergeCell ref="B4:T4"/>
    <mergeCell ref="B49:T49"/>
    <mergeCell ref="B52:D53"/>
    <mergeCell ref="B54:D54"/>
    <mergeCell ref="E54:K54"/>
    <mergeCell ref="M54:O54"/>
    <mergeCell ref="Q54:Y54"/>
    <mergeCell ref="M9:O9"/>
    <mergeCell ref="Q9:Y9"/>
    <mergeCell ref="AA54:AB54"/>
    <mergeCell ref="B93:T93"/>
    <mergeCell ref="B96:D97"/>
    <mergeCell ref="B98:D98"/>
    <mergeCell ref="E98:K98"/>
    <mergeCell ref="M98:O98"/>
    <mergeCell ref="Q98:Y98"/>
    <mergeCell ref="AA98:AB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RawData</vt:lpstr>
      <vt:lpstr>Obj</vt:lpstr>
      <vt:lpstr>Data</vt:lpstr>
      <vt:lpstr>Notes</vt:lpstr>
      <vt:lpstr>Obj1,2</vt:lpstr>
      <vt:lpstr>Obj3</vt:lpstr>
      <vt:lpstr>Obj4Analysis</vt:lpstr>
      <vt:lpstr>Obj4</vt:lpstr>
      <vt:lpstr>Obj5Analysis</vt:lpstr>
      <vt:lpstr>Obj5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2025-03-24T18:37:47Z</dcterms:created>
  <dcterms:modified xsi:type="dcterms:W3CDTF">2025-04-24T12:50:02Z</dcterms:modified>
</cp:coreProperties>
</file>