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a3593bd0baa54bf/Desktop/DS/"/>
    </mc:Choice>
  </mc:AlternateContent>
  <xr:revisionPtr revIDLastSave="62" documentId="8_{3272DCBC-EF43-4E2E-9CCD-DBCA87203BF7}" xr6:coauthVersionLast="47" xr6:coauthVersionMax="47" xr10:uidLastSave="{616F2244-8C4E-4596-9591-0C62E4F6AE5A}"/>
  <bookViews>
    <workbookView xWindow="-108" yWindow="-108" windowWidth="23256" windowHeight="12456" activeTab="2" xr2:uid="{4D6A7F17-3502-4E9B-804B-694A281C8C89}"/>
  </bookViews>
  <sheets>
    <sheet name="Measure of CT and dispersion" sheetId="1" r:id="rId1"/>
    <sheet name="Measure of S,K,P,Q" sheetId="2" r:id="rId2"/>
    <sheet name="Correlation and Covarian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31" i="1" l="1"/>
  <c r="E908" i="2"/>
  <c r="F4" i="3"/>
  <c r="E44" i="3"/>
  <c r="D18" i="3"/>
  <c r="E910" i="2"/>
  <c r="E909" i="2"/>
  <c r="E906" i="2"/>
  <c r="E905" i="2"/>
  <c r="E904" i="2"/>
  <c r="E787" i="2"/>
  <c r="E786" i="2"/>
  <c r="E785" i="2"/>
  <c r="E783" i="2"/>
  <c r="E782" i="2"/>
  <c r="E781" i="2"/>
  <c r="E673" i="2"/>
  <c r="E672" i="2"/>
  <c r="E671" i="2"/>
  <c r="E667" i="2"/>
  <c r="E669" i="2"/>
  <c r="E668" i="2"/>
  <c r="E565" i="2"/>
  <c r="E569" i="2"/>
  <c r="E568" i="2"/>
  <c r="E567" i="2"/>
  <c r="E564" i="2"/>
  <c r="E563" i="2"/>
  <c r="E467" i="2"/>
  <c r="E464" i="2"/>
  <c r="E462" i="2"/>
  <c r="E461" i="2"/>
  <c r="E460" i="2"/>
  <c r="E360" i="2"/>
  <c r="E358" i="2"/>
  <c r="E258" i="2"/>
  <c r="E256" i="2"/>
  <c r="E156" i="2"/>
  <c r="E154" i="2"/>
  <c r="E57" i="2"/>
  <c r="E55" i="2"/>
  <c r="D2" i="2"/>
  <c r="D5" i="2"/>
  <c r="F871" i="1"/>
  <c r="F870" i="1"/>
  <c r="F869" i="1"/>
  <c r="F864" i="1"/>
  <c r="F863" i="1"/>
  <c r="F862" i="1"/>
  <c r="C762" i="1"/>
  <c r="D747" i="1" l="1"/>
  <c r="D746" i="1"/>
  <c r="A15" i="1" a="1"/>
  <c r="A15" i="1" s="1"/>
  <c r="A9" i="1"/>
  <c r="C705" i="1"/>
  <c r="D693" i="1"/>
  <c r="D692" i="1"/>
  <c r="C605" i="1" a="1"/>
  <c r="C605" i="1" s="1"/>
  <c r="K405" i="1" a="1"/>
  <c r="K405" i="1" s="1"/>
  <c r="D589" i="1"/>
  <c r="D588" i="1"/>
  <c r="E576" i="1"/>
  <c r="E575" i="1"/>
  <c r="D570" i="1" l="1"/>
  <c r="C540" i="1"/>
  <c r="C539" i="1"/>
  <c r="C534" i="1"/>
  <c r="C524" i="1" a="1"/>
  <c r="C524" i="1" s="1"/>
  <c r="D508" i="1"/>
  <c r="C508" i="1"/>
  <c r="C432" i="1"/>
  <c r="C427" i="1"/>
  <c r="C422" i="1" a="1"/>
  <c r="C422" i="1" s="1"/>
  <c r="C405" i="1"/>
  <c r="C541" i="1" l="1"/>
  <c r="C406" i="1"/>
  <c r="H391" i="1"/>
  <c r="H401" i="1"/>
  <c r="H400" i="1"/>
  <c r="H399" i="1"/>
  <c r="H398" i="1"/>
  <c r="H397" i="1"/>
  <c r="H395" i="1"/>
  <c r="H394" i="1"/>
  <c r="H393" i="1"/>
  <c r="H392" i="1"/>
  <c r="H389" i="1"/>
  <c r="H388" i="1"/>
  <c r="H387" i="1"/>
  <c r="H386" i="1"/>
  <c r="H385" i="1"/>
  <c r="D291" i="1"/>
  <c r="D296" i="1"/>
  <c r="D282" i="1"/>
  <c r="C211" i="1"/>
  <c r="C214" i="1"/>
  <c r="C227" i="1"/>
  <c r="A46" i="1" a="1"/>
  <c r="A46" i="1" s="1"/>
  <c r="A43" i="1"/>
  <c r="A40" i="1"/>
  <c r="C165" i="1"/>
  <c r="C162" i="1"/>
  <c r="C159" i="1"/>
  <c r="C132" i="1"/>
  <c r="C129" i="1"/>
  <c r="C126" i="1"/>
  <c r="A122" i="1"/>
  <c r="A114" i="1"/>
  <c r="A118" i="1"/>
  <c r="C58" i="1"/>
  <c r="C57" i="1"/>
  <c r="C56" i="1" a="1"/>
  <c r="C56" i="1" s="1"/>
  <c r="C53" i="1"/>
  <c r="C50" i="1"/>
  <c r="A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<sst xmlns="http://schemas.openxmlformats.org/spreadsheetml/2006/main" count="423" uniqueCount="136">
  <si>
    <t>ANS 1.</t>
  </si>
  <si>
    <t>Week 1:</t>
  </si>
  <si>
    <t>Week 2:</t>
  </si>
  <si>
    <t>Week 3:</t>
  </si>
  <si>
    <t>Week 4:</t>
  </si>
  <si>
    <t>70 Units</t>
  </si>
  <si>
    <t>50 Units</t>
  </si>
  <si>
    <t>60 Units</t>
  </si>
  <si>
    <t>55 Units</t>
  </si>
  <si>
    <t>ANS 2.</t>
  </si>
  <si>
    <t>ANS 3.</t>
  </si>
  <si>
    <t>Day</t>
  </si>
  <si>
    <t>units</t>
  </si>
  <si>
    <t>Measure of dispersion</t>
  </si>
  <si>
    <t>ANS 4.</t>
  </si>
  <si>
    <t>ANS 5.</t>
  </si>
  <si>
    <t>ANS 6.</t>
  </si>
  <si>
    <t>ANS. 7</t>
  </si>
  <si>
    <t>Model A</t>
  </si>
  <si>
    <t>Model B</t>
  </si>
  <si>
    <t>Model C</t>
  </si>
  <si>
    <t>Model D</t>
  </si>
  <si>
    <t>Model E</t>
  </si>
  <si>
    <t>ANS. 8</t>
  </si>
  <si>
    <t>Class Limit</t>
  </si>
  <si>
    <t>Bins</t>
  </si>
  <si>
    <t>25-30</t>
  </si>
  <si>
    <t>31-35</t>
  </si>
  <si>
    <t>36-40</t>
  </si>
  <si>
    <t>41-45</t>
  </si>
  <si>
    <t>More</t>
  </si>
  <si>
    <t>Frequency</t>
  </si>
  <si>
    <t>a)</t>
  </si>
  <si>
    <t>b)</t>
  </si>
  <si>
    <t>c)</t>
  </si>
  <si>
    <t>d)</t>
  </si>
  <si>
    <t>ANS. 9</t>
  </si>
  <si>
    <t>MIN VALUE</t>
  </si>
  <si>
    <t>MAX VALUE</t>
  </si>
  <si>
    <t>Bin Class</t>
  </si>
  <si>
    <t>Bin Label</t>
  </si>
  <si>
    <t>28-38</t>
  </si>
  <si>
    <t>39-49</t>
  </si>
  <si>
    <t>50-60</t>
  </si>
  <si>
    <t>61-73</t>
  </si>
  <si>
    <t>Q1</t>
  </si>
  <si>
    <t>Q3</t>
  </si>
  <si>
    <t>IQR</t>
  </si>
  <si>
    <t>ANS. 10</t>
  </si>
  <si>
    <t>A</t>
  </si>
  <si>
    <t>B</t>
  </si>
  <si>
    <t>C</t>
  </si>
  <si>
    <t>D</t>
  </si>
  <si>
    <t>E</t>
  </si>
  <si>
    <t>F</t>
  </si>
  <si>
    <t>G</t>
  </si>
  <si>
    <t>Defect Type</t>
  </si>
  <si>
    <t>Max value</t>
  </si>
  <si>
    <t>Min value</t>
  </si>
  <si>
    <t>Bin class</t>
  </si>
  <si>
    <t>10 to 20</t>
  </si>
  <si>
    <t>20 to 30</t>
  </si>
  <si>
    <t>30 to 40</t>
  </si>
  <si>
    <t>40 to 50</t>
  </si>
  <si>
    <t>Bin label</t>
  </si>
  <si>
    <t>ANS. 11</t>
  </si>
  <si>
    <t>Bin labels</t>
  </si>
  <si>
    <t xml:space="preserve">2 to 3 </t>
  </si>
  <si>
    <t xml:space="preserve">3 to 4 </t>
  </si>
  <si>
    <t>4 to 5</t>
  </si>
  <si>
    <t>1 to 2</t>
  </si>
  <si>
    <t>bin class</t>
  </si>
  <si>
    <t>Bin</t>
  </si>
  <si>
    <t>ANS. 12</t>
  </si>
  <si>
    <t>Sales:</t>
  </si>
  <si>
    <t>bin limit</t>
  </si>
  <si>
    <t>bin label</t>
  </si>
  <si>
    <t>25 to 30</t>
  </si>
  <si>
    <t>31 to 35</t>
  </si>
  <si>
    <t>36 to 40</t>
  </si>
  <si>
    <t>41 to 45</t>
  </si>
  <si>
    <t>46 to 50</t>
  </si>
  <si>
    <t>ANS. 13</t>
  </si>
  <si>
    <t>Response Times</t>
  </si>
  <si>
    <t>max value</t>
  </si>
  <si>
    <t>min value</t>
  </si>
  <si>
    <t>118-122</t>
  </si>
  <si>
    <t>123-127</t>
  </si>
  <si>
    <t>128-132</t>
  </si>
  <si>
    <t>133-137</t>
  </si>
  <si>
    <t>138-142</t>
  </si>
  <si>
    <t>143-148</t>
  </si>
  <si>
    <t>ANS. 14</t>
  </si>
  <si>
    <t>Region 1</t>
  </si>
  <si>
    <t>Region 2</t>
  </si>
  <si>
    <t>Region 3</t>
  </si>
  <si>
    <t>ANS. 1</t>
  </si>
  <si>
    <t>Returns</t>
  </si>
  <si>
    <t>Skewness</t>
  </si>
  <si>
    <t>Kurtosis</t>
  </si>
  <si>
    <t>ANS. 2</t>
  </si>
  <si>
    <t>ANS. 3</t>
  </si>
  <si>
    <t>ANS. 4</t>
  </si>
  <si>
    <t>ANS. 5</t>
  </si>
  <si>
    <t>Housing Price</t>
  </si>
  <si>
    <t>Waiting Times</t>
  </si>
  <si>
    <t>median (Q2)</t>
  </si>
  <si>
    <t>first quartile(Q1)</t>
  </si>
  <si>
    <t>third quartile (Q3)</t>
  </si>
  <si>
    <t>the 10th percentile</t>
  </si>
  <si>
    <t>25th percentile</t>
  </si>
  <si>
    <t>75th percentile</t>
  </si>
  <si>
    <t>90th percentile</t>
  </si>
  <si>
    <t>Already calculated as Q3</t>
  </si>
  <si>
    <t>Already calculated as Q1</t>
  </si>
  <si>
    <t>Weights</t>
  </si>
  <si>
    <t>the 15th percentile</t>
  </si>
  <si>
    <t>50th percentile</t>
  </si>
  <si>
    <t>85th percentile</t>
  </si>
  <si>
    <t>Purchase Amounts</t>
  </si>
  <si>
    <t>20th percentile</t>
  </si>
  <si>
    <t>40th percentile</t>
  </si>
  <si>
    <t>80th percentile</t>
  </si>
  <si>
    <t>Commute Times</t>
  </si>
  <si>
    <t>30th percentile</t>
  </si>
  <si>
    <t>70th percentile</t>
  </si>
  <si>
    <t>Defect Rates</t>
  </si>
  <si>
    <t xml:space="preserve"> </t>
  </si>
  <si>
    <t>Advertising Expenditure</t>
  </si>
  <si>
    <t>Sales Revenue</t>
  </si>
  <si>
    <t>correlation coefficient</t>
  </si>
  <si>
    <t>Company A</t>
  </si>
  <si>
    <t>Company B</t>
  </si>
  <si>
    <t>COVARIANCE</t>
  </si>
  <si>
    <t>Hours Spent Studying</t>
  </si>
  <si>
    <t>Exam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</si>
</sst>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1" x14ac:knownFonts="1">
    <font>
      <sz val="11"/>
      <color theme="1"/>
      <name val="Mangal"/>
      <family val="2"/>
      <scheme val="minor"/>
    </font>
    <font>
      <b/>
      <sz val="11"/>
      <color theme="1"/>
      <name val="Mangal"/>
      <family val="1"/>
      <scheme val="minor"/>
    </font>
    <font>
      <b/>
      <sz val="16"/>
      <color theme="1"/>
      <name val="Mangal"/>
      <family val="1"/>
      <scheme val="minor"/>
    </font>
    <font>
      <i/>
      <sz val="11"/>
      <color theme="1"/>
      <name val="Mangal"/>
      <family val="2"/>
      <scheme val="minor"/>
    </font>
    <font>
      <b/>
      <i/>
      <sz val="11"/>
      <color theme="1"/>
      <name val="Mangal"/>
      <family val="1"/>
      <scheme val="minor"/>
    </font>
    <font>
      <sz val="10"/>
      <color rgb="FF0D0D0D"/>
      <name val="Segoe UI"/>
      <family val="2"/>
    </font>
    <font>
      <sz val="10"/>
      <color rgb="FF0D0D0D"/>
      <name val="Mangal"/>
      <family val="1"/>
      <scheme val="major"/>
    </font>
    <font>
      <sz val="11"/>
      <color theme="1"/>
      <name val="Mangal"/>
      <family val="1"/>
      <scheme val="major"/>
    </font>
    <font>
      <sz val="12"/>
      <color rgb="FF0D0D0D"/>
      <name val="Times New Roman"/>
      <family val="1"/>
    </font>
    <font>
      <sz val="12"/>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20" fontId="0" fillId="0" borderId="0" xfId="0" applyNumberFormat="1"/>
    <xf numFmtId="6" fontId="0" fillId="0" borderId="0" xfId="0" applyNumberFormat="1"/>
    <xf numFmtId="0" fontId="2" fillId="0" borderId="0" xfId="0" applyFont="1"/>
    <xf numFmtId="164" fontId="0" fillId="0" borderId="0" xfId="0" applyNumberFormat="1"/>
    <xf numFmtId="0" fontId="0" fillId="0" borderId="0" xfId="0" applyAlignment="1">
      <alignment wrapText="1"/>
    </xf>
    <xf numFmtId="0" fontId="0" fillId="0" borderId="0" xfId="0" applyAlignment="1">
      <alignment horizontal="center" vertical="center"/>
    </xf>
    <xf numFmtId="0" fontId="0" fillId="0" borderId="1" xfId="0" applyBorder="1"/>
    <xf numFmtId="0" fontId="3" fillId="0" borderId="2" xfId="0" applyFont="1" applyBorder="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left" vertical="center" indent="1"/>
    </xf>
    <xf numFmtId="0" fontId="7" fillId="0" borderId="0" xfId="0" applyFont="1"/>
    <xf numFmtId="0" fontId="0" fillId="0" borderId="3" xfId="0" applyBorder="1"/>
    <xf numFmtId="0" fontId="3" fillId="0" borderId="3" xfId="0" applyFont="1" applyBorder="1" applyAlignment="1">
      <alignment horizontal="center"/>
    </xf>
    <xf numFmtId="0" fontId="7" fillId="0" borderId="3" xfId="0" applyFont="1" applyBorder="1"/>
    <xf numFmtId="0" fontId="5" fillId="0" borderId="0" xfId="0" applyFont="1"/>
    <xf numFmtId="0" fontId="8" fillId="0" borderId="0" xfId="0" applyFont="1"/>
    <xf numFmtId="0" fontId="9" fillId="0" borderId="0" xfId="0" applyFont="1"/>
    <xf numFmtId="0" fontId="10" fillId="0" borderId="0" xfId="0" applyFont="1"/>
    <xf numFmtId="0" fontId="0" fillId="0" borderId="0" xfId="0" applyAlignment="1">
      <alignment horizontal="right"/>
    </xf>
  </cellXfs>
  <cellStyles count="1">
    <cellStyle name="Normal" xfId="0" builtinId="0"/>
  </cellStyles>
  <dxfs count="2">
    <dxf>
      <font>
        <b/>
        <i val="0"/>
        <strike val="0"/>
        <condense val="0"/>
        <extend val="0"/>
        <outline val="0"/>
        <shadow val="0"/>
        <u val="none"/>
        <vertAlign val="baseline"/>
        <sz val="11"/>
        <color theme="1"/>
        <name val="Mangal"/>
        <family val="1"/>
        <scheme val="minor"/>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Mangal"/>
        <family val="1"/>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dispersion'!$B$559</c:f>
              <c:strCache>
                <c:ptCount val="1"/>
                <c:pt idx="0">
                  <c:v>Frequency</c:v>
                </c:pt>
              </c:strCache>
            </c:strRef>
          </c:tx>
          <c:spPr>
            <a:solidFill>
              <a:schemeClr val="accent1"/>
            </a:solidFill>
            <a:ln>
              <a:noFill/>
            </a:ln>
            <a:effectLst/>
          </c:spPr>
          <c:invertIfNegative val="0"/>
          <c:cat>
            <c:strRef>
              <c:f>'Measure of CT and dispersion'!$A$560:$A$566</c:f>
              <c:strCache>
                <c:ptCount val="7"/>
                <c:pt idx="0">
                  <c:v>A</c:v>
                </c:pt>
                <c:pt idx="1">
                  <c:v>B</c:v>
                </c:pt>
                <c:pt idx="2">
                  <c:v>C</c:v>
                </c:pt>
                <c:pt idx="3">
                  <c:v>D</c:v>
                </c:pt>
                <c:pt idx="4">
                  <c:v>E</c:v>
                </c:pt>
                <c:pt idx="5">
                  <c:v>F</c:v>
                </c:pt>
                <c:pt idx="6">
                  <c:v>G</c:v>
                </c:pt>
              </c:strCache>
            </c:strRef>
          </c:cat>
          <c:val>
            <c:numRef>
              <c:f>'Measure of CT and dispersion'!$B$560:$B$566</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44FC-44C6-A829-20E8086704ED}"/>
            </c:ext>
          </c:extLst>
        </c:ser>
        <c:dLbls>
          <c:showLegendKey val="0"/>
          <c:showVal val="0"/>
          <c:showCatName val="0"/>
          <c:showSerName val="0"/>
          <c:showPercent val="0"/>
          <c:showBubbleSize val="0"/>
        </c:dLbls>
        <c:gapWidth val="219"/>
        <c:overlap val="-27"/>
        <c:axId val="625206575"/>
        <c:axId val="625204655"/>
      </c:barChart>
      <c:catAx>
        <c:axId val="62520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625204655"/>
        <c:crosses val="autoZero"/>
        <c:auto val="1"/>
        <c:lblAlgn val="ctr"/>
        <c:lblOffset val="100"/>
        <c:noMultiLvlLbl val="0"/>
      </c:catAx>
      <c:valAx>
        <c:axId val="62520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62520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dispersion'!$I$405</c:f>
              <c:strCache>
                <c:ptCount val="1"/>
                <c:pt idx="0">
                  <c:v>Frequency</c:v>
                </c:pt>
              </c:strCache>
            </c:strRef>
          </c:tx>
          <c:spPr>
            <a:solidFill>
              <a:schemeClr val="accent1"/>
            </a:solidFill>
            <a:ln>
              <a:noFill/>
            </a:ln>
            <a:effectLst/>
          </c:spPr>
          <c:invertIfNegative val="0"/>
          <c:cat>
            <c:strRef>
              <c:f>'Measure of CT and dispersion'!$H$406:$H$410</c:f>
              <c:strCache>
                <c:ptCount val="5"/>
                <c:pt idx="0">
                  <c:v>30</c:v>
                </c:pt>
                <c:pt idx="1">
                  <c:v>35</c:v>
                </c:pt>
                <c:pt idx="2">
                  <c:v>40</c:v>
                </c:pt>
                <c:pt idx="3">
                  <c:v>45</c:v>
                </c:pt>
                <c:pt idx="4">
                  <c:v>More</c:v>
                </c:pt>
              </c:strCache>
            </c:strRef>
          </c:cat>
          <c:val>
            <c:numRef>
              <c:f>'Measure of CT and dispersion'!$I$406:$I$410</c:f>
              <c:numCache>
                <c:formatCode>General</c:formatCode>
                <c:ptCount val="5"/>
                <c:pt idx="0">
                  <c:v>21</c:v>
                </c:pt>
                <c:pt idx="1">
                  <c:v>34</c:v>
                </c:pt>
                <c:pt idx="2">
                  <c:v>31</c:v>
                </c:pt>
                <c:pt idx="3">
                  <c:v>14</c:v>
                </c:pt>
                <c:pt idx="4">
                  <c:v>0</c:v>
                </c:pt>
              </c:numCache>
            </c:numRef>
          </c:val>
          <c:extLst>
            <c:ext xmlns:c16="http://schemas.microsoft.com/office/drawing/2014/chart" uri="{C3380CC4-5D6E-409C-BE32-E72D297353CC}">
              <c16:uniqueId val="{00000000-07AF-4D51-BECE-070752D23565}"/>
            </c:ext>
          </c:extLst>
        </c:ser>
        <c:dLbls>
          <c:showLegendKey val="0"/>
          <c:showVal val="0"/>
          <c:showCatName val="0"/>
          <c:showSerName val="0"/>
          <c:showPercent val="0"/>
          <c:showBubbleSize val="0"/>
        </c:dLbls>
        <c:gapWidth val="219"/>
        <c:overlap val="-27"/>
        <c:axId val="1064183855"/>
        <c:axId val="1064185295"/>
      </c:barChart>
      <c:catAx>
        <c:axId val="106418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064185295"/>
        <c:crosses val="autoZero"/>
        <c:auto val="1"/>
        <c:lblAlgn val="ctr"/>
        <c:lblOffset val="100"/>
        <c:noMultiLvlLbl val="0"/>
      </c:catAx>
      <c:valAx>
        <c:axId val="10641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064183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dispersion'!$J$575</c:f>
              <c:strCache>
                <c:ptCount val="1"/>
                <c:pt idx="0">
                  <c:v>Frequency</c:v>
                </c:pt>
              </c:strCache>
            </c:strRef>
          </c:tx>
          <c:spPr>
            <a:solidFill>
              <a:schemeClr val="accent1"/>
            </a:solidFill>
            <a:ln>
              <a:noFill/>
            </a:ln>
            <a:effectLst/>
          </c:spPr>
          <c:invertIfNegative val="0"/>
          <c:cat>
            <c:strRef>
              <c:f>'Measure of CT and dispersion'!$I$576:$I$580</c:f>
              <c:strCache>
                <c:ptCount val="5"/>
                <c:pt idx="0">
                  <c:v>20</c:v>
                </c:pt>
                <c:pt idx="1">
                  <c:v>30</c:v>
                </c:pt>
                <c:pt idx="2">
                  <c:v>40</c:v>
                </c:pt>
                <c:pt idx="3">
                  <c:v>50</c:v>
                </c:pt>
                <c:pt idx="4">
                  <c:v>More</c:v>
                </c:pt>
              </c:strCache>
            </c:strRef>
          </c:cat>
          <c:val>
            <c:numRef>
              <c:f>'Measure of CT and dispersion'!$J$576:$J$580</c:f>
              <c:numCache>
                <c:formatCode>General</c:formatCode>
                <c:ptCount val="5"/>
                <c:pt idx="0">
                  <c:v>2</c:v>
                </c:pt>
                <c:pt idx="1">
                  <c:v>3</c:v>
                </c:pt>
                <c:pt idx="2">
                  <c:v>1</c:v>
                </c:pt>
                <c:pt idx="3">
                  <c:v>1</c:v>
                </c:pt>
                <c:pt idx="4">
                  <c:v>0</c:v>
                </c:pt>
              </c:numCache>
            </c:numRef>
          </c:val>
          <c:extLst>
            <c:ext xmlns:c16="http://schemas.microsoft.com/office/drawing/2014/chart" uri="{C3380CC4-5D6E-409C-BE32-E72D297353CC}">
              <c16:uniqueId val="{00000000-CE9E-433F-9206-D12A0EFD2D7E}"/>
            </c:ext>
          </c:extLst>
        </c:ser>
        <c:dLbls>
          <c:showLegendKey val="0"/>
          <c:showVal val="0"/>
          <c:showCatName val="0"/>
          <c:showSerName val="0"/>
          <c:showPercent val="0"/>
          <c:showBubbleSize val="0"/>
        </c:dLbls>
        <c:gapWidth val="219"/>
        <c:overlap val="-27"/>
        <c:axId val="940846111"/>
        <c:axId val="940846591"/>
      </c:barChart>
      <c:catAx>
        <c:axId val="940846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40846591"/>
        <c:crosses val="autoZero"/>
        <c:auto val="1"/>
        <c:lblAlgn val="ctr"/>
        <c:lblOffset val="100"/>
        <c:noMultiLvlLbl val="0"/>
      </c:catAx>
      <c:valAx>
        <c:axId val="94084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408461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bar"/>
        <c:grouping val="clustered"/>
        <c:varyColors val="0"/>
        <c:ser>
          <c:idx val="0"/>
          <c:order val="0"/>
          <c:tx>
            <c:strRef>
              <c:f>'Measure of CT and dispersion'!$J$692</c:f>
              <c:strCache>
                <c:ptCount val="1"/>
                <c:pt idx="0">
                  <c:v>Frequency</c:v>
                </c:pt>
              </c:strCache>
            </c:strRef>
          </c:tx>
          <c:spPr>
            <a:solidFill>
              <a:schemeClr val="accent1"/>
            </a:solidFill>
            <a:ln>
              <a:noFill/>
            </a:ln>
            <a:effectLst/>
          </c:spPr>
          <c:invertIfNegative val="0"/>
          <c:cat>
            <c:strRef>
              <c:f>'Measure of CT and dispersion'!$I$693:$I$698</c:f>
              <c:strCache>
                <c:ptCount val="6"/>
                <c:pt idx="0">
                  <c:v>30</c:v>
                </c:pt>
                <c:pt idx="1">
                  <c:v>35</c:v>
                </c:pt>
                <c:pt idx="2">
                  <c:v>40</c:v>
                </c:pt>
                <c:pt idx="3">
                  <c:v>45</c:v>
                </c:pt>
                <c:pt idx="4">
                  <c:v>50</c:v>
                </c:pt>
                <c:pt idx="5">
                  <c:v>More</c:v>
                </c:pt>
              </c:strCache>
            </c:strRef>
          </c:cat>
          <c:val>
            <c:numRef>
              <c:f>'Measure of CT and dispersion'!$J$693:$J$698</c:f>
              <c:numCache>
                <c:formatCode>General</c:formatCode>
                <c:ptCount val="6"/>
                <c:pt idx="0">
                  <c:v>10</c:v>
                </c:pt>
                <c:pt idx="1">
                  <c:v>13</c:v>
                </c:pt>
                <c:pt idx="2">
                  <c:v>15</c:v>
                </c:pt>
                <c:pt idx="3">
                  <c:v>10</c:v>
                </c:pt>
                <c:pt idx="4">
                  <c:v>2</c:v>
                </c:pt>
                <c:pt idx="5">
                  <c:v>0</c:v>
                </c:pt>
              </c:numCache>
            </c:numRef>
          </c:val>
          <c:extLst>
            <c:ext xmlns:c16="http://schemas.microsoft.com/office/drawing/2014/chart" uri="{C3380CC4-5D6E-409C-BE32-E72D297353CC}">
              <c16:uniqueId val="{00000000-8D3C-4565-926E-6E0DFBBF54C4}"/>
            </c:ext>
          </c:extLst>
        </c:ser>
        <c:dLbls>
          <c:showLegendKey val="0"/>
          <c:showVal val="0"/>
          <c:showCatName val="0"/>
          <c:showSerName val="0"/>
          <c:showPercent val="0"/>
          <c:showBubbleSize val="0"/>
        </c:dLbls>
        <c:gapWidth val="182"/>
        <c:axId val="1055422207"/>
        <c:axId val="1055424127"/>
      </c:barChart>
      <c:catAx>
        <c:axId val="1055422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055424127"/>
        <c:crosses val="autoZero"/>
        <c:auto val="1"/>
        <c:lblAlgn val="ctr"/>
        <c:lblOffset val="100"/>
        <c:noMultiLvlLbl val="0"/>
      </c:catAx>
      <c:valAx>
        <c:axId val="1055424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05542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dispersion'!$D$751</c:f>
              <c:strCache>
                <c:ptCount val="1"/>
                <c:pt idx="0">
                  <c:v>Frequency</c:v>
                </c:pt>
              </c:strCache>
            </c:strRef>
          </c:tx>
          <c:spPr>
            <a:solidFill>
              <a:schemeClr val="accent1"/>
            </a:solidFill>
            <a:ln>
              <a:noFill/>
            </a:ln>
            <a:effectLst/>
          </c:spPr>
          <c:invertIfNegative val="0"/>
          <c:cat>
            <c:strRef>
              <c:f>'Measure of CT and dispersion'!$C$752:$C$757</c:f>
              <c:strCache>
                <c:ptCount val="6"/>
                <c:pt idx="0">
                  <c:v>118-122</c:v>
                </c:pt>
                <c:pt idx="1">
                  <c:v>123-127</c:v>
                </c:pt>
                <c:pt idx="2">
                  <c:v>128-132</c:v>
                </c:pt>
                <c:pt idx="3">
                  <c:v>133-137</c:v>
                </c:pt>
                <c:pt idx="4">
                  <c:v>138-142</c:v>
                </c:pt>
                <c:pt idx="5">
                  <c:v>143-148</c:v>
                </c:pt>
              </c:strCache>
            </c:strRef>
          </c:cat>
          <c:val>
            <c:numRef>
              <c:f>'Measure of CT and dispersion'!$D$752:$D$757</c:f>
              <c:numCache>
                <c:formatCode>General</c:formatCode>
                <c:ptCount val="6"/>
                <c:pt idx="0">
                  <c:v>11</c:v>
                </c:pt>
                <c:pt idx="1">
                  <c:v>24</c:v>
                </c:pt>
                <c:pt idx="2">
                  <c:v>26</c:v>
                </c:pt>
                <c:pt idx="3">
                  <c:v>27</c:v>
                </c:pt>
                <c:pt idx="4">
                  <c:v>10</c:v>
                </c:pt>
                <c:pt idx="5">
                  <c:v>2</c:v>
                </c:pt>
              </c:numCache>
            </c:numRef>
          </c:val>
          <c:extLst>
            <c:ext xmlns:c16="http://schemas.microsoft.com/office/drawing/2014/chart" uri="{C3380CC4-5D6E-409C-BE32-E72D297353CC}">
              <c16:uniqueId val="{00000000-7883-440F-8BD3-459C43A99861}"/>
            </c:ext>
          </c:extLst>
        </c:ser>
        <c:dLbls>
          <c:showLegendKey val="0"/>
          <c:showVal val="0"/>
          <c:showCatName val="0"/>
          <c:showSerName val="0"/>
          <c:showPercent val="0"/>
          <c:showBubbleSize val="0"/>
        </c:dLbls>
        <c:gapWidth val="219"/>
        <c:overlap val="-27"/>
        <c:axId val="944452208"/>
        <c:axId val="944452688"/>
      </c:barChart>
      <c:catAx>
        <c:axId val="94445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44452688"/>
        <c:crosses val="autoZero"/>
        <c:auto val="1"/>
        <c:lblAlgn val="ctr"/>
        <c:lblOffset val="100"/>
        <c:noMultiLvlLbl val="0"/>
      </c:catAx>
      <c:valAx>
        <c:axId val="94445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44452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dispersion'!$D$695</c:f>
              <c:strCache>
                <c:ptCount val="1"/>
                <c:pt idx="0">
                  <c:v>Frequency</c:v>
                </c:pt>
              </c:strCache>
            </c:strRef>
          </c:tx>
          <c:spPr>
            <a:solidFill>
              <a:schemeClr val="accent1"/>
            </a:solidFill>
            <a:ln>
              <a:noFill/>
            </a:ln>
            <a:effectLst/>
          </c:spPr>
          <c:invertIfNegative val="0"/>
          <c:cat>
            <c:strRef>
              <c:f>'Measure of CT and dispersion'!$C$696:$C$700</c:f>
              <c:strCache>
                <c:ptCount val="5"/>
                <c:pt idx="0">
                  <c:v>25 to 30</c:v>
                </c:pt>
                <c:pt idx="1">
                  <c:v>31 to 35</c:v>
                </c:pt>
                <c:pt idx="2">
                  <c:v>36 to 40</c:v>
                </c:pt>
                <c:pt idx="3">
                  <c:v>41 to 45</c:v>
                </c:pt>
                <c:pt idx="4">
                  <c:v>46 to 50</c:v>
                </c:pt>
              </c:strCache>
            </c:strRef>
          </c:cat>
          <c:val>
            <c:numRef>
              <c:f>'Measure of CT and dispersion'!$D$696:$D$700</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0-A965-4E50-A797-BC2E46DA4DE7}"/>
            </c:ext>
          </c:extLst>
        </c:ser>
        <c:dLbls>
          <c:showLegendKey val="0"/>
          <c:showVal val="0"/>
          <c:showCatName val="0"/>
          <c:showSerName val="0"/>
          <c:showPercent val="0"/>
          <c:showBubbleSize val="0"/>
        </c:dLbls>
        <c:gapWidth val="219"/>
        <c:overlap val="-27"/>
        <c:axId val="955398112"/>
        <c:axId val="955398592"/>
      </c:barChart>
      <c:catAx>
        <c:axId val="95539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55398592"/>
        <c:crosses val="autoZero"/>
        <c:auto val="1"/>
        <c:lblAlgn val="ctr"/>
        <c:lblOffset val="100"/>
        <c:noMultiLvlLbl val="0"/>
      </c:catAx>
      <c:valAx>
        <c:axId val="95539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55398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'Measure of CT and dispersion'!$I$746</c:f>
              <c:strCache>
                <c:ptCount val="1"/>
                <c:pt idx="0">
                  <c:v>Bin label</c:v>
                </c:pt>
              </c:strCache>
            </c:strRef>
          </c:tx>
          <c:spPr>
            <a:solidFill>
              <a:schemeClr val="accent1"/>
            </a:solidFill>
            <a:ln>
              <a:noFill/>
            </a:ln>
            <a:effectLst/>
          </c:spPr>
          <c:invertIfNegative val="0"/>
          <c:val>
            <c:numRef>
              <c:f>'Measure of CT and dispersion'!$I$747:$I$752</c:f>
              <c:numCache>
                <c:formatCode>General</c:formatCode>
                <c:ptCount val="6"/>
                <c:pt idx="0">
                  <c:v>122</c:v>
                </c:pt>
                <c:pt idx="1">
                  <c:v>127</c:v>
                </c:pt>
                <c:pt idx="2">
                  <c:v>132</c:v>
                </c:pt>
                <c:pt idx="3">
                  <c:v>137</c:v>
                </c:pt>
                <c:pt idx="4">
                  <c:v>142</c:v>
                </c:pt>
                <c:pt idx="5">
                  <c:v>148</c:v>
                </c:pt>
              </c:numCache>
            </c:numRef>
          </c:val>
          <c:extLst>
            <c:ext xmlns:c16="http://schemas.microsoft.com/office/drawing/2014/chart" uri="{C3380CC4-5D6E-409C-BE32-E72D297353CC}">
              <c16:uniqueId val="{00000000-64F1-4562-92C8-A53DA273D44C}"/>
            </c:ext>
          </c:extLst>
        </c:ser>
        <c:ser>
          <c:idx val="1"/>
          <c:order val="1"/>
          <c:tx>
            <c:strRef>
              <c:f>'Measure of CT and dispersion'!$J$746</c:f>
              <c:strCache>
                <c:ptCount val="1"/>
                <c:pt idx="0">
                  <c:v>Frequency</c:v>
                </c:pt>
              </c:strCache>
            </c:strRef>
          </c:tx>
          <c:spPr>
            <a:solidFill>
              <a:schemeClr val="accent2"/>
            </a:solidFill>
            <a:ln>
              <a:noFill/>
            </a:ln>
            <a:effectLst/>
          </c:spPr>
          <c:invertIfNegative val="0"/>
          <c:val>
            <c:numRef>
              <c:f>'Measure of CT and dispersion'!$J$747:$J$752</c:f>
              <c:numCache>
                <c:formatCode>General</c:formatCode>
                <c:ptCount val="6"/>
                <c:pt idx="0">
                  <c:v>11</c:v>
                </c:pt>
                <c:pt idx="1">
                  <c:v>24</c:v>
                </c:pt>
                <c:pt idx="2">
                  <c:v>26</c:v>
                </c:pt>
                <c:pt idx="3">
                  <c:v>27</c:v>
                </c:pt>
                <c:pt idx="4">
                  <c:v>10</c:v>
                </c:pt>
                <c:pt idx="5">
                  <c:v>2</c:v>
                </c:pt>
              </c:numCache>
            </c:numRef>
          </c:val>
          <c:extLst>
            <c:ext xmlns:c16="http://schemas.microsoft.com/office/drawing/2014/chart" uri="{C3380CC4-5D6E-409C-BE32-E72D297353CC}">
              <c16:uniqueId val="{00000001-64F1-4562-92C8-A53DA273D44C}"/>
            </c:ext>
          </c:extLst>
        </c:ser>
        <c:dLbls>
          <c:showLegendKey val="0"/>
          <c:showVal val="0"/>
          <c:showCatName val="0"/>
          <c:showSerName val="0"/>
          <c:showPercent val="0"/>
          <c:showBubbleSize val="0"/>
        </c:dLbls>
        <c:gapWidth val="219"/>
        <c:overlap val="-27"/>
        <c:axId val="971094576"/>
        <c:axId val="971092176"/>
      </c:barChart>
      <c:catAx>
        <c:axId val="97109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71092176"/>
        <c:crosses val="autoZero"/>
        <c:auto val="1"/>
        <c:lblAlgn val="ctr"/>
        <c:lblOffset val="100"/>
        <c:noMultiLvlLbl val="0"/>
      </c:catAx>
      <c:valAx>
        <c:axId val="97109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71094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dispersion'!$F$590</c:f>
              <c:strCache>
                <c:ptCount val="1"/>
                <c:pt idx="0">
                  <c:v>Frequency</c:v>
                </c:pt>
              </c:strCache>
            </c:strRef>
          </c:tx>
          <c:spPr>
            <a:solidFill>
              <a:schemeClr val="accent1"/>
            </a:solidFill>
            <a:ln>
              <a:noFill/>
            </a:ln>
            <a:effectLst/>
          </c:spPr>
          <c:invertIfNegative val="0"/>
          <c:cat>
            <c:strRef>
              <c:f>'Measure of CT and dispersion'!$E$591:$E$595</c:f>
              <c:strCache>
                <c:ptCount val="5"/>
                <c:pt idx="0">
                  <c:v>2</c:v>
                </c:pt>
                <c:pt idx="1">
                  <c:v>3</c:v>
                </c:pt>
                <c:pt idx="2">
                  <c:v>4</c:v>
                </c:pt>
                <c:pt idx="3">
                  <c:v>5</c:v>
                </c:pt>
                <c:pt idx="4">
                  <c:v>More</c:v>
                </c:pt>
              </c:strCache>
            </c:strRef>
          </c:cat>
          <c:val>
            <c:numRef>
              <c:f>'Measure of CT and dispersion'!$F$591:$F$595</c:f>
              <c:numCache>
                <c:formatCode>General</c:formatCode>
                <c:ptCount val="5"/>
                <c:pt idx="0">
                  <c:v>8</c:v>
                </c:pt>
                <c:pt idx="1">
                  <c:v>30</c:v>
                </c:pt>
                <c:pt idx="2">
                  <c:v>39</c:v>
                </c:pt>
                <c:pt idx="3">
                  <c:v>23</c:v>
                </c:pt>
                <c:pt idx="4">
                  <c:v>0</c:v>
                </c:pt>
              </c:numCache>
            </c:numRef>
          </c:val>
          <c:extLst>
            <c:ext xmlns:c16="http://schemas.microsoft.com/office/drawing/2014/chart" uri="{C3380CC4-5D6E-409C-BE32-E72D297353CC}">
              <c16:uniqueId val="{00000000-12CA-4A1B-BB32-C3BB459B1DD8}"/>
            </c:ext>
          </c:extLst>
        </c:ser>
        <c:dLbls>
          <c:showLegendKey val="0"/>
          <c:showVal val="0"/>
          <c:showCatName val="0"/>
          <c:showSerName val="0"/>
          <c:showPercent val="0"/>
          <c:showBubbleSize val="0"/>
        </c:dLbls>
        <c:gapWidth val="219"/>
        <c:overlap val="-27"/>
        <c:axId val="826668544"/>
        <c:axId val="826668064"/>
      </c:barChart>
      <c:catAx>
        <c:axId val="82666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826668064"/>
        <c:crosses val="autoZero"/>
        <c:auto val="1"/>
        <c:lblAlgn val="ctr"/>
        <c:lblOffset val="100"/>
        <c:noMultiLvlLbl val="0"/>
      </c:catAx>
      <c:valAx>
        <c:axId val="82666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826668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lotArea>
      <c:layout/>
      <c:barChart>
        <c:barDir val="col"/>
        <c:grouping val="clustered"/>
        <c:varyColors val="0"/>
        <c:ser>
          <c:idx val="0"/>
          <c:order val="0"/>
          <c:tx>
            <c:strRef>
              <c:f>'Measure of CT and dispersion'!$D$597</c:f>
              <c:strCache>
                <c:ptCount val="1"/>
                <c:pt idx="0">
                  <c:v>Frequency</c:v>
                </c:pt>
              </c:strCache>
            </c:strRef>
          </c:tx>
          <c:spPr>
            <a:solidFill>
              <a:schemeClr val="accent1"/>
            </a:solidFill>
            <a:ln>
              <a:noFill/>
            </a:ln>
            <a:effectLst/>
          </c:spPr>
          <c:invertIfNegative val="0"/>
          <c:cat>
            <c:strRef>
              <c:f>'Measure of CT and dispersion'!$C$598:$C$601</c:f>
              <c:strCache>
                <c:ptCount val="4"/>
                <c:pt idx="0">
                  <c:v>1 to 2</c:v>
                </c:pt>
                <c:pt idx="1">
                  <c:v>2 to 3 </c:v>
                </c:pt>
                <c:pt idx="2">
                  <c:v>3 to 4 </c:v>
                </c:pt>
                <c:pt idx="3">
                  <c:v>4 to 5</c:v>
                </c:pt>
              </c:strCache>
            </c:strRef>
          </c:cat>
          <c:val>
            <c:numRef>
              <c:f>'Measure of CT and dispersion'!$D$598:$D$601</c:f>
              <c:numCache>
                <c:formatCode>General</c:formatCode>
                <c:ptCount val="4"/>
                <c:pt idx="0">
                  <c:v>8</c:v>
                </c:pt>
                <c:pt idx="1">
                  <c:v>30</c:v>
                </c:pt>
                <c:pt idx="2">
                  <c:v>39</c:v>
                </c:pt>
                <c:pt idx="3">
                  <c:v>23</c:v>
                </c:pt>
              </c:numCache>
            </c:numRef>
          </c:val>
          <c:extLst>
            <c:ext xmlns:c16="http://schemas.microsoft.com/office/drawing/2014/chart" uri="{C3380CC4-5D6E-409C-BE32-E72D297353CC}">
              <c16:uniqueId val="{00000000-F17E-4EA3-8DF6-56EF31A8309F}"/>
            </c:ext>
          </c:extLst>
        </c:ser>
        <c:dLbls>
          <c:showLegendKey val="0"/>
          <c:showVal val="0"/>
          <c:showCatName val="0"/>
          <c:showSerName val="0"/>
          <c:showPercent val="0"/>
          <c:showBubbleSize val="0"/>
        </c:dLbls>
        <c:gapWidth val="219"/>
        <c:overlap val="-27"/>
        <c:axId val="939279552"/>
        <c:axId val="939281952"/>
      </c:barChart>
      <c:catAx>
        <c:axId val="93927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39281952"/>
        <c:crosses val="autoZero"/>
        <c:auto val="1"/>
        <c:lblAlgn val="ctr"/>
        <c:lblOffset val="100"/>
        <c:noMultiLvlLbl val="0"/>
      </c:catAx>
      <c:valAx>
        <c:axId val="939281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939279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'Measure of CT and dispersion'!$A$845</c:f>
              <c:strCache>
                <c:ptCount val="1"/>
                <c:pt idx="0">
                  <c:v>Region 1</c:v>
                </c:pt>
              </c:strCache>
            </c:strRef>
          </c:tx>
          <c:spPr>
            <a:solidFill>
              <a:schemeClr val="accent1"/>
            </a:solidFill>
            <a:ln>
              <a:noFill/>
            </a:ln>
            <a:effectLst/>
          </c:spPr>
          <c:invertIfNegative val="0"/>
          <c:val>
            <c:numRef>
              <c:f>'Measure of CT and dispersion'!$A$846:$A$855</c:f>
              <c:numCache>
                <c:formatCode>General</c:formatCode>
                <c:ptCount val="10"/>
                <c:pt idx="0">
                  <c:v>35</c:v>
                </c:pt>
                <c:pt idx="1">
                  <c:v>37</c:v>
                </c:pt>
                <c:pt idx="2">
                  <c:v>38</c:v>
                </c:pt>
                <c:pt idx="3">
                  <c:v>39</c:v>
                </c:pt>
                <c:pt idx="4">
                  <c:v>40</c:v>
                </c:pt>
                <c:pt idx="5">
                  <c:v>41</c:v>
                </c:pt>
                <c:pt idx="6">
                  <c:v>42</c:v>
                </c:pt>
                <c:pt idx="7">
                  <c:v>43</c:v>
                </c:pt>
                <c:pt idx="8">
                  <c:v>44</c:v>
                </c:pt>
                <c:pt idx="9">
                  <c:v>45</c:v>
                </c:pt>
              </c:numCache>
            </c:numRef>
          </c:val>
          <c:extLst>
            <c:ext xmlns:c16="http://schemas.microsoft.com/office/drawing/2014/chart" uri="{C3380CC4-5D6E-409C-BE32-E72D297353CC}">
              <c16:uniqueId val="{00000000-A0F2-4FEA-B19A-07CA9491BAEE}"/>
            </c:ext>
          </c:extLst>
        </c:ser>
        <c:ser>
          <c:idx val="1"/>
          <c:order val="1"/>
          <c:tx>
            <c:strRef>
              <c:f>'Measure of CT and dispersion'!$B$845</c:f>
              <c:strCache>
                <c:ptCount val="1"/>
                <c:pt idx="0">
                  <c:v>Region 2</c:v>
                </c:pt>
              </c:strCache>
            </c:strRef>
          </c:tx>
          <c:spPr>
            <a:solidFill>
              <a:schemeClr val="accent2"/>
            </a:solidFill>
            <a:ln>
              <a:noFill/>
            </a:ln>
            <a:effectLst/>
          </c:spPr>
          <c:invertIfNegative val="0"/>
          <c:val>
            <c:numRef>
              <c:f>'Measure of CT and dispersion'!$B$846:$B$855</c:f>
              <c:numCache>
                <c:formatCode>General</c:formatCode>
                <c:ptCount val="10"/>
                <c:pt idx="0">
                  <c:v>28</c:v>
                </c:pt>
                <c:pt idx="1">
                  <c:v>29</c:v>
                </c:pt>
                <c:pt idx="2">
                  <c:v>30</c:v>
                </c:pt>
                <c:pt idx="3">
                  <c:v>31</c:v>
                </c:pt>
                <c:pt idx="4">
                  <c:v>32</c:v>
                </c:pt>
                <c:pt idx="5">
                  <c:v>33</c:v>
                </c:pt>
                <c:pt idx="6">
                  <c:v>34</c:v>
                </c:pt>
                <c:pt idx="7">
                  <c:v>35</c:v>
                </c:pt>
                <c:pt idx="8">
                  <c:v>36</c:v>
                </c:pt>
                <c:pt idx="9">
                  <c:v>37</c:v>
                </c:pt>
              </c:numCache>
            </c:numRef>
          </c:val>
          <c:extLst>
            <c:ext xmlns:c16="http://schemas.microsoft.com/office/drawing/2014/chart" uri="{C3380CC4-5D6E-409C-BE32-E72D297353CC}">
              <c16:uniqueId val="{00000001-A0F2-4FEA-B19A-07CA9491BAEE}"/>
            </c:ext>
          </c:extLst>
        </c:ser>
        <c:ser>
          <c:idx val="2"/>
          <c:order val="2"/>
          <c:tx>
            <c:strRef>
              <c:f>'Measure of CT and dispersion'!$C$845</c:f>
              <c:strCache>
                <c:ptCount val="1"/>
                <c:pt idx="0">
                  <c:v>Region 3</c:v>
                </c:pt>
              </c:strCache>
            </c:strRef>
          </c:tx>
          <c:spPr>
            <a:solidFill>
              <a:schemeClr val="accent3"/>
            </a:solidFill>
            <a:ln>
              <a:noFill/>
            </a:ln>
            <a:effectLst/>
          </c:spPr>
          <c:invertIfNegative val="0"/>
          <c:val>
            <c:numRef>
              <c:f>'Measure of CT and dispersion'!$C$846:$C$855</c:f>
              <c:numCache>
                <c:formatCode>General</c:formatCode>
                <c:ptCount val="10"/>
                <c:pt idx="0">
                  <c:v>37</c:v>
                </c:pt>
                <c:pt idx="1">
                  <c:v>38</c:v>
                </c:pt>
                <c:pt idx="2">
                  <c:v>39</c:v>
                </c:pt>
                <c:pt idx="3">
                  <c:v>40</c:v>
                </c:pt>
                <c:pt idx="4">
                  <c:v>41</c:v>
                </c:pt>
                <c:pt idx="5">
                  <c:v>41</c:v>
                </c:pt>
                <c:pt idx="6">
                  <c:v>42</c:v>
                </c:pt>
                <c:pt idx="7">
                  <c:v>43</c:v>
                </c:pt>
                <c:pt idx="8">
                  <c:v>44</c:v>
                </c:pt>
                <c:pt idx="9">
                  <c:v>45</c:v>
                </c:pt>
              </c:numCache>
            </c:numRef>
          </c:val>
          <c:extLst>
            <c:ext xmlns:c16="http://schemas.microsoft.com/office/drawing/2014/chart" uri="{C3380CC4-5D6E-409C-BE32-E72D297353CC}">
              <c16:uniqueId val="{00000002-A0F2-4FEA-B19A-07CA9491BAEE}"/>
            </c:ext>
          </c:extLst>
        </c:ser>
        <c:dLbls>
          <c:showLegendKey val="0"/>
          <c:showVal val="0"/>
          <c:showCatName val="0"/>
          <c:showSerName val="0"/>
          <c:showPercent val="0"/>
          <c:showBubbleSize val="0"/>
        </c:dLbls>
        <c:gapWidth val="219"/>
        <c:overlap val="-27"/>
        <c:axId val="1719032624"/>
        <c:axId val="1719042224"/>
      </c:barChart>
      <c:catAx>
        <c:axId val="17190326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719042224"/>
        <c:crosses val="autoZero"/>
        <c:auto val="1"/>
        <c:lblAlgn val="ctr"/>
        <c:lblOffset val="100"/>
        <c:noMultiLvlLbl val="0"/>
      </c:catAx>
      <c:valAx>
        <c:axId val="1719042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719032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993912</xdr:colOff>
      <xdr:row>278</xdr:row>
      <xdr:rowOff>131097</xdr:rowOff>
    </xdr:from>
    <xdr:to>
      <xdr:col>12</xdr:col>
      <xdr:colOff>662608</xdr:colOff>
      <xdr:row>280</xdr:row>
      <xdr:rowOff>254000</xdr:rowOff>
    </xdr:to>
    <xdr:sp macro="" textlink="">
      <xdr:nvSpPr>
        <xdr:cNvPr id="2" name="TextBox 1">
          <a:extLst>
            <a:ext uri="{FF2B5EF4-FFF2-40B4-BE49-F238E27FC236}">
              <a16:creationId xmlns:a16="http://schemas.microsoft.com/office/drawing/2014/main" id="{92E9446C-7B40-51E0-087D-E123C7592FE1}"/>
            </a:ext>
          </a:extLst>
        </xdr:cNvPr>
        <xdr:cNvSpPr txBox="1"/>
      </xdr:nvSpPr>
      <xdr:spPr>
        <a:xfrm>
          <a:off x="2600738" y="85450249"/>
          <a:ext cx="7197587" cy="735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average wait time for customers(finding</a:t>
          </a:r>
          <a:r>
            <a:rPr lang="en-US" baseline="0"/>
            <a:t> central tendency)= we are will to find mean of this data.  (ans. 16.74 minutes). </a:t>
          </a:r>
          <a:r>
            <a:rPr lang="en-US" sz="1100" baseline="0">
              <a:solidFill>
                <a:schemeClr val="dk1"/>
              </a:solidFill>
              <a:effectLst/>
              <a:latin typeface="+mn-lt"/>
              <a:ea typeface="+mn-ea"/>
              <a:cs typeface="+mn-cs"/>
            </a:rPr>
            <a:t>) It means that a customer have to wait for approximately 16.74 minutes to talk on a call.</a:t>
          </a:r>
          <a:endParaRPr lang="en-US" baseline="0"/>
        </a:p>
        <a:p>
          <a:endParaRPr lang="hi-IN" sz="1100"/>
        </a:p>
      </xdr:txBody>
    </xdr:sp>
    <xdr:clientData/>
  </xdr:twoCellAnchor>
  <xdr:twoCellAnchor>
    <xdr:from>
      <xdr:col>3</xdr:col>
      <xdr:colOff>0</xdr:colOff>
      <xdr:row>285</xdr:row>
      <xdr:rowOff>16388</xdr:rowOff>
    </xdr:from>
    <xdr:to>
      <xdr:col>13</xdr:col>
      <xdr:colOff>8281</xdr:colOff>
      <xdr:row>289</xdr:row>
      <xdr:rowOff>122903</xdr:rowOff>
    </xdr:to>
    <xdr:sp macro="" textlink="">
      <xdr:nvSpPr>
        <xdr:cNvPr id="3" name="TextBox 2">
          <a:extLst>
            <a:ext uri="{FF2B5EF4-FFF2-40B4-BE49-F238E27FC236}">
              <a16:creationId xmlns:a16="http://schemas.microsoft.com/office/drawing/2014/main" id="{0746C663-1EF3-A74E-8F9D-8B65F34FC967}"/>
            </a:ext>
          </a:extLst>
        </xdr:cNvPr>
        <xdr:cNvSpPr txBox="1"/>
      </xdr:nvSpPr>
      <xdr:spPr>
        <a:xfrm>
          <a:off x="2600739" y="87480736"/>
          <a:ext cx="7214151" cy="13323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 find </a:t>
          </a:r>
          <a:r>
            <a:rPr lang="en-US"/>
            <a:t>the range of wait times for customers,</a:t>
          </a:r>
          <a:r>
            <a:rPr lang="en-US" baseline="0"/>
            <a:t> we have to find its range, and to find that we are substracting the min value of the data from the max value of the data, and also for that we need to sort our data. (ans. 19 min). </a:t>
          </a:r>
          <a:r>
            <a:rPr lang="en-US" sz="1100" b="0" i="0">
              <a:solidFill>
                <a:schemeClr val="dk1"/>
              </a:solidFill>
              <a:effectLst/>
              <a:latin typeface="+mn-lt"/>
              <a:ea typeface="+mn-ea"/>
              <a:cs typeface="+mn-cs"/>
            </a:rPr>
            <a:t>the difference between the longest and shortest wait times experienced by customers is 19 minutes. In other words, the variation in wait times spans a range of 19 minutes, providing insight into the variability of customer waiting experiences at the call center.</a:t>
          </a:r>
          <a:endParaRPr lang="hi-IN" sz="1100"/>
        </a:p>
      </xdr:txBody>
    </xdr:sp>
    <xdr:clientData/>
  </xdr:twoCellAnchor>
  <xdr:twoCellAnchor>
    <xdr:from>
      <xdr:col>3</xdr:col>
      <xdr:colOff>0</xdr:colOff>
      <xdr:row>293</xdr:row>
      <xdr:rowOff>65549</xdr:rowOff>
    </xdr:from>
    <xdr:to>
      <xdr:col>12</xdr:col>
      <xdr:colOff>654326</xdr:colOff>
      <xdr:row>294</xdr:row>
      <xdr:rowOff>286775</xdr:rowOff>
    </xdr:to>
    <xdr:sp macro="" textlink="">
      <xdr:nvSpPr>
        <xdr:cNvPr id="4" name="TextBox 3">
          <a:extLst>
            <a:ext uri="{FF2B5EF4-FFF2-40B4-BE49-F238E27FC236}">
              <a16:creationId xmlns:a16="http://schemas.microsoft.com/office/drawing/2014/main" id="{16C63B7A-0430-5503-957B-79A6EB902074}"/>
            </a:ext>
          </a:extLst>
        </xdr:cNvPr>
        <xdr:cNvSpPr txBox="1"/>
      </xdr:nvSpPr>
      <xdr:spPr>
        <a:xfrm>
          <a:off x="2600739" y="89981549"/>
          <a:ext cx="7189304" cy="527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 find </a:t>
          </a:r>
          <a:r>
            <a:rPr lang="en-US"/>
            <a:t>the standard deviation of the wait times for customers,</a:t>
          </a:r>
          <a:r>
            <a:rPr lang="en-US" baseline="0"/>
            <a:t> we apply formula for sample standard deviation, as the data is not whole, we have sample of the data. (ans. 4.14295)</a:t>
          </a:r>
          <a:endParaRPr lang="hi-IN" sz="1100"/>
        </a:p>
      </xdr:txBody>
    </xdr:sp>
    <xdr:clientData/>
  </xdr:twoCellAnchor>
  <xdr:twoCellAnchor>
    <xdr:from>
      <xdr:col>8</xdr:col>
      <xdr:colOff>40968</xdr:colOff>
      <xdr:row>384</xdr:row>
      <xdr:rowOff>40968</xdr:rowOff>
    </xdr:from>
    <xdr:to>
      <xdr:col>18</xdr:col>
      <xdr:colOff>0</xdr:colOff>
      <xdr:row>385</xdr:row>
      <xdr:rowOff>24581</xdr:rowOff>
    </xdr:to>
    <xdr:sp macro="" textlink="">
      <xdr:nvSpPr>
        <xdr:cNvPr id="5" name="TextBox 4">
          <a:extLst>
            <a:ext uri="{FF2B5EF4-FFF2-40B4-BE49-F238E27FC236}">
              <a16:creationId xmlns:a16="http://schemas.microsoft.com/office/drawing/2014/main" id="{A93009CA-136D-C375-2EC4-8BB085EA8780}"/>
            </a:ext>
          </a:extLst>
        </xdr:cNvPr>
        <xdr:cNvSpPr txBox="1"/>
      </xdr:nvSpPr>
      <xdr:spPr>
        <a:xfrm>
          <a:off x="6493120" y="117844511"/>
          <a:ext cx="6667945" cy="290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average fuel efficiency for each vehicle model</a:t>
          </a:r>
          <a:r>
            <a:rPr lang="en-IN" sz="1100"/>
            <a:t>,</a:t>
          </a:r>
          <a:r>
            <a:rPr lang="en-IN" sz="1100" baseline="0"/>
            <a:t> we will find the mean of each model's mpgs,</a:t>
          </a:r>
        </a:p>
        <a:p>
          <a:endParaRPr lang="en-US"/>
        </a:p>
      </xdr:txBody>
    </xdr:sp>
    <xdr:clientData/>
  </xdr:twoCellAnchor>
  <xdr:twoCellAnchor>
    <xdr:from>
      <xdr:col>8</xdr:col>
      <xdr:colOff>90130</xdr:colOff>
      <xdr:row>390</xdr:row>
      <xdr:rowOff>24580</xdr:rowOff>
    </xdr:from>
    <xdr:to>
      <xdr:col>18</xdr:col>
      <xdr:colOff>16565</xdr:colOff>
      <xdr:row>391</xdr:row>
      <xdr:rowOff>286774</xdr:rowOff>
    </xdr:to>
    <xdr:sp macro="" textlink="">
      <xdr:nvSpPr>
        <xdr:cNvPr id="6" name="TextBox 5">
          <a:extLst>
            <a:ext uri="{FF2B5EF4-FFF2-40B4-BE49-F238E27FC236}">
              <a16:creationId xmlns:a16="http://schemas.microsoft.com/office/drawing/2014/main" id="{7E641BF5-A79F-9B20-8D8E-FEAA3D310F0D}"/>
            </a:ext>
          </a:extLst>
        </xdr:cNvPr>
        <xdr:cNvSpPr txBox="1"/>
      </xdr:nvSpPr>
      <xdr:spPr>
        <a:xfrm>
          <a:off x="6542282" y="119666863"/>
          <a:ext cx="6635348" cy="56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range of fuel efficiency for each vehicle mode, for that we will substract</a:t>
          </a:r>
          <a:r>
            <a:rPr lang="en-US" baseline="0"/>
            <a:t> the minimum mpg value from maximum mpg value. The data is sorted.</a:t>
          </a:r>
          <a:endParaRPr lang="hi-IN" sz="1100"/>
        </a:p>
      </xdr:txBody>
    </xdr:sp>
    <xdr:clientData/>
  </xdr:twoCellAnchor>
  <xdr:twoCellAnchor>
    <xdr:from>
      <xdr:col>8</xdr:col>
      <xdr:colOff>155678</xdr:colOff>
      <xdr:row>396</xdr:row>
      <xdr:rowOff>73742</xdr:rowOff>
    </xdr:from>
    <xdr:to>
      <xdr:col>18</xdr:col>
      <xdr:colOff>16565</xdr:colOff>
      <xdr:row>397</xdr:row>
      <xdr:rowOff>106516</xdr:rowOff>
    </xdr:to>
    <xdr:sp macro="" textlink="">
      <xdr:nvSpPr>
        <xdr:cNvPr id="7" name="TextBox 6">
          <a:extLst>
            <a:ext uri="{FF2B5EF4-FFF2-40B4-BE49-F238E27FC236}">
              <a16:creationId xmlns:a16="http://schemas.microsoft.com/office/drawing/2014/main" id="{64592799-4ED2-1A3F-07F9-237431FB6B4D}"/>
            </a:ext>
          </a:extLst>
        </xdr:cNvPr>
        <xdr:cNvSpPr txBox="1"/>
      </xdr:nvSpPr>
      <xdr:spPr>
        <a:xfrm>
          <a:off x="6607830" y="121554764"/>
          <a:ext cx="6569800" cy="339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variance of the fuel efficiency for each vehicle model</a:t>
          </a:r>
          <a:endParaRPr lang="hi-IN" sz="1100"/>
        </a:p>
      </xdr:txBody>
    </xdr:sp>
    <xdr:clientData/>
  </xdr:twoCellAnchor>
  <xdr:twoCellAnchor>
    <xdr:from>
      <xdr:col>2</xdr:col>
      <xdr:colOff>7545</xdr:colOff>
      <xdr:row>409</xdr:row>
      <xdr:rowOff>135803</xdr:rowOff>
    </xdr:from>
    <xdr:to>
      <xdr:col>4</xdr:col>
      <xdr:colOff>15090</xdr:colOff>
      <xdr:row>411</xdr:row>
      <xdr:rowOff>45267</xdr:rowOff>
    </xdr:to>
    <xdr:sp macro="" textlink="">
      <xdr:nvSpPr>
        <xdr:cNvPr id="11" name="TextBox 10">
          <a:extLst>
            <a:ext uri="{FF2B5EF4-FFF2-40B4-BE49-F238E27FC236}">
              <a16:creationId xmlns:a16="http://schemas.microsoft.com/office/drawing/2014/main" id="{EC6C35E9-6D01-D98F-E80A-5205AAF788C6}"/>
            </a:ext>
          </a:extLst>
        </xdr:cNvPr>
        <xdr:cNvSpPr txBox="1"/>
      </xdr:nvSpPr>
      <xdr:spPr>
        <a:xfrm>
          <a:off x="1350476" y="123708060"/>
          <a:ext cx="1976673" cy="51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frequency distribution table for the ages of the employees</a:t>
          </a:r>
          <a:endParaRPr lang="hi-IN" sz="1100"/>
        </a:p>
      </xdr:txBody>
    </xdr:sp>
    <xdr:clientData/>
  </xdr:twoCellAnchor>
  <xdr:twoCellAnchor>
    <xdr:from>
      <xdr:col>1</xdr:col>
      <xdr:colOff>803412</xdr:colOff>
      <xdr:row>419</xdr:row>
      <xdr:rowOff>15089</xdr:rowOff>
    </xdr:from>
    <xdr:to>
      <xdr:col>4</xdr:col>
      <xdr:colOff>811694</xdr:colOff>
      <xdr:row>421</xdr:row>
      <xdr:rowOff>7543</xdr:rowOff>
    </xdr:to>
    <xdr:sp macro="" textlink="">
      <xdr:nvSpPr>
        <xdr:cNvPr id="12" name="TextBox 11">
          <a:extLst>
            <a:ext uri="{FF2B5EF4-FFF2-40B4-BE49-F238E27FC236}">
              <a16:creationId xmlns:a16="http://schemas.microsoft.com/office/drawing/2014/main" id="{D77E271B-4C67-C215-5A65-41AFC0D52B33}"/>
            </a:ext>
          </a:extLst>
        </xdr:cNvPr>
        <xdr:cNvSpPr txBox="1"/>
      </xdr:nvSpPr>
      <xdr:spPr>
        <a:xfrm>
          <a:off x="1606825" y="128561176"/>
          <a:ext cx="2791239" cy="6053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mode (most common age) among the employees</a:t>
          </a:r>
          <a:endParaRPr lang="hi-IN" sz="1100"/>
        </a:p>
      </xdr:txBody>
    </xdr:sp>
    <xdr:clientData/>
  </xdr:twoCellAnchor>
  <xdr:twoCellAnchor>
    <xdr:from>
      <xdr:col>1</xdr:col>
      <xdr:colOff>803412</xdr:colOff>
      <xdr:row>424</xdr:row>
      <xdr:rowOff>7545</xdr:rowOff>
    </xdr:from>
    <xdr:to>
      <xdr:col>4</xdr:col>
      <xdr:colOff>803412</xdr:colOff>
      <xdr:row>425</xdr:row>
      <xdr:rowOff>105625</xdr:rowOff>
    </xdr:to>
    <xdr:sp macro="" textlink="">
      <xdr:nvSpPr>
        <xdr:cNvPr id="13" name="TextBox 12">
          <a:extLst>
            <a:ext uri="{FF2B5EF4-FFF2-40B4-BE49-F238E27FC236}">
              <a16:creationId xmlns:a16="http://schemas.microsoft.com/office/drawing/2014/main" id="{EAC839B6-831C-106B-571C-94A01D04DBA5}"/>
            </a:ext>
          </a:extLst>
        </xdr:cNvPr>
        <xdr:cNvSpPr txBox="1"/>
      </xdr:nvSpPr>
      <xdr:spPr>
        <a:xfrm>
          <a:off x="1606825" y="130085915"/>
          <a:ext cx="2782957" cy="404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median age of the employees</a:t>
          </a:r>
          <a:endParaRPr lang="hi-IN" sz="1100"/>
        </a:p>
      </xdr:txBody>
    </xdr:sp>
    <xdr:clientData/>
  </xdr:twoCellAnchor>
  <xdr:twoCellAnchor>
    <xdr:from>
      <xdr:col>2</xdr:col>
      <xdr:colOff>574</xdr:colOff>
      <xdr:row>429</xdr:row>
      <xdr:rowOff>15090</xdr:rowOff>
    </xdr:from>
    <xdr:to>
      <xdr:col>5</xdr:col>
      <xdr:colOff>0</xdr:colOff>
      <xdr:row>430</xdr:row>
      <xdr:rowOff>98080</xdr:rowOff>
    </xdr:to>
    <xdr:sp macro="" textlink="">
      <xdr:nvSpPr>
        <xdr:cNvPr id="14" name="TextBox 13">
          <a:extLst>
            <a:ext uri="{FF2B5EF4-FFF2-40B4-BE49-F238E27FC236}">
              <a16:creationId xmlns:a16="http://schemas.microsoft.com/office/drawing/2014/main" id="{32C7E333-583A-A2F0-9060-4F4862099BD5}"/>
            </a:ext>
          </a:extLst>
        </xdr:cNvPr>
        <xdr:cNvSpPr txBox="1"/>
      </xdr:nvSpPr>
      <xdr:spPr>
        <a:xfrm>
          <a:off x="1607400" y="131625742"/>
          <a:ext cx="2790665" cy="389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range of ages among the employees</a:t>
          </a:r>
          <a:endParaRPr lang="hi-IN" sz="1100"/>
        </a:p>
      </xdr:txBody>
    </xdr:sp>
    <xdr:clientData/>
  </xdr:twoCellAnchor>
  <xdr:twoCellAnchor>
    <xdr:from>
      <xdr:col>2</xdr:col>
      <xdr:colOff>309327</xdr:colOff>
      <xdr:row>504</xdr:row>
      <xdr:rowOff>301782</xdr:rowOff>
    </xdr:from>
    <xdr:to>
      <xdr:col>6</xdr:col>
      <xdr:colOff>543208</xdr:colOff>
      <xdr:row>506</xdr:row>
      <xdr:rowOff>22634</xdr:rowOff>
    </xdr:to>
    <xdr:sp macro="" textlink="">
      <xdr:nvSpPr>
        <xdr:cNvPr id="17" name="TextBox 16">
          <a:extLst>
            <a:ext uri="{FF2B5EF4-FFF2-40B4-BE49-F238E27FC236}">
              <a16:creationId xmlns:a16="http://schemas.microsoft.com/office/drawing/2014/main" id="{76D6352D-38A8-100A-B3C2-5BCC0E7FF0E0}"/>
            </a:ext>
          </a:extLst>
        </xdr:cNvPr>
        <xdr:cNvSpPr txBox="1"/>
      </xdr:nvSpPr>
      <xdr:spPr>
        <a:xfrm>
          <a:off x="1652258" y="152558435"/>
          <a:ext cx="3689287" cy="331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frequency distribution table for the purchase amounts</a:t>
          </a:r>
          <a:endParaRPr lang="hi-IN" sz="1100"/>
        </a:p>
      </xdr:txBody>
    </xdr:sp>
    <xdr:clientData/>
  </xdr:twoCellAnchor>
  <xdr:twoCellAnchor>
    <xdr:from>
      <xdr:col>2</xdr:col>
      <xdr:colOff>30178</xdr:colOff>
      <xdr:row>521</xdr:row>
      <xdr:rowOff>82990</xdr:rowOff>
    </xdr:from>
    <xdr:to>
      <xdr:col>6</xdr:col>
      <xdr:colOff>550752</xdr:colOff>
      <xdr:row>522</xdr:row>
      <xdr:rowOff>181069</xdr:rowOff>
    </xdr:to>
    <xdr:sp macro="" textlink="">
      <xdr:nvSpPr>
        <xdr:cNvPr id="18" name="TextBox 17">
          <a:extLst>
            <a:ext uri="{FF2B5EF4-FFF2-40B4-BE49-F238E27FC236}">
              <a16:creationId xmlns:a16="http://schemas.microsoft.com/office/drawing/2014/main" id="{51B5B1F6-C83A-7674-2866-23E090D45317}"/>
            </a:ext>
          </a:extLst>
        </xdr:cNvPr>
        <xdr:cNvSpPr txBox="1"/>
      </xdr:nvSpPr>
      <xdr:spPr>
        <a:xfrm>
          <a:off x="1373109" y="157485030"/>
          <a:ext cx="3975980" cy="3998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mode (most common purchase amount) among the customers</a:t>
          </a:r>
          <a:endParaRPr lang="hi-IN" sz="1100"/>
        </a:p>
      </xdr:txBody>
    </xdr:sp>
    <xdr:clientData/>
  </xdr:twoCellAnchor>
  <xdr:twoCellAnchor>
    <xdr:from>
      <xdr:col>2</xdr:col>
      <xdr:colOff>258813</xdr:colOff>
      <xdr:row>530</xdr:row>
      <xdr:rowOff>223631</xdr:rowOff>
    </xdr:from>
    <xdr:to>
      <xdr:col>6</xdr:col>
      <xdr:colOff>338522</xdr:colOff>
      <xdr:row>531</xdr:row>
      <xdr:rowOff>261351</xdr:rowOff>
    </xdr:to>
    <xdr:sp macro="" textlink="">
      <xdr:nvSpPr>
        <xdr:cNvPr id="19" name="TextBox 18">
          <a:extLst>
            <a:ext uri="{FF2B5EF4-FFF2-40B4-BE49-F238E27FC236}">
              <a16:creationId xmlns:a16="http://schemas.microsoft.com/office/drawing/2014/main" id="{A0F57570-2DC1-7D8D-DAD7-BB6914796C21}"/>
            </a:ext>
          </a:extLst>
        </xdr:cNvPr>
        <xdr:cNvSpPr txBox="1"/>
      </xdr:nvSpPr>
      <xdr:spPr>
        <a:xfrm>
          <a:off x="1865639" y="162802957"/>
          <a:ext cx="3541840" cy="344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median purchase amount among the customers</a:t>
          </a:r>
          <a:endParaRPr lang="hi-IN" sz="1100"/>
        </a:p>
      </xdr:txBody>
    </xdr:sp>
    <xdr:clientData/>
  </xdr:twoCellAnchor>
  <xdr:twoCellAnchor>
    <xdr:from>
      <xdr:col>2</xdr:col>
      <xdr:colOff>7545</xdr:colOff>
      <xdr:row>536</xdr:row>
      <xdr:rowOff>0</xdr:rowOff>
    </xdr:from>
    <xdr:to>
      <xdr:col>6</xdr:col>
      <xdr:colOff>323021</xdr:colOff>
      <xdr:row>537</xdr:row>
      <xdr:rowOff>22634</xdr:rowOff>
    </xdr:to>
    <xdr:sp macro="" textlink="">
      <xdr:nvSpPr>
        <xdr:cNvPr id="8" name="TextBox 7">
          <a:extLst>
            <a:ext uri="{FF2B5EF4-FFF2-40B4-BE49-F238E27FC236}">
              <a16:creationId xmlns:a16="http://schemas.microsoft.com/office/drawing/2014/main" id="{F620396F-0D5F-DF26-6B2B-A183360E7BBF}"/>
            </a:ext>
          </a:extLst>
        </xdr:cNvPr>
        <xdr:cNvSpPr txBox="1"/>
      </xdr:nvSpPr>
      <xdr:spPr>
        <a:xfrm>
          <a:off x="1614371" y="164418065"/>
          <a:ext cx="3777607" cy="329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interquartile range of the purchase amounts</a:t>
          </a:r>
          <a:endParaRPr lang="hi-IN" sz="1100"/>
        </a:p>
      </xdr:txBody>
    </xdr:sp>
    <xdr:clientData/>
  </xdr:twoCellAnchor>
  <xdr:twoCellAnchor>
    <xdr:from>
      <xdr:col>2</xdr:col>
      <xdr:colOff>4044</xdr:colOff>
      <xdr:row>541</xdr:row>
      <xdr:rowOff>7856</xdr:rowOff>
    </xdr:from>
    <xdr:to>
      <xdr:col>6</xdr:col>
      <xdr:colOff>339586</xdr:colOff>
      <xdr:row>544</xdr:row>
      <xdr:rowOff>8283</xdr:rowOff>
    </xdr:to>
    <xdr:sp macro="" textlink="">
      <xdr:nvSpPr>
        <xdr:cNvPr id="20" name="TextBox 19">
          <a:extLst>
            <a:ext uri="{FF2B5EF4-FFF2-40B4-BE49-F238E27FC236}">
              <a16:creationId xmlns:a16="http://schemas.microsoft.com/office/drawing/2014/main" id="{0E2CB17C-125D-6B22-4E4A-5CDD39F72D41}"/>
            </a:ext>
          </a:extLst>
        </xdr:cNvPr>
        <xdr:cNvSpPr txBox="1"/>
      </xdr:nvSpPr>
      <xdr:spPr>
        <a:xfrm>
          <a:off x="1610870" y="165958204"/>
          <a:ext cx="3797673" cy="919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it means that the middle 50% of the purchase amounts in the dataset vary by 15.75 units.</a:t>
          </a:r>
          <a:r>
            <a:rPr lang="en-US" sz="1100" b="0" i="0" baseline="0">
              <a:solidFill>
                <a:schemeClr val="dk1"/>
              </a:solidFill>
              <a:effectLst/>
              <a:latin typeface="+mn-lt"/>
              <a:ea typeface="+mn-ea"/>
              <a:cs typeface="+mn-cs"/>
            </a:rPr>
            <a:t> T</a:t>
          </a:r>
          <a:r>
            <a:rPr lang="en-US" sz="1100" b="0" i="0">
              <a:solidFill>
                <a:schemeClr val="dk1"/>
              </a:solidFill>
              <a:effectLst/>
              <a:latin typeface="+mn-lt"/>
              <a:ea typeface="+mn-ea"/>
              <a:cs typeface="+mn-cs"/>
            </a:rPr>
            <a:t>his indicates that the purchase amounts within the middle 50% of the dataset range from 42.25 to 58.</a:t>
          </a:r>
          <a:endParaRPr lang="hi-IN" sz="1100"/>
        </a:p>
      </xdr:txBody>
    </xdr:sp>
    <xdr:clientData/>
  </xdr:twoCellAnchor>
  <xdr:twoCellAnchor>
    <xdr:from>
      <xdr:col>3</xdr:col>
      <xdr:colOff>0</xdr:colOff>
      <xdr:row>560</xdr:row>
      <xdr:rowOff>24142</xdr:rowOff>
    </xdr:from>
    <xdr:to>
      <xdr:col>7</xdr:col>
      <xdr:colOff>196158</xdr:colOff>
      <xdr:row>567</xdr:row>
      <xdr:rowOff>7544</xdr:rowOff>
    </xdr:to>
    <xdr:graphicFrame macro="">
      <xdr:nvGraphicFramePr>
        <xdr:cNvPr id="22" name="Chart 21">
          <a:extLst>
            <a:ext uri="{FF2B5EF4-FFF2-40B4-BE49-F238E27FC236}">
              <a16:creationId xmlns:a16="http://schemas.microsoft.com/office/drawing/2014/main" id="{58A262E4-A2C4-7FEB-ED6B-AA03E401D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236071</xdr:colOff>
      <xdr:row>567</xdr:row>
      <xdr:rowOff>200587</xdr:rowOff>
    </xdr:from>
    <xdr:to>
      <xdr:col>8</xdr:col>
      <xdr:colOff>314159</xdr:colOff>
      <xdr:row>569</xdr:row>
      <xdr:rowOff>7299</xdr:rowOff>
    </xdr:to>
    <xdr:sp macro="" textlink="">
      <xdr:nvSpPr>
        <xdr:cNvPr id="23" name="TextBox 22">
          <a:extLst>
            <a:ext uri="{FF2B5EF4-FFF2-40B4-BE49-F238E27FC236}">
              <a16:creationId xmlns:a16="http://schemas.microsoft.com/office/drawing/2014/main" id="{B0059869-7B4D-4965-E3F6-67CA52A810E2}"/>
            </a:ext>
          </a:extLst>
        </xdr:cNvPr>
        <xdr:cNvSpPr txBox="1"/>
      </xdr:nvSpPr>
      <xdr:spPr>
        <a:xfrm>
          <a:off x="2836810" y="174118804"/>
          <a:ext cx="3929501" cy="41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defect type E has the highest frequency</a:t>
          </a:r>
          <a:endParaRPr lang="hi-IN" sz="1100"/>
        </a:p>
      </xdr:txBody>
    </xdr:sp>
    <xdr:clientData/>
  </xdr:twoCellAnchor>
  <xdr:twoCellAnchor>
    <xdr:from>
      <xdr:col>2</xdr:col>
      <xdr:colOff>973247</xdr:colOff>
      <xdr:row>572</xdr:row>
      <xdr:rowOff>7544</xdr:rowOff>
    </xdr:from>
    <xdr:to>
      <xdr:col>10</xdr:col>
      <xdr:colOff>294237</xdr:colOff>
      <xdr:row>573</xdr:row>
      <xdr:rowOff>218791</xdr:rowOff>
    </xdr:to>
    <xdr:sp macro="" textlink="">
      <xdr:nvSpPr>
        <xdr:cNvPr id="24" name="TextBox 23">
          <a:extLst>
            <a:ext uri="{FF2B5EF4-FFF2-40B4-BE49-F238E27FC236}">
              <a16:creationId xmlns:a16="http://schemas.microsoft.com/office/drawing/2014/main" id="{AE7BF24A-25CA-E1E4-45EC-B1D36E411649}"/>
            </a:ext>
          </a:extLst>
        </xdr:cNvPr>
        <xdr:cNvSpPr txBox="1"/>
      </xdr:nvSpPr>
      <xdr:spPr>
        <a:xfrm>
          <a:off x="2738673" y="172800475"/>
          <a:ext cx="5462257" cy="51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for histogram, first we need to find bins,</a:t>
          </a:r>
          <a:r>
            <a:rPr lang="en-IN" sz="1100" baseline="0"/>
            <a:t> and for that we have to find max and min values to decide bin limit.</a:t>
          </a:r>
          <a:endParaRPr lang="hi-IN" sz="1100"/>
        </a:p>
      </xdr:txBody>
    </xdr:sp>
    <xdr:clientData/>
  </xdr:twoCellAnchor>
  <xdr:twoCellAnchor>
    <xdr:from>
      <xdr:col>2</xdr:col>
      <xdr:colOff>0</xdr:colOff>
      <xdr:row>585</xdr:row>
      <xdr:rowOff>23567</xdr:rowOff>
    </xdr:from>
    <xdr:to>
      <xdr:col>8</xdr:col>
      <xdr:colOff>282803</xdr:colOff>
      <xdr:row>586</xdr:row>
      <xdr:rowOff>219959</xdr:rowOff>
    </xdr:to>
    <xdr:sp macro="" textlink="">
      <xdr:nvSpPr>
        <xdr:cNvPr id="27" name="TextBox 26">
          <a:extLst>
            <a:ext uri="{FF2B5EF4-FFF2-40B4-BE49-F238E27FC236}">
              <a16:creationId xmlns:a16="http://schemas.microsoft.com/office/drawing/2014/main" id="{554D4B78-EEC3-6202-1603-3B6D5434C7C3}"/>
            </a:ext>
          </a:extLst>
        </xdr:cNvPr>
        <xdr:cNvSpPr txBox="1"/>
      </xdr:nvSpPr>
      <xdr:spPr>
        <a:xfrm>
          <a:off x="1767526" y="179431361"/>
          <a:ext cx="5074762" cy="502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for histogram, first we need to find bins,</a:t>
          </a:r>
          <a:r>
            <a:rPr lang="en-IN" sz="1100" baseline="0">
              <a:solidFill>
                <a:schemeClr val="dk1"/>
              </a:solidFill>
              <a:effectLst/>
              <a:latin typeface="+mn-lt"/>
              <a:ea typeface="+mn-ea"/>
              <a:cs typeface="+mn-cs"/>
            </a:rPr>
            <a:t> and for that we have to find max and min values to decide bin limit.</a:t>
          </a:r>
          <a:endParaRPr lang="hi-IN">
            <a:effectLst/>
          </a:endParaRPr>
        </a:p>
        <a:p>
          <a:endParaRPr lang="hi-IN" sz="1100"/>
        </a:p>
      </xdr:txBody>
    </xdr:sp>
    <xdr:clientData/>
  </xdr:twoCellAnchor>
  <xdr:twoCellAnchor>
    <xdr:from>
      <xdr:col>4</xdr:col>
      <xdr:colOff>585248</xdr:colOff>
      <xdr:row>410</xdr:row>
      <xdr:rowOff>274163</xdr:rowOff>
    </xdr:from>
    <xdr:to>
      <xdr:col>9</xdr:col>
      <xdr:colOff>432063</xdr:colOff>
      <xdr:row>416</xdr:row>
      <xdr:rowOff>243526</xdr:rowOff>
    </xdr:to>
    <xdr:graphicFrame macro="">
      <xdr:nvGraphicFramePr>
        <xdr:cNvPr id="37" name="Chart 36">
          <a:extLst>
            <a:ext uri="{FF2B5EF4-FFF2-40B4-BE49-F238E27FC236}">
              <a16:creationId xmlns:a16="http://schemas.microsoft.com/office/drawing/2014/main" id="{C4A7A1D0-AF26-F5EA-12EF-EDFD480A0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566853</xdr:colOff>
      <xdr:row>572</xdr:row>
      <xdr:rowOff>305729</xdr:rowOff>
    </xdr:from>
    <xdr:to>
      <xdr:col>17</xdr:col>
      <xdr:colOff>74342</xdr:colOff>
      <xdr:row>579</xdr:row>
      <xdr:rowOff>111512</xdr:rowOff>
    </xdr:to>
    <xdr:graphicFrame macro="">
      <xdr:nvGraphicFramePr>
        <xdr:cNvPr id="40" name="Chart 39">
          <a:extLst>
            <a:ext uri="{FF2B5EF4-FFF2-40B4-BE49-F238E27FC236}">
              <a16:creationId xmlns:a16="http://schemas.microsoft.com/office/drawing/2014/main" id="{70A1B7FC-B9E0-B878-70EA-209B7D31F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985702</xdr:colOff>
      <xdr:row>603</xdr:row>
      <xdr:rowOff>263433</xdr:rowOff>
    </xdr:from>
    <xdr:to>
      <xdr:col>6</xdr:col>
      <xdr:colOff>704021</xdr:colOff>
      <xdr:row>605</xdr:row>
      <xdr:rowOff>116608</xdr:rowOff>
    </xdr:to>
    <xdr:sp macro="" textlink="">
      <xdr:nvSpPr>
        <xdr:cNvPr id="41" name="TextBox 40">
          <a:extLst>
            <a:ext uri="{FF2B5EF4-FFF2-40B4-BE49-F238E27FC236}">
              <a16:creationId xmlns:a16="http://schemas.microsoft.com/office/drawing/2014/main" id="{0BB394C2-6CBB-CAAF-4030-E00682AFE93E}"/>
            </a:ext>
          </a:extLst>
        </xdr:cNvPr>
        <xdr:cNvSpPr txBox="1"/>
      </xdr:nvSpPr>
      <xdr:spPr>
        <a:xfrm>
          <a:off x="2592528" y="185247216"/>
          <a:ext cx="3180450" cy="4660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highest frequency among ratings</a:t>
          </a:r>
          <a:endParaRPr lang="hi-IN" sz="1100"/>
        </a:p>
      </xdr:txBody>
    </xdr:sp>
    <xdr:clientData/>
  </xdr:twoCellAnchor>
  <xdr:twoCellAnchor>
    <xdr:from>
      <xdr:col>1</xdr:col>
      <xdr:colOff>780585</xdr:colOff>
      <xdr:row>689</xdr:row>
      <xdr:rowOff>9292</xdr:rowOff>
    </xdr:from>
    <xdr:to>
      <xdr:col>7</xdr:col>
      <xdr:colOff>399585</xdr:colOff>
      <xdr:row>690</xdr:row>
      <xdr:rowOff>260195</xdr:rowOff>
    </xdr:to>
    <xdr:sp macro="" textlink="">
      <xdr:nvSpPr>
        <xdr:cNvPr id="46" name="TextBox 45">
          <a:extLst>
            <a:ext uri="{FF2B5EF4-FFF2-40B4-BE49-F238E27FC236}">
              <a16:creationId xmlns:a16="http://schemas.microsoft.com/office/drawing/2014/main" id="{2161FC59-82EC-8302-0199-4E74E4D1AA42}"/>
            </a:ext>
          </a:extLst>
        </xdr:cNvPr>
        <xdr:cNvSpPr txBox="1"/>
      </xdr:nvSpPr>
      <xdr:spPr>
        <a:xfrm>
          <a:off x="1747024" y="211501463"/>
          <a:ext cx="4553415" cy="557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for histogram, first we need to find bins,</a:t>
          </a:r>
          <a:r>
            <a:rPr lang="en-IN" sz="1100" baseline="0">
              <a:solidFill>
                <a:schemeClr val="dk1"/>
              </a:solidFill>
              <a:effectLst/>
              <a:latin typeface="+mn-lt"/>
              <a:ea typeface="+mn-ea"/>
              <a:cs typeface="+mn-cs"/>
            </a:rPr>
            <a:t> and for that we have to find max and min values to decide bin limit.</a:t>
          </a:r>
          <a:endParaRPr lang="hi-IN">
            <a:effectLst/>
          </a:endParaRPr>
        </a:p>
        <a:p>
          <a:endParaRPr lang="hi-IN" sz="1100"/>
        </a:p>
      </xdr:txBody>
    </xdr:sp>
    <xdr:clientData/>
  </xdr:twoCellAnchor>
  <xdr:twoCellAnchor>
    <xdr:from>
      <xdr:col>10</xdr:col>
      <xdr:colOff>204440</xdr:colOff>
      <xdr:row>689</xdr:row>
      <xdr:rowOff>287143</xdr:rowOff>
    </xdr:from>
    <xdr:to>
      <xdr:col>17</xdr:col>
      <xdr:colOff>92928</xdr:colOff>
      <xdr:row>698</xdr:row>
      <xdr:rowOff>251831</xdr:rowOff>
    </xdr:to>
    <xdr:graphicFrame macro="">
      <xdr:nvGraphicFramePr>
        <xdr:cNvPr id="49" name="Chart 48">
          <a:extLst>
            <a:ext uri="{FF2B5EF4-FFF2-40B4-BE49-F238E27FC236}">
              <a16:creationId xmlns:a16="http://schemas.microsoft.com/office/drawing/2014/main" id="{07185F1B-CD53-E0DF-E729-BD7F6B1DA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799170</xdr:colOff>
      <xdr:row>702</xdr:row>
      <xdr:rowOff>18587</xdr:rowOff>
    </xdr:from>
    <xdr:to>
      <xdr:col>4</xdr:col>
      <xdr:colOff>786847</xdr:colOff>
      <xdr:row>703</xdr:row>
      <xdr:rowOff>157976</xdr:rowOff>
    </xdr:to>
    <xdr:sp macro="" textlink="">
      <xdr:nvSpPr>
        <xdr:cNvPr id="51" name="TextBox 50">
          <a:extLst>
            <a:ext uri="{FF2B5EF4-FFF2-40B4-BE49-F238E27FC236}">
              <a16:creationId xmlns:a16="http://schemas.microsoft.com/office/drawing/2014/main" id="{8A8FBD32-5576-6C34-B8F5-CC4127FD232A}"/>
            </a:ext>
          </a:extLst>
        </xdr:cNvPr>
        <xdr:cNvSpPr txBox="1"/>
      </xdr:nvSpPr>
      <xdr:spPr>
        <a:xfrm>
          <a:off x="1602583" y="215358130"/>
          <a:ext cx="2770634" cy="4458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average monthly sales figure</a:t>
          </a:r>
          <a:endParaRPr lang="hi-IN" sz="1100"/>
        </a:p>
      </xdr:txBody>
    </xdr:sp>
    <xdr:clientData/>
  </xdr:twoCellAnchor>
  <xdr:twoCellAnchor>
    <xdr:from>
      <xdr:col>2</xdr:col>
      <xdr:colOff>1</xdr:colOff>
      <xdr:row>742</xdr:row>
      <xdr:rowOff>288072</xdr:rowOff>
    </xdr:from>
    <xdr:to>
      <xdr:col>8</xdr:col>
      <xdr:colOff>260196</xdr:colOff>
      <xdr:row>744</xdr:row>
      <xdr:rowOff>130097</xdr:rowOff>
    </xdr:to>
    <xdr:sp macro="" textlink="">
      <xdr:nvSpPr>
        <xdr:cNvPr id="15" name="TextBox 14">
          <a:extLst>
            <a:ext uri="{FF2B5EF4-FFF2-40B4-BE49-F238E27FC236}">
              <a16:creationId xmlns:a16="http://schemas.microsoft.com/office/drawing/2014/main" id="{A43397F6-F771-BF1D-6BCC-98E9ED00B416}"/>
            </a:ext>
          </a:extLst>
        </xdr:cNvPr>
        <xdr:cNvSpPr txBox="1"/>
      </xdr:nvSpPr>
      <xdr:spPr>
        <a:xfrm>
          <a:off x="2100147" y="228051731"/>
          <a:ext cx="5064512" cy="455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for histogram, first we need to find bins,</a:t>
          </a:r>
          <a:r>
            <a:rPr lang="en-IN" sz="1100" baseline="0">
              <a:solidFill>
                <a:schemeClr val="dk1"/>
              </a:solidFill>
              <a:effectLst/>
              <a:latin typeface="+mn-lt"/>
              <a:ea typeface="+mn-ea"/>
              <a:cs typeface="+mn-cs"/>
            </a:rPr>
            <a:t> and for that we have to find max and min values to decide bin limit.</a:t>
          </a:r>
          <a:endParaRPr lang="hi-IN">
            <a:effectLst/>
          </a:endParaRPr>
        </a:p>
        <a:p>
          <a:endParaRPr lang="hi-IN" sz="1100"/>
        </a:p>
      </xdr:txBody>
    </xdr:sp>
    <xdr:clientData/>
  </xdr:twoCellAnchor>
  <xdr:twoCellAnchor>
    <xdr:from>
      <xdr:col>1</xdr:col>
      <xdr:colOff>779929</xdr:colOff>
      <xdr:row>758</xdr:row>
      <xdr:rowOff>286870</xdr:rowOff>
    </xdr:from>
    <xdr:to>
      <xdr:col>3</xdr:col>
      <xdr:colOff>977348</xdr:colOff>
      <xdr:row>760</xdr:row>
      <xdr:rowOff>71717</xdr:rowOff>
    </xdr:to>
    <xdr:sp macro="" textlink="">
      <xdr:nvSpPr>
        <xdr:cNvPr id="30" name="TextBox 29">
          <a:extLst>
            <a:ext uri="{FF2B5EF4-FFF2-40B4-BE49-F238E27FC236}">
              <a16:creationId xmlns:a16="http://schemas.microsoft.com/office/drawing/2014/main" id="{1796ACD2-2E7C-1CA6-8BB8-9F83EE91B763}"/>
            </a:ext>
          </a:extLst>
        </xdr:cNvPr>
        <xdr:cNvSpPr txBox="1"/>
      </xdr:nvSpPr>
      <xdr:spPr>
        <a:xfrm>
          <a:off x="1583342" y="232804544"/>
          <a:ext cx="1994745" cy="39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median response time</a:t>
          </a:r>
          <a:endParaRPr lang="hi-IN" sz="1100"/>
        </a:p>
      </xdr:txBody>
    </xdr:sp>
    <xdr:clientData/>
  </xdr:twoCellAnchor>
  <xdr:twoCellAnchor>
    <xdr:from>
      <xdr:col>1</xdr:col>
      <xdr:colOff>788894</xdr:colOff>
      <xdr:row>765</xdr:row>
      <xdr:rowOff>1</xdr:rowOff>
    </xdr:from>
    <xdr:to>
      <xdr:col>8</xdr:col>
      <xdr:colOff>16565</xdr:colOff>
      <xdr:row>766</xdr:row>
      <xdr:rowOff>89648</xdr:rowOff>
    </xdr:to>
    <xdr:sp macro="" textlink="">
      <xdr:nvSpPr>
        <xdr:cNvPr id="31" name="TextBox 30">
          <a:extLst>
            <a:ext uri="{FF2B5EF4-FFF2-40B4-BE49-F238E27FC236}">
              <a16:creationId xmlns:a16="http://schemas.microsoft.com/office/drawing/2014/main" id="{60FD7992-56F3-DF42-B5BC-140A70877395}"/>
            </a:ext>
          </a:extLst>
        </xdr:cNvPr>
        <xdr:cNvSpPr txBox="1"/>
      </xdr:nvSpPr>
      <xdr:spPr>
        <a:xfrm>
          <a:off x="1592307" y="234662871"/>
          <a:ext cx="4876410" cy="3961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bar chart to display the frequency of response times within different ranges</a:t>
          </a:r>
          <a:endParaRPr lang="hi-IN" sz="1100"/>
        </a:p>
      </xdr:txBody>
    </xdr:sp>
    <xdr:clientData/>
  </xdr:twoCellAnchor>
  <xdr:twoCellAnchor>
    <xdr:from>
      <xdr:col>2</xdr:col>
      <xdr:colOff>79026</xdr:colOff>
      <xdr:row>766</xdr:row>
      <xdr:rowOff>238637</xdr:rowOff>
    </xdr:from>
    <xdr:to>
      <xdr:col>7</xdr:col>
      <xdr:colOff>507870</xdr:colOff>
      <xdr:row>775</xdr:row>
      <xdr:rowOff>238637</xdr:rowOff>
    </xdr:to>
    <xdr:graphicFrame macro="">
      <xdr:nvGraphicFramePr>
        <xdr:cNvPr id="32" name="Chart 31">
          <a:extLst>
            <a:ext uri="{FF2B5EF4-FFF2-40B4-BE49-F238E27FC236}">
              <a16:creationId xmlns:a16="http://schemas.microsoft.com/office/drawing/2014/main" id="{AD95C9AD-5E7E-AD94-08E3-926EA51C8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161364</xdr:colOff>
      <xdr:row>707</xdr:row>
      <xdr:rowOff>161364</xdr:rowOff>
    </xdr:from>
    <xdr:to>
      <xdr:col>7</xdr:col>
      <xdr:colOff>591670</xdr:colOff>
      <xdr:row>716</xdr:row>
      <xdr:rowOff>161364</xdr:rowOff>
    </xdr:to>
    <xdr:graphicFrame macro="">
      <xdr:nvGraphicFramePr>
        <xdr:cNvPr id="33" name="Chart 32">
          <a:extLst>
            <a:ext uri="{FF2B5EF4-FFF2-40B4-BE49-F238E27FC236}">
              <a16:creationId xmlns:a16="http://schemas.microsoft.com/office/drawing/2014/main" id="{EC39E130-8D5B-BD3F-D0F2-0A3A19F6E6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376517</xdr:colOff>
      <xdr:row>745</xdr:row>
      <xdr:rowOff>0</xdr:rowOff>
    </xdr:from>
    <xdr:to>
      <xdr:col>17</xdr:col>
      <xdr:colOff>242046</xdr:colOff>
      <xdr:row>753</xdr:row>
      <xdr:rowOff>295836</xdr:rowOff>
    </xdr:to>
    <xdr:graphicFrame macro="">
      <xdr:nvGraphicFramePr>
        <xdr:cNvPr id="36" name="Chart 35">
          <a:extLst>
            <a:ext uri="{FF2B5EF4-FFF2-40B4-BE49-F238E27FC236}">
              <a16:creationId xmlns:a16="http://schemas.microsoft.com/office/drawing/2014/main" id="{07E60792-30A7-0586-8C0F-F77F0DAD5A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224118</xdr:colOff>
      <xdr:row>588</xdr:row>
      <xdr:rowOff>53789</xdr:rowOff>
    </xdr:from>
    <xdr:to>
      <xdr:col>12</xdr:col>
      <xdr:colOff>358588</xdr:colOff>
      <xdr:row>596</xdr:row>
      <xdr:rowOff>62753</xdr:rowOff>
    </xdr:to>
    <xdr:graphicFrame macro="">
      <xdr:nvGraphicFramePr>
        <xdr:cNvPr id="38" name="Chart 37">
          <a:extLst>
            <a:ext uri="{FF2B5EF4-FFF2-40B4-BE49-F238E27FC236}">
              <a16:creationId xmlns:a16="http://schemas.microsoft.com/office/drawing/2014/main" id="{0FE57C13-92A9-9774-3591-961BAB651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152399</xdr:colOff>
      <xdr:row>607</xdr:row>
      <xdr:rowOff>8964</xdr:rowOff>
    </xdr:from>
    <xdr:to>
      <xdr:col>7</xdr:col>
      <xdr:colOff>582705</xdr:colOff>
      <xdr:row>616</xdr:row>
      <xdr:rowOff>8964</xdr:rowOff>
    </xdr:to>
    <xdr:graphicFrame macro="">
      <xdr:nvGraphicFramePr>
        <xdr:cNvPr id="39" name="Chart 38">
          <a:extLst>
            <a:ext uri="{FF2B5EF4-FFF2-40B4-BE49-F238E27FC236}">
              <a16:creationId xmlns:a16="http://schemas.microsoft.com/office/drawing/2014/main" id="{E6126955-D90B-7CB3-0412-4D72EA9A5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963083</xdr:colOff>
      <xdr:row>845</xdr:row>
      <xdr:rowOff>254001</xdr:rowOff>
    </xdr:from>
    <xdr:to>
      <xdr:col>10</xdr:col>
      <xdr:colOff>8282</xdr:colOff>
      <xdr:row>847</xdr:row>
      <xdr:rowOff>105833</xdr:rowOff>
    </xdr:to>
    <xdr:sp macro="" textlink="">
      <xdr:nvSpPr>
        <xdr:cNvPr id="42" name="TextBox 41">
          <a:extLst>
            <a:ext uri="{FF2B5EF4-FFF2-40B4-BE49-F238E27FC236}">
              <a16:creationId xmlns:a16="http://schemas.microsoft.com/office/drawing/2014/main" id="{494809C3-5D1E-9522-90BF-71EDCAC43149}"/>
            </a:ext>
          </a:extLst>
        </xdr:cNvPr>
        <xdr:cNvSpPr txBox="1"/>
      </xdr:nvSpPr>
      <xdr:spPr>
        <a:xfrm>
          <a:off x="3563822" y="259433392"/>
          <a:ext cx="4238395" cy="464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bar chart to compare the sales figures across the three regions</a:t>
          </a:r>
          <a:endParaRPr lang="hi-IN" sz="1100"/>
        </a:p>
      </xdr:txBody>
    </xdr:sp>
    <xdr:clientData/>
  </xdr:twoCellAnchor>
  <xdr:twoCellAnchor>
    <xdr:from>
      <xdr:col>4</xdr:col>
      <xdr:colOff>116416</xdr:colOff>
      <xdr:row>847</xdr:row>
      <xdr:rowOff>221191</xdr:rowOff>
    </xdr:from>
    <xdr:to>
      <xdr:col>10</xdr:col>
      <xdr:colOff>539749</xdr:colOff>
      <xdr:row>856</xdr:row>
      <xdr:rowOff>202141</xdr:rowOff>
    </xdr:to>
    <xdr:graphicFrame macro="">
      <xdr:nvGraphicFramePr>
        <xdr:cNvPr id="10" name="Chart 9">
          <a:extLst>
            <a:ext uri="{FF2B5EF4-FFF2-40B4-BE49-F238E27FC236}">
              <a16:creationId xmlns:a16="http://schemas.microsoft.com/office/drawing/2014/main" id="{8DBFD4D4-1456-6F04-F257-3435F6F2B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10585</xdr:colOff>
      <xdr:row>859</xdr:row>
      <xdr:rowOff>10583</xdr:rowOff>
    </xdr:from>
    <xdr:to>
      <xdr:col>8</xdr:col>
      <xdr:colOff>42334</xdr:colOff>
      <xdr:row>860</xdr:row>
      <xdr:rowOff>137584</xdr:rowOff>
    </xdr:to>
    <xdr:sp macro="" textlink="">
      <xdr:nvSpPr>
        <xdr:cNvPr id="21" name="TextBox 20">
          <a:extLst>
            <a:ext uri="{FF2B5EF4-FFF2-40B4-BE49-F238E27FC236}">
              <a16:creationId xmlns:a16="http://schemas.microsoft.com/office/drawing/2014/main" id="{97F7BDD8-05E1-9A37-5164-D5D6F26B9675}"/>
            </a:ext>
          </a:extLst>
        </xdr:cNvPr>
        <xdr:cNvSpPr txBox="1"/>
      </xdr:nvSpPr>
      <xdr:spPr>
        <a:xfrm>
          <a:off x="3598335" y="263906000"/>
          <a:ext cx="2846916" cy="43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average sales figure for each region</a:t>
          </a:r>
          <a:endParaRPr lang="hi-IN" sz="1100"/>
        </a:p>
      </xdr:txBody>
    </xdr:sp>
    <xdr:clientData/>
  </xdr:twoCellAnchor>
  <xdr:twoCellAnchor>
    <xdr:from>
      <xdr:col>4</xdr:col>
      <xdr:colOff>10584</xdr:colOff>
      <xdr:row>866</xdr:row>
      <xdr:rowOff>0</xdr:rowOff>
    </xdr:from>
    <xdr:to>
      <xdr:col>8</xdr:col>
      <xdr:colOff>63500</xdr:colOff>
      <xdr:row>867</xdr:row>
      <xdr:rowOff>105833</xdr:rowOff>
    </xdr:to>
    <xdr:sp macro="" textlink="">
      <xdr:nvSpPr>
        <xdr:cNvPr id="25" name="TextBox 24">
          <a:extLst>
            <a:ext uri="{FF2B5EF4-FFF2-40B4-BE49-F238E27FC236}">
              <a16:creationId xmlns:a16="http://schemas.microsoft.com/office/drawing/2014/main" id="{054B5E82-9E79-0FBF-14C5-0D2337F6C930}"/>
            </a:ext>
          </a:extLst>
        </xdr:cNvPr>
        <xdr:cNvSpPr txBox="1"/>
      </xdr:nvSpPr>
      <xdr:spPr>
        <a:xfrm>
          <a:off x="3598334" y="266043833"/>
          <a:ext cx="2868083"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range of sales figures in each region</a:t>
          </a:r>
          <a:endParaRPr lang="hi-IN" sz="1100"/>
        </a:p>
      </xdr:txBody>
    </xdr:sp>
    <xdr:clientData/>
  </xdr:twoCellAnchor>
  <xdr:twoCellAnchor>
    <xdr:from>
      <xdr:col>2</xdr:col>
      <xdr:colOff>16566</xdr:colOff>
      <xdr:row>53</xdr:row>
      <xdr:rowOff>207063</xdr:rowOff>
    </xdr:from>
    <xdr:to>
      <xdr:col>7</xdr:col>
      <xdr:colOff>654326</xdr:colOff>
      <xdr:row>54</xdr:row>
      <xdr:rowOff>306455</xdr:rowOff>
    </xdr:to>
    <xdr:sp macro="" textlink="">
      <xdr:nvSpPr>
        <xdr:cNvPr id="9" name="TextBox 8">
          <a:extLst>
            <a:ext uri="{FF2B5EF4-FFF2-40B4-BE49-F238E27FC236}">
              <a16:creationId xmlns:a16="http://schemas.microsoft.com/office/drawing/2014/main" id="{E6BDC8B9-F570-1AF6-1315-9008D83386AB}"/>
            </a:ext>
          </a:extLst>
        </xdr:cNvPr>
        <xdr:cNvSpPr txBox="1"/>
      </xdr:nvSpPr>
      <xdr:spPr>
        <a:xfrm>
          <a:off x="1623392" y="16449259"/>
          <a:ext cx="4770782"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recurring or most frequently occurring rental durations for customers</a:t>
          </a:r>
          <a:endParaRPr lang="hi-IN" sz="1100"/>
        </a:p>
      </xdr:txBody>
    </xdr:sp>
    <xdr:clientData/>
  </xdr:twoCellAnchor>
  <xdr:twoCellAnchor>
    <xdr:from>
      <xdr:col>0</xdr:col>
      <xdr:colOff>0</xdr:colOff>
      <xdr:row>6</xdr:row>
      <xdr:rowOff>203751</xdr:rowOff>
    </xdr:from>
    <xdr:to>
      <xdr:col>4</xdr:col>
      <xdr:colOff>795130</xdr:colOff>
      <xdr:row>7</xdr:row>
      <xdr:rowOff>303142</xdr:rowOff>
    </xdr:to>
    <xdr:sp macro="" textlink="">
      <xdr:nvSpPr>
        <xdr:cNvPr id="29" name="TextBox 28">
          <a:extLst>
            <a:ext uri="{FF2B5EF4-FFF2-40B4-BE49-F238E27FC236}">
              <a16:creationId xmlns:a16="http://schemas.microsoft.com/office/drawing/2014/main" id="{4FD2303F-D57D-4B47-8B86-875854C19519}"/>
            </a:ext>
          </a:extLst>
        </xdr:cNvPr>
        <xdr:cNvSpPr txBox="1"/>
      </xdr:nvSpPr>
      <xdr:spPr>
        <a:xfrm>
          <a:off x="0" y="2042490"/>
          <a:ext cx="4381500"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weekly sales</a:t>
          </a:r>
          <a:endParaRPr lang="hi-IN" sz="1100"/>
        </a:p>
      </xdr:txBody>
    </xdr:sp>
    <xdr:clientData/>
  </xdr:twoCellAnchor>
  <xdr:twoCellAnchor>
    <xdr:from>
      <xdr:col>0</xdr:col>
      <xdr:colOff>0</xdr:colOff>
      <xdr:row>9</xdr:row>
      <xdr:rowOff>190499</xdr:rowOff>
    </xdr:from>
    <xdr:to>
      <xdr:col>4</xdr:col>
      <xdr:colOff>803413</xdr:colOff>
      <xdr:row>10</xdr:row>
      <xdr:rowOff>289891</xdr:rowOff>
    </xdr:to>
    <xdr:sp macro="" textlink="">
      <xdr:nvSpPr>
        <xdr:cNvPr id="34" name="TextBox 33">
          <a:extLst>
            <a:ext uri="{FF2B5EF4-FFF2-40B4-BE49-F238E27FC236}">
              <a16:creationId xmlns:a16="http://schemas.microsoft.com/office/drawing/2014/main" id="{2170AA1D-C0E2-421B-B668-C24317E7E652}"/>
            </a:ext>
          </a:extLst>
        </xdr:cNvPr>
        <xdr:cNvSpPr txBox="1"/>
      </xdr:nvSpPr>
      <xdr:spPr>
        <a:xfrm>
          <a:off x="0" y="2948608"/>
          <a:ext cx="4389783"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typical or central sales value for the product</a:t>
          </a:r>
          <a:endParaRPr lang="hi-IN" sz="1100"/>
        </a:p>
      </xdr:txBody>
    </xdr:sp>
    <xdr:clientData/>
  </xdr:twoCellAnchor>
  <xdr:twoCellAnchor>
    <xdr:from>
      <xdr:col>0</xdr:col>
      <xdr:colOff>0</xdr:colOff>
      <xdr:row>12</xdr:row>
      <xdr:rowOff>185530</xdr:rowOff>
    </xdr:from>
    <xdr:to>
      <xdr:col>5</xdr:col>
      <xdr:colOff>8283</xdr:colOff>
      <xdr:row>13</xdr:row>
      <xdr:rowOff>284921</xdr:rowOff>
    </xdr:to>
    <xdr:sp macro="" textlink="">
      <xdr:nvSpPr>
        <xdr:cNvPr id="35" name="TextBox 34">
          <a:extLst>
            <a:ext uri="{FF2B5EF4-FFF2-40B4-BE49-F238E27FC236}">
              <a16:creationId xmlns:a16="http://schemas.microsoft.com/office/drawing/2014/main" id="{F991030E-7ADF-46A2-AD22-5C801C00537F}"/>
            </a:ext>
          </a:extLst>
        </xdr:cNvPr>
        <xdr:cNvSpPr txBox="1"/>
      </xdr:nvSpPr>
      <xdr:spPr>
        <a:xfrm>
          <a:off x="0" y="3863008"/>
          <a:ext cx="4406348"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recurring or most frequently occurring sales figures</a:t>
          </a:r>
          <a:endParaRPr lang="hi-IN" sz="1100"/>
        </a:p>
      </xdr:txBody>
    </xdr:sp>
    <xdr:clientData/>
  </xdr:twoCellAnchor>
  <xdr:twoCellAnchor>
    <xdr:from>
      <xdr:col>0</xdr:col>
      <xdr:colOff>0</xdr:colOff>
      <xdr:row>43</xdr:row>
      <xdr:rowOff>230257</xdr:rowOff>
    </xdr:from>
    <xdr:to>
      <xdr:col>5</xdr:col>
      <xdr:colOff>8283</xdr:colOff>
      <xdr:row>45</xdr:row>
      <xdr:rowOff>23192</xdr:rowOff>
    </xdr:to>
    <xdr:sp macro="" textlink="">
      <xdr:nvSpPr>
        <xdr:cNvPr id="43" name="TextBox 42">
          <a:extLst>
            <a:ext uri="{FF2B5EF4-FFF2-40B4-BE49-F238E27FC236}">
              <a16:creationId xmlns:a16="http://schemas.microsoft.com/office/drawing/2014/main" id="{C9A697F5-51A3-4A8E-82C6-0603875A9543}"/>
            </a:ext>
          </a:extLst>
        </xdr:cNvPr>
        <xdr:cNvSpPr txBox="1"/>
      </xdr:nvSpPr>
      <xdr:spPr>
        <a:xfrm>
          <a:off x="0" y="13407887"/>
          <a:ext cx="4406348"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any recurring or most frequently occurring waiting times for customers</a:t>
          </a:r>
          <a:endParaRPr lang="hi-IN" sz="1100"/>
        </a:p>
      </xdr:txBody>
    </xdr:sp>
    <xdr:clientData/>
  </xdr:twoCellAnchor>
  <xdr:twoCellAnchor>
    <xdr:from>
      <xdr:col>0</xdr:col>
      <xdr:colOff>0</xdr:colOff>
      <xdr:row>40</xdr:row>
      <xdr:rowOff>208721</xdr:rowOff>
    </xdr:from>
    <xdr:to>
      <xdr:col>4</xdr:col>
      <xdr:colOff>803413</xdr:colOff>
      <xdr:row>42</xdr:row>
      <xdr:rowOff>1656</xdr:rowOff>
    </xdr:to>
    <xdr:sp macro="" textlink="">
      <xdr:nvSpPr>
        <xdr:cNvPr id="44" name="TextBox 43">
          <a:extLst>
            <a:ext uri="{FF2B5EF4-FFF2-40B4-BE49-F238E27FC236}">
              <a16:creationId xmlns:a16="http://schemas.microsoft.com/office/drawing/2014/main" id="{93FB7FAC-1A00-4B8A-810F-DAD4003FC687}"/>
            </a:ext>
          </a:extLst>
        </xdr:cNvPr>
        <xdr:cNvSpPr txBox="1"/>
      </xdr:nvSpPr>
      <xdr:spPr>
        <a:xfrm>
          <a:off x="0" y="12466982"/>
          <a:ext cx="4389783"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typical or central waiting time experienced by customers</a:t>
          </a:r>
          <a:endParaRPr lang="hi-IN" sz="1100"/>
        </a:p>
      </xdr:txBody>
    </xdr:sp>
    <xdr:clientData/>
  </xdr:twoCellAnchor>
  <xdr:twoCellAnchor>
    <xdr:from>
      <xdr:col>0</xdr:col>
      <xdr:colOff>0</xdr:colOff>
      <xdr:row>37</xdr:row>
      <xdr:rowOff>170622</xdr:rowOff>
    </xdr:from>
    <xdr:to>
      <xdr:col>5</xdr:col>
      <xdr:colOff>16565</xdr:colOff>
      <xdr:row>39</xdr:row>
      <xdr:rowOff>8282</xdr:rowOff>
    </xdr:to>
    <xdr:sp macro="" textlink="">
      <xdr:nvSpPr>
        <xdr:cNvPr id="45" name="TextBox 44">
          <a:extLst>
            <a:ext uri="{FF2B5EF4-FFF2-40B4-BE49-F238E27FC236}">
              <a16:creationId xmlns:a16="http://schemas.microsoft.com/office/drawing/2014/main" id="{F2ED770B-F673-4054-B717-40F92B9652F3}"/>
            </a:ext>
          </a:extLst>
        </xdr:cNvPr>
        <xdr:cNvSpPr txBox="1"/>
      </xdr:nvSpPr>
      <xdr:spPr>
        <a:xfrm>
          <a:off x="0" y="11509513"/>
          <a:ext cx="4414630" cy="4505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average waiting time for customers</a:t>
          </a:r>
          <a:endParaRPr lang="hi-IN" sz="1100"/>
        </a:p>
      </xdr:txBody>
    </xdr:sp>
    <xdr:clientData/>
  </xdr:twoCellAnchor>
  <xdr:twoCellAnchor>
    <xdr:from>
      <xdr:col>1</xdr:col>
      <xdr:colOff>796787</xdr:colOff>
      <xdr:row>50</xdr:row>
      <xdr:rowOff>208721</xdr:rowOff>
    </xdr:from>
    <xdr:to>
      <xdr:col>7</xdr:col>
      <xdr:colOff>654326</xdr:colOff>
      <xdr:row>52</xdr:row>
      <xdr:rowOff>1656</xdr:rowOff>
    </xdr:to>
    <xdr:sp macro="" textlink="">
      <xdr:nvSpPr>
        <xdr:cNvPr id="50" name="TextBox 49">
          <a:extLst>
            <a:ext uri="{FF2B5EF4-FFF2-40B4-BE49-F238E27FC236}">
              <a16:creationId xmlns:a16="http://schemas.microsoft.com/office/drawing/2014/main" id="{86D845F1-0975-4905-8E3E-F01C7B31E5EB}"/>
            </a:ext>
          </a:extLst>
        </xdr:cNvPr>
        <xdr:cNvSpPr txBox="1"/>
      </xdr:nvSpPr>
      <xdr:spPr>
        <a:xfrm>
          <a:off x="1600200" y="15531547"/>
          <a:ext cx="4793974"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typical or central rental duration experienced by customers</a:t>
          </a:r>
          <a:endParaRPr lang="hi-IN" sz="1100"/>
        </a:p>
      </xdr:txBody>
    </xdr:sp>
    <xdr:clientData/>
  </xdr:twoCellAnchor>
  <xdr:twoCellAnchor>
    <xdr:from>
      <xdr:col>1</xdr:col>
      <xdr:colOff>791818</xdr:colOff>
      <xdr:row>47</xdr:row>
      <xdr:rowOff>195468</xdr:rowOff>
    </xdr:from>
    <xdr:to>
      <xdr:col>7</xdr:col>
      <xdr:colOff>662609</xdr:colOff>
      <xdr:row>48</xdr:row>
      <xdr:rowOff>294860</xdr:rowOff>
    </xdr:to>
    <xdr:sp macro="" textlink="">
      <xdr:nvSpPr>
        <xdr:cNvPr id="52" name="TextBox 51">
          <a:extLst>
            <a:ext uri="{FF2B5EF4-FFF2-40B4-BE49-F238E27FC236}">
              <a16:creationId xmlns:a16="http://schemas.microsoft.com/office/drawing/2014/main" id="{60A51F52-6086-49AA-8A7A-FA306D0F02FC}"/>
            </a:ext>
          </a:extLst>
        </xdr:cNvPr>
        <xdr:cNvSpPr txBox="1"/>
      </xdr:nvSpPr>
      <xdr:spPr>
        <a:xfrm>
          <a:off x="1595231" y="14598925"/>
          <a:ext cx="4807226"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rental duration for customers</a:t>
          </a:r>
          <a:endParaRPr lang="hi-IN" sz="1100"/>
        </a:p>
      </xdr:txBody>
    </xdr:sp>
    <xdr:clientData/>
  </xdr:twoCellAnchor>
  <xdr:twoCellAnchor>
    <xdr:from>
      <xdr:col>0</xdr:col>
      <xdr:colOff>1</xdr:colOff>
      <xdr:row>119</xdr:row>
      <xdr:rowOff>89451</xdr:rowOff>
    </xdr:from>
    <xdr:to>
      <xdr:col>4</xdr:col>
      <xdr:colOff>795131</xdr:colOff>
      <xdr:row>120</xdr:row>
      <xdr:rowOff>279951</xdr:rowOff>
    </xdr:to>
    <xdr:sp macro="" textlink="">
      <xdr:nvSpPr>
        <xdr:cNvPr id="55" name="TextBox 54">
          <a:extLst>
            <a:ext uri="{FF2B5EF4-FFF2-40B4-BE49-F238E27FC236}">
              <a16:creationId xmlns:a16="http://schemas.microsoft.com/office/drawing/2014/main" id="{6C30FE1D-D4D6-4CC5-B99B-3A1C484804ED}"/>
            </a:ext>
          </a:extLst>
        </xdr:cNvPr>
        <xdr:cNvSpPr txBox="1"/>
      </xdr:nvSpPr>
      <xdr:spPr>
        <a:xfrm>
          <a:off x="1" y="36682016"/>
          <a:ext cx="4381500" cy="496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standard deviation of the production output for the machine</a:t>
          </a:r>
          <a:endParaRPr lang="hi-IN" sz="1100"/>
        </a:p>
      </xdr:txBody>
    </xdr:sp>
    <xdr:clientData/>
  </xdr:twoCellAnchor>
  <xdr:twoCellAnchor>
    <xdr:from>
      <xdr:col>0</xdr:col>
      <xdr:colOff>0</xdr:colOff>
      <xdr:row>115</xdr:row>
      <xdr:rowOff>101047</xdr:rowOff>
    </xdr:from>
    <xdr:to>
      <xdr:col>5</xdr:col>
      <xdr:colOff>8283</xdr:colOff>
      <xdr:row>116</xdr:row>
      <xdr:rowOff>291547</xdr:rowOff>
    </xdr:to>
    <xdr:sp macro="" textlink="">
      <xdr:nvSpPr>
        <xdr:cNvPr id="56" name="TextBox 55">
          <a:extLst>
            <a:ext uri="{FF2B5EF4-FFF2-40B4-BE49-F238E27FC236}">
              <a16:creationId xmlns:a16="http://schemas.microsoft.com/office/drawing/2014/main" id="{DD0EFAB2-58F4-4056-905E-518A94525540}"/>
            </a:ext>
          </a:extLst>
        </xdr:cNvPr>
        <xdr:cNvSpPr txBox="1"/>
      </xdr:nvSpPr>
      <xdr:spPr>
        <a:xfrm>
          <a:off x="0" y="35467786"/>
          <a:ext cx="4406348" cy="496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variance of the production output for the machine</a:t>
          </a:r>
          <a:endParaRPr lang="hi-IN" sz="1100"/>
        </a:p>
      </xdr:txBody>
    </xdr:sp>
    <xdr:clientData/>
  </xdr:twoCellAnchor>
  <xdr:twoCellAnchor>
    <xdr:from>
      <xdr:col>0</xdr:col>
      <xdr:colOff>1</xdr:colOff>
      <xdr:row>112</xdr:row>
      <xdr:rowOff>21534</xdr:rowOff>
    </xdr:from>
    <xdr:to>
      <xdr:col>5</xdr:col>
      <xdr:colOff>8284</xdr:colOff>
      <xdr:row>113</xdr:row>
      <xdr:rowOff>33131</xdr:rowOff>
    </xdr:to>
    <xdr:sp macro="" textlink="">
      <xdr:nvSpPr>
        <xdr:cNvPr id="57" name="TextBox 56">
          <a:extLst>
            <a:ext uri="{FF2B5EF4-FFF2-40B4-BE49-F238E27FC236}">
              <a16:creationId xmlns:a16="http://schemas.microsoft.com/office/drawing/2014/main" id="{81C540B6-DAF2-4A64-A408-74C6C0576D63}"/>
            </a:ext>
          </a:extLst>
        </xdr:cNvPr>
        <xdr:cNvSpPr txBox="1"/>
      </xdr:nvSpPr>
      <xdr:spPr>
        <a:xfrm>
          <a:off x="1" y="34468904"/>
          <a:ext cx="4406348" cy="318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range of the production output for the machine.</a:t>
          </a:r>
          <a:endParaRPr lang="hi-IN" sz="1100"/>
        </a:p>
      </xdr:txBody>
    </xdr:sp>
    <xdr:clientData/>
  </xdr:twoCellAnchor>
  <xdr:twoCellAnchor>
    <xdr:from>
      <xdr:col>1</xdr:col>
      <xdr:colOff>776909</xdr:colOff>
      <xdr:row>129</xdr:row>
      <xdr:rowOff>230257</xdr:rowOff>
    </xdr:from>
    <xdr:to>
      <xdr:col>4</xdr:col>
      <xdr:colOff>803414</xdr:colOff>
      <xdr:row>130</xdr:row>
      <xdr:rowOff>296518</xdr:rowOff>
    </xdr:to>
    <xdr:sp macro="" textlink="">
      <xdr:nvSpPr>
        <xdr:cNvPr id="60" name="TextBox 59">
          <a:extLst>
            <a:ext uri="{FF2B5EF4-FFF2-40B4-BE49-F238E27FC236}">
              <a16:creationId xmlns:a16="http://schemas.microsoft.com/office/drawing/2014/main" id="{FCA5D62F-5472-4B14-BD02-934F89EB6D29}"/>
            </a:ext>
          </a:extLst>
        </xdr:cNvPr>
        <xdr:cNvSpPr txBox="1"/>
      </xdr:nvSpPr>
      <xdr:spPr>
        <a:xfrm>
          <a:off x="1580322" y="39887387"/>
          <a:ext cx="2809462" cy="372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standard deviation of the daily sales</a:t>
          </a:r>
          <a:endParaRPr lang="hi-IN" sz="1100"/>
        </a:p>
      </xdr:txBody>
    </xdr:sp>
    <xdr:clientData/>
  </xdr:twoCellAnchor>
  <xdr:twoCellAnchor>
    <xdr:from>
      <xdr:col>2</xdr:col>
      <xdr:colOff>1657</xdr:colOff>
      <xdr:row>126</xdr:row>
      <xdr:rowOff>241852</xdr:rowOff>
    </xdr:from>
    <xdr:to>
      <xdr:col>5</xdr:col>
      <xdr:colOff>8284</xdr:colOff>
      <xdr:row>128</xdr:row>
      <xdr:rowOff>1657</xdr:rowOff>
    </xdr:to>
    <xdr:sp macro="" textlink="">
      <xdr:nvSpPr>
        <xdr:cNvPr id="61" name="TextBox 60">
          <a:extLst>
            <a:ext uri="{FF2B5EF4-FFF2-40B4-BE49-F238E27FC236}">
              <a16:creationId xmlns:a16="http://schemas.microsoft.com/office/drawing/2014/main" id="{7E2F713B-AE2B-494D-B99D-2216329065E4}"/>
            </a:ext>
          </a:extLst>
        </xdr:cNvPr>
        <xdr:cNvSpPr txBox="1"/>
      </xdr:nvSpPr>
      <xdr:spPr>
        <a:xfrm>
          <a:off x="1608483" y="38979613"/>
          <a:ext cx="2797866" cy="372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variance of the daily sales</a:t>
          </a:r>
          <a:endParaRPr lang="hi-IN" sz="1100"/>
        </a:p>
      </xdr:txBody>
    </xdr:sp>
    <xdr:clientData/>
  </xdr:twoCellAnchor>
  <xdr:twoCellAnchor>
    <xdr:from>
      <xdr:col>2</xdr:col>
      <xdr:colOff>21534</xdr:colOff>
      <xdr:row>123</xdr:row>
      <xdr:rowOff>261730</xdr:rowOff>
    </xdr:from>
    <xdr:to>
      <xdr:col>5</xdr:col>
      <xdr:colOff>0</xdr:colOff>
      <xdr:row>125</xdr:row>
      <xdr:rowOff>21535</xdr:rowOff>
    </xdr:to>
    <xdr:sp macro="" textlink="">
      <xdr:nvSpPr>
        <xdr:cNvPr id="62" name="TextBox 61">
          <a:extLst>
            <a:ext uri="{FF2B5EF4-FFF2-40B4-BE49-F238E27FC236}">
              <a16:creationId xmlns:a16="http://schemas.microsoft.com/office/drawing/2014/main" id="{E6557F4C-4C3E-4BA6-9C76-BEC663779C9C}"/>
            </a:ext>
          </a:extLst>
        </xdr:cNvPr>
        <xdr:cNvSpPr txBox="1"/>
      </xdr:nvSpPr>
      <xdr:spPr>
        <a:xfrm>
          <a:off x="1628360" y="38080121"/>
          <a:ext cx="2769705" cy="372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range of the daily sales</a:t>
          </a:r>
          <a:endParaRPr lang="hi-IN" sz="1100"/>
        </a:p>
      </xdr:txBody>
    </xdr:sp>
    <xdr:clientData/>
  </xdr:twoCellAnchor>
  <xdr:twoCellAnchor>
    <xdr:from>
      <xdr:col>2</xdr:col>
      <xdr:colOff>0</xdr:colOff>
      <xdr:row>156</xdr:row>
      <xdr:rowOff>289892</xdr:rowOff>
    </xdr:from>
    <xdr:to>
      <xdr:col>6</xdr:col>
      <xdr:colOff>16564</xdr:colOff>
      <xdr:row>158</xdr:row>
      <xdr:rowOff>0</xdr:rowOff>
    </xdr:to>
    <xdr:sp macro="" textlink="">
      <xdr:nvSpPr>
        <xdr:cNvPr id="16" name="TextBox 15">
          <a:extLst>
            <a:ext uri="{FF2B5EF4-FFF2-40B4-BE49-F238E27FC236}">
              <a16:creationId xmlns:a16="http://schemas.microsoft.com/office/drawing/2014/main" id="{9DC311D8-C3B8-25FC-02B7-1A32F3A7BF52}"/>
            </a:ext>
          </a:extLst>
        </xdr:cNvPr>
        <xdr:cNvSpPr txBox="1"/>
      </xdr:nvSpPr>
      <xdr:spPr>
        <a:xfrm>
          <a:off x="1606826" y="48221349"/>
          <a:ext cx="3478695" cy="3230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range of the delivery times</a:t>
          </a:r>
          <a:endParaRPr lang="hi-IN" sz="1100"/>
        </a:p>
      </xdr:txBody>
    </xdr:sp>
    <xdr:clientData/>
  </xdr:twoCellAnchor>
  <xdr:twoCellAnchor>
    <xdr:from>
      <xdr:col>2</xdr:col>
      <xdr:colOff>1</xdr:colOff>
      <xdr:row>159</xdr:row>
      <xdr:rowOff>298175</xdr:rowOff>
    </xdr:from>
    <xdr:to>
      <xdr:col>5</xdr:col>
      <xdr:colOff>662609</xdr:colOff>
      <xdr:row>161</xdr:row>
      <xdr:rowOff>16566</xdr:rowOff>
    </xdr:to>
    <xdr:sp macro="" textlink="">
      <xdr:nvSpPr>
        <xdr:cNvPr id="26" name="TextBox 25">
          <a:extLst>
            <a:ext uri="{FF2B5EF4-FFF2-40B4-BE49-F238E27FC236}">
              <a16:creationId xmlns:a16="http://schemas.microsoft.com/office/drawing/2014/main" id="{870CE0F1-4F06-F1E0-24ED-B618E85D24B6}"/>
            </a:ext>
          </a:extLst>
        </xdr:cNvPr>
        <xdr:cNvSpPr txBox="1"/>
      </xdr:nvSpPr>
      <xdr:spPr>
        <a:xfrm>
          <a:off x="1606827" y="49149001"/>
          <a:ext cx="3453847" cy="331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variance of the delivery times</a:t>
          </a:r>
          <a:endParaRPr lang="hi-IN" sz="1100"/>
        </a:p>
      </xdr:txBody>
    </xdr:sp>
    <xdr:clientData/>
  </xdr:twoCellAnchor>
  <xdr:twoCellAnchor>
    <xdr:from>
      <xdr:col>1</xdr:col>
      <xdr:colOff>778567</xdr:colOff>
      <xdr:row>162</xdr:row>
      <xdr:rowOff>281607</xdr:rowOff>
    </xdr:from>
    <xdr:to>
      <xdr:col>6</xdr:col>
      <xdr:colOff>1</xdr:colOff>
      <xdr:row>164</xdr:row>
      <xdr:rowOff>33129</xdr:rowOff>
    </xdr:to>
    <xdr:sp macro="" textlink="">
      <xdr:nvSpPr>
        <xdr:cNvPr id="28" name="TextBox 27">
          <a:extLst>
            <a:ext uri="{FF2B5EF4-FFF2-40B4-BE49-F238E27FC236}">
              <a16:creationId xmlns:a16="http://schemas.microsoft.com/office/drawing/2014/main" id="{F950395B-4102-3ACB-4FDC-3C5CC632D56B}"/>
            </a:ext>
          </a:extLst>
        </xdr:cNvPr>
        <xdr:cNvSpPr txBox="1"/>
      </xdr:nvSpPr>
      <xdr:spPr>
        <a:xfrm>
          <a:off x="1581980" y="50051803"/>
          <a:ext cx="3486978" cy="364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standard deviation of the delivery times</a:t>
          </a:r>
          <a:endParaRPr lang="hi-IN" sz="1100"/>
        </a:p>
      </xdr:txBody>
    </xdr:sp>
    <xdr:clientData/>
  </xdr:twoCellAnchor>
  <xdr:twoCellAnchor>
    <xdr:from>
      <xdr:col>1</xdr:col>
      <xdr:colOff>786848</xdr:colOff>
      <xdr:row>211</xdr:row>
      <xdr:rowOff>198783</xdr:rowOff>
    </xdr:from>
    <xdr:to>
      <xdr:col>4</xdr:col>
      <xdr:colOff>438978</xdr:colOff>
      <xdr:row>212</xdr:row>
      <xdr:rowOff>298174</xdr:rowOff>
    </xdr:to>
    <xdr:sp macro="" textlink="">
      <xdr:nvSpPr>
        <xdr:cNvPr id="47" name="TextBox 46">
          <a:extLst>
            <a:ext uri="{FF2B5EF4-FFF2-40B4-BE49-F238E27FC236}">
              <a16:creationId xmlns:a16="http://schemas.microsoft.com/office/drawing/2014/main" id="{5D66450D-753A-9DCE-AA09-5B08F188AE4F}"/>
            </a:ext>
          </a:extLst>
        </xdr:cNvPr>
        <xdr:cNvSpPr txBox="1"/>
      </xdr:nvSpPr>
      <xdr:spPr>
        <a:xfrm>
          <a:off x="1590261" y="64985348"/>
          <a:ext cx="2435087"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Measure of Dispersion</a:t>
          </a:r>
          <a:endParaRPr lang="hi-IN" sz="1100"/>
        </a:p>
      </xdr:txBody>
    </xdr:sp>
    <xdr:clientData/>
  </xdr:twoCellAnchor>
  <xdr:twoCellAnchor>
    <xdr:from>
      <xdr:col>2</xdr:col>
      <xdr:colOff>11596</xdr:colOff>
      <xdr:row>208</xdr:row>
      <xdr:rowOff>202095</xdr:rowOff>
    </xdr:from>
    <xdr:to>
      <xdr:col>4</xdr:col>
      <xdr:colOff>467139</xdr:colOff>
      <xdr:row>209</xdr:row>
      <xdr:rowOff>301487</xdr:rowOff>
    </xdr:to>
    <xdr:sp macro="" textlink="">
      <xdr:nvSpPr>
        <xdr:cNvPr id="48" name="TextBox 47">
          <a:extLst>
            <a:ext uri="{FF2B5EF4-FFF2-40B4-BE49-F238E27FC236}">
              <a16:creationId xmlns:a16="http://schemas.microsoft.com/office/drawing/2014/main" id="{A2E5E439-8162-428A-B42A-87BEE998D40B}"/>
            </a:ext>
          </a:extLst>
        </xdr:cNvPr>
        <xdr:cNvSpPr txBox="1"/>
      </xdr:nvSpPr>
      <xdr:spPr>
        <a:xfrm>
          <a:off x="1618422" y="64069291"/>
          <a:ext cx="2435087" cy="405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Measure of Central Tendency</a:t>
          </a:r>
          <a:endParaRPr lang="hi-IN" sz="1100"/>
        </a:p>
      </xdr:txBody>
    </xdr:sp>
    <xdr:clientData/>
  </xdr:twoCellAnchor>
  <xdr:twoCellAnchor>
    <xdr:from>
      <xdr:col>2</xdr:col>
      <xdr:colOff>16566</xdr:colOff>
      <xdr:row>224</xdr:row>
      <xdr:rowOff>256761</xdr:rowOff>
    </xdr:from>
    <xdr:to>
      <xdr:col>3</xdr:col>
      <xdr:colOff>977348</xdr:colOff>
      <xdr:row>226</xdr:row>
      <xdr:rowOff>16565</xdr:rowOff>
    </xdr:to>
    <xdr:sp macro="" textlink="">
      <xdr:nvSpPr>
        <xdr:cNvPr id="53" name="TextBox 52">
          <a:extLst>
            <a:ext uri="{FF2B5EF4-FFF2-40B4-BE49-F238E27FC236}">
              <a16:creationId xmlns:a16="http://schemas.microsoft.com/office/drawing/2014/main" id="{2555B191-46EF-828E-2300-1DB11E43D430}"/>
            </a:ext>
          </a:extLst>
        </xdr:cNvPr>
        <xdr:cNvSpPr txBox="1"/>
      </xdr:nvSpPr>
      <xdr:spPr>
        <a:xfrm>
          <a:off x="1623392" y="69027261"/>
          <a:ext cx="1954695" cy="3727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Measure of Central Tendency</a:t>
          </a:r>
          <a:endParaRPr lang="hi-IN" sz="1100"/>
        </a:p>
      </xdr:txBody>
    </xdr:sp>
    <xdr:clientData/>
  </xdr:twoCellAnchor>
  <xdr:twoCellAnchor>
    <xdr:from>
      <xdr:col>1</xdr:col>
      <xdr:colOff>778565</xdr:colOff>
      <xdr:row>227</xdr:row>
      <xdr:rowOff>298173</xdr:rowOff>
    </xdr:from>
    <xdr:to>
      <xdr:col>4</xdr:col>
      <xdr:colOff>8282</xdr:colOff>
      <xdr:row>229</xdr:row>
      <xdr:rowOff>8281</xdr:rowOff>
    </xdr:to>
    <xdr:sp macro="" textlink="">
      <xdr:nvSpPr>
        <xdr:cNvPr id="54" name="TextBox 53">
          <a:extLst>
            <a:ext uri="{FF2B5EF4-FFF2-40B4-BE49-F238E27FC236}">
              <a16:creationId xmlns:a16="http://schemas.microsoft.com/office/drawing/2014/main" id="{40D7FFC9-1631-08F1-8191-581D632987C3}"/>
            </a:ext>
          </a:extLst>
        </xdr:cNvPr>
        <xdr:cNvSpPr txBox="1"/>
      </xdr:nvSpPr>
      <xdr:spPr>
        <a:xfrm>
          <a:off x="1581978" y="69988043"/>
          <a:ext cx="2012674" cy="3230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Measure of Dispersion</a:t>
          </a:r>
          <a:endParaRPr lang="hi-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6</xdr:row>
      <xdr:rowOff>7620</xdr:rowOff>
    </xdr:from>
    <xdr:to>
      <xdr:col>17</xdr:col>
      <xdr:colOff>358140</xdr:colOff>
      <xdr:row>12</xdr:row>
      <xdr:rowOff>160020</xdr:rowOff>
    </xdr:to>
    <xdr:sp macro="" textlink="">
      <xdr:nvSpPr>
        <xdr:cNvPr id="2" name="TextBox 1">
          <a:extLst>
            <a:ext uri="{FF2B5EF4-FFF2-40B4-BE49-F238E27FC236}">
              <a16:creationId xmlns:a16="http://schemas.microsoft.com/office/drawing/2014/main" id="{E1841052-FD31-283C-7EE3-DB0C6B3D1712}"/>
            </a:ext>
          </a:extLst>
        </xdr:cNvPr>
        <xdr:cNvSpPr txBox="1"/>
      </xdr:nvSpPr>
      <xdr:spPr>
        <a:xfrm>
          <a:off x="1348740" y="1836420"/>
          <a:ext cx="1040892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provided skewness and kurtosis values:</a:t>
          </a:r>
        </a:p>
        <a:p>
          <a:r>
            <a:rPr lang="en-US" sz="1100"/>
            <a:t>- Skewness is approximately 0.054546, indicating a very slight right skewness, but close to symmetric.</a:t>
          </a:r>
        </a:p>
        <a:p>
          <a:r>
            <a:rPr lang="en-US" sz="1100"/>
            <a:t>- Kurtosis is approximately -1.30425, indicating a distribution with negative kurtosis, meaning it is platykurtic or "light-tailed" compared to a normal distribution (which has a kurtosis of 3).</a:t>
          </a:r>
        </a:p>
        <a:p>
          <a:r>
            <a:rPr lang="en-US" sz="1100"/>
            <a:t>Therefore, the interpretation is that the distribution of returns is relatively symmetric with lighter tails than a normal distribution.</a:t>
          </a:r>
        </a:p>
        <a:p>
          <a:r>
            <a:rPr lang="en-US" sz="1100"/>
            <a:t>-</a:t>
          </a:r>
          <a:r>
            <a:rPr lang="en-US" sz="1100" b="0" i="0">
              <a:solidFill>
                <a:schemeClr val="dk1"/>
              </a:solidFill>
              <a:effectLst/>
              <a:latin typeface="+mn-lt"/>
              <a:ea typeface="+mn-ea"/>
              <a:cs typeface="+mn-cs"/>
            </a:rPr>
            <a:t>The slight right skewness suggests that there might be a slightly higher frequency of positive returns compared to negative returns, although the distribution is close to symmetric.</a:t>
          </a:r>
        </a:p>
        <a:p>
          <a:r>
            <a:rPr lang="en-US" sz="1100" b="0" i="0">
              <a:solidFill>
                <a:schemeClr val="dk1"/>
              </a:solidFill>
              <a:effectLst/>
              <a:latin typeface="+mn-lt"/>
              <a:ea typeface="+mn-ea"/>
              <a:cs typeface="+mn-cs"/>
            </a:rPr>
            <a:t>-This could imply that, on average, the portfolio tends to generate slightly more positive returns than negative returns.</a:t>
          </a:r>
        </a:p>
        <a:p>
          <a:r>
            <a:rPr lang="en-US" sz="1100" b="0" i="0">
              <a:solidFill>
                <a:schemeClr val="dk1"/>
              </a:solidFill>
              <a:effectLst/>
              <a:latin typeface="+mn-lt"/>
              <a:ea typeface="+mn-ea"/>
              <a:cs typeface="+mn-cs"/>
            </a:rPr>
            <a:t>-The negative kurtosis indicates that the distribution has lighter tails compared to a normal distribution.</a:t>
          </a:r>
        </a:p>
        <a:p>
          <a:r>
            <a:rPr lang="en-US" sz="1100" b="0" i="0">
              <a:solidFill>
                <a:schemeClr val="dk1"/>
              </a:solidFill>
              <a:effectLst/>
              <a:latin typeface="+mn-lt"/>
              <a:ea typeface="+mn-ea"/>
              <a:cs typeface="+mn-cs"/>
            </a:rPr>
            <a:t>-This suggests that extreme positive or negative returns are less likely to occur compared to a normal distribution.</a:t>
          </a:r>
        </a:p>
        <a:p>
          <a:r>
            <a:rPr lang="en-US" sz="1100" b="0" i="0">
              <a:solidFill>
                <a:schemeClr val="dk1"/>
              </a:solidFill>
              <a:effectLst/>
              <a:latin typeface="+mn-lt"/>
              <a:ea typeface="+mn-ea"/>
              <a:cs typeface="+mn-cs"/>
            </a:rPr>
            <a:t>-However, it also implies that the distribution might have less variability or less volatility compared to a normal distribution.</a:t>
          </a:r>
          <a:endParaRPr lang="hi-IN" sz="1100"/>
        </a:p>
      </xdr:txBody>
    </xdr:sp>
    <xdr:clientData/>
  </xdr:twoCellAnchor>
  <xdr:twoCellAnchor>
    <xdr:from>
      <xdr:col>2</xdr:col>
      <xdr:colOff>220980</xdr:colOff>
      <xdr:row>58</xdr:row>
      <xdr:rowOff>15240</xdr:rowOff>
    </xdr:from>
    <xdr:to>
      <xdr:col>17</xdr:col>
      <xdr:colOff>289560</xdr:colOff>
      <xdr:row>63</xdr:row>
      <xdr:rowOff>228600</xdr:rowOff>
    </xdr:to>
    <xdr:sp macro="" textlink="">
      <xdr:nvSpPr>
        <xdr:cNvPr id="3" name="TextBox 2">
          <a:extLst>
            <a:ext uri="{FF2B5EF4-FFF2-40B4-BE49-F238E27FC236}">
              <a16:creationId xmlns:a16="http://schemas.microsoft.com/office/drawing/2014/main" id="{0A645221-032B-D008-5F9B-F883BCD69BC4}"/>
            </a:ext>
          </a:extLst>
        </xdr:cNvPr>
        <xdr:cNvSpPr txBox="1"/>
      </xdr:nvSpPr>
      <xdr:spPr>
        <a:xfrm>
          <a:off x="1562100" y="17693640"/>
          <a:ext cx="10126980" cy="173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-Skewness: The skewness value of 0.224025 suggests a slight right skew in the distribution, indicating that the distribution may have a slightly longer tail on the right side compared to the left. However, since the skewness is relatively close to zero, the skewness is not extreme.</a:t>
          </a:r>
        </a:p>
        <a:p>
          <a:r>
            <a:rPr lang="en-US" sz="1100" b="0" i="0">
              <a:solidFill>
                <a:schemeClr val="dk1"/>
              </a:solidFill>
              <a:effectLst/>
              <a:latin typeface="+mn-lt"/>
              <a:ea typeface="+mn-ea"/>
              <a:cs typeface="+mn-cs"/>
            </a:rPr>
            <a:t>-Kurtosis: The kurtosis value of -0.93121 indicates that the distribution has negative kurtosis, suggesting that it is platykurtic. This means that the distribution has lighter tails and a flatter peak compared to a normal distribution.</a:t>
          </a:r>
        </a:p>
        <a:p>
          <a:r>
            <a:rPr lang="en-US" sz="1100" b="0" i="0">
              <a:solidFill>
                <a:schemeClr val="dk1"/>
              </a:solidFill>
              <a:effectLst/>
              <a:latin typeface="+mn-lt"/>
              <a:ea typeface="+mn-ea"/>
              <a:cs typeface="+mn-cs"/>
            </a:rPr>
            <a:t>-The slightly positive skewness suggests a slightly right-skewed distribution, implying that there may be some outliers or higher values on the right side of the distribution.</a:t>
          </a:r>
        </a:p>
        <a:p>
          <a:r>
            <a:rPr lang="en-US" sz="1100" b="0" i="0">
              <a:solidFill>
                <a:schemeClr val="dk1"/>
              </a:solidFill>
              <a:effectLst/>
              <a:latin typeface="+mn-lt"/>
              <a:ea typeface="+mn-ea"/>
              <a:cs typeface="+mn-cs"/>
            </a:rPr>
            <a:t>-The negative kurtosis indicates that the distribution has lighter tails and a flatter peak, suggesting that it is less peaked and has less extreme values compared to a normal distribution.</a:t>
          </a:r>
        </a:p>
        <a:p>
          <a:r>
            <a:rPr lang="en-US" sz="1100" b="0" i="0">
              <a:solidFill>
                <a:schemeClr val="dk1"/>
              </a:solidFill>
              <a:effectLst/>
              <a:latin typeface="+mn-lt"/>
              <a:ea typeface="+mn-ea"/>
              <a:cs typeface="+mn-cs"/>
            </a:rPr>
            <a:t>-Overall, based on the skewness and kurtosis values, the distribution of returns appears to be relatively symmetrical with lighter tails and a flatter peak, indicating a less extreme distribution compared to a normal distribution.</a:t>
          </a:r>
        </a:p>
        <a:p>
          <a:endParaRPr lang="hi-IN" sz="1100"/>
        </a:p>
      </xdr:txBody>
    </xdr:sp>
    <xdr:clientData/>
  </xdr:twoCellAnchor>
  <xdr:twoCellAnchor>
    <xdr:from>
      <xdr:col>2</xdr:col>
      <xdr:colOff>220980</xdr:colOff>
      <xdr:row>157</xdr:row>
      <xdr:rowOff>15240</xdr:rowOff>
    </xdr:from>
    <xdr:to>
      <xdr:col>18</xdr:col>
      <xdr:colOff>160020</xdr:colOff>
      <xdr:row>160</xdr:row>
      <xdr:rowOff>91440</xdr:rowOff>
    </xdr:to>
    <xdr:sp macro="" textlink="">
      <xdr:nvSpPr>
        <xdr:cNvPr id="4" name="TextBox 3">
          <a:extLst>
            <a:ext uri="{FF2B5EF4-FFF2-40B4-BE49-F238E27FC236}">
              <a16:creationId xmlns:a16="http://schemas.microsoft.com/office/drawing/2014/main" id="{7FBEC721-1D00-FDC6-BB79-9F8142359A37}"/>
            </a:ext>
          </a:extLst>
        </xdr:cNvPr>
        <xdr:cNvSpPr txBox="1"/>
      </xdr:nvSpPr>
      <xdr:spPr>
        <a:xfrm>
          <a:off x="1562100" y="47868840"/>
          <a:ext cx="106680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-Skewness: Skewness is approximately -0.21091, indicating a slight left skewness in the distribution of satisfaction ratings. This suggests that the majority of ratings might be clustered   towards the higher end of the scale, with a few lower ratings dragging the distribution slightly to the left.</a:t>
          </a:r>
        </a:p>
        <a:p>
          <a:r>
            <a:rPr lang="en-US" sz="1100" b="0" i="0">
              <a:solidFill>
                <a:schemeClr val="dk1"/>
              </a:solidFill>
              <a:effectLst/>
              <a:latin typeface="+mn-lt"/>
              <a:ea typeface="+mn-ea"/>
              <a:cs typeface="+mn-cs"/>
            </a:rPr>
            <a:t>-Kurtosis: Kurtosis is approximately -0.74526, indicating a platykurtic distribution. A negative kurtosis value suggests that the distribution has lighter tails and is less peaked compared to a normal distribution.</a:t>
          </a:r>
          <a:endParaRPr lang="en-IN" sz="1100" b="0" i="0">
            <a:solidFill>
              <a:schemeClr val="dk1"/>
            </a:solidFill>
            <a:effectLst/>
            <a:latin typeface="+mn-lt"/>
            <a:ea typeface="+mn-ea"/>
            <a:cs typeface="+mn-cs"/>
          </a:endParaRPr>
        </a:p>
        <a:p>
          <a:r>
            <a:rPr lang="en-IN" sz="1100" b="0" i="0">
              <a:solidFill>
                <a:schemeClr val="dk1"/>
              </a:solidFill>
              <a:effectLst/>
              <a:latin typeface="+mn-lt"/>
              <a:ea typeface="+mn-ea"/>
              <a:cs typeface="+mn-cs"/>
            </a:rPr>
            <a:t>-</a:t>
          </a:r>
          <a:r>
            <a:rPr lang="en-US" sz="1100" b="0" i="0">
              <a:solidFill>
                <a:schemeClr val="dk1"/>
              </a:solidFill>
              <a:effectLst/>
              <a:latin typeface="+mn-lt"/>
              <a:ea typeface="+mn-ea"/>
              <a:cs typeface="+mn-cs"/>
            </a:rPr>
            <a:t>the satisfaction ratings distribution is slightly left-skewed and has lighter tails and less peakiness compared to a normal distribution.</a:t>
          </a:r>
        </a:p>
        <a:p>
          <a:endParaRPr lang="en-US" sz="1100" b="0" i="0">
            <a:solidFill>
              <a:schemeClr val="dk1"/>
            </a:solidFill>
            <a:effectLst/>
            <a:latin typeface="+mn-lt"/>
            <a:ea typeface="+mn-ea"/>
            <a:cs typeface="+mn-cs"/>
          </a:endParaRPr>
        </a:p>
      </xdr:txBody>
    </xdr:sp>
    <xdr:clientData/>
  </xdr:twoCellAnchor>
  <xdr:twoCellAnchor>
    <xdr:from>
      <xdr:col>2</xdr:col>
      <xdr:colOff>236220</xdr:colOff>
      <xdr:row>258</xdr:row>
      <xdr:rowOff>297180</xdr:rowOff>
    </xdr:from>
    <xdr:to>
      <xdr:col>18</xdr:col>
      <xdr:colOff>53340</xdr:colOff>
      <xdr:row>266</xdr:row>
      <xdr:rowOff>76200</xdr:rowOff>
    </xdr:to>
    <xdr:sp macro="" textlink="">
      <xdr:nvSpPr>
        <xdr:cNvPr id="5" name="TextBox 4">
          <a:extLst>
            <a:ext uri="{FF2B5EF4-FFF2-40B4-BE49-F238E27FC236}">
              <a16:creationId xmlns:a16="http://schemas.microsoft.com/office/drawing/2014/main" id="{E7C44091-2863-383B-5E0A-2C461D83DE71}"/>
            </a:ext>
          </a:extLst>
        </xdr:cNvPr>
        <xdr:cNvSpPr txBox="1"/>
      </xdr:nvSpPr>
      <xdr:spPr>
        <a:xfrm>
          <a:off x="1577340" y="78935580"/>
          <a:ext cx="10546080" cy="2217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provided skewness and kurtosis values:</a:t>
          </a:r>
        </a:p>
        <a:p>
          <a:endParaRPr lang="en-US" sz="1100"/>
        </a:p>
        <a:p>
          <a:r>
            <a:rPr lang="en-US" sz="1100"/>
            <a:t>-Skewness (0.209219): The skewness value is positive, indicating a slight skewness to the right. This suggests that the distribution of returns may have a longer tail on the right side, with more data points concentrated on the left side.</a:t>
          </a:r>
        </a:p>
        <a:p>
          <a:endParaRPr lang="en-US" sz="1100"/>
        </a:p>
        <a:p>
          <a:r>
            <a:rPr lang="en-US" sz="1100"/>
            <a:t>-Kurtosis (-1.03742): The kurtosis value is negative, indicating a distribution that is flatter or more platykurtic than a normal distribution. This suggests that the distribution of returns has lighter tails compared to a normal distribution.</a:t>
          </a:r>
        </a:p>
        <a:p>
          <a:endParaRPr lang="en-US" sz="1100"/>
        </a:p>
        <a:p>
          <a:r>
            <a:rPr lang="en-US" sz="1100"/>
            <a:t>-The positive skewness indicates a slight asymmetry towards higher returns, while the negative kurtosis suggests that the distribution has fewer extreme values (outliers) and is flatter than a normal distribution. Overall, the distribution of returns may exhibit some slight skewness to the right but is relatively flat with lighter tails compared to a normal distribution.</a:t>
          </a:r>
          <a:endParaRPr lang="hi-IN" sz="1100"/>
        </a:p>
      </xdr:txBody>
    </xdr:sp>
    <xdr:clientData/>
  </xdr:twoCellAnchor>
  <xdr:twoCellAnchor>
    <xdr:from>
      <xdr:col>2</xdr:col>
      <xdr:colOff>236220</xdr:colOff>
      <xdr:row>360</xdr:row>
      <xdr:rowOff>297180</xdr:rowOff>
    </xdr:from>
    <xdr:to>
      <xdr:col>14</xdr:col>
      <xdr:colOff>289560</xdr:colOff>
      <xdr:row>365</xdr:row>
      <xdr:rowOff>205740</xdr:rowOff>
    </xdr:to>
    <xdr:sp macro="" textlink="">
      <xdr:nvSpPr>
        <xdr:cNvPr id="6" name="TextBox 5">
          <a:extLst>
            <a:ext uri="{FF2B5EF4-FFF2-40B4-BE49-F238E27FC236}">
              <a16:creationId xmlns:a16="http://schemas.microsoft.com/office/drawing/2014/main" id="{A4D83C74-D464-589A-B486-C24A7C098F48}"/>
            </a:ext>
          </a:extLst>
        </xdr:cNvPr>
        <xdr:cNvSpPr txBox="1"/>
      </xdr:nvSpPr>
      <xdr:spPr>
        <a:xfrm>
          <a:off x="2057400" y="110025180"/>
          <a:ext cx="8100060" cy="1432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-Skewness (-0.33501):</a:t>
          </a:r>
          <a:r>
            <a:rPr lang="en-US" sz="1100" b="0" i="0">
              <a:solidFill>
                <a:schemeClr val="dk1"/>
              </a:solidFill>
              <a:effectLst/>
              <a:latin typeface="+mn-lt"/>
              <a:ea typeface="+mn-ea"/>
              <a:cs typeface="+mn-cs"/>
            </a:rPr>
            <a:t> The skewness value is negative, indicating a slight skewness to the left. This suggests that the distribution of returns may have a longer tail on the left side, with more data points concentrated on the right side.</a:t>
          </a:r>
        </a:p>
        <a:p>
          <a:r>
            <a:rPr lang="en-US" sz="1100" b="1" i="0">
              <a:solidFill>
                <a:schemeClr val="dk1"/>
              </a:solidFill>
              <a:effectLst/>
              <a:latin typeface="+mn-lt"/>
              <a:ea typeface="+mn-ea"/>
              <a:cs typeface="+mn-cs"/>
            </a:rPr>
            <a:t>-Kurtosis (-0.88101):</a:t>
          </a:r>
          <a:r>
            <a:rPr lang="en-US" sz="1100" b="0" i="0">
              <a:solidFill>
                <a:schemeClr val="dk1"/>
              </a:solidFill>
              <a:effectLst/>
              <a:latin typeface="+mn-lt"/>
              <a:ea typeface="+mn-ea"/>
              <a:cs typeface="+mn-cs"/>
            </a:rPr>
            <a:t> The kurtosis value is negative, indicating a distribution that is flatter or more platykurtic than a normal distribution. This suggests that the distribution of returns has lighter tails compared to a normal distribution.</a:t>
          </a:r>
        </a:p>
        <a:p>
          <a:r>
            <a:rPr lang="en-US" sz="1100" b="1" i="0">
              <a:solidFill>
                <a:schemeClr val="dk1"/>
              </a:solidFill>
              <a:effectLst/>
              <a:latin typeface="+mn-lt"/>
              <a:ea typeface="+mn-ea"/>
              <a:cs typeface="+mn-cs"/>
            </a:rPr>
            <a:t>-Interpretation:</a:t>
          </a:r>
          <a:r>
            <a:rPr lang="en-US" sz="1100" b="0" i="0">
              <a:solidFill>
                <a:schemeClr val="dk1"/>
              </a:solidFill>
              <a:effectLst/>
              <a:latin typeface="+mn-lt"/>
              <a:ea typeface="+mn-ea"/>
              <a:cs typeface="+mn-cs"/>
            </a:rPr>
            <a:t> The negative skewness indicates a slight asymmetry towards lower returns, while the negative kurtosis suggests that the distribution has fewer extreme values (outliers) and is flatter than a normal distribution. Overall, the distribution of returns may exhibit some slight skewness to the left but is relatively flat with lighter tails compared to a normal distribution.</a:t>
          </a:r>
        </a:p>
        <a:p>
          <a:endParaRPr lang="hi-IN" sz="1100"/>
        </a:p>
      </xdr:txBody>
    </xdr:sp>
    <xdr:clientData/>
  </xdr:twoCellAnchor>
  <xdr:twoCellAnchor>
    <xdr:from>
      <xdr:col>2</xdr:col>
      <xdr:colOff>301973</xdr:colOff>
      <xdr:row>468</xdr:row>
      <xdr:rowOff>10057</xdr:rowOff>
    </xdr:from>
    <xdr:to>
      <xdr:col>16</xdr:col>
      <xdr:colOff>331907</xdr:colOff>
      <xdr:row>476</xdr:row>
      <xdr:rowOff>53163</xdr:rowOff>
    </xdr:to>
    <xdr:sp macro="" textlink="">
      <xdr:nvSpPr>
        <xdr:cNvPr id="7" name="TextBox 6">
          <a:extLst>
            <a:ext uri="{FF2B5EF4-FFF2-40B4-BE49-F238E27FC236}">
              <a16:creationId xmlns:a16="http://schemas.microsoft.com/office/drawing/2014/main" id="{1AF8BE7B-66EC-1B91-51BE-FDC80EB4F0ED}"/>
            </a:ext>
          </a:extLst>
        </xdr:cNvPr>
        <xdr:cNvSpPr txBox="1"/>
      </xdr:nvSpPr>
      <xdr:spPr>
        <a:xfrm>
          <a:off x="2127229" y="140997778"/>
          <a:ext cx="11344748" cy="2453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First Quartile (Q1)</a:t>
          </a:r>
          <a:r>
            <a:rPr lang="en-US" sz="1100" b="0" i="0">
              <a:solidFill>
                <a:schemeClr val="dk1"/>
              </a:solidFill>
              <a:effectLst/>
              <a:latin typeface="+mn-lt"/>
              <a:ea typeface="+mn-ea"/>
              <a:cs typeface="+mn-cs"/>
            </a:rPr>
            <a:t>: 128.75</a:t>
          </a:r>
        </a:p>
        <a:p>
          <a:pPr lvl="1"/>
          <a:r>
            <a:rPr lang="en-US" sz="1100" b="0" i="0">
              <a:solidFill>
                <a:schemeClr val="dk1"/>
              </a:solidFill>
              <a:effectLst/>
              <a:latin typeface="+mn-lt"/>
              <a:ea typeface="+mn-ea"/>
              <a:cs typeface="+mn-cs"/>
            </a:rPr>
            <a:t>This means that 25% of the employees earn less than or equal to $128.75 thousand per month.</a:t>
          </a:r>
        </a:p>
        <a:p>
          <a:r>
            <a:rPr lang="en-US" sz="1100" b="1" i="0">
              <a:solidFill>
                <a:schemeClr val="dk1"/>
              </a:solidFill>
              <a:effectLst/>
              <a:latin typeface="+mn-lt"/>
              <a:ea typeface="+mn-ea"/>
              <a:cs typeface="+mn-cs"/>
            </a:rPr>
            <a:t>Median (Q2)</a:t>
          </a:r>
          <a:r>
            <a:rPr lang="en-US" sz="1100" b="0" i="0">
              <a:solidFill>
                <a:schemeClr val="dk1"/>
              </a:solidFill>
              <a:effectLst/>
              <a:latin typeface="+mn-lt"/>
              <a:ea typeface="+mn-ea"/>
              <a:cs typeface="+mn-cs"/>
            </a:rPr>
            <a:t>: 252.5</a:t>
          </a:r>
        </a:p>
        <a:p>
          <a:pPr lvl="1"/>
          <a:r>
            <a:rPr lang="en-US" sz="1100" b="0" i="0">
              <a:solidFill>
                <a:schemeClr val="dk1"/>
              </a:solidFill>
              <a:effectLst/>
              <a:latin typeface="+mn-lt"/>
              <a:ea typeface="+mn-ea"/>
              <a:cs typeface="+mn-cs"/>
            </a:rPr>
            <a:t>This represents the middle value of the salary distribution. Half of the employees earn less than or equal to $252.5 thousand per month, and the other half earn more.</a:t>
          </a:r>
        </a:p>
        <a:p>
          <a:r>
            <a:rPr lang="en-US" sz="1100" b="1" i="0">
              <a:solidFill>
                <a:schemeClr val="dk1"/>
              </a:solidFill>
              <a:effectLst/>
              <a:latin typeface="+mn-lt"/>
              <a:ea typeface="+mn-ea"/>
              <a:cs typeface="+mn-cs"/>
            </a:rPr>
            <a:t>Third Quartile (Q3)</a:t>
          </a:r>
          <a:r>
            <a:rPr lang="en-US" sz="1100" b="0" i="0">
              <a:solidFill>
                <a:schemeClr val="dk1"/>
              </a:solidFill>
              <a:effectLst/>
              <a:latin typeface="+mn-lt"/>
              <a:ea typeface="+mn-ea"/>
              <a:cs typeface="+mn-cs"/>
            </a:rPr>
            <a:t>: 376.25</a:t>
          </a:r>
        </a:p>
        <a:p>
          <a:pPr lvl="1"/>
          <a:r>
            <a:rPr lang="en-US" sz="1100" b="0" i="0">
              <a:solidFill>
                <a:schemeClr val="dk1"/>
              </a:solidFill>
              <a:effectLst/>
              <a:latin typeface="+mn-lt"/>
              <a:ea typeface="+mn-ea"/>
              <a:cs typeface="+mn-cs"/>
            </a:rPr>
            <a:t>75% of the employees earn less than or equal to $376.25 thousand per month.</a:t>
          </a:r>
        </a:p>
        <a:p>
          <a:r>
            <a:rPr lang="en-US" sz="1100" b="1" i="0">
              <a:solidFill>
                <a:schemeClr val="dk1"/>
              </a:solidFill>
              <a:effectLst/>
              <a:latin typeface="+mn-lt"/>
              <a:ea typeface="+mn-ea"/>
              <a:cs typeface="+mn-cs"/>
            </a:rPr>
            <a:t>10th Percentile</a:t>
          </a:r>
          <a:r>
            <a:rPr lang="en-US" sz="1100" b="0" i="0">
              <a:solidFill>
                <a:schemeClr val="dk1"/>
              </a:solidFill>
              <a:effectLst/>
              <a:latin typeface="+mn-lt"/>
              <a:ea typeface="+mn-ea"/>
              <a:cs typeface="+mn-cs"/>
            </a:rPr>
            <a:t>: 74.7</a:t>
          </a:r>
        </a:p>
        <a:p>
          <a:pPr lvl="1"/>
          <a:r>
            <a:rPr lang="en-US" sz="1100" b="0" i="0">
              <a:solidFill>
                <a:schemeClr val="dk1"/>
              </a:solidFill>
              <a:effectLst/>
              <a:latin typeface="+mn-lt"/>
              <a:ea typeface="+mn-ea"/>
              <a:cs typeface="+mn-cs"/>
            </a:rPr>
            <a:t>This indicates that 10% of the employees earn less than or equal to $74.7 thousand per month.</a:t>
          </a:r>
        </a:p>
        <a:p>
          <a:r>
            <a:rPr lang="en-US" sz="1100" b="1" i="0">
              <a:solidFill>
                <a:schemeClr val="dk1"/>
              </a:solidFill>
              <a:effectLst/>
              <a:latin typeface="+mn-lt"/>
              <a:ea typeface="+mn-ea"/>
              <a:cs typeface="+mn-cs"/>
            </a:rPr>
            <a:t>90th Percentile</a:t>
          </a:r>
          <a:r>
            <a:rPr lang="en-US" sz="1100" b="0" i="0">
              <a:solidFill>
                <a:schemeClr val="dk1"/>
              </a:solidFill>
              <a:effectLst/>
              <a:latin typeface="+mn-lt"/>
              <a:ea typeface="+mn-ea"/>
              <a:cs typeface="+mn-cs"/>
            </a:rPr>
            <a:t>: 450.5</a:t>
          </a:r>
        </a:p>
        <a:p>
          <a:pPr lvl="1"/>
          <a:r>
            <a:rPr lang="en-US" sz="1100" b="0" i="0">
              <a:solidFill>
                <a:schemeClr val="dk1"/>
              </a:solidFill>
              <a:effectLst/>
              <a:latin typeface="+mn-lt"/>
              <a:ea typeface="+mn-ea"/>
              <a:cs typeface="+mn-cs"/>
            </a:rPr>
            <a:t>This means that 90% of the employees earn less than or equal to $450.5 thousand per month.</a:t>
          </a:r>
        </a:p>
        <a:p>
          <a:pPr lvl="1"/>
          <a:endParaRPr lang="en-US" sz="1100" b="0" i="0">
            <a:solidFill>
              <a:schemeClr val="dk1"/>
            </a:solidFill>
            <a:effectLst/>
            <a:latin typeface="+mn-lt"/>
            <a:ea typeface="+mn-ea"/>
            <a:cs typeface="+mn-cs"/>
          </a:endParaRPr>
        </a:p>
        <a:p>
          <a:r>
            <a:rPr lang="en-IN" sz="1100"/>
            <a:t>-</a:t>
          </a:r>
          <a:r>
            <a:rPr lang="en-US" sz="1100" b="0" i="0">
              <a:solidFill>
                <a:schemeClr val="dk1"/>
              </a:solidFill>
              <a:effectLst/>
              <a:latin typeface="+mn-lt"/>
              <a:ea typeface="+mn-ea"/>
              <a:cs typeface="+mn-cs"/>
            </a:rPr>
            <a:t>The data suggests that the salaries are positively skewed, with a majority of employees earning lower salaries (as indicated by the lower quartiles and percentiles) and fewer employees earning higher salaries. Additionally, there might be some outliers earning significantly higher salaries, as evidenced by the difference between the median and the third quartile.</a:t>
          </a:r>
          <a:endParaRPr lang="hi-IN" sz="1100"/>
        </a:p>
      </xdr:txBody>
    </xdr:sp>
    <xdr:clientData/>
  </xdr:twoCellAnchor>
  <xdr:twoCellAnchor>
    <xdr:from>
      <xdr:col>2</xdr:col>
      <xdr:colOff>372140</xdr:colOff>
      <xdr:row>569</xdr:row>
      <xdr:rowOff>292396</xdr:rowOff>
    </xdr:from>
    <xdr:to>
      <xdr:col>16</xdr:col>
      <xdr:colOff>124047</xdr:colOff>
      <xdr:row>575</xdr:row>
      <xdr:rowOff>265814</xdr:rowOff>
    </xdr:to>
    <xdr:sp macro="" textlink="">
      <xdr:nvSpPr>
        <xdr:cNvPr id="8" name="TextBox 7">
          <a:extLst>
            <a:ext uri="{FF2B5EF4-FFF2-40B4-BE49-F238E27FC236}">
              <a16:creationId xmlns:a16="http://schemas.microsoft.com/office/drawing/2014/main" id="{6F660456-7728-DC5D-6655-CA42FBE993C1}"/>
            </a:ext>
          </a:extLst>
        </xdr:cNvPr>
        <xdr:cNvSpPr txBox="1"/>
      </xdr:nvSpPr>
      <xdr:spPr>
        <a:xfrm>
          <a:off x="2197396" y="171706954"/>
          <a:ext cx="11066721" cy="17809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First Quartile (Q1) = 143.75</a:t>
          </a:r>
          <a:r>
            <a:rPr lang="en-US" sz="1100" b="0" i="0">
              <a:solidFill>
                <a:schemeClr val="dk1"/>
              </a:solidFill>
              <a:effectLst/>
              <a:latin typeface="+mn-lt"/>
              <a:ea typeface="+mn-ea"/>
              <a:cs typeface="+mn-cs"/>
            </a:rPr>
            <a:t>: This indicates that 25% of the individuals have weights below 143.75 kilograms.</a:t>
          </a:r>
        </a:p>
        <a:p>
          <a:r>
            <a:rPr lang="en-US" sz="1100" b="1" i="0">
              <a:solidFill>
                <a:schemeClr val="dk1"/>
              </a:solidFill>
              <a:effectLst/>
              <a:latin typeface="+mn-lt"/>
              <a:ea typeface="+mn-ea"/>
              <a:cs typeface="+mn-cs"/>
            </a:rPr>
            <a:t>Median (Q2) = 267.5</a:t>
          </a:r>
          <a:r>
            <a:rPr lang="en-US" sz="1100" b="0" i="0">
              <a:solidFill>
                <a:schemeClr val="dk1"/>
              </a:solidFill>
              <a:effectLst/>
              <a:latin typeface="+mn-lt"/>
              <a:ea typeface="+mn-ea"/>
              <a:cs typeface="+mn-cs"/>
            </a:rPr>
            <a:t>: This is the value below which 50% of the individuals fall. It represents the middle value of the distribution.</a:t>
          </a:r>
        </a:p>
        <a:p>
          <a:r>
            <a:rPr lang="en-US" sz="1100" b="1" i="0">
              <a:solidFill>
                <a:schemeClr val="dk1"/>
              </a:solidFill>
              <a:effectLst/>
              <a:latin typeface="+mn-lt"/>
              <a:ea typeface="+mn-ea"/>
              <a:cs typeface="+mn-cs"/>
            </a:rPr>
            <a:t>Third Quartile (Q3) = 391.25</a:t>
          </a:r>
          <a:r>
            <a:rPr lang="en-US" sz="1100" b="0" i="0">
              <a:solidFill>
                <a:schemeClr val="dk1"/>
              </a:solidFill>
              <a:effectLst/>
              <a:latin typeface="+mn-lt"/>
              <a:ea typeface="+mn-ea"/>
              <a:cs typeface="+mn-cs"/>
            </a:rPr>
            <a:t>: This indicates that 75% of the individuals have weights below 391.25 kilograms.</a:t>
          </a:r>
        </a:p>
        <a:p>
          <a:r>
            <a:rPr lang="en-US" sz="1100" b="1" i="0">
              <a:solidFill>
                <a:schemeClr val="dk1"/>
              </a:solidFill>
              <a:effectLst/>
              <a:latin typeface="+mn-lt"/>
              <a:ea typeface="+mn-ea"/>
              <a:cs typeface="+mn-cs"/>
            </a:rPr>
            <a:t>15th Percentile = 94.55</a:t>
          </a:r>
          <a:r>
            <a:rPr lang="en-US" sz="1100" b="0" i="0">
              <a:solidFill>
                <a:schemeClr val="dk1"/>
              </a:solidFill>
              <a:effectLst/>
              <a:latin typeface="+mn-lt"/>
              <a:ea typeface="+mn-ea"/>
              <a:cs typeface="+mn-cs"/>
            </a:rPr>
            <a:t>: This means that 15% of the individuals have weights below 94.55 kilograms.</a:t>
          </a:r>
        </a:p>
        <a:p>
          <a:r>
            <a:rPr lang="en-US" sz="1100" b="1" i="0">
              <a:solidFill>
                <a:schemeClr val="dk1"/>
              </a:solidFill>
              <a:effectLst/>
              <a:latin typeface="+mn-lt"/>
              <a:ea typeface="+mn-ea"/>
              <a:cs typeface="+mn-cs"/>
            </a:rPr>
            <a:t>50th Percentile (Median) = 267.5</a:t>
          </a:r>
          <a:r>
            <a:rPr lang="en-US" sz="1100" b="0" i="0">
              <a:solidFill>
                <a:schemeClr val="dk1"/>
              </a:solidFill>
              <a:effectLst/>
              <a:latin typeface="+mn-lt"/>
              <a:ea typeface="+mn-ea"/>
              <a:cs typeface="+mn-cs"/>
            </a:rPr>
            <a:t>: As mentioned earlier, this is the median weight, representing the middle value of the distribution.</a:t>
          </a:r>
        </a:p>
        <a:p>
          <a:r>
            <a:rPr lang="en-US" sz="1100" b="1" i="0">
              <a:solidFill>
                <a:schemeClr val="dk1"/>
              </a:solidFill>
              <a:effectLst/>
              <a:latin typeface="+mn-lt"/>
              <a:ea typeface="+mn-ea"/>
              <a:cs typeface="+mn-cs"/>
            </a:rPr>
            <a:t>85th Percentile = 440.75</a:t>
          </a:r>
          <a:r>
            <a:rPr lang="en-US" sz="1100" b="0" i="0">
              <a:solidFill>
                <a:schemeClr val="dk1"/>
              </a:solidFill>
              <a:effectLst/>
              <a:latin typeface="+mn-lt"/>
              <a:ea typeface="+mn-ea"/>
              <a:cs typeface="+mn-cs"/>
            </a:rPr>
            <a:t>: This means that 85% of the individuals have weights below 440.75 kilograms.</a:t>
          </a:r>
        </a:p>
        <a:p>
          <a:endParaRPr lang="en-IN" sz="1100"/>
        </a:p>
        <a:p>
          <a:r>
            <a:rPr lang="en-IN" sz="1100"/>
            <a:t>-</a:t>
          </a:r>
          <a:r>
            <a:rPr lang="en-US" sz="1100" b="0" i="0">
              <a:solidFill>
                <a:schemeClr val="dk1"/>
              </a:solidFill>
              <a:effectLst/>
              <a:latin typeface="+mn-lt"/>
              <a:ea typeface="+mn-ea"/>
              <a:cs typeface="+mn-cs"/>
            </a:rPr>
            <a:t>the quartiles and percentiles provide insights into the distribution of weights among the individuals. The median represents the central tendency, while the quartiles and percentiles give information about the spread of the data and the position of specific percentiles within the distribution.</a:t>
          </a:r>
        </a:p>
        <a:p>
          <a:endParaRPr lang="en-IN" sz="1100"/>
        </a:p>
      </xdr:txBody>
    </xdr:sp>
    <xdr:clientData/>
  </xdr:twoCellAnchor>
  <xdr:twoCellAnchor>
    <xdr:from>
      <xdr:col>28</xdr:col>
      <xdr:colOff>0</xdr:colOff>
      <xdr:row>567</xdr:row>
      <xdr:rowOff>70882</xdr:rowOff>
    </xdr:from>
    <xdr:to>
      <xdr:col>45</xdr:col>
      <xdr:colOff>79744</xdr:colOff>
      <xdr:row>576</xdr:row>
      <xdr:rowOff>124045</xdr:rowOff>
    </xdr:to>
    <xdr:sp macro="" textlink="">
      <xdr:nvSpPr>
        <xdr:cNvPr id="9" name="TextBox 8">
          <a:extLst>
            <a:ext uri="{FF2B5EF4-FFF2-40B4-BE49-F238E27FC236}">
              <a16:creationId xmlns:a16="http://schemas.microsoft.com/office/drawing/2014/main" id="{4A91B2FA-4E8D-4B16-F4D1-D15E92DBE490}"/>
            </a:ext>
          </a:extLst>
        </xdr:cNvPr>
        <xdr:cNvSpPr txBox="1"/>
      </xdr:nvSpPr>
      <xdr:spPr>
        <a:xfrm>
          <a:off x="21220814" y="170882929"/>
          <a:ext cx="11527465" cy="2764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a:solidFill>
                <a:schemeClr val="dk1"/>
              </a:solidFill>
              <a:effectLst/>
              <a:latin typeface="+mn-lt"/>
              <a:ea typeface="+mn-ea"/>
              <a:cs typeface="+mn-cs"/>
            </a:rPr>
            <a:t>just for me</a:t>
          </a:r>
        </a:p>
        <a:p>
          <a:r>
            <a:rPr lang="en-US" sz="1100" b="0" i="0">
              <a:solidFill>
                <a:schemeClr val="dk1"/>
              </a:solidFill>
              <a:effectLst/>
              <a:latin typeface="+mn-lt"/>
              <a:ea typeface="+mn-ea"/>
              <a:cs typeface="+mn-cs"/>
            </a:rPr>
            <a:t>The weights range from 55 kilograms to 515 kilograms, indicating a wide range of values.</a:t>
          </a:r>
        </a:p>
        <a:p>
          <a:r>
            <a:rPr lang="en-US" sz="1100" b="0" i="0">
              <a:solidFill>
                <a:schemeClr val="dk1"/>
              </a:solidFill>
              <a:effectLst/>
              <a:latin typeface="+mn-lt"/>
              <a:ea typeface="+mn-ea"/>
              <a:cs typeface="+mn-cs"/>
            </a:rPr>
            <a:t>The distribution appears to be positively skewed, as there are fewer individuals with lower weights compared to those with higher weights.</a:t>
          </a:r>
        </a:p>
        <a:p>
          <a:r>
            <a:rPr lang="en-US" sz="1100" b="0" i="0">
              <a:solidFill>
                <a:schemeClr val="dk1"/>
              </a:solidFill>
              <a:effectLst/>
              <a:latin typeface="+mn-lt"/>
              <a:ea typeface="+mn-ea"/>
              <a:cs typeface="+mn-cs"/>
            </a:rPr>
            <a:t>The weights seem to be relatively evenly distributed across the range, with more individuals clustered around the middle of the distribution.</a:t>
          </a:r>
        </a:p>
        <a:p>
          <a:r>
            <a:rPr lang="en-US" sz="1100" b="0" i="0">
              <a:solidFill>
                <a:schemeClr val="dk1"/>
              </a:solidFill>
              <a:effectLst/>
              <a:latin typeface="+mn-lt"/>
              <a:ea typeface="+mn-ea"/>
              <a:cs typeface="+mn-cs"/>
            </a:rPr>
            <a:t>There are no apparent outliers or extreme values in the dataset.</a:t>
          </a:r>
        </a:p>
        <a:p>
          <a:r>
            <a:rPr lang="en-US" sz="1100" b="0" i="0">
              <a:solidFill>
                <a:schemeClr val="dk1"/>
              </a:solidFill>
              <a:effectLst/>
              <a:latin typeface="+mn-lt"/>
              <a:ea typeface="+mn-ea"/>
              <a:cs typeface="+mn-cs"/>
            </a:rPr>
            <a:t>The median weight (Q2) is 267.5 kilograms, indicating that half of the individuals have weights below this value and half have weights above it.</a:t>
          </a:r>
        </a:p>
        <a:p>
          <a:r>
            <a:rPr lang="en-US" sz="1100" b="0" i="0">
              <a:solidFill>
                <a:schemeClr val="dk1"/>
              </a:solidFill>
              <a:effectLst/>
              <a:latin typeface="+mn-lt"/>
              <a:ea typeface="+mn-ea"/>
              <a:cs typeface="+mn-cs"/>
            </a:rPr>
            <a:t>The first quartile (Q1) is 143.75 kilograms, suggesting that 25% of the individuals have weights below this value.</a:t>
          </a:r>
        </a:p>
        <a:p>
          <a:r>
            <a:rPr lang="en-US" sz="1100" b="0" i="0">
              <a:solidFill>
                <a:schemeClr val="dk1"/>
              </a:solidFill>
              <a:effectLst/>
              <a:latin typeface="+mn-lt"/>
              <a:ea typeface="+mn-ea"/>
              <a:cs typeface="+mn-cs"/>
            </a:rPr>
            <a:t>The third quartile (Q3) is 391.25 kilograms, indicating that 75% of the individuals have weights below this value.</a:t>
          </a:r>
        </a:p>
        <a:p>
          <a:r>
            <a:rPr lang="en-US" sz="1100" b="0" i="0">
              <a:solidFill>
                <a:schemeClr val="dk1"/>
              </a:solidFill>
              <a:effectLst/>
              <a:latin typeface="+mn-lt"/>
              <a:ea typeface="+mn-ea"/>
              <a:cs typeface="+mn-cs"/>
            </a:rPr>
            <a:t>The 15th percentile is 94.55 kilograms, the 50th percentile (median) is 267.5 kilograms, and the 85th percentile is 440.75 kilograms, providing additional insights into the distribution of weights across the sample.</a:t>
          </a:r>
        </a:p>
        <a:p>
          <a:r>
            <a:rPr lang="en-US" sz="1100" b="0" i="0">
              <a:solidFill>
                <a:schemeClr val="dk1"/>
              </a:solidFill>
              <a:effectLst/>
              <a:latin typeface="+mn-lt"/>
              <a:ea typeface="+mn-ea"/>
              <a:cs typeface="+mn-cs"/>
            </a:rPr>
            <a:t>Overall, the interpretation suggests that the weight distribution among the individuals is moderately positively skewed, with a wide range of weights but relatively evenly distributed within that range.</a:t>
          </a:r>
        </a:p>
        <a:p>
          <a:endParaRPr lang="hi-IN" sz="1100"/>
        </a:p>
      </xdr:txBody>
    </xdr:sp>
    <xdr:clientData/>
  </xdr:twoCellAnchor>
  <xdr:twoCellAnchor>
    <xdr:from>
      <xdr:col>1</xdr:col>
      <xdr:colOff>425302</xdr:colOff>
      <xdr:row>456</xdr:row>
      <xdr:rowOff>274674</xdr:rowOff>
    </xdr:from>
    <xdr:to>
      <xdr:col>4</xdr:col>
      <xdr:colOff>912628</xdr:colOff>
      <xdr:row>458</xdr:row>
      <xdr:rowOff>79743</xdr:rowOff>
    </xdr:to>
    <xdr:sp macro="" textlink="">
      <xdr:nvSpPr>
        <xdr:cNvPr id="10" name="TextBox 9">
          <a:extLst>
            <a:ext uri="{FF2B5EF4-FFF2-40B4-BE49-F238E27FC236}">
              <a16:creationId xmlns:a16="http://schemas.microsoft.com/office/drawing/2014/main" id="{2C32C516-BA51-42FA-6CC4-BB9A1523B951}"/>
            </a:ext>
          </a:extLst>
        </xdr:cNvPr>
        <xdr:cNvSpPr txBox="1"/>
      </xdr:nvSpPr>
      <xdr:spPr>
        <a:xfrm>
          <a:off x="1577162" y="137647325"/>
          <a:ext cx="3225210" cy="4075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Measure of Percentiles and Quartiles</a:t>
          </a:r>
          <a:endParaRPr lang="hi-IN" sz="1400" b="1"/>
        </a:p>
      </xdr:txBody>
    </xdr:sp>
    <xdr:clientData/>
  </xdr:twoCellAnchor>
  <xdr:twoCellAnchor>
    <xdr:from>
      <xdr:col>2</xdr:col>
      <xdr:colOff>265814</xdr:colOff>
      <xdr:row>673</xdr:row>
      <xdr:rowOff>292395</xdr:rowOff>
    </xdr:from>
    <xdr:to>
      <xdr:col>12</xdr:col>
      <xdr:colOff>655675</xdr:colOff>
      <xdr:row>683</xdr:row>
      <xdr:rowOff>239232</xdr:rowOff>
    </xdr:to>
    <xdr:sp macro="" textlink="">
      <xdr:nvSpPr>
        <xdr:cNvPr id="11" name="TextBox 10">
          <a:extLst>
            <a:ext uri="{FF2B5EF4-FFF2-40B4-BE49-F238E27FC236}">
              <a16:creationId xmlns:a16="http://schemas.microsoft.com/office/drawing/2014/main" id="{06FFE1E1-5716-CEF2-AA38-F761AB54A90E}"/>
            </a:ext>
          </a:extLst>
        </xdr:cNvPr>
        <xdr:cNvSpPr txBox="1"/>
      </xdr:nvSpPr>
      <xdr:spPr>
        <a:xfrm>
          <a:off x="2091070" y="203347674"/>
          <a:ext cx="9011093" cy="295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effectLst/>
            </a:rPr>
            <a:t>Quartiles:</a:t>
          </a:r>
        </a:p>
        <a:p>
          <a:pPr lvl="1"/>
          <a:r>
            <a:rPr lang="en-US">
              <a:effectLst/>
            </a:rPr>
            <a:t>The first quartile (Q1) is $156.25, meaning that 25% of the customers spent $156.25 or less.</a:t>
          </a:r>
        </a:p>
        <a:p>
          <a:pPr lvl="1"/>
          <a:r>
            <a:rPr lang="en-US">
              <a:effectLst/>
            </a:rPr>
            <a:t>The median (Q2) is $292.5, indicating that 50% of the customers spent $292.5 or less.</a:t>
          </a:r>
        </a:p>
        <a:p>
          <a:pPr lvl="1"/>
          <a:r>
            <a:rPr lang="en-US">
              <a:effectLst/>
            </a:rPr>
            <a:t>The third quartile (Q3) is $428.75, showing that 75% of the customers spent $428.75 or less.</a:t>
          </a:r>
        </a:p>
        <a:p>
          <a:r>
            <a:rPr lang="en-US">
              <a:effectLst/>
            </a:rPr>
            <a:t>Percentiles:</a:t>
          </a:r>
        </a:p>
        <a:p>
          <a:pPr lvl="1"/>
          <a:r>
            <a:rPr lang="en-US">
              <a:effectLst/>
            </a:rPr>
            <a:t>The 20th percentile is $129, indicating that 20% of the customers spent $129 or less.</a:t>
          </a:r>
        </a:p>
        <a:p>
          <a:pPr lvl="1"/>
          <a:r>
            <a:rPr lang="en-US">
              <a:effectLst/>
            </a:rPr>
            <a:t>The 40th percentile is $238, showing that 40% of the customers spent $238 or less.</a:t>
          </a:r>
        </a:p>
        <a:p>
          <a:pPr lvl="1"/>
          <a:r>
            <a:rPr lang="en-US">
              <a:effectLst/>
            </a:rPr>
            <a:t>The 80th percentile is $456, meaning that 80% of the customers spent $456 or less.</a:t>
          </a:r>
        </a:p>
        <a:p>
          <a:r>
            <a:rPr lang="en-US">
              <a:effectLst/>
            </a:rPr>
            <a:t>Interpretation:</a:t>
          </a:r>
        </a:p>
        <a:p>
          <a:r>
            <a:rPr lang="en-US">
              <a:effectLst/>
            </a:rPr>
            <a:t>-The quartiles and percentiles provide insights into the spending patterns of the customers.</a:t>
          </a:r>
        </a:p>
        <a:p>
          <a:r>
            <a:rPr lang="en-US">
              <a:effectLst/>
            </a:rPr>
            <a:t>A higher median compared to the first quartile suggests that a significant portion of customers spends above the average amount, while a lower third quartile indicates that a smaller proportion spends significantly more.</a:t>
          </a:r>
        </a:p>
        <a:p>
          <a:r>
            <a:rPr lang="en-US">
              <a:effectLst/>
            </a:rPr>
            <a:t>The 20th percentile being lower than the first quartile suggests that there is a considerable number of customers who spend relatively little.</a:t>
          </a:r>
        </a:p>
        <a:p>
          <a:r>
            <a:rPr lang="en-US">
              <a:effectLst/>
            </a:rPr>
            <a:t>The wide range between the first and third quartiles ($156.25 to $428.75) indicates variability in spending habits among the customers.</a:t>
          </a:r>
        </a:p>
        <a:p>
          <a:r>
            <a:rPr lang="en-US">
              <a:effectLst/>
            </a:rPr>
            <a:t>-Overall, these results suggest that while the majority of customers spend moderately, there are significant differences in spending behavior among individuals.</a:t>
          </a:r>
        </a:p>
        <a:p>
          <a:br>
            <a:rPr lang="en-US" sz="1100" b="0" i="0">
              <a:solidFill>
                <a:schemeClr val="dk1"/>
              </a:solidFill>
              <a:effectLst/>
              <a:latin typeface="+mn-lt"/>
              <a:ea typeface="+mn-ea"/>
              <a:cs typeface="+mn-cs"/>
            </a:rPr>
          </a:br>
          <a:endParaRPr lang="hi-IN" sz="1100"/>
        </a:p>
      </xdr:txBody>
    </xdr:sp>
    <xdr:clientData/>
  </xdr:twoCellAnchor>
  <xdr:twoCellAnchor>
    <xdr:from>
      <xdr:col>2</xdr:col>
      <xdr:colOff>248091</xdr:colOff>
      <xdr:row>787</xdr:row>
      <xdr:rowOff>292395</xdr:rowOff>
    </xdr:from>
    <xdr:to>
      <xdr:col>15</xdr:col>
      <xdr:colOff>17720</xdr:colOff>
      <xdr:row>799</xdr:row>
      <xdr:rowOff>239232</xdr:rowOff>
    </xdr:to>
    <xdr:sp macro="" textlink="">
      <xdr:nvSpPr>
        <xdr:cNvPr id="12" name="TextBox 11">
          <a:extLst>
            <a:ext uri="{FF2B5EF4-FFF2-40B4-BE49-F238E27FC236}">
              <a16:creationId xmlns:a16="http://schemas.microsoft.com/office/drawing/2014/main" id="{01C0E705-0595-1947-C09C-25A9F941FBC5}"/>
            </a:ext>
          </a:extLst>
        </xdr:cNvPr>
        <xdr:cNvSpPr txBox="1"/>
      </xdr:nvSpPr>
      <xdr:spPr>
        <a:xfrm>
          <a:off x="2073347" y="237690837"/>
          <a:ext cx="10411047" cy="3561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provided quartiles and percentiles of the commute times distribution:</a:t>
          </a:r>
        </a:p>
        <a:p>
          <a:endParaRPr lang="en-US" sz="1100"/>
        </a:p>
        <a:p>
          <a:r>
            <a:rPr lang="en-US" sz="1100"/>
            <a:t>Quartiles:</a:t>
          </a:r>
        </a:p>
        <a:p>
          <a:r>
            <a:rPr lang="en-US" sz="1100"/>
            <a:t>   - Q1 (163.75 minutes) indicates that 25% of the employees have a commute time of 163.75 minutes or less.</a:t>
          </a:r>
        </a:p>
        <a:p>
          <a:r>
            <a:rPr lang="en-US" sz="1100"/>
            <a:t>   - Q2, which is also the median (312.5 minutes), suggests that 50% of the employees have a commute time of 312.5 minutes or less.</a:t>
          </a:r>
        </a:p>
        <a:p>
          <a:r>
            <a:rPr lang="en-US" sz="1100"/>
            <a:t>   - Q3 (461.25 minutes) shows that 75% of the employees have a commute time of 461.25 minutes or less.</a:t>
          </a:r>
        </a:p>
        <a:p>
          <a:endParaRPr lang="en-US" sz="1100"/>
        </a:p>
        <a:p>
          <a:r>
            <a:rPr lang="en-US" sz="1100"/>
            <a:t>Percentiles:</a:t>
          </a:r>
        </a:p>
        <a:p>
          <a:r>
            <a:rPr lang="en-US" sz="1100"/>
            <a:t>   - The 30th percentile (193.5 minutes) indicates that 30% of the employees have a commute time of 193.5 minutes or less.</a:t>
          </a:r>
        </a:p>
        <a:p>
          <a:r>
            <a:rPr lang="en-US" sz="1100"/>
            <a:t>   - The 50th percentile (median) (312.5 minutes) represents the midpoint of the data, where 50% of the employees have a commute time of 312.5 minutes or less.</a:t>
          </a:r>
        </a:p>
        <a:p>
          <a:r>
            <a:rPr lang="en-US" sz="1100"/>
            <a:t>   - The 70th percentile (431.5 minutes) suggests that 70% of the employees have a commute time of 431.5 minutes or less.</a:t>
          </a:r>
        </a:p>
        <a:p>
          <a:endParaRPr lang="en-US" sz="1100"/>
        </a:p>
        <a:p>
          <a:r>
            <a:rPr lang="en-US" sz="1100"/>
            <a:t>Interpretation:</a:t>
          </a:r>
        </a:p>
        <a:p>
          <a:r>
            <a:rPr lang="en-US" sz="1100"/>
            <a:t>   - The quartiles and percentiles reveal that the majority of employees have commute times below the median (Q2), with 25% of them having shorter commutes than Q1 (163.75 minutes) and 75% having shorter commutes than Q3 (461.25 minutes).</a:t>
          </a:r>
        </a:p>
        <a:p>
          <a:r>
            <a:rPr lang="en-US" sz="1100"/>
            <a:t>   - The distribution indicates that while some employees have relatively short commute times, there is also a significant portion with longer commutes, as indicated by the higher values of Q3 and the 70th percentile.</a:t>
          </a:r>
        </a:p>
        <a:p>
          <a:r>
            <a:rPr lang="en-US" sz="1100"/>
            <a:t>   - Overall, the results suggest a wide range of commute times among the employees, with a median value of 312.5 minutes, reflecting the typical commute duration for half of the employees in the sample.</a:t>
          </a:r>
          <a:endParaRPr lang="hi-IN" sz="1100"/>
        </a:p>
      </xdr:txBody>
    </xdr:sp>
    <xdr:clientData/>
  </xdr:twoCellAnchor>
  <xdr:twoCellAnchor>
    <xdr:from>
      <xdr:col>2</xdr:col>
      <xdr:colOff>265814</xdr:colOff>
      <xdr:row>911</xdr:row>
      <xdr:rowOff>8860</xdr:rowOff>
    </xdr:from>
    <xdr:to>
      <xdr:col>14</xdr:col>
      <xdr:colOff>53163</xdr:colOff>
      <xdr:row>921</xdr:row>
      <xdr:rowOff>292395</xdr:rowOff>
    </xdr:to>
    <xdr:sp macro="" textlink="">
      <xdr:nvSpPr>
        <xdr:cNvPr id="13" name="TextBox 12">
          <a:extLst>
            <a:ext uri="{FF2B5EF4-FFF2-40B4-BE49-F238E27FC236}">
              <a16:creationId xmlns:a16="http://schemas.microsoft.com/office/drawing/2014/main" id="{E2EF09DD-2D5C-D2C6-B0EA-5293B1297BE8}"/>
            </a:ext>
          </a:extLst>
        </xdr:cNvPr>
        <xdr:cNvSpPr txBox="1"/>
      </xdr:nvSpPr>
      <xdr:spPr>
        <a:xfrm>
          <a:off x="2091070" y="274763023"/>
          <a:ext cx="9755372" cy="3296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quartiles and percentiles calculated:</a:t>
          </a:r>
        </a:p>
        <a:p>
          <a:endParaRPr lang="en-US" sz="1100"/>
        </a:p>
        <a:p>
          <a:r>
            <a:rPr lang="en-US" sz="1100"/>
            <a:t>First Quartile (Q1): 25% of the defect rates are below 0.4. This indicates that a significant portion of the products have low defect rates.</a:t>
          </a:r>
        </a:p>
        <a:p>
          <a:endParaRPr lang="en-US" sz="1100"/>
        </a:p>
        <a:p>
          <a:r>
            <a:rPr lang="en-US" sz="1100"/>
            <a:t>Median (Q2): The median defect rate is 0.7, which means that half of the products have defect rates below 0.7 and half have defect rates above 0.7.</a:t>
          </a:r>
        </a:p>
        <a:p>
          <a:endParaRPr lang="en-US" sz="1100"/>
        </a:p>
        <a:p>
          <a:r>
            <a:rPr lang="en-US" sz="1100"/>
            <a:t>Third Quartile (Q3): 75% of the defect rates are below 0.9. This suggests that most of the products have relatively low defect rates, but there are some with higher defect rates.</a:t>
          </a:r>
        </a:p>
        <a:p>
          <a:endParaRPr lang="en-US" sz="1100"/>
        </a:p>
        <a:p>
          <a:r>
            <a:rPr lang="en-US" sz="1100"/>
            <a:t>25th Percentile (Q1): Same as the first quartile, indicating that 25% of the products have defect rates below 0.4.</a:t>
          </a:r>
        </a:p>
        <a:p>
          <a:endParaRPr lang="en-US" sz="1100"/>
        </a:p>
        <a:p>
          <a:r>
            <a:rPr lang="en-US" sz="1100"/>
            <a:t>50th Percentile (Median): Same as the median, indicating that 50% of the products have defect rates below 0.7.</a:t>
          </a:r>
        </a:p>
        <a:p>
          <a:endParaRPr lang="en-US" sz="1100"/>
        </a:p>
        <a:p>
          <a:r>
            <a:rPr lang="en-US" sz="1100"/>
            <a:t>75th Percentile (Q3): Same as the third quartile, indicating that 75% of the products have defect rates below 0.9.</a:t>
          </a:r>
        </a:p>
        <a:p>
          <a:endParaRPr lang="en-US" sz="1100"/>
        </a:p>
        <a:p>
          <a:r>
            <a:rPr lang="en-US" sz="1100"/>
            <a:t>Overall, these results suggest that the majority of products have relatively low defect rates, with a significant portion having rates below 0.7. However, there are some products with higher defect rates, which might need closer attention to improve the overall quality of the products.</a:t>
          </a:r>
          <a:endParaRPr lang="hi-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175260</xdr:colOff>
      <xdr:row>3</xdr:row>
      <xdr:rowOff>289560</xdr:rowOff>
    </xdr:from>
    <xdr:to>
      <xdr:col>14</xdr:col>
      <xdr:colOff>274320</xdr:colOff>
      <xdr:row>10</xdr:row>
      <xdr:rowOff>274320</xdr:rowOff>
    </xdr:to>
    <xdr:sp macro="" textlink="">
      <xdr:nvSpPr>
        <xdr:cNvPr id="2" name="TextBox 1">
          <a:extLst>
            <a:ext uri="{FF2B5EF4-FFF2-40B4-BE49-F238E27FC236}">
              <a16:creationId xmlns:a16="http://schemas.microsoft.com/office/drawing/2014/main" id="{4122F3C5-AA20-698E-092D-E0455E86094E}"/>
            </a:ext>
          </a:extLst>
        </xdr:cNvPr>
        <xdr:cNvSpPr txBox="1"/>
      </xdr:nvSpPr>
      <xdr:spPr>
        <a:xfrm>
          <a:off x="3535680" y="1203960"/>
          <a:ext cx="8214360" cy="2118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correlation coefficient of 0.99921 indicates an extremely strong positive correlation between advertising expenditure and sales revenue. This means that as the advertising expenditure increases, the sales revenue also tends to increase in a highly predictable manner. In other words, there is a very close relationship between the amount spent on advertising and the resulting sales revenue.</a:t>
          </a:r>
        </a:p>
        <a:p>
          <a:endParaRPr lang="en-US" sz="1100"/>
        </a:p>
        <a:p>
          <a:r>
            <a:rPr lang="en-US" sz="1100"/>
            <a:t>Such a high correlation suggests that changes in advertising spending are almost perfectly mirrored by changes in sales revenue. This is a desirable outcome for the marketing department, as it implies that investing more in advertising campaigns is likely to yield proportional increases in sales revenue. It also suggests that the marketing efforts are effective in driving sales, as evidenced by the strong relationship between advertising expenditure and sales revenue.</a:t>
          </a:r>
        </a:p>
        <a:p>
          <a:endParaRPr lang="en-US" sz="1100"/>
        </a:p>
        <a:p>
          <a:r>
            <a:rPr lang="en-US" sz="1100"/>
            <a:t>Overall, this correlation coefficient underscores the importance of advertising expenditure in influencing sales revenue and emphasizes the effectiveness of the company's advertising campaigns in generating revenue.</a:t>
          </a:r>
          <a:endParaRPr lang="hi-IN" sz="1100"/>
        </a:p>
      </xdr:txBody>
    </xdr:sp>
    <xdr:clientData/>
  </xdr:twoCellAnchor>
  <xdr:twoCellAnchor>
    <xdr:from>
      <xdr:col>3</xdr:col>
      <xdr:colOff>83820</xdr:colOff>
      <xdr:row>18</xdr:row>
      <xdr:rowOff>30480</xdr:rowOff>
    </xdr:from>
    <xdr:to>
      <xdr:col>14</xdr:col>
      <xdr:colOff>525780</xdr:colOff>
      <xdr:row>22</xdr:row>
      <xdr:rowOff>60960</xdr:rowOff>
    </xdr:to>
    <xdr:sp macro="" textlink="">
      <xdr:nvSpPr>
        <xdr:cNvPr id="3" name="TextBox 2">
          <a:extLst>
            <a:ext uri="{FF2B5EF4-FFF2-40B4-BE49-F238E27FC236}">
              <a16:creationId xmlns:a16="http://schemas.microsoft.com/office/drawing/2014/main" id="{9E634327-1D40-CB4A-EAF0-3E8EED5E0617}"/>
            </a:ext>
          </a:extLst>
        </xdr:cNvPr>
        <xdr:cNvSpPr txBox="1"/>
      </xdr:nvSpPr>
      <xdr:spPr>
        <a:xfrm>
          <a:off x="3764280" y="5516880"/>
          <a:ext cx="8557260" cy="1249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positive covariance value of 97.52635 indicates that there is a tendency for both Company A and Company B stock prices to move in the same direction. In other words, when the stock price of one company increases, the stock price of the other company also tends to increase, and vice versa. This suggests a positive relationship between the two stocks, implying that they may be influenced by similar factors in the market. However, the magnitude of the covariance alone doesn't provide information about the strength of the relationship. To better understand the relationship, we can normalize the covariance by dividing it by the standard deviations of both variables to calculate the correlation coefficient.</a:t>
          </a:r>
          <a:endParaRPr lang="hi-IN" sz="1100"/>
        </a:p>
      </xdr:txBody>
    </xdr:sp>
    <xdr:clientData/>
  </xdr:twoCellAnchor>
  <xdr:twoCellAnchor>
    <xdr:from>
      <xdr:col>2</xdr:col>
      <xdr:colOff>982980</xdr:colOff>
      <xdr:row>44</xdr:row>
      <xdr:rowOff>0</xdr:rowOff>
    </xdr:from>
    <xdr:to>
      <xdr:col>12</xdr:col>
      <xdr:colOff>350520</xdr:colOff>
      <xdr:row>52</xdr:row>
      <xdr:rowOff>76200</xdr:rowOff>
    </xdr:to>
    <xdr:sp macro="" textlink="">
      <xdr:nvSpPr>
        <xdr:cNvPr id="4" name="TextBox 3">
          <a:extLst>
            <a:ext uri="{FF2B5EF4-FFF2-40B4-BE49-F238E27FC236}">
              <a16:creationId xmlns:a16="http://schemas.microsoft.com/office/drawing/2014/main" id="{A8964FF3-BDCA-5C86-DBAF-84FB9BAE2BDC}"/>
            </a:ext>
          </a:extLst>
        </xdr:cNvPr>
        <xdr:cNvSpPr txBox="1"/>
      </xdr:nvSpPr>
      <xdr:spPr>
        <a:xfrm>
          <a:off x="3672840" y="13411200"/>
          <a:ext cx="787146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correlation coefficient between the hours spent studying and the exam scores is 0.977295083. </a:t>
          </a:r>
        </a:p>
        <a:p>
          <a:endParaRPr lang="en-US" sz="1100"/>
        </a:p>
        <a:p>
          <a:r>
            <a:rPr lang="en-US" sz="1100"/>
            <a:t>Interpretation:</a:t>
          </a:r>
        </a:p>
        <a:p>
          <a:r>
            <a:rPr lang="en-US" sz="1100"/>
            <a:t>- The correlation coefficient of 0.977295083 indicates a very strong positive correlation between the hours spent studying and the exam scores.</a:t>
          </a:r>
        </a:p>
        <a:p>
          <a:r>
            <a:rPr lang="en-US" sz="1100"/>
            <a:t>- This means that as the number of hours spent studying increases, the exam scores tend to increase as well.</a:t>
          </a:r>
        </a:p>
        <a:p>
          <a:r>
            <a:rPr lang="en-US" sz="1100"/>
            <a:t>- The high positive correlation coefficient suggests that there is a clear linear relationship between studying hours and exam scores in this dataset.</a:t>
          </a:r>
        </a:p>
        <a:p>
          <a:r>
            <a:rPr lang="en-US" sz="1100"/>
            <a:t>- Students who spend more time studying tend to achieve higher scores on their exams, while those who spend less time studying tend to have lower scores.</a:t>
          </a:r>
        </a:p>
        <a:p>
          <a:endParaRPr lang="en-US" sz="1100"/>
        </a:p>
        <a:p>
          <a:r>
            <a:rPr lang="en-US" sz="1100"/>
            <a:t>In summary, the correlation coefficient of 0.977295083 suggests a strong positive relationship between studying hours and exam scores, indicating that studying more is likely to result in higher exam performance.</a:t>
          </a:r>
          <a:endParaRPr lang="hi-IN" sz="1100"/>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7A6894-F2D2-4D8B-9A62-7D557668FBF3}" name="Table1" displayName="Table1" ref="C509:D513" totalsRowShown="0">
  <autoFilter ref="C509:D513" xr:uid="{4F7A6894-F2D2-4D8B-9A62-7D557668FBF3}"/>
  <tableColumns count="2">
    <tableColumn id="1" xr3:uid="{694D27B0-C34D-4616-9532-333418B01396}" name="Bin Class" dataDxfId="1"/>
    <tableColumn id="2" xr3:uid="{F83F3414-8C91-489F-B73D-D0EAAF722C2A}" name="Frequenc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9DC6-5107-4672-90BC-6D8BA751E4B3}">
  <dimension ref="A1:L871"/>
  <sheetViews>
    <sheetView topLeftCell="A877" zoomScale="92" zoomScaleNormal="92" zoomScalePageLayoutView="99" workbookViewId="0">
      <selection activeCell="G430" sqref="G430"/>
    </sheetView>
  </sheetViews>
  <sheetFormatPr defaultRowHeight="24" x14ac:dyDescent="0.8"/>
  <cols>
    <col min="1" max="2" width="10.5" customWidth="1"/>
    <col min="3" max="3" width="13" customWidth="1"/>
    <col min="4" max="4" width="12.8984375" bestFit="1" customWidth="1"/>
    <col min="5" max="5" width="10.69921875" bestFit="1" customWidth="1"/>
    <col min="7" max="7" width="9.296875" bestFit="1" customWidth="1"/>
  </cols>
  <sheetData>
    <row r="1" spans="1:3" x14ac:dyDescent="0.8">
      <c r="A1" s="1" t="s">
        <v>0</v>
      </c>
    </row>
    <row r="2" spans="1:3" x14ac:dyDescent="0.8">
      <c r="A2" t="s">
        <v>1</v>
      </c>
      <c r="B2" t="s">
        <v>6</v>
      </c>
      <c r="C2">
        <v>50</v>
      </c>
    </row>
    <row r="3" spans="1:3" x14ac:dyDescent="0.8">
      <c r="A3" t="s">
        <v>3</v>
      </c>
      <c r="B3" t="s">
        <v>8</v>
      </c>
      <c r="C3">
        <v>55</v>
      </c>
    </row>
    <row r="4" spans="1:3" x14ac:dyDescent="0.8">
      <c r="A4" t="s">
        <v>2</v>
      </c>
      <c r="B4" t="s">
        <v>7</v>
      </c>
      <c r="C4">
        <v>60</v>
      </c>
    </row>
    <row r="5" spans="1:3" x14ac:dyDescent="0.8">
      <c r="A5" t="s">
        <v>4</v>
      </c>
      <c r="B5" t="s">
        <v>5</v>
      </c>
      <c r="C5">
        <v>70</v>
      </c>
    </row>
    <row r="6" spans="1:3" x14ac:dyDescent="0.8">
      <c r="A6" s="1"/>
    </row>
    <row r="9" spans="1:3" x14ac:dyDescent="0.8">
      <c r="A9">
        <f>AVERAGE(C2:C5)</f>
        <v>58.75</v>
      </c>
    </row>
    <row r="12" spans="1:3" x14ac:dyDescent="0.8">
      <c r="A12">
        <f>MEDIAN(C2:C5)</f>
        <v>57.5</v>
      </c>
    </row>
    <row r="15" spans="1:3" x14ac:dyDescent="0.8">
      <c r="A15" t="e" cm="1">
        <f t="array" ref="A15">_xlfn.MODE.MULT(C2:C5)</f>
        <v>#N/A</v>
      </c>
    </row>
    <row r="17" spans="1:1" x14ac:dyDescent="0.8">
      <c r="A17" s="1" t="s">
        <v>9</v>
      </c>
    </row>
    <row r="18" spans="1:1" x14ac:dyDescent="0.8">
      <c r="A18">
        <v>10</v>
      </c>
    </row>
    <row r="19" spans="1:1" x14ac:dyDescent="0.8">
      <c r="A19">
        <v>10</v>
      </c>
    </row>
    <row r="20" spans="1:1" x14ac:dyDescent="0.8">
      <c r="A20">
        <v>10</v>
      </c>
    </row>
    <row r="21" spans="1:1" x14ac:dyDescent="0.8">
      <c r="A21">
        <v>10</v>
      </c>
    </row>
    <row r="22" spans="1:1" x14ac:dyDescent="0.8">
      <c r="A22">
        <v>10</v>
      </c>
    </row>
    <row r="23" spans="1:1" x14ac:dyDescent="0.8">
      <c r="A23">
        <v>10</v>
      </c>
    </row>
    <row r="24" spans="1:1" x14ac:dyDescent="0.8">
      <c r="A24">
        <v>15</v>
      </c>
    </row>
    <row r="25" spans="1:1" x14ac:dyDescent="0.8">
      <c r="A25">
        <v>15</v>
      </c>
    </row>
    <row r="26" spans="1:1" x14ac:dyDescent="0.8">
      <c r="A26">
        <v>15</v>
      </c>
    </row>
    <row r="27" spans="1:1" x14ac:dyDescent="0.8">
      <c r="A27">
        <v>15</v>
      </c>
    </row>
    <row r="28" spans="1:1" x14ac:dyDescent="0.8">
      <c r="A28">
        <v>15</v>
      </c>
    </row>
    <row r="29" spans="1:1" x14ac:dyDescent="0.8">
      <c r="A29">
        <v>20</v>
      </c>
    </row>
    <row r="30" spans="1:1" x14ac:dyDescent="0.8">
      <c r="A30">
        <v>20</v>
      </c>
    </row>
    <row r="31" spans="1:1" x14ac:dyDescent="0.8">
      <c r="A31">
        <v>20</v>
      </c>
    </row>
    <row r="32" spans="1:1" x14ac:dyDescent="0.8">
      <c r="A32">
        <v>20</v>
      </c>
    </row>
    <row r="33" spans="1:1" x14ac:dyDescent="0.8">
      <c r="A33">
        <v>20</v>
      </c>
    </row>
    <row r="34" spans="1:1" x14ac:dyDescent="0.8">
      <c r="A34">
        <v>25</v>
      </c>
    </row>
    <row r="35" spans="1:1" x14ac:dyDescent="0.8">
      <c r="A35">
        <v>25</v>
      </c>
    </row>
    <row r="36" spans="1:1" x14ac:dyDescent="0.8">
      <c r="A36">
        <v>25</v>
      </c>
    </row>
    <row r="37" spans="1:1" x14ac:dyDescent="0.8">
      <c r="A37">
        <v>30</v>
      </c>
    </row>
    <row r="40" spans="1:1" x14ac:dyDescent="0.8">
      <c r="A40">
        <f>AVERAGE(A18:A37)</f>
        <v>17</v>
      </c>
    </row>
    <row r="43" spans="1:1" x14ac:dyDescent="0.8">
      <c r="A43">
        <f>MEDIAN(A18:A37)</f>
        <v>15</v>
      </c>
    </row>
    <row r="46" spans="1:1" x14ac:dyDescent="0.8">
      <c r="A46" cm="1">
        <f t="array" ref="A46">_xlfn.MODE.MULT(A18:A37)</f>
        <v>10</v>
      </c>
    </row>
    <row r="48" spans="1:1" x14ac:dyDescent="0.8">
      <c r="A48" s="1" t="s">
        <v>10</v>
      </c>
    </row>
    <row r="49" spans="1:3" x14ac:dyDescent="0.8">
      <c r="A49">
        <v>3</v>
      </c>
    </row>
    <row r="50" spans="1:3" x14ac:dyDescent="0.8">
      <c r="A50">
        <v>4</v>
      </c>
      <c r="C50">
        <f>AVERAGE(A49:A98)</f>
        <v>3.44</v>
      </c>
    </row>
    <row r="51" spans="1:3" x14ac:dyDescent="0.8">
      <c r="A51">
        <v>6</v>
      </c>
    </row>
    <row r="52" spans="1:3" x14ac:dyDescent="0.8">
      <c r="A52">
        <v>7</v>
      </c>
    </row>
    <row r="53" spans="1:3" x14ac:dyDescent="0.8">
      <c r="A53">
        <v>5</v>
      </c>
      <c r="C53">
        <f>MEDIAN(A49:A98)</f>
        <v>3</v>
      </c>
    </row>
    <row r="54" spans="1:3" x14ac:dyDescent="0.8">
      <c r="A54">
        <v>2</v>
      </c>
    </row>
    <row r="55" spans="1:3" x14ac:dyDescent="0.8">
      <c r="A55">
        <v>2</v>
      </c>
    </row>
    <row r="56" spans="1:3" x14ac:dyDescent="0.8">
      <c r="A56">
        <v>3</v>
      </c>
      <c r="C56" cm="1">
        <f t="array" ref="C56">_xlfn.MODE.MULT(A49:A98)</f>
        <v>2</v>
      </c>
    </row>
    <row r="57" spans="1:3" x14ac:dyDescent="0.8">
      <c r="A57">
        <v>2</v>
      </c>
      <c r="C57">
        <f>_xlfn.MODE.SNGL(A49:A98)</f>
        <v>2</v>
      </c>
    </row>
    <row r="58" spans="1:3" x14ac:dyDescent="0.8">
      <c r="A58">
        <v>3</v>
      </c>
      <c r="C58">
        <f>MODE(A49:A98)</f>
        <v>2</v>
      </c>
    </row>
    <row r="59" spans="1:3" x14ac:dyDescent="0.8">
      <c r="A59">
        <v>5</v>
      </c>
    </row>
    <row r="60" spans="1:3" x14ac:dyDescent="0.8">
      <c r="A60">
        <v>3</v>
      </c>
    </row>
    <row r="61" spans="1:3" x14ac:dyDescent="0.8">
      <c r="A61">
        <v>2</v>
      </c>
    </row>
    <row r="62" spans="1:3" x14ac:dyDescent="0.8">
      <c r="A62">
        <v>3</v>
      </c>
    </row>
    <row r="63" spans="1:3" x14ac:dyDescent="0.8">
      <c r="A63">
        <v>2</v>
      </c>
    </row>
    <row r="64" spans="1:3" x14ac:dyDescent="0.8">
      <c r="A64">
        <v>4</v>
      </c>
    </row>
    <row r="65" spans="1:1" x14ac:dyDescent="0.8">
      <c r="A65">
        <v>5</v>
      </c>
    </row>
    <row r="66" spans="1:1" x14ac:dyDescent="0.8">
      <c r="A66">
        <v>1</v>
      </c>
    </row>
    <row r="67" spans="1:1" x14ac:dyDescent="0.8">
      <c r="A67">
        <v>4</v>
      </c>
    </row>
    <row r="68" spans="1:1" x14ac:dyDescent="0.8">
      <c r="A68">
        <v>4</v>
      </c>
    </row>
    <row r="69" spans="1:1" x14ac:dyDescent="0.8">
      <c r="A69">
        <v>7</v>
      </c>
    </row>
    <row r="70" spans="1:1" x14ac:dyDescent="0.8">
      <c r="A70">
        <v>2</v>
      </c>
    </row>
    <row r="71" spans="1:1" x14ac:dyDescent="0.8">
      <c r="A71">
        <v>4</v>
      </c>
    </row>
    <row r="72" spans="1:1" x14ac:dyDescent="0.8">
      <c r="A72">
        <v>5</v>
      </c>
    </row>
    <row r="73" spans="1:1" x14ac:dyDescent="0.8">
      <c r="A73">
        <v>2</v>
      </c>
    </row>
    <row r="74" spans="1:1" x14ac:dyDescent="0.8">
      <c r="A74">
        <v>2</v>
      </c>
    </row>
    <row r="75" spans="1:1" x14ac:dyDescent="0.8">
      <c r="A75">
        <v>4</v>
      </c>
    </row>
    <row r="76" spans="1:1" x14ac:dyDescent="0.8">
      <c r="A76">
        <v>2</v>
      </c>
    </row>
    <row r="77" spans="1:1" x14ac:dyDescent="0.8">
      <c r="A77">
        <v>1</v>
      </c>
    </row>
    <row r="78" spans="1:1" x14ac:dyDescent="0.8">
      <c r="A78">
        <v>6</v>
      </c>
    </row>
    <row r="79" spans="1:1" x14ac:dyDescent="0.8">
      <c r="A79">
        <v>3</v>
      </c>
    </row>
    <row r="80" spans="1:1" x14ac:dyDescent="0.8">
      <c r="A80">
        <v>2</v>
      </c>
    </row>
    <row r="81" spans="1:1" x14ac:dyDescent="0.8">
      <c r="A81">
        <v>4</v>
      </c>
    </row>
    <row r="82" spans="1:1" x14ac:dyDescent="0.8">
      <c r="A82">
        <v>6</v>
      </c>
    </row>
    <row r="83" spans="1:1" x14ac:dyDescent="0.8">
      <c r="A83">
        <v>3</v>
      </c>
    </row>
    <row r="84" spans="1:1" x14ac:dyDescent="0.8">
      <c r="A84">
        <v>3</v>
      </c>
    </row>
    <row r="85" spans="1:1" x14ac:dyDescent="0.8">
      <c r="A85">
        <v>1</v>
      </c>
    </row>
    <row r="86" spans="1:1" x14ac:dyDescent="0.8">
      <c r="A86">
        <v>5</v>
      </c>
    </row>
    <row r="87" spans="1:1" x14ac:dyDescent="0.8">
      <c r="A87">
        <v>2</v>
      </c>
    </row>
    <row r="88" spans="1:1" x14ac:dyDescent="0.8">
      <c r="A88">
        <v>2</v>
      </c>
    </row>
    <row r="89" spans="1:1" x14ac:dyDescent="0.8">
      <c r="A89">
        <v>1</v>
      </c>
    </row>
    <row r="90" spans="1:1" x14ac:dyDescent="0.8">
      <c r="A90">
        <v>3</v>
      </c>
    </row>
    <row r="91" spans="1:1" x14ac:dyDescent="0.8">
      <c r="A91">
        <v>3</v>
      </c>
    </row>
    <row r="92" spans="1:1" x14ac:dyDescent="0.8">
      <c r="A92">
        <v>4</v>
      </c>
    </row>
    <row r="93" spans="1:1" x14ac:dyDescent="0.8">
      <c r="A93">
        <v>4</v>
      </c>
    </row>
    <row r="94" spans="1:1" x14ac:dyDescent="0.8">
      <c r="A94">
        <v>6</v>
      </c>
    </row>
    <row r="95" spans="1:1" x14ac:dyDescent="0.8">
      <c r="A95">
        <v>5</v>
      </c>
    </row>
    <row r="96" spans="1:1" x14ac:dyDescent="0.8">
      <c r="A96">
        <v>2</v>
      </c>
    </row>
    <row r="97" spans="1:4" x14ac:dyDescent="0.8">
      <c r="A97">
        <v>3</v>
      </c>
    </row>
    <row r="98" spans="1:4" x14ac:dyDescent="0.8">
      <c r="A98">
        <v>5</v>
      </c>
    </row>
    <row r="100" spans="1:4" ht="34.200000000000003" x14ac:dyDescent="1.1000000000000001">
      <c r="A100" s="4" t="s">
        <v>13</v>
      </c>
    </row>
    <row r="101" spans="1:4" x14ac:dyDescent="0.8">
      <c r="A101" t="s">
        <v>11</v>
      </c>
      <c r="B101" s="2">
        <v>0.25</v>
      </c>
      <c r="C101">
        <v>105</v>
      </c>
      <c r="D101" t="s">
        <v>12</v>
      </c>
    </row>
    <row r="102" spans="1:4" x14ac:dyDescent="0.8">
      <c r="A102" t="s">
        <v>11</v>
      </c>
      <c r="B102" s="2">
        <v>8.3333333333333329E-2</v>
      </c>
      <c r="C102">
        <v>110</v>
      </c>
      <c r="D102" t="s">
        <v>12</v>
      </c>
    </row>
    <row r="103" spans="1:4" x14ac:dyDescent="0.8">
      <c r="A103" t="s">
        <v>11</v>
      </c>
      <c r="B103" s="2">
        <v>0.16666666666666666</v>
      </c>
      <c r="C103">
        <v>115</v>
      </c>
      <c r="D103" t="s">
        <v>12</v>
      </c>
    </row>
    <row r="104" spans="1:4" x14ac:dyDescent="0.8">
      <c r="A104" t="s">
        <v>11</v>
      </c>
      <c r="B104" s="2">
        <v>0.33333333333333331</v>
      </c>
      <c r="C104">
        <v>115</v>
      </c>
      <c r="D104" t="s">
        <v>12</v>
      </c>
    </row>
    <row r="105" spans="1:4" x14ac:dyDescent="0.8">
      <c r="A105" t="s">
        <v>11</v>
      </c>
      <c r="B105" s="2">
        <v>4.1666666666666664E-2</v>
      </c>
      <c r="C105">
        <v>120</v>
      </c>
      <c r="D105" t="s">
        <v>12</v>
      </c>
    </row>
    <row r="106" spans="1:4" x14ac:dyDescent="0.8">
      <c r="A106" t="s">
        <v>11</v>
      </c>
      <c r="B106" s="2">
        <v>0.20833333333333334</v>
      </c>
      <c r="C106">
        <v>125</v>
      </c>
      <c r="D106" t="s">
        <v>12</v>
      </c>
    </row>
    <row r="107" spans="1:4" x14ac:dyDescent="0.8">
      <c r="A107" t="s">
        <v>11</v>
      </c>
      <c r="B107" s="2">
        <v>0.375</v>
      </c>
      <c r="C107">
        <v>125</v>
      </c>
      <c r="D107" t="s">
        <v>12</v>
      </c>
    </row>
    <row r="108" spans="1:4" x14ac:dyDescent="0.8">
      <c r="A108" t="s">
        <v>11</v>
      </c>
      <c r="B108" s="2">
        <v>0.125</v>
      </c>
      <c r="C108">
        <v>130</v>
      </c>
      <c r="D108" t="s">
        <v>12</v>
      </c>
    </row>
    <row r="109" spans="1:4" x14ac:dyDescent="0.8">
      <c r="A109" t="s">
        <v>11</v>
      </c>
      <c r="B109" s="2">
        <v>0.29166666666666669</v>
      </c>
      <c r="C109">
        <v>135</v>
      </c>
      <c r="D109" t="s">
        <v>12</v>
      </c>
    </row>
    <row r="110" spans="1:4" x14ac:dyDescent="0.8">
      <c r="A110" t="s">
        <v>11</v>
      </c>
      <c r="B110" s="2">
        <v>0.41666666666666669</v>
      </c>
      <c r="C110">
        <v>140</v>
      </c>
      <c r="D110" t="s">
        <v>12</v>
      </c>
    </row>
    <row r="112" spans="1:4" x14ac:dyDescent="0.8">
      <c r="A112" s="1" t="s">
        <v>0</v>
      </c>
    </row>
    <row r="114" spans="1:3" x14ac:dyDescent="0.8">
      <c r="A114">
        <f>MAX(C101:C110)-MIN(C101:C110)</f>
        <v>35</v>
      </c>
    </row>
    <row r="118" spans="1:3" x14ac:dyDescent="0.8">
      <c r="A118">
        <f>_xlfn.VAR.S(C101:C110)</f>
        <v>123.33333333333333</v>
      </c>
    </row>
    <row r="122" spans="1:3" x14ac:dyDescent="0.8">
      <c r="A122">
        <f>STDEV(C101:C110)</f>
        <v>11.105554165971787</v>
      </c>
    </row>
    <row r="124" spans="1:3" x14ac:dyDescent="0.8">
      <c r="A124" s="1" t="s">
        <v>9</v>
      </c>
    </row>
    <row r="125" spans="1:3" x14ac:dyDescent="0.8">
      <c r="A125" s="3">
        <v>400</v>
      </c>
    </row>
    <row r="126" spans="1:3" x14ac:dyDescent="0.8">
      <c r="A126" s="3">
        <v>400</v>
      </c>
      <c r="C126" s="3">
        <f>MAX(A125:A154)-MIN(A125:A154)</f>
        <v>400</v>
      </c>
    </row>
    <row r="127" spans="1:3" x14ac:dyDescent="0.8">
      <c r="A127" s="3">
        <v>400</v>
      </c>
    </row>
    <row r="128" spans="1:3" x14ac:dyDescent="0.8">
      <c r="A128" s="3">
        <v>450</v>
      </c>
    </row>
    <row r="129" spans="1:3" x14ac:dyDescent="0.8">
      <c r="A129" s="3">
        <v>500</v>
      </c>
      <c r="C129">
        <f>VAR(A125:A154)</f>
        <v>13163.793103448275</v>
      </c>
    </row>
    <row r="130" spans="1:3" x14ac:dyDescent="0.8">
      <c r="A130" s="3">
        <v>500</v>
      </c>
    </row>
    <row r="131" spans="1:3" x14ac:dyDescent="0.8">
      <c r="A131" s="3">
        <v>500</v>
      </c>
    </row>
    <row r="132" spans="1:3" x14ac:dyDescent="0.8">
      <c r="A132" s="3">
        <v>500</v>
      </c>
      <c r="C132">
        <f>STDEV(A125:A154)</f>
        <v>114.73357443855863</v>
      </c>
    </row>
    <row r="133" spans="1:3" x14ac:dyDescent="0.8">
      <c r="A133" s="3">
        <v>550</v>
      </c>
    </row>
    <row r="134" spans="1:3" x14ac:dyDescent="0.8">
      <c r="A134" s="3">
        <v>550</v>
      </c>
    </row>
    <row r="135" spans="1:3" x14ac:dyDescent="0.8">
      <c r="A135" s="3">
        <v>550</v>
      </c>
    </row>
    <row r="136" spans="1:3" x14ac:dyDescent="0.8">
      <c r="A136" s="3">
        <v>550</v>
      </c>
    </row>
    <row r="137" spans="1:3" x14ac:dyDescent="0.8">
      <c r="A137" s="3">
        <v>550</v>
      </c>
    </row>
    <row r="138" spans="1:3" x14ac:dyDescent="0.8">
      <c r="A138" s="3">
        <v>550</v>
      </c>
    </row>
    <row r="139" spans="1:3" x14ac:dyDescent="0.8">
      <c r="A139" s="3">
        <v>600</v>
      </c>
    </row>
    <row r="140" spans="1:3" x14ac:dyDescent="0.8">
      <c r="A140" s="3">
        <v>600</v>
      </c>
    </row>
    <row r="141" spans="1:3" x14ac:dyDescent="0.8">
      <c r="A141" s="3">
        <v>600</v>
      </c>
    </row>
    <row r="142" spans="1:3" x14ac:dyDescent="0.8">
      <c r="A142" s="3">
        <v>600</v>
      </c>
    </row>
    <row r="143" spans="1:3" x14ac:dyDescent="0.8">
      <c r="A143" s="3">
        <v>600</v>
      </c>
    </row>
    <row r="144" spans="1:3" x14ac:dyDescent="0.8">
      <c r="A144" s="3">
        <v>650</v>
      </c>
    </row>
    <row r="145" spans="1:3" x14ac:dyDescent="0.8">
      <c r="A145" s="3">
        <v>650</v>
      </c>
    </row>
    <row r="146" spans="1:3" x14ac:dyDescent="0.8">
      <c r="A146" s="3">
        <v>650</v>
      </c>
    </row>
    <row r="147" spans="1:3" x14ac:dyDescent="0.8">
      <c r="A147" s="3">
        <v>700</v>
      </c>
    </row>
    <row r="148" spans="1:3" x14ac:dyDescent="0.8">
      <c r="A148" s="3">
        <v>700</v>
      </c>
    </row>
    <row r="149" spans="1:3" x14ac:dyDescent="0.8">
      <c r="A149" s="3">
        <v>700</v>
      </c>
    </row>
    <row r="150" spans="1:3" x14ac:dyDescent="0.8">
      <c r="A150" s="3">
        <v>750</v>
      </c>
    </row>
    <row r="151" spans="1:3" x14ac:dyDescent="0.8">
      <c r="A151" s="3">
        <v>750</v>
      </c>
    </row>
    <row r="152" spans="1:3" x14ac:dyDescent="0.8">
      <c r="A152" s="3">
        <v>750</v>
      </c>
    </row>
    <row r="153" spans="1:3" x14ac:dyDescent="0.8">
      <c r="A153" s="3">
        <v>800</v>
      </c>
    </row>
    <row r="154" spans="1:3" x14ac:dyDescent="0.8">
      <c r="A154" s="3">
        <v>800</v>
      </c>
    </row>
    <row r="156" spans="1:3" x14ac:dyDescent="0.8">
      <c r="A156" s="1" t="s">
        <v>10</v>
      </c>
    </row>
    <row r="157" spans="1:3" x14ac:dyDescent="0.8">
      <c r="A157">
        <v>1</v>
      </c>
    </row>
    <row r="158" spans="1:3" x14ac:dyDescent="0.8">
      <c r="A158">
        <v>1</v>
      </c>
    </row>
    <row r="159" spans="1:3" x14ac:dyDescent="0.8">
      <c r="A159">
        <v>2</v>
      </c>
      <c r="C159">
        <f>MAX(A157:A206)-MIN(A157:A206)</f>
        <v>6</v>
      </c>
    </row>
    <row r="160" spans="1:3" x14ac:dyDescent="0.8">
      <c r="A160">
        <v>2</v>
      </c>
    </row>
    <row r="161" spans="1:3" x14ac:dyDescent="0.8">
      <c r="A161">
        <v>2</v>
      </c>
    </row>
    <row r="162" spans="1:3" x14ac:dyDescent="0.8">
      <c r="A162">
        <v>2</v>
      </c>
      <c r="C162">
        <f>VAR(A157:A206)</f>
        <v>2.3363265306122454</v>
      </c>
    </row>
    <row r="163" spans="1:3" x14ac:dyDescent="0.8">
      <c r="A163">
        <v>2</v>
      </c>
    </row>
    <row r="164" spans="1:3" x14ac:dyDescent="0.8">
      <c r="A164">
        <v>2</v>
      </c>
    </row>
    <row r="165" spans="1:3" x14ac:dyDescent="0.8">
      <c r="A165">
        <v>2</v>
      </c>
      <c r="C165">
        <f>STDEV(A157:A206)</f>
        <v>1.5285046714394579</v>
      </c>
    </row>
    <row r="166" spans="1:3" x14ac:dyDescent="0.8">
      <c r="A166">
        <v>2</v>
      </c>
    </row>
    <row r="167" spans="1:3" x14ac:dyDescent="0.8">
      <c r="A167">
        <v>2</v>
      </c>
    </row>
    <row r="168" spans="1:3" x14ac:dyDescent="0.8">
      <c r="A168">
        <v>2</v>
      </c>
    </row>
    <row r="169" spans="1:3" x14ac:dyDescent="0.8">
      <c r="A169">
        <v>2</v>
      </c>
    </row>
    <row r="170" spans="1:3" x14ac:dyDescent="0.8">
      <c r="A170">
        <v>2</v>
      </c>
    </row>
    <row r="171" spans="1:3" x14ac:dyDescent="0.8">
      <c r="A171">
        <v>2</v>
      </c>
    </row>
    <row r="172" spans="1:3" x14ac:dyDescent="0.8">
      <c r="A172">
        <v>2</v>
      </c>
    </row>
    <row r="173" spans="1:3" x14ac:dyDescent="0.8">
      <c r="A173">
        <v>3</v>
      </c>
    </row>
    <row r="174" spans="1:3" x14ac:dyDescent="0.8">
      <c r="A174">
        <v>3</v>
      </c>
    </row>
    <row r="175" spans="1:3" x14ac:dyDescent="0.8">
      <c r="A175">
        <v>3</v>
      </c>
    </row>
    <row r="176" spans="1:3" x14ac:dyDescent="0.8">
      <c r="A176">
        <v>3</v>
      </c>
    </row>
    <row r="177" spans="1:1" x14ac:dyDescent="0.8">
      <c r="A177">
        <v>3</v>
      </c>
    </row>
    <row r="178" spans="1:1" x14ac:dyDescent="0.8">
      <c r="A178">
        <v>3</v>
      </c>
    </row>
    <row r="179" spans="1:1" x14ac:dyDescent="0.8">
      <c r="A179">
        <v>3</v>
      </c>
    </row>
    <row r="180" spans="1:1" x14ac:dyDescent="0.8">
      <c r="A180">
        <v>3</v>
      </c>
    </row>
    <row r="181" spans="1:1" x14ac:dyDescent="0.8">
      <c r="A181">
        <v>3</v>
      </c>
    </row>
    <row r="182" spans="1:1" x14ac:dyDescent="0.8">
      <c r="A182">
        <v>3</v>
      </c>
    </row>
    <row r="183" spans="1:1" x14ac:dyDescent="0.8">
      <c r="A183">
        <v>3</v>
      </c>
    </row>
    <row r="184" spans="1:1" x14ac:dyDescent="0.8">
      <c r="A184">
        <v>4</v>
      </c>
    </row>
    <row r="185" spans="1:1" x14ac:dyDescent="0.8">
      <c r="A185">
        <v>4</v>
      </c>
    </row>
    <row r="186" spans="1:1" x14ac:dyDescent="0.8">
      <c r="A186">
        <v>4</v>
      </c>
    </row>
    <row r="187" spans="1:1" x14ac:dyDescent="0.8">
      <c r="A187">
        <v>4</v>
      </c>
    </row>
    <row r="188" spans="1:1" x14ac:dyDescent="0.8">
      <c r="A188">
        <v>4</v>
      </c>
    </row>
    <row r="189" spans="1:1" x14ac:dyDescent="0.8">
      <c r="A189">
        <v>4</v>
      </c>
    </row>
    <row r="190" spans="1:1" x14ac:dyDescent="0.8">
      <c r="A190">
        <v>4</v>
      </c>
    </row>
    <row r="191" spans="1:1" x14ac:dyDescent="0.8">
      <c r="A191">
        <v>4</v>
      </c>
    </row>
    <row r="192" spans="1:1" x14ac:dyDescent="0.8">
      <c r="A192">
        <v>4</v>
      </c>
    </row>
    <row r="193" spans="1:1" x14ac:dyDescent="0.8">
      <c r="A193">
        <v>4</v>
      </c>
    </row>
    <row r="194" spans="1:1" x14ac:dyDescent="0.8">
      <c r="A194">
        <v>5</v>
      </c>
    </row>
    <row r="195" spans="1:1" x14ac:dyDescent="0.8">
      <c r="A195">
        <v>5</v>
      </c>
    </row>
    <row r="196" spans="1:1" x14ac:dyDescent="0.8">
      <c r="A196">
        <v>5</v>
      </c>
    </row>
    <row r="197" spans="1:1" x14ac:dyDescent="0.8">
      <c r="A197">
        <v>5</v>
      </c>
    </row>
    <row r="198" spans="1:1" x14ac:dyDescent="0.8">
      <c r="A198">
        <v>5</v>
      </c>
    </row>
    <row r="199" spans="1:1" x14ac:dyDescent="0.8">
      <c r="A199">
        <v>5</v>
      </c>
    </row>
    <row r="200" spans="1:1" x14ac:dyDescent="0.8">
      <c r="A200">
        <v>5</v>
      </c>
    </row>
    <row r="201" spans="1:1" x14ac:dyDescent="0.8">
      <c r="A201">
        <v>6</v>
      </c>
    </row>
    <row r="202" spans="1:1" x14ac:dyDescent="0.8">
      <c r="A202">
        <v>6</v>
      </c>
    </row>
    <row r="203" spans="1:1" x14ac:dyDescent="0.8">
      <c r="A203">
        <v>6</v>
      </c>
    </row>
    <row r="204" spans="1:1" x14ac:dyDescent="0.8">
      <c r="A204">
        <v>6</v>
      </c>
    </row>
    <row r="205" spans="1:1" x14ac:dyDescent="0.8">
      <c r="A205">
        <v>7</v>
      </c>
    </row>
    <row r="206" spans="1:1" x14ac:dyDescent="0.8">
      <c r="A206">
        <v>7</v>
      </c>
    </row>
    <row r="208" spans="1:1" x14ac:dyDescent="0.8">
      <c r="A208" s="1" t="s">
        <v>14</v>
      </c>
    </row>
    <row r="210" spans="1:12" x14ac:dyDescent="0.8">
      <c r="B210" s="3"/>
      <c r="D210" s="3"/>
      <c r="E210" s="3"/>
      <c r="F210" s="3"/>
      <c r="G210" s="3"/>
      <c r="H210" s="3"/>
      <c r="I210" s="3"/>
      <c r="J210" s="3"/>
      <c r="K210" s="3"/>
      <c r="L210" s="3"/>
    </row>
    <row r="211" spans="1:12" x14ac:dyDescent="0.8">
      <c r="A211" s="5">
        <v>110</v>
      </c>
      <c r="C211" s="3">
        <f>AVERAGE(A210:A222)</f>
        <v>132.5</v>
      </c>
    </row>
    <row r="212" spans="1:12" x14ac:dyDescent="0.8">
      <c r="A212" s="5">
        <v>115</v>
      </c>
    </row>
    <row r="213" spans="1:12" x14ac:dyDescent="0.8">
      <c r="A213" s="5">
        <v>120</v>
      </c>
    </row>
    <row r="214" spans="1:12" x14ac:dyDescent="0.8">
      <c r="A214" s="5">
        <v>125</v>
      </c>
      <c r="C214" s="3">
        <f>MAX(A210:A222)-MIN(A210:A222)</f>
        <v>45</v>
      </c>
    </row>
    <row r="215" spans="1:12" x14ac:dyDescent="0.8">
      <c r="A215" s="5">
        <v>130</v>
      </c>
    </row>
    <row r="216" spans="1:12" x14ac:dyDescent="0.8">
      <c r="A216" s="5">
        <v>130</v>
      </c>
    </row>
    <row r="217" spans="1:12" x14ac:dyDescent="0.8">
      <c r="A217" s="5">
        <v>135</v>
      </c>
    </row>
    <row r="218" spans="1:12" x14ac:dyDescent="0.8">
      <c r="A218" s="5">
        <v>135</v>
      </c>
    </row>
    <row r="219" spans="1:12" x14ac:dyDescent="0.8">
      <c r="A219" s="5">
        <v>140</v>
      </c>
    </row>
    <row r="220" spans="1:12" x14ac:dyDescent="0.8">
      <c r="A220" s="5">
        <v>145</v>
      </c>
    </row>
    <row r="221" spans="1:12" x14ac:dyDescent="0.8">
      <c r="A221" s="5">
        <v>150</v>
      </c>
    </row>
    <row r="222" spans="1:12" x14ac:dyDescent="0.8">
      <c r="A222" s="5">
        <v>155</v>
      </c>
    </row>
    <row r="224" spans="1:12" x14ac:dyDescent="0.8">
      <c r="A224" s="1" t="s">
        <v>15</v>
      </c>
    </row>
    <row r="226" spans="1:3" x14ac:dyDescent="0.8">
      <c r="A226">
        <v>6</v>
      </c>
    </row>
    <row r="227" spans="1:3" x14ac:dyDescent="0.8">
      <c r="A227">
        <v>6</v>
      </c>
      <c r="C227">
        <f>MEDIAN(A226:A275)</f>
        <v>7.5</v>
      </c>
    </row>
    <row r="228" spans="1:3" x14ac:dyDescent="0.8">
      <c r="A228">
        <v>6</v>
      </c>
    </row>
    <row r="229" spans="1:3" x14ac:dyDescent="0.8">
      <c r="A229">
        <v>6</v>
      </c>
    </row>
    <row r="230" spans="1:3" x14ac:dyDescent="0.8">
      <c r="A230">
        <v>6</v>
      </c>
    </row>
    <row r="231" spans="1:3" x14ac:dyDescent="0.8">
      <c r="A231">
        <v>6</v>
      </c>
      <c r="C231">
        <f>_xlfn.STDEV.S(A226:A275)</f>
        <v>1.0350983390135313</v>
      </c>
    </row>
    <row r="232" spans="1:3" x14ac:dyDescent="0.8">
      <c r="A232">
        <v>6</v>
      </c>
    </row>
    <row r="233" spans="1:3" x14ac:dyDescent="0.8">
      <c r="A233">
        <v>6</v>
      </c>
    </row>
    <row r="234" spans="1:3" x14ac:dyDescent="0.8">
      <c r="A234">
        <v>6</v>
      </c>
    </row>
    <row r="235" spans="1:3" x14ac:dyDescent="0.8">
      <c r="A235">
        <v>6</v>
      </c>
    </row>
    <row r="236" spans="1:3" x14ac:dyDescent="0.8">
      <c r="A236">
        <v>7</v>
      </c>
    </row>
    <row r="237" spans="1:3" x14ac:dyDescent="0.8">
      <c r="A237">
        <v>7</v>
      </c>
    </row>
    <row r="238" spans="1:3" x14ac:dyDescent="0.8">
      <c r="A238">
        <v>7</v>
      </c>
    </row>
    <row r="239" spans="1:3" x14ac:dyDescent="0.8">
      <c r="A239">
        <v>7</v>
      </c>
    </row>
    <row r="240" spans="1:3" x14ac:dyDescent="0.8">
      <c r="A240">
        <v>7</v>
      </c>
    </row>
    <row r="241" spans="1:1" x14ac:dyDescent="0.8">
      <c r="A241">
        <v>7</v>
      </c>
    </row>
    <row r="242" spans="1:1" x14ac:dyDescent="0.8">
      <c r="A242">
        <v>7</v>
      </c>
    </row>
    <row r="243" spans="1:1" x14ac:dyDescent="0.8">
      <c r="A243">
        <v>7</v>
      </c>
    </row>
    <row r="244" spans="1:1" x14ac:dyDescent="0.8">
      <c r="A244">
        <v>7</v>
      </c>
    </row>
    <row r="245" spans="1:1" x14ac:dyDescent="0.8">
      <c r="A245">
        <v>7</v>
      </c>
    </row>
    <row r="246" spans="1:1" x14ac:dyDescent="0.8">
      <c r="A246">
        <v>7</v>
      </c>
    </row>
    <row r="247" spans="1:1" x14ac:dyDescent="0.8">
      <c r="A247">
        <v>7</v>
      </c>
    </row>
    <row r="248" spans="1:1" x14ac:dyDescent="0.8">
      <c r="A248">
        <v>7</v>
      </c>
    </row>
    <row r="249" spans="1:1" x14ac:dyDescent="0.8">
      <c r="A249">
        <v>7</v>
      </c>
    </row>
    <row r="250" spans="1:1" x14ac:dyDescent="0.8">
      <c r="A250">
        <v>7</v>
      </c>
    </row>
    <row r="251" spans="1:1" x14ac:dyDescent="0.8">
      <c r="A251">
        <v>8</v>
      </c>
    </row>
    <row r="252" spans="1:1" x14ac:dyDescent="0.8">
      <c r="A252">
        <v>8</v>
      </c>
    </row>
    <row r="253" spans="1:1" x14ac:dyDescent="0.8">
      <c r="A253">
        <v>8</v>
      </c>
    </row>
    <row r="254" spans="1:1" x14ac:dyDescent="0.8">
      <c r="A254">
        <v>8</v>
      </c>
    </row>
    <row r="255" spans="1:1" x14ac:dyDescent="0.8">
      <c r="A255">
        <v>8</v>
      </c>
    </row>
    <row r="256" spans="1:1" x14ac:dyDescent="0.8">
      <c r="A256">
        <v>8</v>
      </c>
    </row>
    <row r="257" spans="1:1" x14ac:dyDescent="0.8">
      <c r="A257">
        <v>8</v>
      </c>
    </row>
    <row r="258" spans="1:1" x14ac:dyDescent="0.8">
      <c r="A258">
        <v>8</v>
      </c>
    </row>
    <row r="259" spans="1:1" x14ac:dyDescent="0.8">
      <c r="A259">
        <v>8</v>
      </c>
    </row>
    <row r="260" spans="1:1" x14ac:dyDescent="0.8">
      <c r="A260">
        <v>8</v>
      </c>
    </row>
    <row r="261" spans="1:1" x14ac:dyDescent="0.8">
      <c r="A261">
        <v>8</v>
      </c>
    </row>
    <row r="262" spans="1:1" x14ac:dyDescent="0.8">
      <c r="A262">
        <v>8</v>
      </c>
    </row>
    <row r="263" spans="1:1" x14ac:dyDescent="0.8">
      <c r="A263">
        <v>8</v>
      </c>
    </row>
    <row r="264" spans="1:1" x14ac:dyDescent="0.8">
      <c r="A264">
        <v>8</v>
      </c>
    </row>
    <row r="265" spans="1:1" x14ac:dyDescent="0.8">
      <c r="A265">
        <v>8</v>
      </c>
    </row>
    <row r="266" spans="1:1" x14ac:dyDescent="0.8">
      <c r="A266">
        <v>9</v>
      </c>
    </row>
    <row r="267" spans="1:1" x14ac:dyDescent="0.8">
      <c r="A267">
        <v>9</v>
      </c>
    </row>
    <row r="268" spans="1:1" x14ac:dyDescent="0.8">
      <c r="A268">
        <v>9</v>
      </c>
    </row>
    <row r="269" spans="1:1" x14ac:dyDescent="0.8">
      <c r="A269">
        <v>9</v>
      </c>
    </row>
    <row r="270" spans="1:1" x14ac:dyDescent="0.8">
      <c r="A270">
        <v>9</v>
      </c>
    </row>
    <row r="271" spans="1:1" x14ac:dyDescent="0.8">
      <c r="A271">
        <v>9</v>
      </c>
    </row>
    <row r="272" spans="1:1" x14ac:dyDescent="0.8">
      <c r="A272">
        <v>9</v>
      </c>
    </row>
    <row r="273" spans="1:4" x14ac:dyDescent="0.8">
      <c r="A273">
        <v>9</v>
      </c>
    </row>
    <row r="274" spans="1:4" x14ac:dyDescent="0.8">
      <c r="A274">
        <v>9</v>
      </c>
    </row>
    <row r="275" spans="1:4" x14ac:dyDescent="0.8">
      <c r="A275">
        <v>9</v>
      </c>
    </row>
    <row r="277" spans="1:4" x14ac:dyDescent="0.8">
      <c r="A277" s="1" t="s">
        <v>16</v>
      </c>
    </row>
    <row r="279" spans="1:4" x14ac:dyDescent="0.8">
      <c r="A279">
        <v>8</v>
      </c>
    </row>
    <row r="280" spans="1:4" x14ac:dyDescent="0.8">
      <c r="A280">
        <v>9</v>
      </c>
    </row>
    <row r="281" spans="1:4" x14ac:dyDescent="0.8">
      <c r="A281">
        <v>10</v>
      </c>
    </row>
    <row r="282" spans="1:4" x14ac:dyDescent="0.8">
      <c r="A282">
        <v>10</v>
      </c>
      <c r="D282">
        <f>AVERAGE(A279:A378)</f>
        <v>16.739999999999998</v>
      </c>
    </row>
    <row r="283" spans="1:4" x14ac:dyDescent="0.8">
      <c r="A283">
        <v>11</v>
      </c>
    </row>
    <row r="284" spans="1:4" x14ac:dyDescent="0.8">
      <c r="A284">
        <v>11</v>
      </c>
    </row>
    <row r="285" spans="1:4" x14ac:dyDescent="0.8">
      <c r="A285">
        <v>11</v>
      </c>
    </row>
    <row r="286" spans="1:4" x14ac:dyDescent="0.8">
      <c r="A286">
        <v>11</v>
      </c>
    </row>
    <row r="287" spans="1:4" x14ac:dyDescent="0.8">
      <c r="A287">
        <v>11</v>
      </c>
    </row>
    <row r="288" spans="1:4" x14ac:dyDescent="0.8">
      <c r="A288">
        <v>11</v>
      </c>
    </row>
    <row r="289" spans="1:4" x14ac:dyDescent="0.8">
      <c r="A289">
        <v>12</v>
      </c>
    </row>
    <row r="290" spans="1:4" x14ac:dyDescent="0.8">
      <c r="A290">
        <v>12</v>
      </c>
    </row>
    <row r="291" spans="1:4" x14ac:dyDescent="0.8">
      <c r="A291">
        <v>12</v>
      </c>
      <c r="D291">
        <f>MAX(A279:A378)-MIN(A279:A378)</f>
        <v>19</v>
      </c>
    </row>
    <row r="292" spans="1:4" x14ac:dyDescent="0.8">
      <c r="A292">
        <v>12</v>
      </c>
    </row>
    <row r="293" spans="1:4" x14ac:dyDescent="0.8">
      <c r="A293">
        <v>12</v>
      </c>
    </row>
    <row r="294" spans="1:4" x14ac:dyDescent="0.8">
      <c r="A294">
        <v>12</v>
      </c>
    </row>
    <row r="295" spans="1:4" x14ac:dyDescent="0.8">
      <c r="A295">
        <v>12</v>
      </c>
    </row>
    <row r="296" spans="1:4" x14ac:dyDescent="0.8">
      <c r="A296">
        <v>13</v>
      </c>
      <c r="D296">
        <f>_xlfn.STDEV.S(A279:A378)</f>
        <v>4.1429506881014673</v>
      </c>
    </row>
    <row r="297" spans="1:4" x14ac:dyDescent="0.8">
      <c r="A297">
        <v>13</v>
      </c>
    </row>
    <row r="298" spans="1:4" x14ac:dyDescent="0.8">
      <c r="A298">
        <v>13</v>
      </c>
    </row>
    <row r="299" spans="1:4" x14ac:dyDescent="0.8">
      <c r="A299">
        <v>13</v>
      </c>
    </row>
    <row r="300" spans="1:4" x14ac:dyDescent="0.8">
      <c r="A300">
        <v>13</v>
      </c>
    </row>
    <row r="301" spans="1:4" x14ac:dyDescent="0.8">
      <c r="A301">
        <v>13</v>
      </c>
    </row>
    <row r="302" spans="1:4" x14ac:dyDescent="0.8">
      <c r="A302">
        <v>13</v>
      </c>
    </row>
    <row r="303" spans="1:4" x14ac:dyDescent="0.8">
      <c r="A303">
        <v>13</v>
      </c>
    </row>
    <row r="304" spans="1:4" x14ac:dyDescent="0.8">
      <c r="A304">
        <v>14</v>
      </c>
    </row>
    <row r="305" spans="1:1" x14ac:dyDescent="0.8">
      <c r="A305">
        <v>14</v>
      </c>
    </row>
    <row r="306" spans="1:1" x14ac:dyDescent="0.8">
      <c r="A306">
        <v>14</v>
      </c>
    </row>
    <row r="307" spans="1:1" x14ac:dyDescent="0.8">
      <c r="A307">
        <v>14</v>
      </c>
    </row>
    <row r="308" spans="1:1" x14ac:dyDescent="0.8">
      <c r="A308">
        <v>14</v>
      </c>
    </row>
    <row r="309" spans="1:1" x14ac:dyDescent="0.8">
      <c r="A309">
        <v>14</v>
      </c>
    </row>
    <row r="310" spans="1:1" x14ac:dyDescent="0.8">
      <c r="A310">
        <v>14</v>
      </c>
    </row>
    <row r="311" spans="1:1" x14ac:dyDescent="0.8">
      <c r="A311">
        <v>14</v>
      </c>
    </row>
    <row r="312" spans="1:1" x14ac:dyDescent="0.8">
      <c r="A312">
        <v>15</v>
      </c>
    </row>
    <row r="313" spans="1:1" x14ac:dyDescent="0.8">
      <c r="A313">
        <v>15</v>
      </c>
    </row>
    <row r="314" spans="1:1" x14ac:dyDescent="0.8">
      <c r="A314">
        <v>15</v>
      </c>
    </row>
    <row r="315" spans="1:1" x14ac:dyDescent="0.8">
      <c r="A315">
        <v>15</v>
      </c>
    </row>
    <row r="316" spans="1:1" x14ac:dyDescent="0.8">
      <c r="A316">
        <v>15</v>
      </c>
    </row>
    <row r="317" spans="1:1" x14ac:dyDescent="0.8">
      <c r="A317">
        <v>15</v>
      </c>
    </row>
    <row r="318" spans="1:1" x14ac:dyDescent="0.8">
      <c r="A318">
        <v>15</v>
      </c>
    </row>
    <row r="319" spans="1:1" x14ac:dyDescent="0.8">
      <c r="A319">
        <v>16</v>
      </c>
    </row>
    <row r="320" spans="1:1" x14ac:dyDescent="0.8">
      <c r="A320">
        <v>16</v>
      </c>
    </row>
    <row r="321" spans="1:1" x14ac:dyDescent="0.8">
      <c r="A321">
        <v>16</v>
      </c>
    </row>
    <row r="322" spans="1:1" x14ac:dyDescent="0.8">
      <c r="A322">
        <v>16</v>
      </c>
    </row>
    <row r="323" spans="1:1" x14ac:dyDescent="0.8">
      <c r="A323">
        <v>16</v>
      </c>
    </row>
    <row r="324" spans="1:1" x14ac:dyDescent="0.8">
      <c r="A324">
        <v>16</v>
      </c>
    </row>
    <row r="325" spans="1:1" x14ac:dyDescent="0.8">
      <c r="A325">
        <v>16</v>
      </c>
    </row>
    <row r="326" spans="1:1" x14ac:dyDescent="0.8">
      <c r="A326">
        <v>16</v>
      </c>
    </row>
    <row r="327" spans="1:1" x14ac:dyDescent="0.8">
      <c r="A327">
        <v>16</v>
      </c>
    </row>
    <row r="328" spans="1:1" x14ac:dyDescent="0.8">
      <c r="A328">
        <v>16</v>
      </c>
    </row>
    <row r="329" spans="1:1" x14ac:dyDescent="0.8">
      <c r="A329">
        <v>16</v>
      </c>
    </row>
    <row r="330" spans="1:1" x14ac:dyDescent="0.8">
      <c r="A330">
        <v>17</v>
      </c>
    </row>
    <row r="331" spans="1:1" x14ac:dyDescent="0.8">
      <c r="A331">
        <v>17</v>
      </c>
    </row>
    <row r="332" spans="1:1" x14ac:dyDescent="0.8">
      <c r="A332">
        <v>17</v>
      </c>
    </row>
    <row r="333" spans="1:1" x14ac:dyDescent="0.8">
      <c r="A333">
        <v>17</v>
      </c>
    </row>
    <row r="334" spans="1:1" x14ac:dyDescent="0.8">
      <c r="A334">
        <v>17</v>
      </c>
    </row>
    <row r="335" spans="1:1" x14ac:dyDescent="0.8">
      <c r="A335">
        <v>17</v>
      </c>
    </row>
    <row r="336" spans="1:1" x14ac:dyDescent="0.8">
      <c r="A336">
        <v>17</v>
      </c>
    </row>
    <row r="337" spans="1:1" x14ac:dyDescent="0.8">
      <c r="A337">
        <v>18</v>
      </c>
    </row>
    <row r="338" spans="1:1" x14ac:dyDescent="0.8">
      <c r="A338">
        <v>18</v>
      </c>
    </row>
    <row r="339" spans="1:1" x14ac:dyDescent="0.8">
      <c r="A339">
        <v>18</v>
      </c>
    </row>
    <row r="340" spans="1:1" x14ac:dyDescent="0.8">
      <c r="A340">
        <v>18</v>
      </c>
    </row>
    <row r="341" spans="1:1" x14ac:dyDescent="0.8">
      <c r="A341">
        <v>18</v>
      </c>
    </row>
    <row r="342" spans="1:1" x14ac:dyDescent="0.8">
      <c r="A342">
        <v>18</v>
      </c>
    </row>
    <row r="343" spans="1:1" x14ac:dyDescent="0.8">
      <c r="A343">
        <v>18</v>
      </c>
    </row>
    <row r="344" spans="1:1" x14ac:dyDescent="0.8">
      <c r="A344">
        <v>18</v>
      </c>
    </row>
    <row r="345" spans="1:1" x14ac:dyDescent="0.8">
      <c r="A345">
        <v>19</v>
      </c>
    </row>
    <row r="346" spans="1:1" x14ac:dyDescent="0.8">
      <c r="A346">
        <v>19</v>
      </c>
    </row>
    <row r="347" spans="1:1" x14ac:dyDescent="0.8">
      <c r="A347">
        <v>19</v>
      </c>
    </row>
    <row r="348" spans="1:1" x14ac:dyDescent="0.8">
      <c r="A348">
        <v>19</v>
      </c>
    </row>
    <row r="349" spans="1:1" x14ac:dyDescent="0.8">
      <c r="A349">
        <v>19</v>
      </c>
    </row>
    <row r="350" spans="1:1" x14ac:dyDescent="0.8">
      <c r="A350">
        <v>19</v>
      </c>
    </row>
    <row r="351" spans="1:1" x14ac:dyDescent="0.8">
      <c r="A351">
        <v>19</v>
      </c>
    </row>
    <row r="352" spans="1:1" x14ac:dyDescent="0.8">
      <c r="A352">
        <v>19</v>
      </c>
    </row>
    <row r="353" spans="1:1" x14ac:dyDescent="0.8">
      <c r="A353">
        <v>19</v>
      </c>
    </row>
    <row r="354" spans="1:1" x14ac:dyDescent="0.8">
      <c r="A354">
        <v>20</v>
      </c>
    </row>
    <row r="355" spans="1:1" x14ac:dyDescent="0.8">
      <c r="A355">
        <v>20</v>
      </c>
    </row>
    <row r="356" spans="1:1" x14ac:dyDescent="0.8">
      <c r="A356">
        <v>20</v>
      </c>
    </row>
    <row r="357" spans="1:1" x14ac:dyDescent="0.8">
      <c r="A357">
        <v>20</v>
      </c>
    </row>
    <row r="358" spans="1:1" x14ac:dyDescent="0.8">
      <c r="A358">
        <v>20</v>
      </c>
    </row>
    <row r="359" spans="1:1" x14ac:dyDescent="0.8">
      <c r="A359">
        <v>20</v>
      </c>
    </row>
    <row r="360" spans="1:1" x14ac:dyDescent="0.8">
      <c r="A360">
        <v>21</v>
      </c>
    </row>
    <row r="361" spans="1:1" x14ac:dyDescent="0.8">
      <c r="A361">
        <v>21</v>
      </c>
    </row>
    <row r="362" spans="1:1" x14ac:dyDescent="0.8">
      <c r="A362">
        <v>21</v>
      </c>
    </row>
    <row r="363" spans="1:1" x14ac:dyDescent="0.8">
      <c r="A363">
        <v>21</v>
      </c>
    </row>
    <row r="364" spans="1:1" x14ac:dyDescent="0.8">
      <c r="A364">
        <v>21</v>
      </c>
    </row>
    <row r="365" spans="1:1" x14ac:dyDescent="0.8">
      <c r="A365">
        <v>22</v>
      </c>
    </row>
    <row r="366" spans="1:1" x14ac:dyDescent="0.8">
      <c r="A366">
        <v>22</v>
      </c>
    </row>
    <row r="367" spans="1:1" x14ac:dyDescent="0.8">
      <c r="A367">
        <v>22</v>
      </c>
    </row>
    <row r="368" spans="1:1" x14ac:dyDescent="0.8">
      <c r="A368">
        <v>22</v>
      </c>
    </row>
    <row r="369" spans="1:5" x14ac:dyDescent="0.8">
      <c r="A369">
        <v>22</v>
      </c>
    </row>
    <row r="370" spans="1:5" x14ac:dyDescent="0.8">
      <c r="A370">
        <v>23</v>
      </c>
    </row>
    <row r="371" spans="1:5" x14ac:dyDescent="0.8">
      <c r="A371">
        <v>23</v>
      </c>
    </row>
    <row r="372" spans="1:5" x14ac:dyDescent="0.8">
      <c r="A372">
        <v>23</v>
      </c>
    </row>
    <row r="373" spans="1:5" x14ac:dyDescent="0.8">
      <c r="A373">
        <v>24</v>
      </c>
    </row>
    <row r="374" spans="1:5" x14ac:dyDescent="0.8">
      <c r="A374">
        <v>25</v>
      </c>
    </row>
    <row r="375" spans="1:5" x14ac:dyDescent="0.8">
      <c r="A375">
        <v>25</v>
      </c>
    </row>
    <row r="376" spans="1:5" x14ac:dyDescent="0.8">
      <c r="A376">
        <v>25</v>
      </c>
    </row>
    <row r="377" spans="1:5" x14ac:dyDescent="0.8">
      <c r="A377">
        <v>26</v>
      </c>
    </row>
    <row r="378" spans="1:5" x14ac:dyDescent="0.8">
      <c r="A378">
        <v>27</v>
      </c>
    </row>
    <row r="380" spans="1:5" x14ac:dyDescent="0.8">
      <c r="A380" t="s">
        <v>17</v>
      </c>
    </row>
    <row r="383" spans="1:5" x14ac:dyDescent="0.8">
      <c r="A383" t="s">
        <v>18</v>
      </c>
      <c r="B383" t="s">
        <v>19</v>
      </c>
      <c r="C383" t="s">
        <v>20</v>
      </c>
      <c r="D383" t="s">
        <v>21</v>
      </c>
      <c r="E383" t="s">
        <v>22</v>
      </c>
    </row>
    <row r="384" spans="1:5" x14ac:dyDescent="0.8">
      <c r="A384">
        <v>28</v>
      </c>
      <c r="B384">
        <v>23</v>
      </c>
      <c r="C384">
        <v>20</v>
      </c>
      <c r="D384">
        <v>17</v>
      </c>
      <c r="E384">
        <v>32</v>
      </c>
    </row>
    <row r="385" spans="1:8" x14ac:dyDescent="0.8">
      <c r="A385">
        <v>29</v>
      </c>
      <c r="B385">
        <v>24</v>
      </c>
      <c r="C385">
        <v>21</v>
      </c>
      <c r="D385">
        <v>17</v>
      </c>
      <c r="E385">
        <v>33</v>
      </c>
      <c r="G385" t="s">
        <v>18</v>
      </c>
      <c r="H385">
        <f>AVERAGE(A384:A393)</f>
        <v>30.6</v>
      </c>
    </row>
    <row r="386" spans="1:8" x14ac:dyDescent="0.8">
      <c r="A386">
        <v>30</v>
      </c>
      <c r="B386">
        <v>25</v>
      </c>
      <c r="C386">
        <v>22</v>
      </c>
      <c r="D386">
        <v>18</v>
      </c>
      <c r="E386">
        <v>33</v>
      </c>
      <c r="G386" t="s">
        <v>19</v>
      </c>
      <c r="H386">
        <f>AVERAGE(B384:B393)</f>
        <v>25.9</v>
      </c>
    </row>
    <row r="387" spans="1:8" x14ac:dyDescent="0.8">
      <c r="A387">
        <v>30</v>
      </c>
      <c r="B387">
        <v>25</v>
      </c>
      <c r="C387">
        <v>22</v>
      </c>
      <c r="D387">
        <v>18</v>
      </c>
      <c r="E387">
        <v>34</v>
      </c>
      <c r="G387" t="s">
        <v>20</v>
      </c>
      <c r="H387">
        <f>AVERAGE(C384:C393)</f>
        <v>22.9</v>
      </c>
    </row>
    <row r="388" spans="1:8" x14ac:dyDescent="0.8">
      <c r="A388">
        <v>30</v>
      </c>
      <c r="B388">
        <v>26</v>
      </c>
      <c r="C388">
        <v>23</v>
      </c>
      <c r="D388">
        <v>19</v>
      </c>
      <c r="E388">
        <v>34</v>
      </c>
      <c r="G388" t="s">
        <v>21</v>
      </c>
      <c r="H388">
        <f>AVERAGE(D384:D393)</f>
        <v>18.8</v>
      </c>
    </row>
    <row r="389" spans="1:8" x14ac:dyDescent="0.8">
      <c r="A389">
        <v>31</v>
      </c>
      <c r="B389">
        <v>26</v>
      </c>
      <c r="C389">
        <v>23</v>
      </c>
      <c r="D389">
        <v>19</v>
      </c>
      <c r="E389">
        <v>34</v>
      </c>
      <c r="G389" t="s">
        <v>22</v>
      </c>
      <c r="H389">
        <f>AVERAGE(E384:E393)</f>
        <v>34.200000000000003</v>
      </c>
    </row>
    <row r="390" spans="1:8" x14ac:dyDescent="0.8">
      <c r="A390">
        <v>31</v>
      </c>
      <c r="B390">
        <v>27</v>
      </c>
      <c r="C390">
        <v>24</v>
      </c>
      <c r="D390">
        <v>19</v>
      </c>
      <c r="E390">
        <v>35</v>
      </c>
    </row>
    <row r="391" spans="1:8" x14ac:dyDescent="0.8">
      <c r="A391">
        <v>32</v>
      </c>
      <c r="B391">
        <v>27</v>
      </c>
      <c r="C391">
        <v>24</v>
      </c>
      <c r="D391">
        <v>20</v>
      </c>
      <c r="E391">
        <v>35</v>
      </c>
      <c r="G391" t="s">
        <v>18</v>
      </c>
      <c r="H391">
        <f>MAX(A384:A393)-MIN(A384:A393)</f>
        <v>5</v>
      </c>
    </row>
    <row r="392" spans="1:8" x14ac:dyDescent="0.8">
      <c r="A392">
        <v>32</v>
      </c>
      <c r="B392">
        <v>28</v>
      </c>
      <c r="C392">
        <v>25</v>
      </c>
      <c r="D392">
        <v>20</v>
      </c>
      <c r="E392">
        <v>36</v>
      </c>
      <c r="G392" t="s">
        <v>19</v>
      </c>
      <c r="H392">
        <f>MAX(B384:B393)-MIN(B384:B393)</f>
        <v>5</v>
      </c>
    </row>
    <row r="393" spans="1:8" x14ac:dyDescent="0.8">
      <c r="A393">
        <v>33</v>
      </c>
      <c r="B393">
        <v>28</v>
      </c>
      <c r="C393">
        <v>25</v>
      </c>
      <c r="D393">
        <v>21</v>
      </c>
      <c r="E393">
        <v>36</v>
      </c>
      <c r="G393" t="s">
        <v>20</v>
      </c>
      <c r="H393">
        <f>MAX(C384:C393)-MIN(C384:C393)</f>
        <v>5</v>
      </c>
    </row>
    <row r="394" spans="1:8" x14ac:dyDescent="0.8">
      <c r="G394" t="s">
        <v>21</v>
      </c>
      <c r="H394">
        <f>MAX(D384:D393)-MIN(D384:D393)</f>
        <v>4</v>
      </c>
    </row>
    <row r="395" spans="1:8" x14ac:dyDescent="0.8">
      <c r="G395" t="s">
        <v>22</v>
      </c>
      <c r="H395">
        <f>MAX(E384:E393)-MIN(E384:E393)</f>
        <v>4</v>
      </c>
    </row>
    <row r="397" spans="1:8" x14ac:dyDescent="0.8">
      <c r="G397" t="s">
        <v>18</v>
      </c>
      <c r="H397">
        <f>_xlfn.VAR.S(A384:A393)</f>
        <v>2.2666666666666666</v>
      </c>
    </row>
    <row r="398" spans="1:8" x14ac:dyDescent="0.8">
      <c r="G398" t="s">
        <v>19</v>
      </c>
      <c r="H398">
        <f>_xlfn.VAR.S(B384:B393)</f>
        <v>2.7666666666666666</v>
      </c>
    </row>
    <row r="399" spans="1:8" x14ac:dyDescent="0.8">
      <c r="G399" t="s">
        <v>20</v>
      </c>
      <c r="H399">
        <f>_xlfn.VAR.S(C384:C393)</f>
        <v>2.7666666666666666</v>
      </c>
    </row>
    <row r="400" spans="1:8" x14ac:dyDescent="0.8">
      <c r="G400" t="s">
        <v>21</v>
      </c>
      <c r="H400">
        <f>_xlfn.VAR.S(D384:D393)</f>
        <v>1.7333333333333334</v>
      </c>
    </row>
    <row r="401" spans="1:11" x14ac:dyDescent="0.8">
      <c r="G401" t="s">
        <v>22</v>
      </c>
      <c r="H401">
        <f>_xlfn.VAR.S(E384:E393)</f>
        <v>1.7333333333333332</v>
      </c>
    </row>
    <row r="403" spans="1:11" x14ac:dyDescent="0.8">
      <c r="A403" s="1" t="s">
        <v>23</v>
      </c>
    </row>
    <row r="404" spans="1:11" ht="24.6" thickBot="1" x14ac:dyDescent="0.85">
      <c r="E404" t="s">
        <v>24</v>
      </c>
      <c r="F404" t="s">
        <v>25</v>
      </c>
      <c r="H404" s="6"/>
    </row>
    <row r="405" spans="1:11" x14ac:dyDescent="0.8">
      <c r="A405">
        <v>27</v>
      </c>
      <c r="C405">
        <f>MAX(A405:A504)</f>
        <v>45</v>
      </c>
      <c r="E405" t="s">
        <v>26</v>
      </c>
      <c r="F405">
        <v>30</v>
      </c>
      <c r="H405" s="9" t="s">
        <v>72</v>
      </c>
      <c r="I405" s="9" t="s">
        <v>31</v>
      </c>
      <c r="K405" cm="1">
        <f t="array" ref="K405:K409">FREQUENCY(A405:A504,F405:F408)</f>
        <v>21</v>
      </c>
    </row>
    <row r="406" spans="1:11" x14ac:dyDescent="0.8">
      <c r="A406">
        <v>27</v>
      </c>
      <c r="C406">
        <f>MIN(A405:A504)</f>
        <v>27</v>
      </c>
      <c r="E406" t="s">
        <v>27</v>
      </c>
      <c r="F406">
        <v>35</v>
      </c>
      <c r="H406">
        <v>30</v>
      </c>
      <c r="I406">
        <v>21</v>
      </c>
      <c r="K406">
        <v>34</v>
      </c>
    </row>
    <row r="407" spans="1:11" x14ac:dyDescent="0.8">
      <c r="A407">
        <v>27</v>
      </c>
      <c r="E407" t="s">
        <v>28</v>
      </c>
      <c r="F407">
        <v>40</v>
      </c>
      <c r="H407">
        <v>35</v>
      </c>
      <c r="I407">
        <v>34</v>
      </c>
      <c r="K407">
        <v>31</v>
      </c>
    </row>
    <row r="408" spans="1:11" x14ac:dyDescent="0.8">
      <c r="A408">
        <v>28</v>
      </c>
      <c r="E408" t="s">
        <v>29</v>
      </c>
      <c r="F408">
        <v>45</v>
      </c>
      <c r="H408">
        <v>40</v>
      </c>
      <c r="I408">
        <v>31</v>
      </c>
      <c r="K408">
        <v>14</v>
      </c>
    </row>
    <row r="409" spans="1:11" x14ac:dyDescent="0.8">
      <c r="A409">
        <v>28</v>
      </c>
      <c r="C409" t="s">
        <v>32</v>
      </c>
      <c r="H409">
        <v>45</v>
      </c>
      <c r="I409">
        <v>14</v>
      </c>
      <c r="K409">
        <v>0</v>
      </c>
    </row>
    <row r="410" spans="1:11" ht="24.6" thickBot="1" x14ac:dyDescent="0.85">
      <c r="A410">
        <v>28</v>
      </c>
      <c r="H410" s="8" t="s">
        <v>30</v>
      </c>
      <c r="I410" s="8">
        <v>0</v>
      </c>
    </row>
    <row r="411" spans="1:11" x14ac:dyDescent="0.8">
      <c r="A411">
        <v>28</v>
      </c>
    </row>
    <row r="412" spans="1:11" x14ac:dyDescent="0.8">
      <c r="A412">
        <v>28</v>
      </c>
    </row>
    <row r="413" spans="1:11" x14ac:dyDescent="0.8">
      <c r="A413">
        <v>29</v>
      </c>
      <c r="C413" s="1" t="s">
        <v>24</v>
      </c>
      <c r="D413" s="11" t="s">
        <v>31</v>
      </c>
    </row>
    <row r="414" spans="1:11" x14ac:dyDescent="0.8">
      <c r="A414">
        <v>29</v>
      </c>
      <c r="C414" s="1" t="s">
        <v>26</v>
      </c>
      <c r="D414" s="1">
        <v>21</v>
      </c>
    </row>
    <row r="415" spans="1:11" x14ac:dyDescent="0.8">
      <c r="A415">
        <v>29</v>
      </c>
      <c r="C415" s="1" t="s">
        <v>27</v>
      </c>
      <c r="D415" s="1">
        <v>34</v>
      </c>
    </row>
    <row r="416" spans="1:11" x14ac:dyDescent="0.8">
      <c r="A416">
        <v>29</v>
      </c>
      <c r="C416" s="1" t="s">
        <v>28</v>
      </c>
      <c r="D416" s="1">
        <v>31</v>
      </c>
    </row>
    <row r="417" spans="1:4" x14ac:dyDescent="0.8">
      <c r="A417">
        <v>29</v>
      </c>
      <c r="C417" s="1" t="s">
        <v>29</v>
      </c>
      <c r="D417" s="1">
        <v>14</v>
      </c>
    </row>
    <row r="418" spans="1:4" x14ac:dyDescent="0.8">
      <c r="A418">
        <v>29</v>
      </c>
    </row>
    <row r="419" spans="1:4" x14ac:dyDescent="0.8">
      <c r="A419">
        <v>29</v>
      </c>
      <c r="C419" t="s">
        <v>33</v>
      </c>
    </row>
    <row r="420" spans="1:4" x14ac:dyDescent="0.8">
      <c r="A420">
        <v>30</v>
      </c>
    </row>
    <row r="421" spans="1:4" x14ac:dyDescent="0.8">
      <c r="A421">
        <v>30</v>
      </c>
    </row>
    <row r="422" spans="1:4" x14ac:dyDescent="0.8">
      <c r="A422">
        <v>30</v>
      </c>
      <c r="C422" cm="1">
        <f t="array" ref="C422">_xlfn.MODE.MULT(A405:A504)</f>
        <v>31</v>
      </c>
    </row>
    <row r="423" spans="1:4" x14ac:dyDescent="0.8">
      <c r="A423">
        <v>30</v>
      </c>
    </row>
    <row r="424" spans="1:4" x14ac:dyDescent="0.8">
      <c r="A424">
        <v>30</v>
      </c>
      <c r="C424" t="s">
        <v>34</v>
      </c>
    </row>
    <row r="425" spans="1:4" x14ac:dyDescent="0.8">
      <c r="A425">
        <v>30</v>
      </c>
    </row>
    <row r="426" spans="1:4" x14ac:dyDescent="0.8">
      <c r="A426">
        <v>31</v>
      </c>
    </row>
    <row r="427" spans="1:4" x14ac:dyDescent="0.8">
      <c r="A427">
        <v>31</v>
      </c>
      <c r="C427">
        <f>MEDIAN(A405:A504)</f>
        <v>35</v>
      </c>
    </row>
    <row r="428" spans="1:4" x14ac:dyDescent="0.8">
      <c r="A428">
        <v>31</v>
      </c>
    </row>
    <row r="429" spans="1:4" x14ac:dyDescent="0.8">
      <c r="A429">
        <v>31</v>
      </c>
      <c r="C429" t="s">
        <v>35</v>
      </c>
    </row>
    <row r="430" spans="1:4" x14ac:dyDescent="0.8">
      <c r="A430">
        <v>31</v>
      </c>
    </row>
    <row r="431" spans="1:4" x14ac:dyDescent="0.8">
      <c r="A431">
        <v>31</v>
      </c>
    </row>
    <row r="432" spans="1:4" x14ac:dyDescent="0.8">
      <c r="A432">
        <v>31</v>
      </c>
      <c r="C432">
        <f>MAX(A405:A504)-MIN(A405:A504)</f>
        <v>18</v>
      </c>
    </row>
    <row r="433" spans="1:1" x14ac:dyDescent="0.8">
      <c r="A433">
        <v>31</v>
      </c>
    </row>
    <row r="434" spans="1:1" x14ac:dyDescent="0.8">
      <c r="A434">
        <v>31</v>
      </c>
    </row>
    <row r="435" spans="1:1" x14ac:dyDescent="0.8">
      <c r="A435">
        <v>31</v>
      </c>
    </row>
    <row r="436" spans="1:1" x14ac:dyDescent="0.8">
      <c r="A436">
        <v>32</v>
      </c>
    </row>
    <row r="437" spans="1:1" x14ac:dyDescent="0.8">
      <c r="A437">
        <v>32</v>
      </c>
    </row>
    <row r="438" spans="1:1" x14ac:dyDescent="0.8">
      <c r="A438">
        <v>32</v>
      </c>
    </row>
    <row r="439" spans="1:1" x14ac:dyDescent="0.8">
      <c r="A439">
        <v>32</v>
      </c>
    </row>
    <row r="440" spans="1:1" x14ac:dyDescent="0.8">
      <c r="A440">
        <v>32</v>
      </c>
    </row>
    <row r="441" spans="1:1" x14ac:dyDescent="0.8">
      <c r="A441">
        <v>33</v>
      </c>
    </row>
    <row r="442" spans="1:1" x14ac:dyDescent="0.8">
      <c r="A442">
        <v>33</v>
      </c>
    </row>
    <row r="443" spans="1:1" x14ac:dyDescent="0.8">
      <c r="A443">
        <v>33</v>
      </c>
    </row>
    <row r="444" spans="1:1" x14ac:dyDescent="0.8">
      <c r="A444">
        <v>33</v>
      </c>
    </row>
    <row r="445" spans="1:1" x14ac:dyDescent="0.8">
      <c r="A445">
        <v>33</v>
      </c>
    </row>
    <row r="446" spans="1:1" x14ac:dyDescent="0.8">
      <c r="A446">
        <v>33</v>
      </c>
    </row>
    <row r="447" spans="1:1" x14ac:dyDescent="0.8">
      <c r="A447">
        <v>33</v>
      </c>
    </row>
    <row r="448" spans="1:1" x14ac:dyDescent="0.8">
      <c r="A448">
        <v>34</v>
      </c>
    </row>
    <row r="449" spans="1:1" x14ac:dyDescent="0.8">
      <c r="A449">
        <v>34</v>
      </c>
    </row>
    <row r="450" spans="1:1" x14ac:dyDescent="0.8">
      <c r="A450">
        <v>34</v>
      </c>
    </row>
    <row r="451" spans="1:1" x14ac:dyDescent="0.8">
      <c r="A451">
        <v>35</v>
      </c>
    </row>
    <row r="452" spans="1:1" x14ac:dyDescent="0.8">
      <c r="A452">
        <v>35</v>
      </c>
    </row>
    <row r="453" spans="1:1" x14ac:dyDescent="0.8">
      <c r="A453">
        <v>35</v>
      </c>
    </row>
    <row r="454" spans="1:1" x14ac:dyDescent="0.8">
      <c r="A454">
        <v>35</v>
      </c>
    </row>
    <row r="455" spans="1:1" x14ac:dyDescent="0.8">
      <c r="A455">
        <v>35</v>
      </c>
    </row>
    <row r="456" spans="1:1" x14ac:dyDescent="0.8">
      <c r="A456">
        <v>35</v>
      </c>
    </row>
    <row r="457" spans="1:1" x14ac:dyDescent="0.8">
      <c r="A457">
        <v>35</v>
      </c>
    </row>
    <row r="458" spans="1:1" x14ac:dyDescent="0.8">
      <c r="A458">
        <v>35</v>
      </c>
    </row>
    <row r="459" spans="1:1" x14ac:dyDescent="0.8">
      <c r="A459">
        <v>35</v>
      </c>
    </row>
    <row r="460" spans="1:1" x14ac:dyDescent="0.8">
      <c r="A460">
        <v>36</v>
      </c>
    </row>
    <row r="461" spans="1:1" x14ac:dyDescent="0.8">
      <c r="A461">
        <v>36</v>
      </c>
    </row>
    <row r="462" spans="1:1" x14ac:dyDescent="0.8">
      <c r="A462">
        <v>36</v>
      </c>
    </row>
    <row r="463" spans="1:1" x14ac:dyDescent="0.8">
      <c r="A463">
        <v>36</v>
      </c>
    </row>
    <row r="464" spans="1:1" x14ac:dyDescent="0.8">
      <c r="A464">
        <v>36</v>
      </c>
    </row>
    <row r="465" spans="1:1" x14ac:dyDescent="0.8">
      <c r="A465">
        <v>36</v>
      </c>
    </row>
    <row r="466" spans="1:1" x14ac:dyDescent="0.8">
      <c r="A466">
        <v>36</v>
      </c>
    </row>
    <row r="467" spans="1:1" x14ac:dyDescent="0.8">
      <c r="A467">
        <v>37</v>
      </c>
    </row>
    <row r="468" spans="1:1" x14ac:dyDescent="0.8">
      <c r="A468">
        <v>37</v>
      </c>
    </row>
    <row r="469" spans="1:1" x14ac:dyDescent="0.8">
      <c r="A469">
        <v>37</v>
      </c>
    </row>
    <row r="470" spans="1:1" x14ac:dyDescent="0.8">
      <c r="A470">
        <v>37</v>
      </c>
    </row>
    <row r="471" spans="1:1" x14ac:dyDescent="0.8">
      <c r="A471">
        <v>37</v>
      </c>
    </row>
    <row r="472" spans="1:1" x14ac:dyDescent="0.8">
      <c r="A472">
        <v>38</v>
      </c>
    </row>
    <row r="473" spans="1:1" x14ac:dyDescent="0.8">
      <c r="A473">
        <v>38</v>
      </c>
    </row>
    <row r="474" spans="1:1" x14ac:dyDescent="0.8">
      <c r="A474">
        <v>38</v>
      </c>
    </row>
    <row r="475" spans="1:1" x14ac:dyDescent="0.8">
      <c r="A475">
        <v>38</v>
      </c>
    </row>
    <row r="476" spans="1:1" x14ac:dyDescent="0.8">
      <c r="A476">
        <v>38</v>
      </c>
    </row>
    <row r="477" spans="1:1" x14ac:dyDescent="0.8">
      <c r="A477">
        <v>38</v>
      </c>
    </row>
    <row r="478" spans="1:1" x14ac:dyDescent="0.8">
      <c r="A478">
        <v>39</v>
      </c>
    </row>
    <row r="479" spans="1:1" x14ac:dyDescent="0.8">
      <c r="A479">
        <v>39</v>
      </c>
    </row>
    <row r="480" spans="1:1" x14ac:dyDescent="0.8">
      <c r="A480">
        <v>39</v>
      </c>
    </row>
    <row r="481" spans="1:1" x14ac:dyDescent="0.8">
      <c r="A481">
        <v>39</v>
      </c>
    </row>
    <row r="482" spans="1:1" x14ac:dyDescent="0.8">
      <c r="A482">
        <v>39</v>
      </c>
    </row>
    <row r="483" spans="1:1" x14ac:dyDescent="0.8">
      <c r="A483">
        <v>39</v>
      </c>
    </row>
    <row r="484" spans="1:1" x14ac:dyDescent="0.8">
      <c r="A484">
        <v>39</v>
      </c>
    </row>
    <row r="485" spans="1:1" x14ac:dyDescent="0.8">
      <c r="A485">
        <v>40</v>
      </c>
    </row>
    <row r="486" spans="1:1" x14ac:dyDescent="0.8">
      <c r="A486">
        <v>40</v>
      </c>
    </row>
    <row r="487" spans="1:1" x14ac:dyDescent="0.8">
      <c r="A487">
        <v>40</v>
      </c>
    </row>
    <row r="488" spans="1:1" x14ac:dyDescent="0.8">
      <c r="A488">
        <v>40</v>
      </c>
    </row>
    <row r="489" spans="1:1" x14ac:dyDescent="0.8">
      <c r="A489">
        <v>40</v>
      </c>
    </row>
    <row r="490" spans="1:1" x14ac:dyDescent="0.8">
      <c r="A490">
        <v>40</v>
      </c>
    </row>
    <row r="491" spans="1:1" x14ac:dyDescent="0.8">
      <c r="A491">
        <v>41</v>
      </c>
    </row>
    <row r="492" spans="1:1" x14ac:dyDescent="0.8">
      <c r="A492">
        <v>41</v>
      </c>
    </row>
    <row r="493" spans="1:1" x14ac:dyDescent="0.8">
      <c r="A493">
        <v>41</v>
      </c>
    </row>
    <row r="494" spans="1:1" x14ac:dyDescent="0.8">
      <c r="A494">
        <v>41</v>
      </c>
    </row>
    <row r="495" spans="1:1" x14ac:dyDescent="0.8">
      <c r="A495">
        <v>42</v>
      </c>
    </row>
    <row r="496" spans="1:1" x14ac:dyDescent="0.8">
      <c r="A496">
        <v>42</v>
      </c>
    </row>
    <row r="497" spans="1:10" x14ac:dyDescent="0.8">
      <c r="A497">
        <v>43</v>
      </c>
    </row>
    <row r="498" spans="1:10" x14ac:dyDescent="0.8">
      <c r="A498">
        <v>43</v>
      </c>
    </row>
    <row r="499" spans="1:10" x14ac:dyDescent="0.8">
      <c r="A499">
        <v>43</v>
      </c>
    </row>
    <row r="500" spans="1:10" x14ac:dyDescent="0.8">
      <c r="A500">
        <v>44</v>
      </c>
    </row>
    <row r="501" spans="1:10" x14ac:dyDescent="0.8">
      <c r="A501">
        <v>44</v>
      </c>
    </row>
    <row r="502" spans="1:10" x14ac:dyDescent="0.8">
      <c r="A502">
        <v>44</v>
      </c>
    </row>
    <row r="503" spans="1:10" x14ac:dyDescent="0.8">
      <c r="A503">
        <v>45</v>
      </c>
    </row>
    <row r="504" spans="1:10" x14ac:dyDescent="0.8">
      <c r="A504">
        <v>45</v>
      </c>
    </row>
    <row r="506" spans="1:10" ht="24.6" thickBot="1" x14ac:dyDescent="0.85">
      <c r="A506" s="1" t="s">
        <v>36</v>
      </c>
      <c r="C506" t="s">
        <v>32</v>
      </c>
    </row>
    <row r="507" spans="1:10" x14ac:dyDescent="0.8">
      <c r="A507">
        <v>28</v>
      </c>
      <c r="C507" t="s">
        <v>37</v>
      </c>
      <c r="D507" t="s">
        <v>38</v>
      </c>
      <c r="F507" t="s">
        <v>39</v>
      </c>
      <c r="G507" t="s">
        <v>40</v>
      </c>
      <c r="I507" s="9" t="s">
        <v>72</v>
      </c>
      <c r="J507" s="9" t="s">
        <v>31</v>
      </c>
    </row>
    <row r="508" spans="1:10" x14ac:dyDescent="0.8">
      <c r="A508">
        <v>35</v>
      </c>
      <c r="C508">
        <f>MIN(A507:A556)</f>
        <v>28</v>
      </c>
      <c r="D508">
        <f>MAX(A507:A556)</f>
        <v>73</v>
      </c>
      <c r="F508" t="s">
        <v>41</v>
      </c>
      <c r="G508">
        <v>38</v>
      </c>
      <c r="I508">
        <v>38</v>
      </c>
      <c r="J508">
        <v>4</v>
      </c>
    </row>
    <row r="509" spans="1:10" x14ac:dyDescent="0.8">
      <c r="A509">
        <v>36</v>
      </c>
      <c r="C509" s="1" t="s">
        <v>39</v>
      </c>
      <c r="D509" s="11" t="s">
        <v>31</v>
      </c>
      <c r="F509" t="s">
        <v>42</v>
      </c>
      <c r="G509">
        <v>49</v>
      </c>
      <c r="I509">
        <v>49</v>
      </c>
      <c r="J509">
        <v>21</v>
      </c>
    </row>
    <row r="510" spans="1:10" x14ac:dyDescent="0.8">
      <c r="A510">
        <v>38</v>
      </c>
      <c r="C510" s="1" t="s">
        <v>41</v>
      </c>
      <c r="D510" s="1">
        <v>4</v>
      </c>
      <c r="F510" t="s">
        <v>43</v>
      </c>
      <c r="G510">
        <v>60</v>
      </c>
      <c r="I510">
        <v>60</v>
      </c>
      <c r="J510">
        <v>16</v>
      </c>
    </row>
    <row r="511" spans="1:10" x14ac:dyDescent="0.8">
      <c r="A511">
        <v>39</v>
      </c>
      <c r="C511" s="1" t="s">
        <v>42</v>
      </c>
      <c r="D511" s="1">
        <v>21</v>
      </c>
      <c r="F511" t="s">
        <v>44</v>
      </c>
      <c r="G511">
        <v>73</v>
      </c>
      <c r="I511">
        <v>73</v>
      </c>
      <c r="J511">
        <v>9</v>
      </c>
    </row>
    <row r="512" spans="1:10" ht="24.6" thickBot="1" x14ac:dyDescent="0.85">
      <c r="A512">
        <v>39</v>
      </c>
      <c r="C512" s="1" t="s">
        <v>43</v>
      </c>
      <c r="D512" s="1">
        <v>16</v>
      </c>
      <c r="I512" s="8" t="s">
        <v>30</v>
      </c>
      <c r="J512" s="8">
        <v>0</v>
      </c>
    </row>
    <row r="513" spans="1:4" x14ac:dyDescent="0.8">
      <c r="A513">
        <v>40</v>
      </c>
      <c r="C513" s="1" t="s">
        <v>44</v>
      </c>
      <c r="D513" s="1">
        <v>9</v>
      </c>
    </row>
    <row r="514" spans="1:4" x14ac:dyDescent="0.8">
      <c r="A514">
        <v>40</v>
      </c>
    </row>
    <row r="515" spans="1:4" x14ac:dyDescent="0.8">
      <c r="A515">
        <v>40</v>
      </c>
    </row>
    <row r="516" spans="1:4" x14ac:dyDescent="0.8">
      <c r="A516">
        <v>41</v>
      </c>
    </row>
    <row r="517" spans="1:4" x14ac:dyDescent="0.8">
      <c r="A517">
        <v>41</v>
      </c>
    </row>
    <row r="518" spans="1:4" x14ac:dyDescent="0.8">
      <c r="A518">
        <v>42</v>
      </c>
    </row>
    <row r="519" spans="1:4" x14ac:dyDescent="0.8">
      <c r="A519">
        <v>42</v>
      </c>
    </row>
    <row r="520" spans="1:4" x14ac:dyDescent="0.8">
      <c r="A520">
        <v>43</v>
      </c>
    </row>
    <row r="521" spans="1:4" x14ac:dyDescent="0.8">
      <c r="A521">
        <v>44</v>
      </c>
      <c r="C521" t="s">
        <v>33</v>
      </c>
    </row>
    <row r="522" spans="1:4" x14ac:dyDescent="0.8">
      <c r="A522">
        <v>45</v>
      </c>
    </row>
    <row r="523" spans="1:4" x14ac:dyDescent="0.8">
      <c r="A523">
        <v>45</v>
      </c>
    </row>
    <row r="524" spans="1:4" x14ac:dyDescent="0.8">
      <c r="A524">
        <v>47</v>
      </c>
      <c r="C524" cm="1">
        <f t="array" ref="C524:C529">_xlfn.MODE.MULT(A507:A556)</f>
        <v>40</v>
      </c>
    </row>
    <row r="525" spans="1:4" x14ac:dyDescent="0.8">
      <c r="A525">
        <v>47</v>
      </c>
      <c r="C525">
        <v>47</v>
      </c>
    </row>
    <row r="526" spans="1:4" x14ac:dyDescent="0.8">
      <c r="A526">
        <v>47</v>
      </c>
      <c r="C526">
        <v>49</v>
      </c>
    </row>
    <row r="527" spans="1:4" x14ac:dyDescent="0.8">
      <c r="A527">
        <v>48</v>
      </c>
      <c r="C527">
        <v>52</v>
      </c>
    </row>
    <row r="528" spans="1:4" x14ac:dyDescent="0.8">
      <c r="A528">
        <v>48</v>
      </c>
      <c r="C528">
        <v>58</v>
      </c>
    </row>
    <row r="529" spans="1:3" x14ac:dyDescent="0.8">
      <c r="A529">
        <v>49</v>
      </c>
      <c r="C529">
        <v>65</v>
      </c>
    </row>
    <row r="530" spans="1:3" x14ac:dyDescent="0.8">
      <c r="A530">
        <v>49</v>
      </c>
    </row>
    <row r="531" spans="1:3" x14ac:dyDescent="0.8">
      <c r="A531">
        <v>49</v>
      </c>
      <c r="C531" t="s">
        <v>34</v>
      </c>
    </row>
    <row r="532" spans="1:3" x14ac:dyDescent="0.8">
      <c r="A532">
        <v>51</v>
      </c>
    </row>
    <row r="533" spans="1:3" x14ac:dyDescent="0.8">
      <c r="A533">
        <v>51</v>
      </c>
    </row>
    <row r="534" spans="1:3" x14ac:dyDescent="0.8">
      <c r="A534">
        <v>52</v>
      </c>
      <c r="C534">
        <f>MEDIAN(A507:A556)</f>
        <v>50</v>
      </c>
    </row>
    <row r="535" spans="1:3" x14ac:dyDescent="0.8">
      <c r="A535">
        <v>52</v>
      </c>
    </row>
    <row r="536" spans="1:3" x14ac:dyDescent="0.8">
      <c r="A536">
        <v>52</v>
      </c>
      <c r="C536" t="s">
        <v>35</v>
      </c>
    </row>
    <row r="537" spans="1:3" x14ac:dyDescent="0.8">
      <c r="A537">
        <v>55</v>
      </c>
    </row>
    <row r="538" spans="1:3" x14ac:dyDescent="0.8">
      <c r="A538">
        <v>55</v>
      </c>
    </row>
    <row r="539" spans="1:3" x14ac:dyDescent="0.8">
      <c r="A539">
        <v>56</v>
      </c>
      <c r="B539" s="7" t="s">
        <v>45</v>
      </c>
      <c r="C539" s="7">
        <f>QUARTILE(A507:A556,1)</f>
        <v>42.25</v>
      </c>
    </row>
    <row r="540" spans="1:3" x14ac:dyDescent="0.8">
      <c r="A540">
        <v>56</v>
      </c>
      <c r="B540" s="7" t="s">
        <v>46</v>
      </c>
      <c r="C540" s="7">
        <f>QUARTILE(A507:A556,3)</f>
        <v>58</v>
      </c>
    </row>
    <row r="541" spans="1:3" x14ac:dyDescent="0.8">
      <c r="A541">
        <v>57</v>
      </c>
      <c r="B541" s="7" t="s">
        <v>47</v>
      </c>
      <c r="C541" s="7">
        <f>C540-C539</f>
        <v>15.75</v>
      </c>
    </row>
    <row r="542" spans="1:3" x14ac:dyDescent="0.8">
      <c r="A542">
        <v>58</v>
      </c>
    </row>
    <row r="543" spans="1:3" x14ac:dyDescent="0.8">
      <c r="A543">
        <v>58</v>
      </c>
    </row>
    <row r="544" spans="1:3" x14ac:dyDescent="0.8">
      <c r="A544">
        <v>58</v>
      </c>
    </row>
    <row r="545" spans="1:4" x14ac:dyDescent="0.8">
      <c r="A545">
        <v>59</v>
      </c>
    </row>
    <row r="546" spans="1:4" x14ac:dyDescent="0.8">
      <c r="A546">
        <v>59</v>
      </c>
    </row>
    <row r="547" spans="1:4" x14ac:dyDescent="0.8">
      <c r="A547">
        <v>60</v>
      </c>
    </row>
    <row r="548" spans="1:4" x14ac:dyDescent="0.8">
      <c r="A548">
        <v>61</v>
      </c>
    </row>
    <row r="549" spans="1:4" x14ac:dyDescent="0.8">
      <c r="A549">
        <v>62</v>
      </c>
    </row>
    <row r="550" spans="1:4" x14ac:dyDescent="0.8">
      <c r="A550">
        <v>62</v>
      </c>
    </row>
    <row r="551" spans="1:4" x14ac:dyDescent="0.8">
      <c r="A551">
        <v>63</v>
      </c>
    </row>
    <row r="552" spans="1:4" x14ac:dyDescent="0.8">
      <c r="A552">
        <v>65</v>
      </c>
    </row>
    <row r="553" spans="1:4" x14ac:dyDescent="0.8">
      <c r="A553">
        <v>65</v>
      </c>
    </row>
    <row r="554" spans="1:4" x14ac:dyDescent="0.8">
      <c r="A554">
        <v>65</v>
      </c>
    </row>
    <row r="555" spans="1:4" x14ac:dyDescent="0.8">
      <c r="A555">
        <v>68</v>
      </c>
    </row>
    <row r="556" spans="1:4" x14ac:dyDescent="0.8">
      <c r="A556">
        <v>73</v>
      </c>
    </row>
    <row r="558" spans="1:4" x14ac:dyDescent="0.8">
      <c r="A558" s="1" t="s">
        <v>48</v>
      </c>
    </row>
    <row r="559" spans="1:4" x14ac:dyDescent="0.8">
      <c r="A559" t="s">
        <v>56</v>
      </c>
      <c r="B559" t="s">
        <v>31</v>
      </c>
    </row>
    <row r="560" spans="1:4" x14ac:dyDescent="0.8">
      <c r="A560" t="s">
        <v>49</v>
      </c>
      <c r="B560">
        <v>30</v>
      </c>
      <c r="D560" t="s">
        <v>32</v>
      </c>
    </row>
    <row r="561" spans="1:10" x14ac:dyDescent="0.8">
      <c r="A561" t="s">
        <v>50</v>
      </c>
      <c r="B561">
        <v>40</v>
      </c>
    </row>
    <row r="562" spans="1:10" x14ac:dyDescent="0.8">
      <c r="A562" t="s">
        <v>51</v>
      </c>
      <c r="B562">
        <v>20</v>
      </c>
    </row>
    <row r="563" spans="1:10" x14ac:dyDescent="0.8">
      <c r="A563" t="s">
        <v>52</v>
      </c>
      <c r="B563">
        <v>10</v>
      </c>
    </row>
    <row r="564" spans="1:10" x14ac:dyDescent="0.8">
      <c r="A564" t="s">
        <v>53</v>
      </c>
      <c r="B564">
        <v>45</v>
      </c>
    </row>
    <row r="565" spans="1:10" x14ac:dyDescent="0.8">
      <c r="A565" t="s">
        <v>54</v>
      </c>
      <c r="B565">
        <v>25</v>
      </c>
    </row>
    <row r="566" spans="1:10" x14ac:dyDescent="0.8">
      <c r="A566" t="s">
        <v>55</v>
      </c>
      <c r="B566">
        <v>30</v>
      </c>
    </row>
    <row r="569" spans="1:10" x14ac:dyDescent="0.8">
      <c r="D569" t="s">
        <v>33</v>
      </c>
    </row>
    <row r="570" spans="1:10" x14ac:dyDescent="0.8">
      <c r="D570" t="str">
        <f>INDEX(A560:A566,MATCH(MAX(B560:B566),B560:B566,0))</f>
        <v>E</v>
      </c>
    </row>
    <row r="572" spans="1:10" x14ac:dyDescent="0.8">
      <c r="D572" t="s">
        <v>34</v>
      </c>
    </row>
    <row r="574" spans="1:10" ht="24.6" thickBot="1" x14ac:dyDescent="0.85"/>
    <row r="575" spans="1:10" x14ac:dyDescent="0.8">
      <c r="D575" t="s">
        <v>57</v>
      </c>
      <c r="E575">
        <f>MAX(B560:B566)</f>
        <v>45</v>
      </c>
      <c r="G575" t="s">
        <v>59</v>
      </c>
      <c r="H575" t="s">
        <v>64</v>
      </c>
      <c r="I575" s="9" t="s">
        <v>72</v>
      </c>
      <c r="J575" s="9" t="s">
        <v>31</v>
      </c>
    </row>
    <row r="576" spans="1:10" x14ac:dyDescent="0.8">
      <c r="D576" t="s">
        <v>58</v>
      </c>
      <c r="E576">
        <f>MIN(B560:B566)</f>
        <v>10</v>
      </c>
      <c r="G576" t="s">
        <v>60</v>
      </c>
      <c r="H576">
        <v>20</v>
      </c>
      <c r="I576">
        <v>20</v>
      </c>
      <c r="J576">
        <v>2</v>
      </c>
    </row>
    <row r="577" spans="1:10" x14ac:dyDescent="0.8">
      <c r="G577" t="s">
        <v>61</v>
      </c>
      <c r="H577">
        <v>30</v>
      </c>
      <c r="I577">
        <v>30</v>
      </c>
      <c r="J577">
        <v>3</v>
      </c>
    </row>
    <row r="578" spans="1:10" x14ac:dyDescent="0.8">
      <c r="D578" s="1" t="s">
        <v>59</v>
      </c>
      <c r="E578" s="11" t="s">
        <v>31</v>
      </c>
      <c r="G578" t="s">
        <v>62</v>
      </c>
      <c r="H578">
        <v>40</v>
      </c>
      <c r="I578">
        <v>40</v>
      </c>
      <c r="J578">
        <v>1</v>
      </c>
    </row>
    <row r="579" spans="1:10" x14ac:dyDescent="0.8">
      <c r="D579" s="1" t="s">
        <v>60</v>
      </c>
      <c r="E579" s="1">
        <v>2</v>
      </c>
      <c r="G579" t="s">
        <v>63</v>
      </c>
      <c r="H579">
        <v>50</v>
      </c>
      <c r="I579">
        <v>50</v>
      </c>
      <c r="J579">
        <v>1</v>
      </c>
    </row>
    <row r="580" spans="1:10" ht="24.6" thickBot="1" x14ac:dyDescent="0.85">
      <c r="D580" s="1" t="s">
        <v>61</v>
      </c>
      <c r="E580" s="1">
        <v>3</v>
      </c>
      <c r="I580" s="8" t="s">
        <v>30</v>
      </c>
      <c r="J580" s="8">
        <v>0</v>
      </c>
    </row>
    <row r="581" spans="1:10" x14ac:dyDescent="0.8">
      <c r="D581" s="1" t="s">
        <v>62</v>
      </c>
      <c r="E581" s="1">
        <v>1</v>
      </c>
    </row>
    <row r="582" spans="1:10" x14ac:dyDescent="0.8">
      <c r="D582" s="1" t="s">
        <v>63</v>
      </c>
      <c r="E582" s="1">
        <v>1</v>
      </c>
    </row>
    <row r="584" spans="1:10" x14ac:dyDescent="0.8">
      <c r="A584" s="1" t="s">
        <v>65</v>
      </c>
    </row>
    <row r="585" spans="1:10" x14ac:dyDescent="0.8">
      <c r="A585">
        <v>2</v>
      </c>
      <c r="C585" t="s">
        <v>32</v>
      </c>
    </row>
    <row r="586" spans="1:10" x14ac:dyDescent="0.8">
      <c r="A586">
        <v>2</v>
      </c>
    </row>
    <row r="587" spans="1:10" x14ac:dyDescent="0.8">
      <c r="A587">
        <v>2</v>
      </c>
    </row>
    <row r="588" spans="1:10" x14ac:dyDescent="0.8">
      <c r="A588">
        <v>2</v>
      </c>
      <c r="C588" t="s">
        <v>57</v>
      </c>
      <c r="D588">
        <f>MAX(A585:A684)</f>
        <v>5</v>
      </c>
    </row>
    <row r="589" spans="1:10" ht="24.6" thickBot="1" x14ac:dyDescent="0.85">
      <c r="A589">
        <v>2</v>
      </c>
      <c r="C589" t="s">
        <v>58</v>
      </c>
      <c r="D589">
        <f>MIN(A585:A684)</f>
        <v>2</v>
      </c>
    </row>
    <row r="590" spans="1:10" x14ac:dyDescent="0.8">
      <c r="A590">
        <v>2</v>
      </c>
      <c r="C590" t="s">
        <v>71</v>
      </c>
      <c r="D590" t="s">
        <v>66</v>
      </c>
      <c r="E590" s="9" t="s">
        <v>72</v>
      </c>
      <c r="F590" s="9" t="s">
        <v>31</v>
      </c>
    </row>
    <row r="591" spans="1:10" x14ac:dyDescent="0.8">
      <c r="A591">
        <v>2</v>
      </c>
      <c r="C591" t="s">
        <v>70</v>
      </c>
      <c r="D591">
        <v>2</v>
      </c>
      <c r="E591">
        <v>2</v>
      </c>
      <c r="F591">
        <v>8</v>
      </c>
    </row>
    <row r="592" spans="1:10" x14ac:dyDescent="0.8">
      <c r="A592">
        <v>2</v>
      </c>
      <c r="C592" t="s">
        <v>67</v>
      </c>
      <c r="D592">
        <v>3</v>
      </c>
      <c r="E592">
        <v>3</v>
      </c>
      <c r="F592">
        <v>30</v>
      </c>
    </row>
    <row r="593" spans="1:6" x14ac:dyDescent="0.8">
      <c r="A593">
        <v>3</v>
      </c>
      <c r="C593" t="s">
        <v>68</v>
      </c>
      <c r="D593">
        <v>4</v>
      </c>
      <c r="E593">
        <v>4</v>
      </c>
      <c r="F593">
        <v>39</v>
      </c>
    </row>
    <row r="594" spans="1:6" x14ac:dyDescent="0.8">
      <c r="A594">
        <v>3</v>
      </c>
      <c r="C594" t="s">
        <v>69</v>
      </c>
      <c r="D594">
        <v>5</v>
      </c>
      <c r="E594">
        <v>5</v>
      </c>
      <c r="F594">
        <v>23</v>
      </c>
    </row>
    <row r="595" spans="1:6" ht="24.6" thickBot="1" x14ac:dyDescent="0.85">
      <c r="A595">
        <v>3</v>
      </c>
      <c r="D595" s="10"/>
      <c r="E595" s="8" t="s">
        <v>30</v>
      </c>
      <c r="F595" s="8">
        <v>0</v>
      </c>
    </row>
    <row r="596" spans="1:6" x14ac:dyDescent="0.8">
      <c r="A596">
        <v>3</v>
      </c>
    </row>
    <row r="597" spans="1:6" x14ac:dyDescent="0.8">
      <c r="A597">
        <v>3</v>
      </c>
      <c r="C597" s="1" t="s">
        <v>71</v>
      </c>
      <c r="D597" s="11" t="s">
        <v>31</v>
      </c>
    </row>
    <row r="598" spans="1:6" x14ac:dyDescent="0.8">
      <c r="A598">
        <v>3</v>
      </c>
      <c r="C598" s="1" t="s">
        <v>70</v>
      </c>
      <c r="D598" s="1">
        <v>8</v>
      </c>
    </row>
    <row r="599" spans="1:6" x14ac:dyDescent="0.8">
      <c r="A599">
        <v>3</v>
      </c>
      <c r="C599" s="1" t="s">
        <v>67</v>
      </c>
      <c r="D599" s="1">
        <v>30</v>
      </c>
    </row>
    <row r="600" spans="1:6" x14ac:dyDescent="0.8">
      <c r="A600">
        <v>3</v>
      </c>
      <c r="C600" s="1" t="s">
        <v>68</v>
      </c>
      <c r="D600" s="1">
        <v>39</v>
      </c>
    </row>
    <row r="601" spans="1:6" x14ac:dyDescent="0.8">
      <c r="A601">
        <v>3</v>
      </c>
      <c r="C601" s="1" t="s">
        <v>69</v>
      </c>
      <c r="D601" s="1">
        <v>23</v>
      </c>
    </row>
    <row r="602" spans="1:6" x14ac:dyDescent="0.8">
      <c r="A602">
        <v>3</v>
      </c>
    </row>
    <row r="603" spans="1:6" x14ac:dyDescent="0.8">
      <c r="A603">
        <v>3</v>
      </c>
    </row>
    <row r="604" spans="1:6" x14ac:dyDescent="0.8">
      <c r="A604">
        <v>3</v>
      </c>
      <c r="C604" t="s">
        <v>33</v>
      </c>
    </row>
    <row r="605" spans="1:6" x14ac:dyDescent="0.8">
      <c r="A605">
        <v>3</v>
      </c>
      <c r="C605" s="7" cm="1">
        <f t="array" ref="C605">_xlfn.MODE.MULT(A585:A684)</f>
        <v>4</v>
      </c>
    </row>
    <row r="606" spans="1:6" x14ac:dyDescent="0.8">
      <c r="A606">
        <v>3</v>
      </c>
      <c r="C606" s="7"/>
    </row>
    <row r="607" spans="1:6" x14ac:dyDescent="0.8">
      <c r="A607">
        <v>3</v>
      </c>
      <c r="C607" t="s">
        <v>34</v>
      </c>
    </row>
    <row r="608" spans="1:6" x14ac:dyDescent="0.8">
      <c r="A608">
        <v>3</v>
      </c>
    </row>
    <row r="609" spans="1:1" x14ac:dyDescent="0.8">
      <c r="A609">
        <v>3</v>
      </c>
    </row>
    <row r="610" spans="1:1" x14ac:dyDescent="0.8">
      <c r="A610">
        <v>3</v>
      </c>
    </row>
    <row r="611" spans="1:1" x14ac:dyDescent="0.8">
      <c r="A611">
        <v>3</v>
      </c>
    </row>
    <row r="612" spans="1:1" x14ac:dyDescent="0.8">
      <c r="A612">
        <v>3</v>
      </c>
    </row>
    <row r="613" spans="1:1" x14ac:dyDescent="0.8">
      <c r="A613">
        <v>3</v>
      </c>
    </row>
    <row r="614" spans="1:1" x14ac:dyDescent="0.8">
      <c r="A614">
        <v>3</v>
      </c>
    </row>
    <row r="615" spans="1:1" x14ac:dyDescent="0.8">
      <c r="A615">
        <v>3</v>
      </c>
    </row>
    <row r="616" spans="1:1" x14ac:dyDescent="0.8">
      <c r="A616">
        <v>3</v>
      </c>
    </row>
    <row r="617" spans="1:1" x14ac:dyDescent="0.8">
      <c r="A617">
        <v>3</v>
      </c>
    </row>
    <row r="618" spans="1:1" x14ac:dyDescent="0.8">
      <c r="A618">
        <v>3</v>
      </c>
    </row>
    <row r="619" spans="1:1" x14ac:dyDescent="0.8">
      <c r="A619">
        <v>3</v>
      </c>
    </row>
    <row r="620" spans="1:1" x14ac:dyDescent="0.8">
      <c r="A620">
        <v>3</v>
      </c>
    </row>
    <row r="621" spans="1:1" x14ac:dyDescent="0.8">
      <c r="A621">
        <v>3</v>
      </c>
    </row>
    <row r="622" spans="1:1" x14ac:dyDescent="0.8">
      <c r="A622">
        <v>3</v>
      </c>
    </row>
    <row r="623" spans="1:1" x14ac:dyDescent="0.8">
      <c r="A623">
        <v>4</v>
      </c>
    </row>
    <row r="624" spans="1:1" x14ac:dyDescent="0.8">
      <c r="A624">
        <v>4</v>
      </c>
    </row>
    <row r="625" spans="1:1" x14ac:dyDescent="0.8">
      <c r="A625">
        <v>4</v>
      </c>
    </row>
    <row r="626" spans="1:1" x14ac:dyDescent="0.8">
      <c r="A626">
        <v>4</v>
      </c>
    </row>
    <row r="627" spans="1:1" x14ac:dyDescent="0.8">
      <c r="A627">
        <v>4</v>
      </c>
    </row>
    <row r="628" spans="1:1" x14ac:dyDescent="0.8">
      <c r="A628">
        <v>4</v>
      </c>
    </row>
    <row r="629" spans="1:1" x14ac:dyDescent="0.8">
      <c r="A629">
        <v>4</v>
      </c>
    </row>
    <row r="630" spans="1:1" x14ac:dyDescent="0.8">
      <c r="A630">
        <v>4</v>
      </c>
    </row>
    <row r="631" spans="1:1" x14ac:dyDescent="0.8">
      <c r="A631">
        <v>4</v>
      </c>
    </row>
    <row r="632" spans="1:1" x14ac:dyDescent="0.8">
      <c r="A632">
        <v>4</v>
      </c>
    </row>
    <row r="633" spans="1:1" x14ac:dyDescent="0.8">
      <c r="A633">
        <v>4</v>
      </c>
    </row>
    <row r="634" spans="1:1" x14ac:dyDescent="0.8">
      <c r="A634">
        <v>4</v>
      </c>
    </row>
    <row r="635" spans="1:1" x14ac:dyDescent="0.8">
      <c r="A635">
        <v>4</v>
      </c>
    </row>
    <row r="636" spans="1:1" x14ac:dyDescent="0.8">
      <c r="A636">
        <v>4</v>
      </c>
    </row>
    <row r="637" spans="1:1" x14ac:dyDescent="0.8">
      <c r="A637">
        <v>4</v>
      </c>
    </row>
    <row r="638" spans="1:1" x14ac:dyDescent="0.8">
      <c r="A638">
        <v>4</v>
      </c>
    </row>
    <row r="639" spans="1:1" x14ac:dyDescent="0.8">
      <c r="A639">
        <v>4</v>
      </c>
    </row>
    <row r="640" spans="1:1" x14ac:dyDescent="0.8">
      <c r="A640">
        <v>4</v>
      </c>
    </row>
    <row r="641" spans="1:1" x14ac:dyDescent="0.8">
      <c r="A641">
        <v>4</v>
      </c>
    </row>
    <row r="642" spans="1:1" x14ac:dyDescent="0.8">
      <c r="A642">
        <v>4</v>
      </c>
    </row>
    <row r="643" spans="1:1" x14ac:dyDescent="0.8">
      <c r="A643">
        <v>4</v>
      </c>
    </row>
    <row r="644" spans="1:1" x14ac:dyDescent="0.8">
      <c r="A644">
        <v>4</v>
      </c>
    </row>
    <row r="645" spans="1:1" x14ac:dyDescent="0.8">
      <c r="A645">
        <v>4</v>
      </c>
    </row>
    <row r="646" spans="1:1" x14ac:dyDescent="0.8">
      <c r="A646">
        <v>4</v>
      </c>
    </row>
    <row r="647" spans="1:1" x14ac:dyDescent="0.8">
      <c r="A647">
        <v>4</v>
      </c>
    </row>
    <row r="648" spans="1:1" x14ac:dyDescent="0.8">
      <c r="A648">
        <v>4</v>
      </c>
    </row>
    <row r="649" spans="1:1" x14ac:dyDescent="0.8">
      <c r="A649">
        <v>4</v>
      </c>
    </row>
    <row r="650" spans="1:1" x14ac:dyDescent="0.8">
      <c r="A650">
        <v>4</v>
      </c>
    </row>
    <row r="651" spans="1:1" x14ac:dyDescent="0.8">
      <c r="A651">
        <v>4</v>
      </c>
    </row>
    <row r="652" spans="1:1" x14ac:dyDescent="0.8">
      <c r="A652">
        <v>4</v>
      </c>
    </row>
    <row r="653" spans="1:1" x14ac:dyDescent="0.8">
      <c r="A653">
        <v>4</v>
      </c>
    </row>
    <row r="654" spans="1:1" x14ac:dyDescent="0.8">
      <c r="A654">
        <v>4</v>
      </c>
    </row>
    <row r="655" spans="1:1" x14ac:dyDescent="0.8">
      <c r="A655">
        <v>4</v>
      </c>
    </row>
    <row r="656" spans="1:1" x14ac:dyDescent="0.8">
      <c r="A656">
        <v>4</v>
      </c>
    </row>
    <row r="657" spans="1:1" x14ac:dyDescent="0.8">
      <c r="A657">
        <v>4</v>
      </c>
    </row>
    <row r="658" spans="1:1" x14ac:dyDescent="0.8">
      <c r="A658">
        <v>4</v>
      </c>
    </row>
    <row r="659" spans="1:1" x14ac:dyDescent="0.8">
      <c r="A659">
        <v>4</v>
      </c>
    </row>
    <row r="660" spans="1:1" x14ac:dyDescent="0.8">
      <c r="A660">
        <v>4</v>
      </c>
    </row>
    <row r="661" spans="1:1" x14ac:dyDescent="0.8">
      <c r="A661">
        <v>4</v>
      </c>
    </row>
    <row r="662" spans="1:1" x14ac:dyDescent="0.8">
      <c r="A662">
        <v>5</v>
      </c>
    </row>
    <row r="663" spans="1:1" x14ac:dyDescent="0.8">
      <c r="A663">
        <v>5</v>
      </c>
    </row>
    <row r="664" spans="1:1" x14ac:dyDescent="0.8">
      <c r="A664">
        <v>5</v>
      </c>
    </row>
    <row r="665" spans="1:1" x14ac:dyDescent="0.8">
      <c r="A665">
        <v>5</v>
      </c>
    </row>
    <row r="666" spans="1:1" x14ac:dyDescent="0.8">
      <c r="A666">
        <v>5</v>
      </c>
    </row>
    <row r="667" spans="1:1" x14ac:dyDescent="0.8">
      <c r="A667">
        <v>5</v>
      </c>
    </row>
    <row r="668" spans="1:1" x14ac:dyDescent="0.8">
      <c r="A668">
        <v>5</v>
      </c>
    </row>
    <row r="669" spans="1:1" x14ac:dyDescent="0.8">
      <c r="A669">
        <v>5</v>
      </c>
    </row>
    <row r="670" spans="1:1" x14ac:dyDescent="0.8">
      <c r="A670">
        <v>5</v>
      </c>
    </row>
    <row r="671" spans="1:1" x14ac:dyDescent="0.8">
      <c r="A671">
        <v>5</v>
      </c>
    </row>
    <row r="672" spans="1:1" x14ac:dyDescent="0.8">
      <c r="A672">
        <v>5</v>
      </c>
    </row>
    <row r="673" spans="1:1" x14ac:dyDescent="0.8">
      <c r="A673">
        <v>5</v>
      </c>
    </row>
    <row r="674" spans="1:1" x14ac:dyDescent="0.8">
      <c r="A674">
        <v>5</v>
      </c>
    </row>
    <row r="675" spans="1:1" x14ac:dyDescent="0.8">
      <c r="A675">
        <v>5</v>
      </c>
    </row>
    <row r="676" spans="1:1" x14ac:dyDescent="0.8">
      <c r="A676">
        <v>5</v>
      </c>
    </row>
    <row r="677" spans="1:1" x14ac:dyDescent="0.8">
      <c r="A677">
        <v>5</v>
      </c>
    </row>
    <row r="678" spans="1:1" x14ac:dyDescent="0.8">
      <c r="A678">
        <v>5</v>
      </c>
    </row>
    <row r="679" spans="1:1" x14ac:dyDescent="0.8">
      <c r="A679">
        <v>5</v>
      </c>
    </row>
    <row r="680" spans="1:1" x14ac:dyDescent="0.8">
      <c r="A680">
        <v>5</v>
      </c>
    </row>
    <row r="681" spans="1:1" x14ac:dyDescent="0.8">
      <c r="A681">
        <v>5</v>
      </c>
    </row>
    <row r="682" spans="1:1" x14ac:dyDescent="0.8">
      <c r="A682">
        <v>5</v>
      </c>
    </row>
    <row r="683" spans="1:1" x14ac:dyDescent="0.8">
      <c r="A683">
        <v>5</v>
      </c>
    </row>
    <row r="684" spans="1:1" x14ac:dyDescent="0.8">
      <c r="A684">
        <v>5</v>
      </c>
    </row>
    <row r="687" spans="1:1" x14ac:dyDescent="0.8">
      <c r="A687" s="1" t="s">
        <v>73</v>
      </c>
    </row>
    <row r="688" spans="1:1" x14ac:dyDescent="0.8">
      <c r="A688" s="7" t="s">
        <v>74</v>
      </c>
    </row>
    <row r="689" spans="1:10" x14ac:dyDescent="0.8">
      <c r="A689" s="7">
        <v>28</v>
      </c>
      <c r="C689" t="s">
        <v>32</v>
      </c>
    </row>
    <row r="690" spans="1:10" x14ac:dyDescent="0.8">
      <c r="A690" s="7">
        <v>28</v>
      </c>
    </row>
    <row r="691" spans="1:10" ht="24.6" thickBot="1" x14ac:dyDescent="0.85">
      <c r="A691" s="7">
        <v>28</v>
      </c>
    </row>
    <row r="692" spans="1:10" x14ac:dyDescent="0.8">
      <c r="A692" s="7">
        <v>28</v>
      </c>
      <c r="C692" t="s">
        <v>57</v>
      </c>
      <c r="D692">
        <f>MAX(A689:A738)</f>
        <v>47</v>
      </c>
      <c r="F692" t="s">
        <v>75</v>
      </c>
      <c r="G692" t="s">
        <v>76</v>
      </c>
      <c r="I692" s="9" t="s">
        <v>76</v>
      </c>
      <c r="J692" s="9" t="s">
        <v>31</v>
      </c>
    </row>
    <row r="693" spans="1:10" x14ac:dyDescent="0.8">
      <c r="A693" s="7">
        <v>29</v>
      </c>
      <c r="C693" t="s">
        <v>58</v>
      </c>
      <c r="D693">
        <f>MIN(A689:A738)</f>
        <v>28</v>
      </c>
      <c r="F693" t="s">
        <v>77</v>
      </c>
      <c r="G693">
        <v>30</v>
      </c>
      <c r="I693">
        <v>30</v>
      </c>
      <c r="J693">
        <v>10</v>
      </c>
    </row>
    <row r="694" spans="1:10" x14ac:dyDescent="0.8">
      <c r="A694" s="7">
        <v>29</v>
      </c>
      <c r="F694" t="s">
        <v>78</v>
      </c>
      <c r="G694">
        <v>35</v>
      </c>
      <c r="I694">
        <v>35</v>
      </c>
      <c r="J694">
        <v>13</v>
      </c>
    </row>
    <row r="695" spans="1:10" x14ac:dyDescent="0.8">
      <c r="A695" s="7">
        <v>29</v>
      </c>
      <c r="C695" s="1" t="s">
        <v>71</v>
      </c>
      <c r="D695" s="11" t="s">
        <v>31</v>
      </c>
      <c r="F695" t="s">
        <v>79</v>
      </c>
      <c r="G695">
        <v>40</v>
      </c>
      <c r="I695">
        <v>40</v>
      </c>
      <c r="J695">
        <v>15</v>
      </c>
    </row>
    <row r="696" spans="1:10" x14ac:dyDescent="0.8">
      <c r="A696" s="7">
        <v>30</v>
      </c>
      <c r="C696" s="1" t="s">
        <v>77</v>
      </c>
      <c r="D696" s="1">
        <v>10</v>
      </c>
      <c r="F696" t="s">
        <v>80</v>
      </c>
      <c r="G696">
        <v>45</v>
      </c>
      <c r="I696">
        <v>45</v>
      </c>
      <c r="J696">
        <v>10</v>
      </c>
    </row>
    <row r="697" spans="1:10" x14ac:dyDescent="0.8">
      <c r="A697" s="7">
        <v>30</v>
      </c>
      <c r="C697" s="1" t="s">
        <v>78</v>
      </c>
      <c r="D697" s="1">
        <v>13</v>
      </c>
      <c r="F697" t="s">
        <v>81</v>
      </c>
      <c r="G697">
        <v>50</v>
      </c>
      <c r="I697">
        <v>50</v>
      </c>
      <c r="J697">
        <v>2</v>
      </c>
    </row>
    <row r="698" spans="1:10" ht="24.6" thickBot="1" x14ac:dyDescent="0.85">
      <c r="A698" s="7">
        <v>30</v>
      </c>
      <c r="C698" s="1" t="s">
        <v>79</v>
      </c>
      <c r="D698" s="1">
        <v>15</v>
      </c>
      <c r="I698" s="8" t="s">
        <v>30</v>
      </c>
      <c r="J698" s="8">
        <v>0</v>
      </c>
    </row>
    <row r="699" spans="1:10" x14ac:dyDescent="0.8">
      <c r="A699" s="7">
        <v>31</v>
      </c>
      <c r="C699" s="1" t="s">
        <v>80</v>
      </c>
      <c r="D699" s="1">
        <v>10</v>
      </c>
    </row>
    <row r="700" spans="1:10" x14ac:dyDescent="0.8">
      <c r="A700" s="7">
        <v>31</v>
      </c>
      <c r="C700" s="1" t="s">
        <v>81</v>
      </c>
      <c r="D700" s="1">
        <v>2</v>
      </c>
    </row>
    <row r="701" spans="1:10" x14ac:dyDescent="0.8">
      <c r="A701" s="7">
        <v>31</v>
      </c>
    </row>
    <row r="702" spans="1:10" x14ac:dyDescent="0.8">
      <c r="A702" s="7">
        <v>32</v>
      </c>
      <c r="C702" s="1" t="s">
        <v>33</v>
      </c>
    </row>
    <row r="703" spans="1:10" x14ac:dyDescent="0.8">
      <c r="A703" s="7">
        <v>32</v>
      </c>
    </row>
    <row r="704" spans="1:10" x14ac:dyDescent="0.8">
      <c r="A704" s="7">
        <v>33</v>
      </c>
    </row>
    <row r="705" spans="1:3" x14ac:dyDescent="0.8">
      <c r="A705" s="7">
        <v>33</v>
      </c>
      <c r="C705">
        <f>AVERAGE(A689:A738)</f>
        <v>36.14</v>
      </c>
    </row>
    <row r="706" spans="1:3" x14ac:dyDescent="0.8">
      <c r="A706" s="7">
        <v>33</v>
      </c>
    </row>
    <row r="707" spans="1:3" x14ac:dyDescent="0.8">
      <c r="A707" s="7">
        <v>34</v>
      </c>
      <c r="C707" t="s">
        <v>34</v>
      </c>
    </row>
    <row r="708" spans="1:3" x14ac:dyDescent="0.8">
      <c r="A708" s="7">
        <v>34</v>
      </c>
    </row>
    <row r="709" spans="1:3" x14ac:dyDescent="0.8">
      <c r="A709" s="7">
        <v>35</v>
      </c>
      <c r="C709" s="1"/>
    </row>
    <row r="710" spans="1:3" x14ac:dyDescent="0.8">
      <c r="A710" s="7">
        <v>35</v>
      </c>
      <c r="C710" s="1"/>
    </row>
    <row r="711" spans="1:3" x14ac:dyDescent="0.8">
      <c r="A711" s="7">
        <v>35</v>
      </c>
      <c r="C711" s="1"/>
    </row>
    <row r="712" spans="1:3" x14ac:dyDescent="0.8">
      <c r="A712" s="7">
        <v>36</v>
      </c>
      <c r="C712" s="1"/>
    </row>
    <row r="713" spans="1:3" x14ac:dyDescent="0.8">
      <c r="A713" s="7">
        <v>36</v>
      </c>
      <c r="C713" s="1"/>
    </row>
    <row r="714" spans="1:3" x14ac:dyDescent="0.8">
      <c r="A714" s="7">
        <v>36</v>
      </c>
    </row>
    <row r="715" spans="1:3" x14ac:dyDescent="0.8">
      <c r="A715" s="7">
        <v>37</v>
      </c>
    </row>
    <row r="716" spans="1:3" x14ac:dyDescent="0.8">
      <c r="A716" s="7">
        <v>37</v>
      </c>
    </row>
    <row r="717" spans="1:3" x14ac:dyDescent="0.8">
      <c r="A717" s="7">
        <v>37</v>
      </c>
    </row>
    <row r="718" spans="1:3" x14ac:dyDescent="0.8">
      <c r="A718" s="7">
        <v>38</v>
      </c>
    </row>
    <row r="719" spans="1:3" x14ac:dyDescent="0.8">
      <c r="A719" s="7">
        <v>38</v>
      </c>
    </row>
    <row r="720" spans="1:3" x14ac:dyDescent="0.8">
      <c r="A720" s="7">
        <v>38</v>
      </c>
    </row>
    <row r="721" spans="1:1" x14ac:dyDescent="0.8">
      <c r="A721" s="7">
        <v>39</v>
      </c>
    </row>
    <row r="722" spans="1:1" x14ac:dyDescent="0.8">
      <c r="A722" s="7">
        <v>39</v>
      </c>
    </row>
    <row r="723" spans="1:1" x14ac:dyDescent="0.8">
      <c r="A723" s="7">
        <v>39</v>
      </c>
    </row>
    <row r="724" spans="1:1" x14ac:dyDescent="0.8">
      <c r="A724" s="7">
        <v>39</v>
      </c>
    </row>
    <row r="725" spans="1:1" x14ac:dyDescent="0.8">
      <c r="A725" s="7">
        <v>40</v>
      </c>
    </row>
    <row r="726" spans="1:1" x14ac:dyDescent="0.8">
      <c r="A726" s="7">
        <v>40</v>
      </c>
    </row>
    <row r="727" spans="1:1" x14ac:dyDescent="0.8">
      <c r="A727" s="7">
        <v>41</v>
      </c>
    </row>
    <row r="728" spans="1:1" x14ac:dyDescent="0.8">
      <c r="A728" s="7">
        <v>41</v>
      </c>
    </row>
    <row r="729" spans="1:1" x14ac:dyDescent="0.8">
      <c r="A729" s="7">
        <v>42</v>
      </c>
    </row>
    <row r="730" spans="1:1" x14ac:dyDescent="0.8">
      <c r="A730" s="7">
        <v>42</v>
      </c>
    </row>
    <row r="731" spans="1:1" x14ac:dyDescent="0.8">
      <c r="A731" s="7">
        <v>42</v>
      </c>
    </row>
    <row r="732" spans="1:1" x14ac:dyDescent="0.8">
      <c r="A732" s="7">
        <v>43</v>
      </c>
    </row>
    <row r="733" spans="1:1" x14ac:dyDescent="0.8">
      <c r="A733" s="7">
        <v>43</v>
      </c>
    </row>
    <row r="734" spans="1:1" x14ac:dyDescent="0.8">
      <c r="A734" s="7">
        <v>43</v>
      </c>
    </row>
    <row r="735" spans="1:1" x14ac:dyDescent="0.8">
      <c r="A735" s="7">
        <v>45</v>
      </c>
    </row>
    <row r="736" spans="1:1" x14ac:dyDescent="0.8">
      <c r="A736" s="7">
        <v>45</v>
      </c>
    </row>
    <row r="737" spans="1:10" x14ac:dyDescent="0.8">
      <c r="A737" s="7">
        <v>46</v>
      </c>
    </row>
    <row r="738" spans="1:10" x14ac:dyDescent="0.8">
      <c r="A738" s="7">
        <v>47</v>
      </c>
    </row>
    <row r="741" spans="1:10" x14ac:dyDescent="0.8">
      <c r="A741" s="1" t="s">
        <v>82</v>
      </c>
    </row>
    <row r="742" spans="1:10" x14ac:dyDescent="0.8">
      <c r="A742" s="7" t="s">
        <v>83</v>
      </c>
    </row>
    <row r="743" spans="1:10" x14ac:dyDescent="0.8">
      <c r="A743" s="7">
        <v>118</v>
      </c>
      <c r="C743" t="s">
        <v>32</v>
      </c>
    </row>
    <row r="744" spans="1:10" x14ac:dyDescent="0.8">
      <c r="A744" s="7">
        <v>119</v>
      </c>
    </row>
    <row r="745" spans="1:10" ht="24.6" thickBot="1" x14ac:dyDescent="0.85">
      <c r="A745" s="7">
        <v>119</v>
      </c>
    </row>
    <row r="746" spans="1:10" x14ac:dyDescent="0.8">
      <c r="A746" s="7">
        <v>119</v>
      </c>
      <c r="C746" t="s">
        <v>84</v>
      </c>
      <c r="D746">
        <f>MAX(A743:A842)</f>
        <v>148</v>
      </c>
      <c r="F746" t="s">
        <v>59</v>
      </c>
      <c r="G746" t="s">
        <v>64</v>
      </c>
      <c r="I746" s="9" t="s">
        <v>64</v>
      </c>
      <c r="J746" s="9" t="s">
        <v>31</v>
      </c>
    </row>
    <row r="747" spans="1:10" x14ac:dyDescent="0.8">
      <c r="A747" s="7">
        <v>119</v>
      </c>
      <c r="C747" t="s">
        <v>85</v>
      </c>
      <c r="D747">
        <f>MIN(A743:A842)</f>
        <v>118</v>
      </c>
      <c r="F747" s="13" t="s">
        <v>86</v>
      </c>
      <c r="G747" s="12">
        <v>122</v>
      </c>
      <c r="I747">
        <v>122</v>
      </c>
      <c r="J747">
        <v>11</v>
      </c>
    </row>
    <row r="748" spans="1:10" x14ac:dyDescent="0.8">
      <c r="A748" s="7">
        <v>120</v>
      </c>
      <c r="F748" s="13" t="s">
        <v>87</v>
      </c>
      <c r="G748" s="12">
        <v>127</v>
      </c>
      <c r="I748">
        <v>127</v>
      </c>
      <c r="J748">
        <v>24</v>
      </c>
    </row>
    <row r="749" spans="1:10" x14ac:dyDescent="0.8">
      <c r="A749" s="7">
        <v>122</v>
      </c>
      <c r="F749" s="13" t="s">
        <v>88</v>
      </c>
      <c r="G749" s="12">
        <v>132</v>
      </c>
      <c r="I749">
        <v>132</v>
      </c>
      <c r="J749">
        <v>26</v>
      </c>
    </row>
    <row r="750" spans="1:10" x14ac:dyDescent="0.8">
      <c r="A750" s="7">
        <v>122</v>
      </c>
      <c r="F750" s="13" t="s">
        <v>89</v>
      </c>
      <c r="G750" s="12">
        <v>137</v>
      </c>
      <c r="I750">
        <v>137</v>
      </c>
      <c r="J750">
        <v>27</v>
      </c>
    </row>
    <row r="751" spans="1:10" x14ac:dyDescent="0.8">
      <c r="A751" s="7">
        <v>122</v>
      </c>
      <c r="C751" s="14" t="s">
        <v>59</v>
      </c>
      <c r="D751" s="15" t="s">
        <v>31</v>
      </c>
      <c r="F751" s="13" t="s">
        <v>90</v>
      </c>
      <c r="G751" s="12">
        <v>142</v>
      </c>
      <c r="I751">
        <v>142</v>
      </c>
      <c r="J751">
        <v>10</v>
      </c>
    </row>
    <row r="752" spans="1:10" x14ac:dyDescent="0.8">
      <c r="A752" s="7">
        <v>122</v>
      </c>
      <c r="C752" s="16" t="s">
        <v>86</v>
      </c>
      <c r="D752" s="14">
        <v>11</v>
      </c>
      <c r="F752" s="13" t="s">
        <v>91</v>
      </c>
      <c r="G752" s="12">
        <v>148</v>
      </c>
      <c r="I752">
        <v>148</v>
      </c>
      <c r="J752">
        <v>2</v>
      </c>
    </row>
    <row r="753" spans="1:10" ht="24.6" thickBot="1" x14ac:dyDescent="0.85">
      <c r="A753" s="7">
        <v>122</v>
      </c>
      <c r="C753" s="16" t="s">
        <v>87</v>
      </c>
      <c r="D753" s="14">
        <v>24</v>
      </c>
      <c r="I753" s="8" t="s">
        <v>30</v>
      </c>
      <c r="J753" s="8">
        <v>0</v>
      </c>
    </row>
    <row r="754" spans="1:10" x14ac:dyDescent="0.8">
      <c r="A754" s="7">
        <v>123</v>
      </c>
      <c r="C754" s="16" t="s">
        <v>88</v>
      </c>
      <c r="D754" s="14">
        <v>26</v>
      </c>
    </row>
    <row r="755" spans="1:10" x14ac:dyDescent="0.8">
      <c r="A755" s="7">
        <v>124</v>
      </c>
      <c r="C755" s="16" t="s">
        <v>89</v>
      </c>
      <c r="D755" s="14">
        <v>27</v>
      </c>
    </row>
    <row r="756" spans="1:10" x14ac:dyDescent="0.8">
      <c r="A756" s="7">
        <v>124</v>
      </c>
      <c r="C756" s="16" t="s">
        <v>90</v>
      </c>
      <c r="D756" s="14">
        <v>10</v>
      </c>
    </row>
    <row r="757" spans="1:10" x14ac:dyDescent="0.8">
      <c r="A757" s="7">
        <v>124</v>
      </c>
      <c r="C757" s="16" t="s">
        <v>91</v>
      </c>
      <c r="D757" s="14">
        <v>2</v>
      </c>
    </row>
    <row r="758" spans="1:10" x14ac:dyDescent="0.8">
      <c r="A758" s="7">
        <v>124</v>
      </c>
    </row>
    <row r="759" spans="1:10" x14ac:dyDescent="0.8">
      <c r="A759" s="7">
        <v>125</v>
      </c>
      <c r="C759" t="s">
        <v>33</v>
      </c>
    </row>
    <row r="760" spans="1:10" x14ac:dyDescent="0.8">
      <c r="A760" s="7">
        <v>125</v>
      </c>
    </row>
    <row r="761" spans="1:10" x14ac:dyDescent="0.8">
      <c r="A761" s="7">
        <v>125</v>
      </c>
    </row>
    <row r="762" spans="1:10" x14ac:dyDescent="0.8">
      <c r="A762" s="7">
        <v>125</v>
      </c>
      <c r="C762">
        <f>MEDIAN(A743:A842)</f>
        <v>130.5</v>
      </c>
    </row>
    <row r="763" spans="1:10" x14ac:dyDescent="0.8">
      <c r="A763" s="7">
        <v>125</v>
      </c>
    </row>
    <row r="764" spans="1:10" x14ac:dyDescent="0.8">
      <c r="A764" s="7">
        <v>125</v>
      </c>
    </row>
    <row r="765" spans="1:10" x14ac:dyDescent="0.8">
      <c r="A765" s="7">
        <v>125</v>
      </c>
      <c r="C765" t="s">
        <v>34</v>
      </c>
    </row>
    <row r="766" spans="1:10" x14ac:dyDescent="0.8">
      <c r="A766" s="7">
        <v>125</v>
      </c>
    </row>
    <row r="767" spans="1:10" x14ac:dyDescent="0.8">
      <c r="A767" s="7">
        <v>125</v>
      </c>
    </row>
    <row r="768" spans="1:10" x14ac:dyDescent="0.8">
      <c r="A768" s="7">
        <v>125</v>
      </c>
    </row>
    <row r="769" spans="1:1" x14ac:dyDescent="0.8">
      <c r="A769" s="7">
        <v>126</v>
      </c>
    </row>
    <row r="770" spans="1:1" x14ac:dyDescent="0.8">
      <c r="A770" s="7">
        <v>126</v>
      </c>
    </row>
    <row r="771" spans="1:1" x14ac:dyDescent="0.8">
      <c r="A771" s="7">
        <v>126</v>
      </c>
    </row>
    <row r="772" spans="1:1" x14ac:dyDescent="0.8">
      <c r="A772" s="7">
        <v>126</v>
      </c>
    </row>
    <row r="773" spans="1:1" x14ac:dyDescent="0.8">
      <c r="A773" s="7">
        <v>126</v>
      </c>
    </row>
    <row r="774" spans="1:1" x14ac:dyDescent="0.8">
      <c r="A774" s="7">
        <v>127</v>
      </c>
    </row>
    <row r="775" spans="1:1" x14ac:dyDescent="0.8">
      <c r="A775" s="7">
        <v>127</v>
      </c>
    </row>
    <row r="776" spans="1:1" x14ac:dyDescent="0.8">
      <c r="A776" s="7">
        <v>127</v>
      </c>
    </row>
    <row r="777" spans="1:1" x14ac:dyDescent="0.8">
      <c r="A777" s="7">
        <v>127</v>
      </c>
    </row>
    <row r="778" spans="1:1" x14ac:dyDescent="0.8">
      <c r="A778" s="7">
        <v>128</v>
      </c>
    </row>
    <row r="779" spans="1:1" x14ac:dyDescent="0.8">
      <c r="A779" s="7">
        <v>128</v>
      </c>
    </row>
    <row r="780" spans="1:1" x14ac:dyDescent="0.8">
      <c r="A780" s="7">
        <v>128</v>
      </c>
    </row>
    <row r="781" spans="1:1" x14ac:dyDescent="0.8">
      <c r="A781" s="7">
        <v>128</v>
      </c>
    </row>
    <row r="782" spans="1:1" x14ac:dyDescent="0.8">
      <c r="A782" s="7">
        <v>128</v>
      </c>
    </row>
    <row r="783" spans="1:1" x14ac:dyDescent="0.8">
      <c r="A783" s="7">
        <v>129</v>
      </c>
    </row>
    <row r="784" spans="1:1" x14ac:dyDescent="0.8">
      <c r="A784" s="7">
        <v>130</v>
      </c>
    </row>
    <row r="785" spans="1:1" x14ac:dyDescent="0.8">
      <c r="A785" s="7">
        <v>130</v>
      </c>
    </row>
    <row r="786" spans="1:1" x14ac:dyDescent="0.8">
      <c r="A786" s="7">
        <v>130</v>
      </c>
    </row>
    <row r="787" spans="1:1" x14ac:dyDescent="0.8">
      <c r="A787" s="7">
        <v>130</v>
      </c>
    </row>
    <row r="788" spans="1:1" x14ac:dyDescent="0.8">
      <c r="A788" s="7">
        <v>130</v>
      </c>
    </row>
    <row r="789" spans="1:1" x14ac:dyDescent="0.8">
      <c r="A789" s="7">
        <v>130</v>
      </c>
    </row>
    <row r="790" spans="1:1" x14ac:dyDescent="0.8">
      <c r="A790" s="7">
        <v>130</v>
      </c>
    </row>
    <row r="791" spans="1:1" x14ac:dyDescent="0.8">
      <c r="A791" s="7">
        <v>130</v>
      </c>
    </row>
    <row r="792" spans="1:1" x14ac:dyDescent="0.8">
      <c r="A792" s="7">
        <v>130</v>
      </c>
    </row>
    <row r="793" spans="1:1" x14ac:dyDescent="0.8">
      <c r="A793" s="7">
        <v>131</v>
      </c>
    </row>
    <row r="794" spans="1:1" x14ac:dyDescent="0.8">
      <c r="A794" s="7">
        <v>131</v>
      </c>
    </row>
    <row r="795" spans="1:1" x14ac:dyDescent="0.8">
      <c r="A795" s="7">
        <v>131</v>
      </c>
    </row>
    <row r="796" spans="1:1" x14ac:dyDescent="0.8">
      <c r="A796" s="7">
        <v>131</v>
      </c>
    </row>
    <row r="797" spans="1:1" x14ac:dyDescent="0.8">
      <c r="A797" s="7">
        <v>132</v>
      </c>
    </row>
    <row r="798" spans="1:1" x14ac:dyDescent="0.8">
      <c r="A798" s="7">
        <v>132</v>
      </c>
    </row>
    <row r="799" spans="1:1" x14ac:dyDescent="0.8">
      <c r="A799" s="7">
        <v>132</v>
      </c>
    </row>
    <row r="800" spans="1:1" x14ac:dyDescent="0.8">
      <c r="A800" s="7">
        <v>132</v>
      </c>
    </row>
    <row r="801" spans="1:1" x14ac:dyDescent="0.8">
      <c r="A801" s="7">
        <v>132</v>
      </c>
    </row>
    <row r="802" spans="1:1" x14ac:dyDescent="0.8">
      <c r="A802" s="7">
        <v>132</v>
      </c>
    </row>
    <row r="803" spans="1:1" x14ac:dyDescent="0.8">
      <c r="A803" s="7">
        <v>132</v>
      </c>
    </row>
    <row r="804" spans="1:1" x14ac:dyDescent="0.8">
      <c r="A804" s="7">
        <v>133</v>
      </c>
    </row>
    <row r="805" spans="1:1" x14ac:dyDescent="0.8">
      <c r="A805" s="7">
        <v>133</v>
      </c>
    </row>
    <row r="806" spans="1:1" x14ac:dyDescent="0.8">
      <c r="A806" s="7">
        <v>133</v>
      </c>
    </row>
    <row r="807" spans="1:1" x14ac:dyDescent="0.8">
      <c r="A807" s="7">
        <v>133</v>
      </c>
    </row>
    <row r="808" spans="1:1" x14ac:dyDescent="0.8">
      <c r="A808" s="7">
        <v>133</v>
      </c>
    </row>
    <row r="809" spans="1:1" x14ac:dyDescent="0.8">
      <c r="A809" s="7">
        <v>133</v>
      </c>
    </row>
    <row r="810" spans="1:1" x14ac:dyDescent="0.8">
      <c r="A810" s="7">
        <v>133</v>
      </c>
    </row>
    <row r="811" spans="1:1" x14ac:dyDescent="0.8">
      <c r="A811" s="7">
        <v>133</v>
      </c>
    </row>
    <row r="812" spans="1:1" x14ac:dyDescent="0.8">
      <c r="A812" s="7">
        <v>134</v>
      </c>
    </row>
    <row r="813" spans="1:1" x14ac:dyDescent="0.8">
      <c r="A813" s="7">
        <v>134</v>
      </c>
    </row>
    <row r="814" spans="1:1" x14ac:dyDescent="0.8">
      <c r="A814" s="7">
        <v>134</v>
      </c>
    </row>
    <row r="815" spans="1:1" x14ac:dyDescent="0.8">
      <c r="A815" s="7">
        <v>134</v>
      </c>
    </row>
    <row r="816" spans="1:1" x14ac:dyDescent="0.8">
      <c r="A816" s="7">
        <v>135</v>
      </c>
    </row>
    <row r="817" spans="1:1" x14ac:dyDescent="0.8">
      <c r="A817" s="7">
        <v>135</v>
      </c>
    </row>
    <row r="818" spans="1:1" x14ac:dyDescent="0.8">
      <c r="A818" s="7">
        <v>135</v>
      </c>
    </row>
    <row r="819" spans="1:1" x14ac:dyDescent="0.8">
      <c r="A819" s="7">
        <v>135</v>
      </c>
    </row>
    <row r="820" spans="1:1" x14ac:dyDescent="0.8">
      <c r="A820" s="7">
        <v>135</v>
      </c>
    </row>
    <row r="821" spans="1:1" x14ac:dyDescent="0.8">
      <c r="A821" s="7">
        <v>136</v>
      </c>
    </row>
    <row r="822" spans="1:1" x14ac:dyDescent="0.8">
      <c r="A822" s="7">
        <v>136</v>
      </c>
    </row>
    <row r="823" spans="1:1" x14ac:dyDescent="0.8">
      <c r="A823" s="7">
        <v>136</v>
      </c>
    </row>
    <row r="824" spans="1:1" x14ac:dyDescent="0.8">
      <c r="A824" s="7">
        <v>136</v>
      </c>
    </row>
    <row r="825" spans="1:1" x14ac:dyDescent="0.8">
      <c r="A825" s="7">
        <v>136</v>
      </c>
    </row>
    <row r="826" spans="1:1" x14ac:dyDescent="0.8">
      <c r="A826" s="7">
        <v>136</v>
      </c>
    </row>
    <row r="827" spans="1:1" x14ac:dyDescent="0.8">
      <c r="A827" s="7">
        <v>136</v>
      </c>
    </row>
    <row r="828" spans="1:1" x14ac:dyDescent="0.8">
      <c r="A828" s="7">
        <v>136</v>
      </c>
    </row>
    <row r="829" spans="1:1" x14ac:dyDescent="0.8">
      <c r="A829" s="7">
        <v>136</v>
      </c>
    </row>
    <row r="830" spans="1:1" x14ac:dyDescent="0.8">
      <c r="A830" s="7">
        <v>137</v>
      </c>
    </row>
    <row r="831" spans="1:1" x14ac:dyDescent="0.8">
      <c r="A831" s="7">
        <v>138</v>
      </c>
    </row>
    <row r="832" spans="1:1" x14ac:dyDescent="0.8">
      <c r="A832" s="7">
        <v>140</v>
      </c>
    </row>
    <row r="833" spans="1:10" x14ac:dyDescent="0.8">
      <c r="A833" s="7">
        <v>140</v>
      </c>
    </row>
    <row r="834" spans="1:10" x14ac:dyDescent="0.8">
      <c r="A834" s="7">
        <v>140</v>
      </c>
    </row>
    <row r="835" spans="1:10" x14ac:dyDescent="0.8">
      <c r="A835" s="7">
        <v>140</v>
      </c>
    </row>
    <row r="836" spans="1:10" x14ac:dyDescent="0.8">
      <c r="A836" s="7">
        <v>141</v>
      </c>
    </row>
    <row r="837" spans="1:10" x14ac:dyDescent="0.8">
      <c r="A837" s="7">
        <v>141</v>
      </c>
    </row>
    <row r="838" spans="1:10" x14ac:dyDescent="0.8">
      <c r="A838" s="7">
        <v>141</v>
      </c>
    </row>
    <row r="839" spans="1:10" x14ac:dyDescent="0.8">
      <c r="A839" s="7">
        <v>141</v>
      </c>
    </row>
    <row r="840" spans="1:10" x14ac:dyDescent="0.8">
      <c r="A840" s="7">
        <v>141</v>
      </c>
    </row>
    <row r="841" spans="1:10" x14ac:dyDescent="0.8">
      <c r="A841" s="7">
        <v>145</v>
      </c>
      <c r="J841" s="17"/>
    </row>
    <row r="842" spans="1:10" x14ac:dyDescent="0.8">
      <c r="A842" s="7">
        <v>148</v>
      </c>
    </row>
    <row r="844" spans="1:10" x14ac:dyDescent="0.8">
      <c r="A844" s="1" t="s">
        <v>92</v>
      </c>
    </row>
    <row r="845" spans="1:10" x14ac:dyDescent="0.8">
      <c r="A845" t="s">
        <v>93</v>
      </c>
      <c r="B845" t="s">
        <v>94</v>
      </c>
      <c r="C845" t="s">
        <v>95</v>
      </c>
      <c r="F845" s="17"/>
      <c r="G845" s="18"/>
      <c r="H845" s="17"/>
      <c r="I845" s="19"/>
    </row>
    <row r="846" spans="1:10" x14ac:dyDescent="0.8">
      <c r="A846">
        <v>35</v>
      </c>
      <c r="B846">
        <v>28</v>
      </c>
      <c r="C846">
        <v>37</v>
      </c>
      <c r="E846" t="s">
        <v>32</v>
      </c>
      <c r="G846" s="20"/>
    </row>
    <row r="847" spans="1:10" x14ac:dyDescent="0.8">
      <c r="A847">
        <v>37</v>
      </c>
      <c r="B847">
        <v>29</v>
      </c>
      <c r="C847">
        <v>38</v>
      </c>
    </row>
    <row r="848" spans="1:10" x14ac:dyDescent="0.8">
      <c r="A848">
        <v>38</v>
      </c>
      <c r="B848">
        <v>30</v>
      </c>
      <c r="C848">
        <v>39</v>
      </c>
    </row>
    <row r="849" spans="1:6" x14ac:dyDescent="0.8">
      <c r="A849">
        <v>39</v>
      </c>
      <c r="B849">
        <v>31</v>
      </c>
      <c r="C849">
        <v>40</v>
      </c>
    </row>
    <row r="850" spans="1:6" x14ac:dyDescent="0.8">
      <c r="A850">
        <v>40</v>
      </c>
      <c r="B850">
        <v>32</v>
      </c>
      <c r="C850">
        <v>41</v>
      </c>
    </row>
    <row r="851" spans="1:6" x14ac:dyDescent="0.8">
      <c r="A851">
        <v>41</v>
      </c>
      <c r="B851">
        <v>33</v>
      </c>
      <c r="C851">
        <v>41</v>
      </c>
    </row>
    <row r="852" spans="1:6" x14ac:dyDescent="0.8">
      <c r="A852">
        <v>42</v>
      </c>
      <c r="B852">
        <v>34</v>
      </c>
      <c r="C852">
        <v>42</v>
      </c>
    </row>
    <row r="853" spans="1:6" x14ac:dyDescent="0.8">
      <c r="A853">
        <v>43</v>
      </c>
      <c r="B853">
        <v>35</v>
      </c>
      <c r="C853">
        <v>43</v>
      </c>
    </row>
    <row r="854" spans="1:6" x14ac:dyDescent="0.8">
      <c r="A854">
        <v>44</v>
      </c>
      <c r="B854">
        <v>36</v>
      </c>
      <c r="C854">
        <v>44</v>
      </c>
    </row>
    <row r="855" spans="1:6" x14ac:dyDescent="0.8">
      <c r="A855">
        <v>45</v>
      </c>
      <c r="B855">
        <v>37</v>
      </c>
      <c r="C855">
        <v>45</v>
      </c>
    </row>
    <row r="859" spans="1:6" x14ac:dyDescent="0.8">
      <c r="E859" t="s">
        <v>33</v>
      </c>
    </row>
    <row r="862" spans="1:6" x14ac:dyDescent="0.8">
      <c r="E862" t="s">
        <v>93</v>
      </c>
      <c r="F862">
        <f>AVERAGE(A846:A855)</f>
        <v>40.4</v>
      </c>
    </row>
    <row r="863" spans="1:6" x14ac:dyDescent="0.8">
      <c r="E863" t="s">
        <v>94</v>
      </c>
      <c r="F863">
        <f>AVERAGE(B846:B855)</f>
        <v>32.5</v>
      </c>
    </row>
    <row r="864" spans="1:6" x14ac:dyDescent="0.8">
      <c r="E864" t="s">
        <v>95</v>
      </c>
      <c r="F864">
        <f>AVERAGE(C846:C855)</f>
        <v>41</v>
      </c>
    </row>
    <row r="866" spans="5:6" x14ac:dyDescent="0.8">
      <c r="E866" t="s">
        <v>34</v>
      </c>
    </row>
    <row r="869" spans="5:6" x14ac:dyDescent="0.8">
      <c r="E869" t="s">
        <v>93</v>
      </c>
      <c r="F869">
        <f>MAX(A846:A855)-MIN(A846:A855)</f>
        <v>10</v>
      </c>
    </row>
    <row r="870" spans="5:6" x14ac:dyDescent="0.8">
      <c r="E870" t="s">
        <v>94</v>
      </c>
      <c r="F870">
        <f>MAX(B846:B855)-MIN(B846:B855)</f>
        <v>9</v>
      </c>
    </row>
    <row r="871" spans="5:6" x14ac:dyDescent="0.8">
      <c r="E871" t="s">
        <v>95</v>
      </c>
      <c r="F871">
        <f>MAX(C846:C855)-MIN(C846:C855)</f>
        <v>8</v>
      </c>
    </row>
  </sheetData>
  <sortState xmlns:xlrd2="http://schemas.microsoft.com/office/spreadsheetml/2017/richdata2" ref="C846:C855">
    <sortCondition ref="C846:C855"/>
  </sortState>
  <pageMargins left="0.7" right="0.7" top="0.75" bottom="0.75" header="0.3" footer="0.3"/>
  <pageSetup orientation="portrait" r:id="rId1"/>
  <headerFooter differentFirst="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9BAF2-D3BC-4DF3-A307-DB988D71B1CF}">
  <dimension ref="A1:G1025"/>
  <sheetViews>
    <sheetView topLeftCell="A1009" zoomScale="86" workbookViewId="0">
      <selection activeCell="E925" sqref="E925"/>
    </sheetView>
  </sheetViews>
  <sheetFormatPr defaultRowHeight="24" x14ac:dyDescent="0.8"/>
  <cols>
    <col min="1" max="1" width="15.09765625" customWidth="1"/>
    <col min="4" max="4" width="18.19921875" customWidth="1"/>
    <col min="5" max="5" width="24.19921875" customWidth="1"/>
  </cols>
  <sheetData>
    <row r="1" spans="1:4" x14ac:dyDescent="0.8">
      <c r="A1" s="1" t="s">
        <v>96</v>
      </c>
    </row>
    <row r="2" spans="1:4" x14ac:dyDescent="0.8">
      <c r="A2" t="s">
        <v>97</v>
      </c>
      <c r="B2" s="21" t="s">
        <v>32</v>
      </c>
      <c r="C2" t="s">
        <v>98</v>
      </c>
      <c r="D2">
        <f>SKEW(A3:A52)</f>
        <v>5.4546017084340086E-2</v>
      </c>
    </row>
    <row r="3" spans="1:4" x14ac:dyDescent="0.8">
      <c r="A3">
        <v>-2.5</v>
      </c>
    </row>
    <row r="4" spans="1:4" x14ac:dyDescent="0.8">
      <c r="A4">
        <v>-2.1</v>
      </c>
    </row>
    <row r="5" spans="1:4" x14ac:dyDescent="0.8">
      <c r="A5">
        <v>-2</v>
      </c>
      <c r="B5" s="21" t="s">
        <v>33</v>
      </c>
      <c r="C5" t="s">
        <v>99</v>
      </c>
      <c r="D5">
        <f>KURT(A3:A52)</f>
        <v>-1.3042496425917371</v>
      </c>
    </row>
    <row r="6" spans="1:4" x14ac:dyDescent="0.8">
      <c r="A6">
        <v>-1.9</v>
      </c>
    </row>
    <row r="7" spans="1:4" x14ac:dyDescent="0.8">
      <c r="A7">
        <v>-1.8</v>
      </c>
      <c r="B7" s="21" t="s">
        <v>34</v>
      </c>
    </row>
    <row r="8" spans="1:4" x14ac:dyDescent="0.8">
      <c r="A8">
        <v>-1.7</v>
      </c>
    </row>
    <row r="9" spans="1:4" x14ac:dyDescent="0.8">
      <c r="A9">
        <v>-1.6</v>
      </c>
    </row>
    <row r="10" spans="1:4" x14ac:dyDescent="0.8">
      <c r="A10">
        <v>-1.5</v>
      </c>
    </row>
    <row r="11" spans="1:4" x14ac:dyDescent="0.8">
      <c r="A11">
        <v>-1.4</v>
      </c>
    </row>
    <row r="12" spans="1:4" x14ac:dyDescent="0.8">
      <c r="A12">
        <v>-1.4</v>
      </c>
    </row>
    <row r="13" spans="1:4" x14ac:dyDescent="0.8">
      <c r="A13">
        <v>-1.3</v>
      </c>
    </row>
    <row r="14" spans="1:4" x14ac:dyDescent="0.8">
      <c r="A14">
        <v>-1.2</v>
      </c>
    </row>
    <row r="15" spans="1:4" x14ac:dyDescent="0.8">
      <c r="A15">
        <v>-1.1000000000000001</v>
      </c>
    </row>
    <row r="16" spans="1:4" x14ac:dyDescent="0.8">
      <c r="A16">
        <v>-1</v>
      </c>
    </row>
    <row r="17" spans="1:1" x14ac:dyDescent="0.8">
      <c r="A17">
        <v>-0.9</v>
      </c>
    </row>
    <row r="18" spans="1:1" x14ac:dyDescent="0.8">
      <c r="A18">
        <v>-0.9</v>
      </c>
    </row>
    <row r="19" spans="1:1" x14ac:dyDescent="0.8">
      <c r="A19">
        <v>-0.8</v>
      </c>
    </row>
    <row r="20" spans="1:1" x14ac:dyDescent="0.8">
      <c r="A20">
        <v>-0.7</v>
      </c>
    </row>
    <row r="21" spans="1:1" x14ac:dyDescent="0.8">
      <c r="A21">
        <v>-0.6</v>
      </c>
    </row>
    <row r="22" spans="1:1" x14ac:dyDescent="0.8">
      <c r="A22">
        <v>-0.5</v>
      </c>
    </row>
    <row r="23" spans="1:1" x14ac:dyDescent="0.8">
      <c r="A23">
        <v>-0.4</v>
      </c>
    </row>
    <row r="24" spans="1:1" x14ac:dyDescent="0.8">
      <c r="A24">
        <v>-0.3</v>
      </c>
    </row>
    <row r="25" spans="1:1" x14ac:dyDescent="0.8">
      <c r="A25">
        <v>-0.3</v>
      </c>
    </row>
    <row r="26" spans="1:1" x14ac:dyDescent="0.8">
      <c r="A26">
        <v>-0.2</v>
      </c>
    </row>
    <row r="27" spans="1:1" x14ac:dyDescent="0.8">
      <c r="A27">
        <v>-0.1</v>
      </c>
    </row>
    <row r="28" spans="1:1" x14ac:dyDescent="0.8">
      <c r="A28">
        <v>0.3</v>
      </c>
    </row>
    <row r="29" spans="1:1" x14ac:dyDescent="0.8">
      <c r="A29">
        <v>0.5</v>
      </c>
    </row>
    <row r="30" spans="1:1" x14ac:dyDescent="0.8">
      <c r="A30">
        <v>0.6</v>
      </c>
    </row>
    <row r="31" spans="1:1" x14ac:dyDescent="0.8">
      <c r="A31">
        <v>0.7</v>
      </c>
    </row>
    <row r="32" spans="1:1" x14ac:dyDescent="0.8">
      <c r="A32">
        <v>0.8</v>
      </c>
    </row>
    <row r="33" spans="1:1" x14ac:dyDescent="0.8">
      <c r="A33">
        <v>0.9</v>
      </c>
    </row>
    <row r="34" spans="1:1" x14ac:dyDescent="0.8">
      <c r="A34">
        <v>1.1000000000000001</v>
      </c>
    </row>
    <row r="35" spans="1:1" x14ac:dyDescent="0.8">
      <c r="A35">
        <v>1.1000000000000001</v>
      </c>
    </row>
    <row r="36" spans="1:1" x14ac:dyDescent="0.8">
      <c r="A36">
        <v>1.2</v>
      </c>
    </row>
    <row r="37" spans="1:1" x14ac:dyDescent="0.8">
      <c r="A37">
        <v>1.3</v>
      </c>
    </row>
    <row r="38" spans="1:1" x14ac:dyDescent="0.8">
      <c r="A38">
        <v>1.4</v>
      </c>
    </row>
    <row r="39" spans="1:1" x14ac:dyDescent="0.8">
      <c r="A39">
        <v>1.5</v>
      </c>
    </row>
    <row r="40" spans="1:1" x14ac:dyDescent="0.8">
      <c r="A40">
        <v>1.6</v>
      </c>
    </row>
    <row r="41" spans="1:1" x14ac:dyDescent="0.8">
      <c r="A41">
        <v>1.7</v>
      </c>
    </row>
    <row r="42" spans="1:1" x14ac:dyDescent="0.8">
      <c r="A42">
        <v>1.8</v>
      </c>
    </row>
    <row r="43" spans="1:1" x14ac:dyDescent="0.8">
      <c r="A43">
        <v>1.9</v>
      </c>
    </row>
    <row r="44" spans="1:1" x14ac:dyDescent="0.8">
      <c r="A44">
        <v>2</v>
      </c>
    </row>
    <row r="45" spans="1:1" x14ac:dyDescent="0.8">
      <c r="A45">
        <v>2.1</v>
      </c>
    </row>
    <row r="46" spans="1:1" x14ac:dyDescent="0.8">
      <c r="A46">
        <v>2.2000000000000002</v>
      </c>
    </row>
    <row r="47" spans="1:1" x14ac:dyDescent="0.8">
      <c r="A47">
        <v>2.2999999999999998</v>
      </c>
    </row>
    <row r="48" spans="1:1" x14ac:dyDescent="0.8">
      <c r="A48">
        <v>2.4</v>
      </c>
    </row>
    <row r="49" spans="1:5" x14ac:dyDescent="0.8">
      <c r="A49">
        <v>2.5</v>
      </c>
    </row>
    <row r="50" spans="1:5" x14ac:dyDescent="0.8">
      <c r="A50">
        <v>2.6</v>
      </c>
    </row>
    <row r="51" spans="1:5" x14ac:dyDescent="0.8">
      <c r="A51">
        <v>2.7</v>
      </c>
    </row>
    <row r="52" spans="1:5" x14ac:dyDescent="0.8">
      <c r="A52">
        <v>2.8</v>
      </c>
    </row>
    <row r="54" spans="1:5" x14ac:dyDescent="0.8">
      <c r="A54" s="1" t="s">
        <v>100</v>
      </c>
    </row>
    <row r="55" spans="1:5" x14ac:dyDescent="0.8">
      <c r="A55">
        <v>2</v>
      </c>
      <c r="C55" t="s">
        <v>32</v>
      </c>
      <c r="D55" t="s">
        <v>98</v>
      </c>
      <c r="E55">
        <f>SKEW(A55:A150)</f>
        <v>0.22402536454542213</v>
      </c>
    </row>
    <row r="56" spans="1:5" x14ac:dyDescent="0.8">
      <c r="A56">
        <v>2</v>
      </c>
    </row>
    <row r="57" spans="1:5" x14ac:dyDescent="0.8">
      <c r="A57">
        <v>2</v>
      </c>
      <c r="C57" t="s">
        <v>33</v>
      </c>
      <c r="D57" t="s">
        <v>99</v>
      </c>
      <c r="E57">
        <f>KURT(A55:A150)</f>
        <v>-0.9312091245252887</v>
      </c>
    </row>
    <row r="58" spans="1:5" x14ac:dyDescent="0.8">
      <c r="A58">
        <v>2.1</v>
      </c>
    </row>
    <row r="59" spans="1:5" x14ac:dyDescent="0.8">
      <c r="A59">
        <v>2.2000000000000002</v>
      </c>
      <c r="C59" t="s">
        <v>34</v>
      </c>
    </row>
    <row r="60" spans="1:5" x14ac:dyDescent="0.8">
      <c r="A60">
        <v>2.2000000000000002</v>
      </c>
    </row>
    <row r="61" spans="1:5" x14ac:dyDescent="0.8">
      <c r="A61">
        <v>2.2000000000000002</v>
      </c>
    </row>
    <row r="62" spans="1:5" x14ac:dyDescent="0.8">
      <c r="A62">
        <v>2.2999999999999998</v>
      </c>
    </row>
    <row r="63" spans="1:5" x14ac:dyDescent="0.8">
      <c r="A63">
        <v>2.4</v>
      </c>
    </row>
    <row r="64" spans="1:5" x14ac:dyDescent="0.8">
      <c r="A64">
        <v>2.4</v>
      </c>
    </row>
    <row r="65" spans="1:1" x14ac:dyDescent="0.8">
      <c r="A65">
        <v>2.4</v>
      </c>
    </row>
    <row r="66" spans="1:1" x14ac:dyDescent="0.8">
      <c r="A66">
        <v>2.5</v>
      </c>
    </row>
    <row r="67" spans="1:1" x14ac:dyDescent="0.8">
      <c r="A67">
        <v>2.5</v>
      </c>
    </row>
    <row r="68" spans="1:1" x14ac:dyDescent="0.8">
      <c r="A68">
        <v>2.5</v>
      </c>
    </row>
    <row r="69" spans="1:1" x14ac:dyDescent="0.8">
      <c r="A69">
        <v>2.5</v>
      </c>
    </row>
    <row r="70" spans="1:1" x14ac:dyDescent="0.8">
      <c r="A70">
        <v>2.6</v>
      </c>
    </row>
    <row r="71" spans="1:1" x14ac:dyDescent="0.8">
      <c r="A71">
        <v>2.6</v>
      </c>
    </row>
    <row r="72" spans="1:1" x14ac:dyDescent="0.8">
      <c r="A72">
        <v>2.6</v>
      </c>
    </row>
    <row r="73" spans="1:1" x14ac:dyDescent="0.8">
      <c r="A73">
        <v>2.7</v>
      </c>
    </row>
    <row r="74" spans="1:1" x14ac:dyDescent="0.8">
      <c r="A74">
        <v>2.7</v>
      </c>
    </row>
    <row r="75" spans="1:1" x14ac:dyDescent="0.8">
      <c r="A75">
        <v>2.7</v>
      </c>
    </row>
    <row r="76" spans="1:1" x14ac:dyDescent="0.8">
      <c r="A76">
        <v>2.7</v>
      </c>
    </row>
    <row r="77" spans="1:1" x14ac:dyDescent="0.8">
      <c r="A77">
        <v>2.7</v>
      </c>
    </row>
    <row r="78" spans="1:1" x14ac:dyDescent="0.8">
      <c r="A78">
        <v>2.7</v>
      </c>
    </row>
    <row r="79" spans="1:1" x14ac:dyDescent="0.8">
      <c r="A79">
        <v>2.8</v>
      </c>
    </row>
    <row r="80" spans="1:1" x14ac:dyDescent="0.8">
      <c r="A80">
        <v>2.8</v>
      </c>
    </row>
    <row r="81" spans="1:1" x14ac:dyDescent="0.8">
      <c r="A81">
        <v>2.8</v>
      </c>
    </row>
    <row r="82" spans="1:1" x14ac:dyDescent="0.8">
      <c r="A82">
        <v>2.8</v>
      </c>
    </row>
    <row r="83" spans="1:1" x14ac:dyDescent="0.8">
      <c r="A83">
        <v>2.8</v>
      </c>
    </row>
    <row r="84" spans="1:1" x14ac:dyDescent="0.8">
      <c r="A84">
        <v>2.9</v>
      </c>
    </row>
    <row r="85" spans="1:1" x14ac:dyDescent="0.8">
      <c r="A85">
        <v>2.9</v>
      </c>
    </row>
    <row r="86" spans="1:1" x14ac:dyDescent="0.8">
      <c r="A86">
        <v>2.9</v>
      </c>
    </row>
    <row r="87" spans="1:1" x14ac:dyDescent="0.8">
      <c r="A87">
        <v>2.9</v>
      </c>
    </row>
    <row r="88" spans="1:1" x14ac:dyDescent="0.8">
      <c r="A88">
        <v>3</v>
      </c>
    </row>
    <row r="89" spans="1:1" x14ac:dyDescent="0.8">
      <c r="A89">
        <v>3</v>
      </c>
    </row>
    <row r="90" spans="1:1" x14ac:dyDescent="0.8">
      <c r="A90">
        <v>3</v>
      </c>
    </row>
    <row r="91" spans="1:1" x14ac:dyDescent="0.8">
      <c r="A91">
        <v>3</v>
      </c>
    </row>
    <row r="92" spans="1:1" x14ac:dyDescent="0.8">
      <c r="A92">
        <v>3</v>
      </c>
    </row>
    <row r="93" spans="1:1" x14ac:dyDescent="0.8">
      <c r="A93">
        <v>3.1</v>
      </c>
    </row>
    <row r="94" spans="1:1" x14ac:dyDescent="0.8">
      <c r="A94">
        <v>3.1</v>
      </c>
    </row>
    <row r="95" spans="1:1" x14ac:dyDescent="0.8">
      <c r="A95">
        <v>3.1</v>
      </c>
    </row>
    <row r="96" spans="1:1" x14ac:dyDescent="0.8">
      <c r="A96">
        <v>3.1</v>
      </c>
    </row>
    <row r="97" spans="1:1" x14ac:dyDescent="0.8">
      <c r="A97">
        <v>3.2</v>
      </c>
    </row>
    <row r="98" spans="1:1" x14ac:dyDescent="0.8">
      <c r="A98">
        <v>3.2</v>
      </c>
    </row>
    <row r="99" spans="1:1" x14ac:dyDescent="0.8">
      <c r="A99">
        <v>3.2</v>
      </c>
    </row>
    <row r="100" spans="1:1" x14ac:dyDescent="0.8">
      <c r="A100">
        <v>3.2</v>
      </c>
    </row>
    <row r="101" spans="1:1" x14ac:dyDescent="0.8">
      <c r="A101">
        <v>3.3</v>
      </c>
    </row>
    <row r="102" spans="1:1" x14ac:dyDescent="0.8">
      <c r="A102">
        <v>3.3</v>
      </c>
    </row>
    <row r="103" spans="1:1" x14ac:dyDescent="0.8">
      <c r="A103">
        <v>3.3</v>
      </c>
    </row>
    <row r="104" spans="1:1" x14ac:dyDescent="0.8">
      <c r="A104">
        <v>3.3</v>
      </c>
    </row>
    <row r="105" spans="1:1" x14ac:dyDescent="0.8">
      <c r="A105">
        <v>3.3</v>
      </c>
    </row>
    <row r="106" spans="1:1" x14ac:dyDescent="0.8">
      <c r="A106">
        <v>3.3</v>
      </c>
    </row>
    <row r="107" spans="1:1" x14ac:dyDescent="0.8">
      <c r="A107">
        <v>3.4</v>
      </c>
    </row>
    <row r="108" spans="1:1" x14ac:dyDescent="0.8">
      <c r="A108">
        <v>3.4</v>
      </c>
    </row>
    <row r="109" spans="1:1" x14ac:dyDescent="0.8">
      <c r="A109">
        <v>3.4</v>
      </c>
    </row>
    <row r="110" spans="1:1" x14ac:dyDescent="0.8">
      <c r="A110">
        <v>3.5</v>
      </c>
    </row>
    <row r="111" spans="1:1" x14ac:dyDescent="0.8">
      <c r="A111">
        <v>3.5</v>
      </c>
    </row>
    <row r="112" spans="1:1" x14ac:dyDescent="0.8">
      <c r="A112">
        <v>3.5</v>
      </c>
    </row>
    <row r="113" spans="1:1" x14ac:dyDescent="0.8">
      <c r="A113">
        <v>3.6</v>
      </c>
    </row>
    <row r="114" spans="1:1" x14ac:dyDescent="0.8">
      <c r="A114">
        <v>3.6</v>
      </c>
    </row>
    <row r="115" spans="1:1" x14ac:dyDescent="0.8">
      <c r="A115">
        <v>3.6</v>
      </c>
    </row>
    <row r="116" spans="1:1" x14ac:dyDescent="0.8">
      <c r="A116">
        <v>3.7</v>
      </c>
    </row>
    <row r="117" spans="1:1" x14ac:dyDescent="0.8">
      <c r="A117">
        <v>3.7</v>
      </c>
    </row>
    <row r="118" spans="1:1" x14ac:dyDescent="0.8">
      <c r="A118">
        <v>3.7</v>
      </c>
    </row>
    <row r="119" spans="1:1" x14ac:dyDescent="0.8">
      <c r="A119">
        <v>3.8</v>
      </c>
    </row>
    <row r="120" spans="1:1" x14ac:dyDescent="0.8">
      <c r="A120">
        <v>3.8</v>
      </c>
    </row>
    <row r="121" spans="1:1" x14ac:dyDescent="0.8">
      <c r="A121">
        <v>3.8</v>
      </c>
    </row>
    <row r="122" spans="1:1" x14ac:dyDescent="0.8">
      <c r="A122">
        <v>3.9</v>
      </c>
    </row>
    <row r="123" spans="1:1" x14ac:dyDescent="0.8">
      <c r="A123">
        <v>3.9</v>
      </c>
    </row>
    <row r="124" spans="1:1" x14ac:dyDescent="0.8">
      <c r="A124">
        <v>3.9</v>
      </c>
    </row>
    <row r="125" spans="1:1" x14ac:dyDescent="0.8">
      <c r="A125">
        <v>4</v>
      </c>
    </row>
    <row r="126" spans="1:1" x14ac:dyDescent="0.8">
      <c r="A126">
        <v>4</v>
      </c>
    </row>
    <row r="127" spans="1:1" x14ac:dyDescent="0.8">
      <c r="A127">
        <v>4</v>
      </c>
    </row>
    <row r="128" spans="1:1" x14ac:dyDescent="0.8">
      <c r="A128">
        <v>4.0999999999999996</v>
      </c>
    </row>
    <row r="129" spans="1:1" x14ac:dyDescent="0.8">
      <c r="A129">
        <v>4.0999999999999996</v>
      </c>
    </row>
    <row r="130" spans="1:1" x14ac:dyDescent="0.8">
      <c r="A130">
        <v>4.0999999999999996</v>
      </c>
    </row>
    <row r="131" spans="1:1" x14ac:dyDescent="0.8">
      <c r="A131">
        <v>4.2</v>
      </c>
    </row>
    <row r="132" spans="1:1" x14ac:dyDescent="0.8">
      <c r="A132">
        <v>4.2</v>
      </c>
    </row>
    <row r="133" spans="1:1" x14ac:dyDescent="0.8">
      <c r="A133">
        <v>4.2</v>
      </c>
    </row>
    <row r="134" spans="1:1" x14ac:dyDescent="0.8">
      <c r="A134">
        <v>4.3</v>
      </c>
    </row>
    <row r="135" spans="1:1" x14ac:dyDescent="0.8">
      <c r="A135">
        <v>4.3</v>
      </c>
    </row>
    <row r="136" spans="1:1" x14ac:dyDescent="0.8">
      <c r="A136">
        <v>4.3</v>
      </c>
    </row>
    <row r="137" spans="1:1" x14ac:dyDescent="0.8">
      <c r="A137">
        <v>4.4000000000000004</v>
      </c>
    </row>
    <row r="138" spans="1:1" x14ac:dyDescent="0.8">
      <c r="A138">
        <v>4.4000000000000004</v>
      </c>
    </row>
    <row r="139" spans="1:1" x14ac:dyDescent="0.8">
      <c r="A139">
        <v>4.4000000000000004</v>
      </c>
    </row>
    <row r="140" spans="1:1" x14ac:dyDescent="0.8">
      <c r="A140">
        <v>4.5</v>
      </c>
    </row>
    <row r="141" spans="1:1" x14ac:dyDescent="0.8">
      <c r="A141">
        <v>4.5999999999999996</v>
      </c>
    </row>
    <row r="142" spans="1:1" x14ac:dyDescent="0.8">
      <c r="A142">
        <v>4.5999999999999996</v>
      </c>
    </row>
    <row r="143" spans="1:1" x14ac:dyDescent="0.8">
      <c r="A143">
        <v>4.5999999999999996</v>
      </c>
    </row>
    <row r="144" spans="1:1" x14ac:dyDescent="0.8">
      <c r="A144">
        <v>4.7</v>
      </c>
    </row>
    <row r="145" spans="1:5" x14ac:dyDescent="0.8">
      <c r="A145">
        <v>4.7</v>
      </c>
    </row>
    <row r="146" spans="1:5" x14ac:dyDescent="0.8">
      <c r="A146">
        <v>4.7</v>
      </c>
    </row>
    <row r="147" spans="1:5" x14ac:dyDescent="0.8">
      <c r="A147">
        <v>4.8</v>
      </c>
    </row>
    <row r="148" spans="1:5" x14ac:dyDescent="0.8">
      <c r="A148">
        <v>4.9000000000000004</v>
      </c>
    </row>
    <row r="149" spans="1:5" x14ac:dyDescent="0.8">
      <c r="A149">
        <v>4.9000000000000004</v>
      </c>
    </row>
    <row r="150" spans="1:5" x14ac:dyDescent="0.8">
      <c r="A150">
        <v>4.9000000000000004</v>
      </c>
    </row>
    <row r="152" spans="1:5" x14ac:dyDescent="0.8">
      <c r="A152" s="1" t="s">
        <v>101</v>
      </c>
    </row>
    <row r="153" spans="1:5" x14ac:dyDescent="0.8">
      <c r="A153">
        <v>2</v>
      </c>
    </row>
    <row r="154" spans="1:5" x14ac:dyDescent="0.8">
      <c r="A154">
        <v>2</v>
      </c>
      <c r="C154" t="s">
        <v>32</v>
      </c>
      <c r="D154" t="s">
        <v>98</v>
      </c>
      <c r="E154">
        <f>SKEW(A153:A252)</f>
        <v>-0.21090973977304125</v>
      </c>
    </row>
    <row r="155" spans="1:5" x14ac:dyDescent="0.8">
      <c r="A155">
        <v>2</v>
      </c>
    </row>
    <row r="156" spans="1:5" x14ac:dyDescent="0.8">
      <c r="A156">
        <v>2</v>
      </c>
      <c r="C156" t="s">
        <v>33</v>
      </c>
      <c r="D156" t="s">
        <v>99</v>
      </c>
      <c r="E156">
        <f>KURT(A153:A252)</f>
        <v>-0.74525627211662737</v>
      </c>
    </row>
    <row r="157" spans="1:5" x14ac:dyDescent="0.8">
      <c r="A157">
        <v>2</v>
      </c>
    </row>
    <row r="158" spans="1:5" x14ac:dyDescent="0.8">
      <c r="A158">
        <v>2</v>
      </c>
      <c r="C158" t="s">
        <v>34</v>
      </c>
    </row>
    <row r="159" spans="1:5" x14ac:dyDescent="0.8">
      <c r="A159">
        <v>2</v>
      </c>
    </row>
    <row r="160" spans="1:5" x14ac:dyDescent="0.8">
      <c r="A160">
        <v>2</v>
      </c>
    </row>
    <row r="161" spans="1:1" x14ac:dyDescent="0.8">
      <c r="A161">
        <v>3</v>
      </c>
    </row>
    <row r="162" spans="1:1" x14ac:dyDescent="0.8">
      <c r="A162">
        <v>3</v>
      </c>
    </row>
    <row r="163" spans="1:1" x14ac:dyDescent="0.8">
      <c r="A163">
        <v>3</v>
      </c>
    </row>
    <row r="164" spans="1:1" x14ac:dyDescent="0.8">
      <c r="A164">
        <v>3</v>
      </c>
    </row>
    <row r="165" spans="1:1" x14ac:dyDescent="0.8">
      <c r="A165">
        <v>3</v>
      </c>
    </row>
    <row r="166" spans="1:1" x14ac:dyDescent="0.8">
      <c r="A166">
        <v>3</v>
      </c>
    </row>
    <row r="167" spans="1:1" x14ac:dyDescent="0.8">
      <c r="A167">
        <v>3</v>
      </c>
    </row>
    <row r="168" spans="1:1" x14ac:dyDescent="0.8">
      <c r="A168">
        <v>3</v>
      </c>
    </row>
    <row r="169" spans="1:1" x14ac:dyDescent="0.8">
      <c r="A169">
        <v>3</v>
      </c>
    </row>
    <row r="170" spans="1:1" x14ac:dyDescent="0.8">
      <c r="A170">
        <v>3</v>
      </c>
    </row>
    <row r="171" spans="1:1" x14ac:dyDescent="0.8">
      <c r="A171">
        <v>3</v>
      </c>
    </row>
    <row r="172" spans="1:1" x14ac:dyDescent="0.8">
      <c r="A172">
        <v>3</v>
      </c>
    </row>
    <row r="173" spans="1:1" x14ac:dyDescent="0.8">
      <c r="A173">
        <v>3</v>
      </c>
    </row>
    <row r="174" spans="1:1" x14ac:dyDescent="0.8">
      <c r="A174">
        <v>3</v>
      </c>
    </row>
    <row r="175" spans="1:1" x14ac:dyDescent="0.8">
      <c r="A175">
        <v>3</v>
      </c>
    </row>
    <row r="176" spans="1:1" x14ac:dyDescent="0.8">
      <c r="A176">
        <v>3</v>
      </c>
    </row>
    <row r="177" spans="1:1" x14ac:dyDescent="0.8">
      <c r="A177">
        <v>3</v>
      </c>
    </row>
    <row r="178" spans="1:1" x14ac:dyDescent="0.8">
      <c r="A178">
        <v>3</v>
      </c>
    </row>
    <row r="179" spans="1:1" x14ac:dyDescent="0.8">
      <c r="A179">
        <v>3</v>
      </c>
    </row>
    <row r="180" spans="1:1" x14ac:dyDescent="0.8">
      <c r="A180">
        <v>3</v>
      </c>
    </row>
    <row r="181" spans="1:1" x14ac:dyDescent="0.8">
      <c r="A181">
        <v>3</v>
      </c>
    </row>
    <row r="182" spans="1:1" x14ac:dyDescent="0.8">
      <c r="A182">
        <v>3</v>
      </c>
    </row>
    <row r="183" spans="1:1" x14ac:dyDescent="0.8">
      <c r="A183">
        <v>3</v>
      </c>
    </row>
    <row r="184" spans="1:1" x14ac:dyDescent="0.8">
      <c r="A184">
        <v>3</v>
      </c>
    </row>
    <row r="185" spans="1:1" x14ac:dyDescent="0.8">
      <c r="A185">
        <v>3</v>
      </c>
    </row>
    <row r="186" spans="1:1" x14ac:dyDescent="0.8">
      <c r="A186">
        <v>3</v>
      </c>
    </row>
    <row r="187" spans="1:1" x14ac:dyDescent="0.8">
      <c r="A187">
        <v>3</v>
      </c>
    </row>
    <row r="188" spans="1:1" x14ac:dyDescent="0.8">
      <c r="A188">
        <v>3</v>
      </c>
    </row>
    <row r="189" spans="1:1" x14ac:dyDescent="0.8">
      <c r="A189">
        <v>3</v>
      </c>
    </row>
    <row r="190" spans="1:1" x14ac:dyDescent="0.8">
      <c r="A190">
        <v>3</v>
      </c>
    </row>
    <row r="191" spans="1:1" x14ac:dyDescent="0.8">
      <c r="A191">
        <v>4</v>
      </c>
    </row>
    <row r="192" spans="1:1" x14ac:dyDescent="0.8">
      <c r="A192">
        <v>4</v>
      </c>
    </row>
    <row r="193" spans="1:1" x14ac:dyDescent="0.8">
      <c r="A193">
        <v>4</v>
      </c>
    </row>
    <row r="194" spans="1:1" x14ac:dyDescent="0.8">
      <c r="A194">
        <v>4</v>
      </c>
    </row>
    <row r="195" spans="1:1" x14ac:dyDescent="0.8">
      <c r="A195">
        <v>4</v>
      </c>
    </row>
    <row r="196" spans="1:1" x14ac:dyDescent="0.8">
      <c r="A196">
        <v>4</v>
      </c>
    </row>
    <row r="197" spans="1:1" x14ac:dyDescent="0.8">
      <c r="A197">
        <v>4</v>
      </c>
    </row>
    <row r="198" spans="1:1" x14ac:dyDescent="0.8">
      <c r="A198">
        <v>4</v>
      </c>
    </row>
    <row r="199" spans="1:1" x14ac:dyDescent="0.8">
      <c r="A199">
        <v>4</v>
      </c>
    </row>
    <row r="200" spans="1:1" x14ac:dyDescent="0.8">
      <c r="A200">
        <v>4</v>
      </c>
    </row>
    <row r="201" spans="1:1" x14ac:dyDescent="0.8">
      <c r="A201">
        <v>4</v>
      </c>
    </row>
    <row r="202" spans="1:1" x14ac:dyDescent="0.8">
      <c r="A202">
        <v>4</v>
      </c>
    </row>
    <row r="203" spans="1:1" x14ac:dyDescent="0.8">
      <c r="A203">
        <v>4</v>
      </c>
    </row>
    <row r="204" spans="1:1" x14ac:dyDescent="0.8">
      <c r="A204">
        <v>4</v>
      </c>
    </row>
    <row r="205" spans="1:1" x14ac:dyDescent="0.8">
      <c r="A205">
        <v>4</v>
      </c>
    </row>
    <row r="206" spans="1:1" x14ac:dyDescent="0.8">
      <c r="A206">
        <v>4</v>
      </c>
    </row>
    <row r="207" spans="1:1" x14ac:dyDescent="0.8">
      <c r="A207">
        <v>4</v>
      </c>
    </row>
    <row r="208" spans="1:1" x14ac:dyDescent="0.8">
      <c r="A208">
        <v>4</v>
      </c>
    </row>
    <row r="209" spans="1:1" x14ac:dyDescent="0.8">
      <c r="A209">
        <v>4</v>
      </c>
    </row>
    <row r="210" spans="1:1" x14ac:dyDescent="0.8">
      <c r="A210">
        <v>4</v>
      </c>
    </row>
    <row r="211" spans="1:1" x14ac:dyDescent="0.8">
      <c r="A211">
        <v>4</v>
      </c>
    </row>
    <row r="212" spans="1:1" x14ac:dyDescent="0.8">
      <c r="A212">
        <v>4</v>
      </c>
    </row>
    <row r="213" spans="1:1" x14ac:dyDescent="0.8">
      <c r="A213">
        <v>4</v>
      </c>
    </row>
    <row r="214" spans="1:1" x14ac:dyDescent="0.8">
      <c r="A214">
        <v>4</v>
      </c>
    </row>
    <row r="215" spans="1:1" x14ac:dyDescent="0.8">
      <c r="A215">
        <v>4</v>
      </c>
    </row>
    <row r="216" spans="1:1" x14ac:dyDescent="0.8">
      <c r="A216">
        <v>4</v>
      </c>
    </row>
    <row r="217" spans="1:1" x14ac:dyDescent="0.8">
      <c r="A217">
        <v>4</v>
      </c>
    </row>
    <row r="218" spans="1:1" x14ac:dyDescent="0.8">
      <c r="A218">
        <v>4</v>
      </c>
    </row>
    <row r="219" spans="1:1" x14ac:dyDescent="0.8">
      <c r="A219">
        <v>4</v>
      </c>
    </row>
    <row r="220" spans="1:1" x14ac:dyDescent="0.8">
      <c r="A220">
        <v>4</v>
      </c>
    </row>
    <row r="221" spans="1:1" x14ac:dyDescent="0.8">
      <c r="A221">
        <v>4</v>
      </c>
    </row>
    <row r="222" spans="1:1" x14ac:dyDescent="0.8">
      <c r="A222">
        <v>4</v>
      </c>
    </row>
    <row r="223" spans="1:1" x14ac:dyDescent="0.8">
      <c r="A223">
        <v>4</v>
      </c>
    </row>
    <row r="224" spans="1:1" x14ac:dyDescent="0.8">
      <c r="A224">
        <v>4</v>
      </c>
    </row>
    <row r="225" spans="1:1" x14ac:dyDescent="0.8">
      <c r="A225">
        <v>4</v>
      </c>
    </row>
    <row r="226" spans="1:1" x14ac:dyDescent="0.8">
      <c r="A226">
        <v>4</v>
      </c>
    </row>
    <row r="227" spans="1:1" x14ac:dyDescent="0.8">
      <c r="A227">
        <v>4</v>
      </c>
    </row>
    <row r="228" spans="1:1" x14ac:dyDescent="0.8">
      <c r="A228">
        <v>4</v>
      </c>
    </row>
    <row r="229" spans="1:1" x14ac:dyDescent="0.8">
      <c r="A229">
        <v>4</v>
      </c>
    </row>
    <row r="230" spans="1:1" x14ac:dyDescent="0.8">
      <c r="A230">
        <v>5</v>
      </c>
    </row>
    <row r="231" spans="1:1" x14ac:dyDescent="0.8">
      <c r="A231">
        <v>5</v>
      </c>
    </row>
    <row r="232" spans="1:1" x14ac:dyDescent="0.8">
      <c r="A232">
        <v>5</v>
      </c>
    </row>
    <row r="233" spans="1:1" x14ac:dyDescent="0.8">
      <c r="A233">
        <v>5</v>
      </c>
    </row>
    <row r="234" spans="1:1" x14ac:dyDescent="0.8">
      <c r="A234">
        <v>5</v>
      </c>
    </row>
    <row r="235" spans="1:1" x14ac:dyDescent="0.8">
      <c r="A235">
        <v>5</v>
      </c>
    </row>
    <row r="236" spans="1:1" x14ac:dyDescent="0.8">
      <c r="A236">
        <v>5</v>
      </c>
    </row>
    <row r="237" spans="1:1" x14ac:dyDescent="0.8">
      <c r="A237">
        <v>5</v>
      </c>
    </row>
    <row r="238" spans="1:1" x14ac:dyDescent="0.8">
      <c r="A238">
        <v>5</v>
      </c>
    </row>
    <row r="239" spans="1:1" x14ac:dyDescent="0.8">
      <c r="A239">
        <v>5</v>
      </c>
    </row>
    <row r="240" spans="1:1" x14ac:dyDescent="0.8">
      <c r="A240">
        <v>5</v>
      </c>
    </row>
    <row r="241" spans="1:5" x14ac:dyDescent="0.8">
      <c r="A241">
        <v>5</v>
      </c>
    </row>
    <row r="242" spans="1:5" x14ac:dyDescent="0.8">
      <c r="A242">
        <v>5</v>
      </c>
    </row>
    <row r="243" spans="1:5" x14ac:dyDescent="0.8">
      <c r="A243">
        <v>5</v>
      </c>
    </row>
    <row r="244" spans="1:5" x14ac:dyDescent="0.8">
      <c r="A244">
        <v>5</v>
      </c>
    </row>
    <row r="245" spans="1:5" x14ac:dyDescent="0.8">
      <c r="A245">
        <v>5</v>
      </c>
    </row>
    <row r="246" spans="1:5" x14ac:dyDescent="0.8">
      <c r="A246">
        <v>5</v>
      </c>
    </row>
    <row r="247" spans="1:5" x14ac:dyDescent="0.8">
      <c r="A247">
        <v>5</v>
      </c>
    </row>
    <row r="248" spans="1:5" x14ac:dyDescent="0.8">
      <c r="A248">
        <v>5</v>
      </c>
    </row>
    <row r="249" spans="1:5" x14ac:dyDescent="0.8">
      <c r="A249">
        <v>5</v>
      </c>
    </row>
    <row r="250" spans="1:5" x14ac:dyDescent="0.8">
      <c r="A250">
        <v>5</v>
      </c>
    </row>
    <row r="251" spans="1:5" x14ac:dyDescent="0.8">
      <c r="A251">
        <v>5</v>
      </c>
    </row>
    <row r="252" spans="1:5" x14ac:dyDescent="0.8">
      <c r="A252">
        <v>5</v>
      </c>
    </row>
    <row r="254" spans="1:5" x14ac:dyDescent="0.8">
      <c r="A254" s="1" t="s">
        <v>102</v>
      </c>
      <c r="B254" t="s">
        <v>104</v>
      </c>
    </row>
    <row r="255" spans="1:5" x14ac:dyDescent="0.8">
      <c r="A255">
        <v>270</v>
      </c>
    </row>
    <row r="256" spans="1:5" x14ac:dyDescent="0.8">
      <c r="A256">
        <v>270</v>
      </c>
      <c r="C256" t="s">
        <v>32</v>
      </c>
      <c r="D256" t="s">
        <v>98</v>
      </c>
      <c r="E256">
        <f>SKEW(A255:A354)</f>
        <v>0.2092186247974053</v>
      </c>
    </row>
    <row r="257" spans="1:5" x14ac:dyDescent="0.8">
      <c r="A257">
        <v>270</v>
      </c>
    </row>
    <row r="258" spans="1:5" x14ac:dyDescent="0.8">
      <c r="A258">
        <v>270</v>
      </c>
      <c r="C258" t="s">
        <v>33</v>
      </c>
      <c r="D258" t="s">
        <v>99</v>
      </c>
      <c r="E258">
        <f>KURT(A255:A354)</f>
        <v>-1.0374244845102094</v>
      </c>
    </row>
    <row r="259" spans="1:5" x14ac:dyDescent="0.8">
      <c r="A259">
        <v>270</v>
      </c>
    </row>
    <row r="260" spans="1:5" x14ac:dyDescent="0.8">
      <c r="A260">
        <v>270</v>
      </c>
      <c r="C260" t="s">
        <v>34</v>
      </c>
    </row>
    <row r="261" spans="1:5" x14ac:dyDescent="0.8">
      <c r="A261">
        <v>270</v>
      </c>
    </row>
    <row r="262" spans="1:5" x14ac:dyDescent="0.8">
      <c r="A262">
        <v>270</v>
      </c>
    </row>
    <row r="263" spans="1:5" x14ac:dyDescent="0.8">
      <c r="A263">
        <v>270</v>
      </c>
    </row>
    <row r="264" spans="1:5" x14ac:dyDescent="0.8">
      <c r="A264">
        <v>270</v>
      </c>
    </row>
    <row r="265" spans="1:5" x14ac:dyDescent="0.8">
      <c r="A265">
        <v>280</v>
      </c>
    </row>
    <row r="266" spans="1:5" x14ac:dyDescent="0.8">
      <c r="A266">
        <v>280</v>
      </c>
    </row>
    <row r="267" spans="1:5" x14ac:dyDescent="0.8">
      <c r="A267">
        <v>280</v>
      </c>
    </row>
    <row r="268" spans="1:5" x14ac:dyDescent="0.8">
      <c r="A268">
        <v>280</v>
      </c>
    </row>
    <row r="269" spans="1:5" x14ac:dyDescent="0.8">
      <c r="A269">
        <v>280</v>
      </c>
    </row>
    <row r="270" spans="1:5" x14ac:dyDescent="0.8">
      <c r="A270">
        <v>280</v>
      </c>
    </row>
    <row r="271" spans="1:5" x14ac:dyDescent="0.8">
      <c r="A271">
        <v>280</v>
      </c>
    </row>
    <row r="272" spans="1:5" x14ac:dyDescent="0.8">
      <c r="A272">
        <v>280</v>
      </c>
    </row>
    <row r="273" spans="1:1" x14ac:dyDescent="0.8">
      <c r="A273">
        <v>280</v>
      </c>
    </row>
    <row r="274" spans="1:1" x14ac:dyDescent="0.8">
      <c r="A274">
        <v>280</v>
      </c>
    </row>
    <row r="275" spans="1:1" x14ac:dyDescent="0.8">
      <c r="A275">
        <v>290</v>
      </c>
    </row>
    <row r="276" spans="1:1" x14ac:dyDescent="0.8">
      <c r="A276">
        <v>290</v>
      </c>
    </row>
    <row r="277" spans="1:1" x14ac:dyDescent="0.8">
      <c r="A277">
        <v>290</v>
      </c>
    </row>
    <row r="278" spans="1:1" x14ac:dyDescent="0.8">
      <c r="A278">
        <v>290</v>
      </c>
    </row>
    <row r="279" spans="1:1" x14ac:dyDescent="0.8">
      <c r="A279">
        <v>290</v>
      </c>
    </row>
    <row r="280" spans="1:1" x14ac:dyDescent="0.8">
      <c r="A280">
        <v>290</v>
      </c>
    </row>
    <row r="281" spans="1:1" x14ac:dyDescent="0.8">
      <c r="A281">
        <v>290</v>
      </c>
    </row>
    <row r="282" spans="1:1" x14ac:dyDescent="0.8">
      <c r="A282">
        <v>290</v>
      </c>
    </row>
    <row r="283" spans="1:1" x14ac:dyDescent="0.8">
      <c r="A283">
        <v>290</v>
      </c>
    </row>
    <row r="284" spans="1:1" x14ac:dyDescent="0.8">
      <c r="A284">
        <v>290</v>
      </c>
    </row>
    <row r="285" spans="1:1" x14ac:dyDescent="0.8">
      <c r="A285">
        <v>300</v>
      </c>
    </row>
    <row r="286" spans="1:1" x14ac:dyDescent="0.8">
      <c r="A286">
        <v>300</v>
      </c>
    </row>
    <row r="287" spans="1:1" x14ac:dyDescent="0.8">
      <c r="A287">
        <v>300</v>
      </c>
    </row>
    <row r="288" spans="1:1" x14ac:dyDescent="0.8">
      <c r="A288">
        <v>300</v>
      </c>
    </row>
    <row r="289" spans="1:1" x14ac:dyDescent="0.8">
      <c r="A289">
        <v>300</v>
      </c>
    </row>
    <row r="290" spans="1:1" x14ac:dyDescent="0.8">
      <c r="A290">
        <v>300</v>
      </c>
    </row>
    <row r="291" spans="1:1" x14ac:dyDescent="0.8">
      <c r="A291">
        <v>300</v>
      </c>
    </row>
    <row r="292" spans="1:1" x14ac:dyDescent="0.8">
      <c r="A292">
        <v>300</v>
      </c>
    </row>
    <row r="293" spans="1:1" x14ac:dyDescent="0.8">
      <c r="A293">
        <v>300</v>
      </c>
    </row>
    <row r="294" spans="1:1" x14ac:dyDescent="0.8">
      <c r="A294">
        <v>310</v>
      </c>
    </row>
    <row r="295" spans="1:1" x14ac:dyDescent="0.8">
      <c r="A295">
        <v>310</v>
      </c>
    </row>
    <row r="296" spans="1:1" x14ac:dyDescent="0.8">
      <c r="A296">
        <v>310</v>
      </c>
    </row>
    <row r="297" spans="1:1" x14ac:dyDescent="0.8">
      <c r="A297">
        <v>310</v>
      </c>
    </row>
    <row r="298" spans="1:1" x14ac:dyDescent="0.8">
      <c r="A298">
        <v>310</v>
      </c>
    </row>
    <row r="299" spans="1:1" x14ac:dyDescent="0.8">
      <c r="A299">
        <v>310</v>
      </c>
    </row>
    <row r="300" spans="1:1" x14ac:dyDescent="0.8">
      <c r="A300">
        <v>310</v>
      </c>
    </row>
    <row r="301" spans="1:1" x14ac:dyDescent="0.8">
      <c r="A301">
        <v>310</v>
      </c>
    </row>
    <row r="302" spans="1:1" x14ac:dyDescent="0.8">
      <c r="A302">
        <v>310</v>
      </c>
    </row>
    <row r="303" spans="1:1" x14ac:dyDescent="0.8">
      <c r="A303">
        <v>310</v>
      </c>
    </row>
    <row r="304" spans="1:1" x14ac:dyDescent="0.8">
      <c r="A304">
        <v>310</v>
      </c>
    </row>
    <row r="305" spans="1:1" x14ac:dyDescent="0.8">
      <c r="A305">
        <v>320</v>
      </c>
    </row>
    <row r="306" spans="1:1" x14ac:dyDescent="0.8">
      <c r="A306">
        <v>320</v>
      </c>
    </row>
    <row r="307" spans="1:1" x14ac:dyDescent="0.8">
      <c r="A307">
        <v>320</v>
      </c>
    </row>
    <row r="308" spans="1:1" x14ac:dyDescent="0.8">
      <c r="A308">
        <v>320</v>
      </c>
    </row>
    <row r="309" spans="1:1" x14ac:dyDescent="0.8">
      <c r="A309">
        <v>320</v>
      </c>
    </row>
    <row r="310" spans="1:1" x14ac:dyDescent="0.8">
      <c r="A310">
        <v>320</v>
      </c>
    </row>
    <row r="311" spans="1:1" x14ac:dyDescent="0.8">
      <c r="A311">
        <v>320</v>
      </c>
    </row>
    <row r="312" spans="1:1" x14ac:dyDescent="0.8">
      <c r="A312">
        <v>320</v>
      </c>
    </row>
    <row r="313" spans="1:1" x14ac:dyDescent="0.8">
      <c r="A313">
        <v>320</v>
      </c>
    </row>
    <row r="314" spans="1:1" x14ac:dyDescent="0.8">
      <c r="A314">
        <v>320</v>
      </c>
    </row>
    <row r="315" spans="1:1" x14ac:dyDescent="0.8">
      <c r="A315">
        <v>330</v>
      </c>
    </row>
    <row r="316" spans="1:1" x14ac:dyDescent="0.8">
      <c r="A316">
        <v>330</v>
      </c>
    </row>
    <row r="317" spans="1:1" x14ac:dyDescent="0.8">
      <c r="A317">
        <v>330</v>
      </c>
    </row>
    <row r="318" spans="1:1" x14ac:dyDescent="0.8">
      <c r="A318">
        <v>330</v>
      </c>
    </row>
    <row r="319" spans="1:1" x14ac:dyDescent="0.8">
      <c r="A319">
        <v>330</v>
      </c>
    </row>
    <row r="320" spans="1:1" x14ac:dyDescent="0.8">
      <c r="A320">
        <v>330</v>
      </c>
    </row>
    <row r="321" spans="1:1" x14ac:dyDescent="0.8">
      <c r="A321">
        <v>330</v>
      </c>
    </row>
    <row r="322" spans="1:1" x14ac:dyDescent="0.8">
      <c r="A322">
        <v>330</v>
      </c>
    </row>
    <row r="323" spans="1:1" x14ac:dyDescent="0.8">
      <c r="A323">
        <v>330</v>
      </c>
    </row>
    <row r="324" spans="1:1" x14ac:dyDescent="0.8">
      <c r="A324">
        <v>340</v>
      </c>
    </row>
    <row r="325" spans="1:1" x14ac:dyDescent="0.8">
      <c r="A325">
        <v>350</v>
      </c>
    </row>
    <row r="326" spans="1:1" x14ac:dyDescent="0.8">
      <c r="A326">
        <v>350</v>
      </c>
    </row>
    <row r="327" spans="1:1" x14ac:dyDescent="0.8">
      <c r="A327">
        <v>350</v>
      </c>
    </row>
    <row r="328" spans="1:1" x14ac:dyDescent="0.8">
      <c r="A328">
        <v>350</v>
      </c>
    </row>
    <row r="329" spans="1:1" x14ac:dyDescent="0.8">
      <c r="A329">
        <v>350</v>
      </c>
    </row>
    <row r="330" spans="1:1" x14ac:dyDescent="0.8">
      <c r="A330">
        <v>350</v>
      </c>
    </row>
    <row r="331" spans="1:1" x14ac:dyDescent="0.8">
      <c r="A331">
        <v>350</v>
      </c>
    </row>
    <row r="332" spans="1:1" x14ac:dyDescent="0.8">
      <c r="A332">
        <v>350</v>
      </c>
    </row>
    <row r="333" spans="1:1" x14ac:dyDescent="0.8">
      <c r="A333">
        <v>350</v>
      </c>
    </row>
    <row r="334" spans="1:1" x14ac:dyDescent="0.8">
      <c r="A334">
        <v>350</v>
      </c>
    </row>
    <row r="335" spans="1:1" x14ac:dyDescent="0.8">
      <c r="A335">
        <v>350</v>
      </c>
    </row>
    <row r="336" spans="1:1" x14ac:dyDescent="0.8">
      <c r="A336">
        <v>350</v>
      </c>
    </row>
    <row r="337" spans="1:1" x14ac:dyDescent="0.8">
      <c r="A337">
        <v>350</v>
      </c>
    </row>
    <row r="338" spans="1:1" x14ac:dyDescent="0.8">
      <c r="A338">
        <v>350</v>
      </c>
    </row>
    <row r="339" spans="1:1" x14ac:dyDescent="0.8">
      <c r="A339">
        <v>350</v>
      </c>
    </row>
    <row r="340" spans="1:1" x14ac:dyDescent="0.8">
      <c r="A340">
        <v>350</v>
      </c>
    </row>
    <row r="341" spans="1:1" x14ac:dyDescent="0.8">
      <c r="A341">
        <v>350</v>
      </c>
    </row>
    <row r="342" spans="1:1" x14ac:dyDescent="0.8">
      <c r="A342">
        <v>350</v>
      </c>
    </row>
    <row r="343" spans="1:1" x14ac:dyDescent="0.8">
      <c r="A343">
        <v>350</v>
      </c>
    </row>
    <row r="344" spans="1:1" x14ac:dyDescent="0.8">
      <c r="A344">
        <v>370</v>
      </c>
    </row>
    <row r="345" spans="1:1" x14ac:dyDescent="0.8">
      <c r="A345">
        <v>370</v>
      </c>
    </row>
    <row r="346" spans="1:1" x14ac:dyDescent="0.8">
      <c r="A346">
        <v>370</v>
      </c>
    </row>
    <row r="347" spans="1:1" x14ac:dyDescent="0.8">
      <c r="A347">
        <v>370</v>
      </c>
    </row>
    <row r="348" spans="1:1" x14ac:dyDescent="0.8">
      <c r="A348">
        <v>370</v>
      </c>
    </row>
    <row r="349" spans="1:1" x14ac:dyDescent="0.8">
      <c r="A349">
        <v>370</v>
      </c>
    </row>
    <row r="350" spans="1:1" x14ac:dyDescent="0.8">
      <c r="A350">
        <v>370</v>
      </c>
    </row>
    <row r="351" spans="1:1" x14ac:dyDescent="0.8">
      <c r="A351">
        <v>370</v>
      </c>
    </row>
    <row r="352" spans="1:1" x14ac:dyDescent="0.8">
      <c r="A352">
        <v>370</v>
      </c>
    </row>
    <row r="353" spans="1:5" x14ac:dyDescent="0.8">
      <c r="A353">
        <v>380</v>
      </c>
    </row>
    <row r="354" spans="1:5" x14ac:dyDescent="0.8">
      <c r="A354">
        <v>390</v>
      </c>
    </row>
    <row r="356" spans="1:5" x14ac:dyDescent="0.8">
      <c r="A356" s="1" t="s">
        <v>103</v>
      </c>
    </row>
    <row r="357" spans="1:5" x14ac:dyDescent="0.8">
      <c r="A357" t="s">
        <v>105</v>
      </c>
    </row>
    <row r="358" spans="1:5" x14ac:dyDescent="0.8">
      <c r="A358">
        <v>12</v>
      </c>
      <c r="C358" t="s">
        <v>32</v>
      </c>
      <c r="D358" t="s">
        <v>98</v>
      </c>
      <c r="E358">
        <f>SKEW(A358:A457)</f>
        <v>-0.33501287221882081</v>
      </c>
    </row>
    <row r="359" spans="1:5" x14ac:dyDescent="0.8">
      <c r="A359">
        <v>12</v>
      </c>
    </row>
    <row r="360" spans="1:5" x14ac:dyDescent="0.8">
      <c r="A360">
        <v>12</v>
      </c>
      <c r="C360" t="s">
        <v>33</v>
      </c>
      <c r="D360" t="s">
        <v>99</v>
      </c>
      <c r="E360">
        <f>KURT(A358:A457)</f>
        <v>-0.88101144669011022</v>
      </c>
    </row>
    <row r="361" spans="1:5" x14ac:dyDescent="0.8">
      <c r="A361">
        <v>12</v>
      </c>
    </row>
    <row r="362" spans="1:5" x14ac:dyDescent="0.8">
      <c r="A362">
        <v>13</v>
      </c>
      <c r="C362" t="s">
        <v>34</v>
      </c>
    </row>
    <row r="363" spans="1:5" x14ac:dyDescent="0.8">
      <c r="A363">
        <v>13</v>
      </c>
    </row>
    <row r="364" spans="1:5" x14ac:dyDescent="0.8">
      <c r="A364">
        <v>13</v>
      </c>
    </row>
    <row r="365" spans="1:5" x14ac:dyDescent="0.8">
      <c r="A365">
        <v>14</v>
      </c>
    </row>
    <row r="366" spans="1:5" x14ac:dyDescent="0.8">
      <c r="A366">
        <v>14</v>
      </c>
    </row>
    <row r="367" spans="1:5" x14ac:dyDescent="0.8">
      <c r="A367">
        <v>14</v>
      </c>
    </row>
    <row r="368" spans="1:5" x14ac:dyDescent="0.8">
      <c r="A368">
        <v>14</v>
      </c>
    </row>
    <row r="369" spans="1:1" x14ac:dyDescent="0.8">
      <c r="A369">
        <v>14</v>
      </c>
    </row>
    <row r="370" spans="1:1" x14ac:dyDescent="0.8">
      <c r="A370">
        <v>14</v>
      </c>
    </row>
    <row r="371" spans="1:1" x14ac:dyDescent="0.8">
      <c r="A371">
        <v>14</v>
      </c>
    </row>
    <row r="372" spans="1:1" x14ac:dyDescent="0.8">
      <c r="A372">
        <v>15</v>
      </c>
    </row>
    <row r="373" spans="1:1" x14ac:dyDescent="0.8">
      <c r="A373">
        <v>15</v>
      </c>
    </row>
    <row r="374" spans="1:1" x14ac:dyDescent="0.8">
      <c r="A374">
        <v>15</v>
      </c>
    </row>
    <row r="375" spans="1:1" x14ac:dyDescent="0.8">
      <c r="A375">
        <v>15</v>
      </c>
    </row>
    <row r="376" spans="1:1" x14ac:dyDescent="0.8">
      <c r="A376">
        <v>15</v>
      </c>
    </row>
    <row r="377" spans="1:1" x14ac:dyDescent="0.8">
      <c r="A377">
        <v>15</v>
      </c>
    </row>
    <row r="378" spans="1:1" x14ac:dyDescent="0.8">
      <c r="A378">
        <v>15</v>
      </c>
    </row>
    <row r="379" spans="1:1" x14ac:dyDescent="0.8">
      <c r="A379">
        <v>16</v>
      </c>
    </row>
    <row r="380" spans="1:1" x14ac:dyDescent="0.8">
      <c r="A380">
        <v>16</v>
      </c>
    </row>
    <row r="381" spans="1:1" x14ac:dyDescent="0.8">
      <c r="A381">
        <v>16</v>
      </c>
    </row>
    <row r="382" spans="1:1" x14ac:dyDescent="0.8">
      <c r="A382">
        <v>16</v>
      </c>
    </row>
    <row r="383" spans="1:1" x14ac:dyDescent="0.8">
      <c r="A383">
        <v>16</v>
      </c>
    </row>
    <row r="384" spans="1:1" x14ac:dyDescent="0.8">
      <c r="A384">
        <v>16</v>
      </c>
    </row>
    <row r="385" spans="1:1" x14ac:dyDescent="0.8">
      <c r="A385">
        <v>16</v>
      </c>
    </row>
    <row r="386" spans="1:1" x14ac:dyDescent="0.8">
      <c r="A386">
        <v>16</v>
      </c>
    </row>
    <row r="387" spans="1:1" x14ac:dyDescent="0.8">
      <c r="A387">
        <v>16</v>
      </c>
    </row>
    <row r="388" spans="1:1" x14ac:dyDescent="0.8">
      <c r="A388">
        <v>16</v>
      </c>
    </row>
    <row r="389" spans="1:1" x14ac:dyDescent="0.8">
      <c r="A389">
        <v>17</v>
      </c>
    </row>
    <row r="390" spans="1:1" x14ac:dyDescent="0.8">
      <c r="A390">
        <v>17</v>
      </c>
    </row>
    <row r="391" spans="1:1" x14ac:dyDescent="0.8">
      <c r="A391">
        <v>17</v>
      </c>
    </row>
    <row r="392" spans="1:1" x14ac:dyDescent="0.8">
      <c r="A392">
        <v>17</v>
      </c>
    </row>
    <row r="393" spans="1:1" x14ac:dyDescent="0.8">
      <c r="A393">
        <v>17</v>
      </c>
    </row>
    <row r="394" spans="1:1" x14ac:dyDescent="0.8">
      <c r="A394">
        <v>17</v>
      </c>
    </row>
    <row r="395" spans="1:1" x14ac:dyDescent="0.8">
      <c r="A395">
        <v>17</v>
      </c>
    </row>
    <row r="396" spans="1:1" x14ac:dyDescent="0.8">
      <c r="A396">
        <v>17</v>
      </c>
    </row>
    <row r="397" spans="1:1" x14ac:dyDescent="0.8">
      <c r="A397">
        <v>17</v>
      </c>
    </row>
    <row r="398" spans="1:1" x14ac:dyDescent="0.8">
      <c r="A398">
        <v>17</v>
      </c>
    </row>
    <row r="399" spans="1:1" x14ac:dyDescent="0.8">
      <c r="A399">
        <v>18</v>
      </c>
    </row>
    <row r="400" spans="1:1" x14ac:dyDescent="0.8">
      <c r="A400">
        <v>18</v>
      </c>
    </row>
    <row r="401" spans="1:1" x14ac:dyDescent="0.8">
      <c r="A401">
        <v>18</v>
      </c>
    </row>
    <row r="402" spans="1:1" x14ac:dyDescent="0.8">
      <c r="A402">
        <v>18</v>
      </c>
    </row>
    <row r="403" spans="1:1" x14ac:dyDescent="0.8">
      <c r="A403">
        <v>18</v>
      </c>
    </row>
    <row r="404" spans="1:1" x14ac:dyDescent="0.8">
      <c r="A404">
        <v>18</v>
      </c>
    </row>
    <row r="405" spans="1:1" x14ac:dyDescent="0.8">
      <c r="A405">
        <v>18</v>
      </c>
    </row>
    <row r="406" spans="1:1" x14ac:dyDescent="0.8">
      <c r="A406">
        <v>18</v>
      </c>
    </row>
    <row r="407" spans="1:1" x14ac:dyDescent="0.8">
      <c r="A407">
        <v>18</v>
      </c>
    </row>
    <row r="408" spans="1:1" x14ac:dyDescent="0.8">
      <c r="A408">
        <v>18</v>
      </c>
    </row>
    <row r="409" spans="1:1" x14ac:dyDescent="0.8">
      <c r="A409">
        <v>19</v>
      </c>
    </row>
    <row r="410" spans="1:1" x14ac:dyDescent="0.8">
      <c r="A410">
        <v>19</v>
      </c>
    </row>
    <row r="411" spans="1:1" x14ac:dyDescent="0.8">
      <c r="A411">
        <v>19</v>
      </c>
    </row>
    <row r="412" spans="1:1" x14ac:dyDescent="0.8">
      <c r="A412">
        <v>19</v>
      </c>
    </row>
    <row r="413" spans="1:1" x14ac:dyDescent="0.8">
      <c r="A413">
        <v>19</v>
      </c>
    </row>
    <row r="414" spans="1:1" x14ac:dyDescent="0.8">
      <c r="A414">
        <v>19</v>
      </c>
    </row>
    <row r="415" spans="1:1" x14ac:dyDescent="0.8">
      <c r="A415">
        <v>19</v>
      </c>
    </row>
    <row r="416" spans="1:1" x14ac:dyDescent="0.8">
      <c r="A416">
        <v>19</v>
      </c>
    </row>
    <row r="417" spans="1:1" x14ac:dyDescent="0.8">
      <c r="A417">
        <v>19</v>
      </c>
    </row>
    <row r="418" spans="1:1" x14ac:dyDescent="0.8">
      <c r="A418">
        <v>19</v>
      </c>
    </row>
    <row r="419" spans="1:1" x14ac:dyDescent="0.8">
      <c r="A419">
        <v>19</v>
      </c>
    </row>
    <row r="420" spans="1:1" x14ac:dyDescent="0.8">
      <c r="A420">
        <v>19</v>
      </c>
    </row>
    <row r="421" spans="1:1" x14ac:dyDescent="0.8">
      <c r="A421">
        <v>19</v>
      </c>
    </row>
    <row r="422" spans="1:1" x14ac:dyDescent="0.8">
      <c r="A422">
        <v>20</v>
      </c>
    </row>
    <row r="423" spans="1:1" x14ac:dyDescent="0.8">
      <c r="A423">
        <v>20</v>
      </c>
    </row>
    <row r="424" spans="1:1" x14ac:dyDescent="0.8">
      <c r="A424">
        <v>20</v>
      </c>
    </row>
    <row r="425" spans="1:1" x14ac:dyDescent="0.8">
      <c r="A425">
        <v>20</v>
      </c>
    </row>
    <row r="426" spans="1:1" x14ac:dyDescent="0.8">
      <c r="A426">
        <v>20</v>
      </c>
    </row>
    <row r="427" spans="1:1" x14ac:dyDescent="0.8">
      <c r="A427">
        <v>20</v>
      </c>
    </row>
    <row r="428" spans="1:1" x14ac:dyDescent="0.8">
      <c r="A428">
        <v>20</v>
      </c>
    </row>
    <row r="429" spans="1:1" x14ac:dyDescent="0.8">
      <c r="A429">
        <v>20</v>
      </c>
    </row>
    <row r="430" spans="1:1" x14ac:dyDescent="0.8">
      <c r="A430">
        <v>20</v>
      </c>
    </row>
    <row r="431" spans="1:1" x14ac:dyDescent="0.8">
      <c r="A431">
        <v>20</v>
      </c>
    </row>
    <row r="432" spans="1:1" x14ac:dyDescent="0.8">
      <c r="A432">
        <v>21</v>
      </c>
    </row>
    <row r="433" spans="1:1" x14ac:dyDescent="0.8">
      <c r="A433">
        <v>21</v>
      </c>
    </row>
    <row r="434" spans="1:1" x14ac:dyDescent="0.8">
      <c r="A434">
        <v>21</v>
      </c>
    </row>
    <row r="435" spans="1:1" x14ac:dyDescent="0.8">
      <c r="A435">
        <v>21</v>
      </c>
    </row>
    <row r="436" spans="1:1" x14ac:dyDescent="0.8">
      <c r="A436">
        <v>21</v>
      </c>
    </row>
    <row r="437" spans="1:1" x14ac:dyDescent="0.8">
      <c r="A437">
        <v>21</v>
      </c>
    </row>
    <row r="438" spans="1:1" x14ac:dyDescent="0.8">
      <c r="A438">
        <v>21</v>
      </c>
    </row>
    <row r="439" spans="1:1" x14ac:dyDescent="0.8">
      <c r="A439">
        <v>21</v>
      </c>
    </row>
    <row r="440" spans="1:1" x14ac:dyDescent="0.8">
      <c r="A440">
        <v>21</v>
      </c>
    </row>
    <row r="441" spans="1:1" x14ac:dyDescent="0.8">
      <c r="A441">
        <v>21</v>
      </c>
    </row>
    <row r="442" spans="1:1" x14ac:dyDescent="0.8">
      <c r="A442">
        <v>22</v>
      </c>
    </row>
    <row r="443" spans="1:1" x14ac:dyDescent="0.8">
      <c r="A443">
        <v>22</v>
      </c>
    </row>
    <row r="444" spans="1:1" x14ac:dyDescent="0.8">
      <c r="A444">
        <v>22</v>
      </c>
    </row>
    <row r="445" spans="1:1" x14ac:dyDescent="0.8">
      <c r="A445">
        <v>22</v>
      </c>
    </row>
    <row r="446" spans="1:1" x14ac:dyDescent="0.8">
      <c r="A446">
        <v>22</v>
      </c>
    </row>
    <row r="447" spans="1:1" x14ac:dyDescent="0.8">
      <c r="A447">
        <v>22</v>
      </c>
    </row>
    <row r="448" spans="1:1" x14ac:dyDescent="0.8">
      <c r="A448">
        <v>22</v>
      </c>
    </row>
    <row r="449" spans="1:5" x14ac:dyDescent="0.8">
      <c r="A449">
        <v>22</v>
      </c>
    </row>
    <row r="450" spans="1:5" x14ac:dyDescent="0.8">
      <c r="A450">
        <v>22</v>
      </c>
    </row>
    <row r="451" spans="1:5" x14ac:dyDescent="0.8">
      <c r="A451">
        <v>22</v>
      </c>
    </row>
    <row r="452" spans="1:5" x14ac:dyDescent="0.8">
      <c r="A452">
        <v>22</v>
      </c>
    </row>
    <row r="453" spans="1:5" x14ac:dyDescent="0.8">
      <c r="A453">
        <v>22</v>
      </c>
    </row>
    <row r="454" spans="1:5" x14ac:dyDescent="0.8">
      <c r="A454">
        <v>22</v>
      </c>
    </row>
    <row r="455" spans="1:5" x14ac:dyDescent="0.8">
      <c r="A455">
        <v>22</v>
      </c>
    </row>
    <row r="456" spans="1:5" x14ac:dyDescent="0.8">
      <c r="A456">
        <v>22</v>
      </c>
    </row>
    <row r="457" spans="1:5" x14ac:dyDescent="0.8">
      <c r="A457">
        <v>22</v>
      </c>
    </row>
    <row r="459" spans="1:5" x14ac:dyDescent="0.8">
      <c r="A459" s="1" t="s">
        <v>96</v>
      </c>
    </row>
    <row r="460" spans="1:5" x14ac:dyDescent="0.8">
      <c r="A460">
        <v>40</v>
      </c>
      <c r="C460" t="s">
        <v>32</v>
      </c>
      <c r="D460" t="s">
        <v>107</v>
      </c>
      <c r="E460">
        <f>_xlfn.QUARTILE.INC(A460:A559,1)</f>
        <v>128.75</v>
      </c>
    </row>
    <row r="461" spans="1:5" x14ac:dyDescent="0.8">
      <c r="A461">
        <v>45</v>
      </c>
      <c r="D461" t="s">
        <v>106</v>
      </c>
      <c r="E461">
        <f>MEDIAN(A460:A559)</f>
        <v>252.5</v>
      </c>
    </row>
    <row r="462" spans="1:5" x14ac:dyDescent="0.8">
      <c r="A462">
        <v>50</v>
      </c>
      <c r="D462" t="s">
        <v>108</v>
      </c>
      <c r="E462">
        <f>_xlfn.QUARTILE.INC(A460:A559,3)</f>
        <v>376.25</v>
      </c>
    </row>
    <row r="463" spans="1:5" x14ac:dyDescent="0.8">
      <c r="A463">
        <v>55</v>
      </c>
    </row>
    <row r="464" spans="1:5" x14ac:dyDescent="0.8">
      <c r="A464">
        <v>60</v>
      </c>
      <c r="C464" t="s">
        <v>33</v>
      </c>
      <c r="D464" t="s">
        <v>109</v>
      </c>
      <c r="E464">
        <f>_xlfn.PERCENTILE.INC(A460:A559,0.1)</f>
        <v>74.7</v>
      </c>
    </row>
    <row r="465" spans="1:5" x14ac:dyDescent="0.8">
      <c r="A465">
        <v>62</v>
      </c>
      <c r="D465" t="s">
        <v>110</v>
      </c>
      <c r="E465" t="s">
        <v>114</v>
      </c>
    </row>
    <row r="466" spans="1:5" x14ac:dyDescent="0.8">
      <c r="A466">
        <v>65</v>
      </c>
      <c r="D466" t="s">
        <v>111</v>
      </c>
      <c r="E466" t="s">
        <v>113</v>
      </c>
    </row>
    <row r="467" spans="1:5" x14ac:dyDescent="0.8">
      <c r="A467">
        <v>68</v>
      </c>
      <c r="D467" t="s">
        <v>112</v>
      </c>
      <c r="E467">
        <f>_xlfn.PERCENTILE.INC(A460:A559,0.9)</f>
        <v>450.50000000000006</v>
      </c>
    </row>
    <row r="468" spans="1:5" x14ac:dyDescent="0.8">
      <c r="A468">
        <v>70</v>
      </c>
    </row>
    <row r="469" spans="1:5" x14ac:dyDescent="0.8">
      <c r="A469">
        <v>72</v>
      </c>
      <c r="C469" t="s">
        <v>34</v>
      </c>
    </row>
    <row r="470" spans="1:5" x14ac:dyDescent="0.8">
      <c r="A470">
        <v>75</v>
      </c>
    </row>
    <row r="471" spans="1:5" x14ac:dyDescent="0.8">
      <c r="A471">
        <v>78</v>
      </c>
    </row>
    <row r="472" spans="1:5" x14ac:dyDescent="0.8">
      <c r="A472">
        <v>80</v>
      </c>
    </row>
    <row r="473" spans="1:5" x14ac:dyDescent="0.8">
      <c r="A473">
        <v>82</v>
      </c>
    </row>
    <row r="474" spans="1:5" x14ac:dyDescent="0.8">
      <c r="A474">
        <v>85</v>
      </c>
    </row>
    <row r="475" spans="1:5" x14ac:dyDescent="0.8">
      <c r="A475">
        <v>88</v>
      </c>
    </row>
    <row r="476" spans="1:5" x14ac:dyDescent="0.8">
      <c r="A476">
        <v>90</v>
      </c>
    </row>
    <row r="477" spans="1:5" x14ac:dyDescent="0.8">
      <c r="A477">
        <v>92</v>
      </c>
    </row>
    <row r="478" spans="1:5" x14ac:dyDescent="0.8">
      <c r="A478">
        <v>95</v>
      </c>
    </row>
    <row r="479" spans="1:5" x14ac:dyDescent="0.8">
      <c r="A479">
        <v>100</v>
      </c>
    </row>
    <row r="480" spans="1:5" x14ac:dyDescent="0.8">
      <c r="A480">
        <v>105</v>
      </c>
    </row>
    <row r="481" spans="1:1" x14ac:dyDescent="0.8">
      <c r="A481">
        <v>110</v>
      </c>
    </row>
    <row r="482" spans="1:1" x14ac:dyDescent="0.8">
      <c r="A482">
        <v>115</v>
      </c>
    </row>
    <row r="483" spans="1:1" x14ac:dyDescent="0.8">
      <c r="A483">
        <v>120</v>
      </c>
    </row>
    <row r="484" spans="1:1" x14ac:dyDescent="0.8">
      <c r="A484">
        <v>125</v>
      </c>
    </row>
    <row r="485" spans="1:1" x14ac:dyDescent="0.8">
      <c r="A485">
        <v>130</v>
      </c>
    </row>
    <row r="486" spans="1:1" x14ac:dyDescent="0.8">
      <c r="A486">
        <v>135</v>
      </c>
    </row>
    <row r="487" spans="1:1" x14ac:dyDescent="0.8">
      <c r="A487">
        <v>140</v>
      </c>
    </row>
    <row r="488" spans="1:1" x14ac:dyDescent="0.8">
      <c r="A488">
        <v>145</v>
      </c>
    </row>
    <row r="489" spans="1:1" x14ac:dyDescent="0.8">
      <c r="A489">
        <v>150</v>
      </c>
    </row>
    <row r="490" spans="1:1" x14ac:dyDescent="0.8">
      <c r="A490">
        <v>155</v>
      </c>
    </row>
    <row r="491" spans="1:1" x14ac:dyDescent="0.8">
      <c r="A491">
        <v>160</v>
      </c>
    </row>
    <row r="492" spans="1:1" x14ac:dyDescent="0.8">
      <c r="A492">
        <v>165</v>
      </c>
    </row>
    <row r="493" spans="1:1" x14ac:dyDescent="0.8">
      <c r="A493">
        <v>170</v>
      </c>
    </row>
    <row r="494" spans="1:1" x14ac:dyDescent="0.8">
      <c r="A494">
        <v>175</v>
      </c>
    </row>
    <row r="495" spans="1:1" x14ac:dyDescent="0.8">
      <c r="A495">
        <v>180</v>
      </c>
    </row>
    <row r="496" spans="1:1" x14ac:dyDescent="0.8">
      <c r="A496">
        <v>185</v>
      </c>
    </row>
    <row r="497" spans="1:1" x14ac:dyDescent="0.8">
      <c r="A497">
        <v>190</v>
      </c>
    </row>
    <row r="498" spans="1:1" x14ac:dyDescent="0.8">
      <c r="A498">
        <v>195</v>
      </c>
    </row>
    <row r="499" spans="1:1" x14ac:dyDescent="0.8">
      <c r="A499">
        <v>200</v>
      </c>
    </row>
    <row r="500" spans="1:1" x14ac:dyDescent="0.8">
      <c r="A500">
        <v>205</v>
      </c>
    </row>
    <row r="501" spans="1:1" x14ac:dyDescent="0.8">
      <c r="A501">
        <v>210</v>
      </c>
    </row>
    <row r="502" spans="1:1" x14ac:dyDescent="0.8">
      <c r="A502">
        <v>215</v>
      </c>
    </row>
    <row r="503" spans="1:1" x14ac:dyDescent="0.8">
      <c r="A503">
        <v>220</v>
      </c>
    </row>
    <row r="504" spans="1:1" x14ac:dyDescent="0.8">
      <c r="A504">
        <v>225</v>
      </c>
    </row>
    <row r="505" spans="1:1" x14ac:dyDescent="0.8">
      <c r="A505">
        <v>230</v>
      </c>
    </row>
    <row r="506" spans="1:1" x14ac:dyDescent="0.8">
      <c r="A506">
        <v>235</v>
      </c>
    </row>
    <row r="507" spans="1:1" x14ac:dyDescent="0.8">
      <c r="A507">
        <v>240</v>
      </c>
    </row>
    <row r="508" spans="1:1" x14ac:dyDescent="0.8">
      <c r="A508">
        <v>245</v>
      </c>
    </row>
    <row r="509" spans="1:1" x14ac:dyDescent="0.8">
      <c r="A509">
        <v>250</v>
      </c>
    </row>
    <row r="510" spans="1:1" x14ac:dyDescent="0.8">
      <c r="A510">
        <v>255</v>
      </c>
    </row>
    <row r="511" spans="1:1" x14ac:dyDescent="0.8">
      <c r="A511">
        <v>260</v>
      </c>
    </row>
    <row r="512" spans="1:1" x14ac:dyDescent="0.8">
      <c r="A512">
        <v>265</v>
      </c>
    </row>
    <row r="513" spans="1:1" x14ac:dyDescent="0.8">
      <c r="A513">
        <v>270</v>
      </c>
    </row>
    <row r="514" spans="1:1" x14ac:dyDescent="0.8">
      <c r="A514">
        <v>275</v>
      </c>
    </row>
    <row r="515" spans="1:1" x14ac:dyDescent="0.8">
      <c r="A515">
        <v>280</v>
      </c>
    </row>
    <row r="516" spans="1:1" x14ac:dyDescent="0.8">
      <c r="A516">
        <v>285</v>
      </c>
    </row>
    <row r="517" spans="1:1" x14ac:dyDescent="0.8">
      <c r="A517">
        <v>290</v>
      </c>
    </row>
    <row r="518" spans="1:1" x14ac:dyDescent="0.8">
      <c r="A518">
        <v>295</v>
      </c>
    </row>
    <row r="519" spans="1:1" x14ac:dyDescent="0.8">
      <c r="A519">
        <v>300</v>
      </c>
    </row>
    <row r="520" spans="1:1" x14ac:dyDescent="0.8">
      <c r="A520">
        <v>305</v>
      </c>
    </row>
    <row r="521" spans="1:1" x14ac:dyDescent="0.8">
      <c r="A521">
        <v>310</v>
      </c>
    </row>
    <row r="522" spans="1:1" x14ac:dyDescent="0.8">
      <c r="A522">
        <v>315</v>
      </c>
    </row>
    <row r="523" spans="1:1" x14ac:dyDescent="0.8">
      <c r="A523">
        <v>320</v>
      </c>
    </row>
    <row r="524" spans="1:1" x14ac:dyDescent="0.8">
      <c r="A524">
        <v>325</v>
      </c>
    </row>
    <row r="525" spans="1:1" x14ac:dyDescent="0.8">
      <c r="A525">
        <v>330</v>
      </c>
    </row>
    <row r="526" spans="1:1" x14ac:dyDescent="0.8">
      <c r="A526">
        <v>335</v>
      </c>
    </row>
    <row r="527" spans="1:1" x14ac:dyDescent="0.8">
      <c r="A527">
        <v>340</v>
      </c>
    </row>
    <row r="528" spans="1:1" x14ac:dyDescent="0.8">
      <c r="A528">
        <v>345</v>
      </c>
    </row>
    <row r="529" spans="1:1" x14ac:dyDescent="0.8">
      <c r="A529">
        <v>350</v>
      </c>
    </row>
    <row r="530" spans="1:1" x14ac:dyDescent="0.8">
      <c r="A530">
        <v>355</v>
      </c>
    </row>
    <row r="531" spans="1:1" x14ac:dyDescent="0.8">
      <c r="A531">
        <v>360</v>
      </c>
    </row>
    <row r="532" spans="1:1" x14ac:dyDescent="0.8">
      <c r="A532">
        <v>365</v>
      </c>
    </row>
    <row r="533" spans="1:1" x14ac:dyDescent="0.8">
      <c r="A533">
        <v>370</v>
      </c>
    </row>
    <row r="534" spans="1:1" x14ac:dyDescent="0.8">
      <c r="A534">
        <v>375</v>
      </c>
    </row>
    <row r="535" spans="1:1" x14ac:dyDescent="0.8">
      <c r="A535">
        <v>380</v>
      </c>
    </row>
    <row r="536" spans="1:1" x14ac:dyDescent="0.8">
      <c r="A536">
        <v>385</v>
      </c>
    </row>
    <row r="537" spans="1:1" x14ac:dyDescent="0.8">
      <c r="A537">
        <v>390</v>
      </c>
    </row>
    <row r="538" spans="1:1" x14ac:dyDescent="0.8">
      <c r="A538">
        <v>395</v>
      </c>
    </row>
    <row r="539" spans="1:1" x14ac:dyDescent="0.8">
      <c r="A539">
        <v>400</v>
      </c>
    </row>
    <row r="540" spans="1:1" x14ac:dyDescent="0.8">
      <c r="A540">
        <v>405</v>
      </c>
    </row>
    <row r="541" spans="1:1" x14ac:dyDescent="0.8">
      <c r="A541">
        <v>410</v>
      </c>
    </row>
    <row r="542" spans="1:1" x14ac:dyDescent="0.8">
      <c r="A542">
        <v>415</v>
      </c>
    </row>
    <row r="543" spans="1:1" x14ac:dyDescent="0.8">
      <c r="A543">
        <v>420</v>
      </c>
    </row>
    <row r="544" spans="1:1" x14ac:dyDescent="0.8">
      <c r="A544">
        <v>425</v>
      </c>
    </row>
    <row r="545" spans="1:1" x14ac:dyDescent="0.8">
      <c r="A545">
        <v>430</v>
      </c>
    </row>
    <row r="546" spans="1:1" x14ac:dyDescent="0.8">
      <c r="A546">
        <v>435</v>
      </c>
    </row>
    <row r="547" spans="1:1" x14ac:dyDescent="0.8">
      <c r="A547">
        <v>440</v>
      </c>
    </row>
    <row r="548" spans="1:1" x14ac:dyDescent="0.8">
      <c r="A548">
        <v>445</v>
      </c>
    </row>
    <row r="549" spans="1:1" x14ac:dyDescent="0.8">
      <c r="A549">
        <v>450</v>
      </c>
    </row>
    <row r="550" spans="1:1" x14ac:dyDescent="0.8">
      <c r="A550">
        <v>455</v>
      </c>
    </row>
    <row r="551" spans="1:1" x14ac:dyDescent="0.8">
      <c r="A551">
        <v>460</v>
      </c>
    </row>
    <row r="552" spans="1:1" x14ac:dyDescent="0.8">
      <c r="A552">
        <v>465</v>
      </c>
    </row>
    <row r="553" spans="1:1" x14ac:dyDescent="0.8">
      <c r="A553">
        <v>470</v>
      </c>
    </row>
    <row r="554" spans="1:1" x14ac:dyDescent="0.8">
      <c r="A554">
        <v>475</v>
      </c>
    </row>
    <row r="555" spans="1:1" x14ac:dyDescent="0.8">
      <c r="A555">
        <v>480</v>
      </c>
    </row>
    <row r="556" spans="1:1" x14ac:dyDescent="0.8">
      <c r="A556">
        <v>485</v>
      </c>
    </row>
    <row r="557" spans="1:1" x14ac:dyDescent="0.8">
      <c r="A557">
        <v>490</v>
      </c>
    </row>
    <row r="558" spans="1:1" x14ac:dyDescent="0.8">
      <c r="A558">
        <v>495</v>
      </c>
    </row>
    <row r="559" spans="1:1" x14ac:dyDescent="0.8">
      <c r="A559">
        <v>500</v>
      </c>
    </row>
    <row r="561" spans="1:5" x14ac:dyDescent="0.8">
      <c r="A561" s="1" t="s">
        <v>100</v>
      </c>
    </row>
    <row r="562" spans="1:5" x14ac:dyDescent="0.8">
      <c r="A562" t="s">
        <v>115</v>
      </c>
    </row>
    <row r="563" spans="1:5" x14ac:dyDescent="0.8">
      <c r="A563">
        <v>55</v>
      </c>
      <c r="C563" t="s">
        <v>32</v>
      </c>
      <c r="D563" t="s">
        <v>107</v>
      </c>
      <c r="E563">
        <f>_xlfn.QUARTILE.INC(A563:A662,1)</f>
        <v>143.75</v>
      </c>
    </row>
    <row r="564" spans="1:5" x14ac:dyDescent="0.8">
      <c r="A564">
        <v>60</v>
      </c>
      <c r="D564" t="s">
        <v>106</v>
      </c>
      <c r="E564">
        <f>MEDIAN(A563:A662)</f>
        <v>267.5</v>
      </c>
    </row>
    <row r="565" spans="1:5" x14ac:dyDescent="0.8">
      <c r="A565">
        <v>62</v>
      </c>
      <c r="D565" t="s">
        <v>108</v>
      </c>
      <c r="E565">
        <f>_xlfn.QUARTILE.INC(A563:A662,3)</f>
        <v>391.25</v>
      </c>
    </row>
    <row r="566" spans="1:5" x14ac:dyDescent="0.8">
      <c r="A566">
        <v>65</v>
      </c>
    </row>
    <row r="567" spans="1:5" x14ac:dyDescent="0.8">
      <c r="A567">
        <v>68</v>
      </c>
      <c r="C567" t="s">
        <v>33</v>
      </c>
      <c r="D567" t="s">
        <v>116</v>
      </c>
      <c r="E567">
        <f>_xlfn.PERCENTILE.INC(A563:A662,0.15)</f>
        <v>94.55</v>
      </c>
    </row>
    <row r="568" spans="1:5" x14ac:dyDescent="0.8">
      <c r="A568">
        <v>70</v>
      </c>
      <c r="D568" t="s">
        <v>117</v>
      </c>
      <c r="E568">
        <f>_xlfn.PERCENTILE.INC(A563:A662,0.5)</f>
        <v>267.5</v>
      </c>
    </row>
    <row r="569" spans="1:5" x14ac:dyDescent="0.8">
      <c r="A569">
        <v>72</v>
      </c>
      <c r="D569" t="s">
        <v>118</v>
      </c>
      <c r="E569">
        <f>_xlfn.PERCENTILE.INC(A563:A662,0.85)</f>
        <v>440.74999999999994</v>
      </c>
    </row>
    <row r="570" spans="1:5" x14ac:dyDescent="0.8">
      <c r="A570">
        <v>75</v>
      </c>
    </row>
    <row r="571" spans="1:5" x14ac:dyDescent="0.8">
      <c r="A571">
        <v>78</v>
      </c>
      <c r="C571" t="s">
        <v>34</v>
      </c>
    </row>
    <row r="572" spans="1:5" x14ac:dyDescent="0.8">
      <c r="A572">
        <v>80</v>
      </c>
    </row>
    <row r="573" spans="1:5" x14ac:dyDescent="0.8">
      <c r="A573">
        <v>82</v>
      </c>
    </row>
    <row r="574" spans="1:5" x14ac:dyDescent="0.8">
      <c r="A574">
        <v>85</v>
      </c>
    </row>
    <row r="575" spans="1:5" x14ac:dyDescent="0.8">
      <c r="A575">
        <v>88</v>
      </c>
    </row>
    <row r="576" spans="1:5" x14ac:dyDescent="0.8">
      <c r="A576">
        <v>90</v>
      </c>
    </row>
    <row r="577" spans="1:1" x14ac:dyDescent="0.8">
      <c r="A577">
        <v>92</v>
      </c>
    </row>
    <row r="578" spans="1:1" x14ac:dyDescent="0.8">
      <c r="A578">
        <v>95</v>
      </c>
    </row>
    <row r="579" spans="1:1" x14ac:dyDescent="0.8">
      <c r="A579">
        <v>100</v>
      </c>
    </row>
    <row r="580" spans="1:1" x14ac:dyDescent="0.8">
      <c r="A580">
        <v>105</v>
      </c>
    </row>
    <row r="581" spans="1:1" x14ac:dyDescent="0.8">
      <c r="A581">
        <v>110</v>
      </c>
    </row>
    <row r="582" spans="1:1" x14ac:dyDescent="0.8">
      <c r="A582">
        <v>115</v>
      </c>
    </row>
    <row r="583" spans="1:1" x14ac:dyDescent="0.8">
      <c r="A583">
        <v>120</v>
      </c>
    </row>
    <row r="584" spans="1:1" x14ac:dyDescent="0.8">
      <c r="A584">
        <v>125</v>
      </c>
    </row>
    <row r="585" spans="1:1" x14ac:dyDescent="0.8">
      <c r="A585">
        <v>130</v>
      </c>
    </row>
    <row r="586" spans="1:1" x14ac:dyDescent="0.8">
      <c r="A586">
        <v>135</v>
      </c>
    </row>
    <row r="587" spans="1:1" x14ac:dyDescent="0.8">
      <c r="A587">
        <v>140</v>
      </c>
    </row>
    <row r="588" spans="1:1" x14ac:dyDescent="0.8">
      <c r="A588">
        <v>145</v>
      </c>
    </row>
    <row r="589" spans="1:1" x14ac:dyDescent="0.8">
      <c r="A589">
        <v>150</v>
      </c>
    </row>
    <row r="590" spans="1:1" x14ac:dyDescent="0.8">
      <c r="A590">
        <v>155</v>
      </c>
    </row>
    <row r="591" spans="1:1" x14ac:dyDescent="0.8">
      <c r="A591">
        <v>160</v>
      </c>
    </row>
    <row r="592" spans="1:1" x14ac:dyDescent="0.8">
      <c r="A592">
        <v>165</v>
      </c>
    </row>
    <row r="593" spans="1:1" x14ac:dyDescent="0.8">
      <c r="A593">
        <v>170</v>
      </c>
    </row>
    <row r="594" spans="1:1" x14ac:dyDescent="0.8">
      <c r="A594">
        <v>175</v>
      </c>
    </row>
    <row r="595" spans="1:1" x14ac:dyDescent="0.8">
      <c r="A595">
        <v>180</v>
      </c>
    </row>
    <row r="596" spans="1:1" x14ac:dyDescent="0.8">
      <c r="A596">
        <v>185</v>
      </c>
    </row>
    <row r="597" spans="1:1" x14ac:dyDescent="0.8">
      <c r="A597">
        <v>190</v>
      </c>
    </row>
    <row r="598" spans="1:1" x14ac:dyDescent="0.8">
      <c r="A598">
        <v>195</v>
      </c>
    </row>
    <row r="599" spans="1:1" x14ac:dyDescent="0.8">
      <c r="A599">
        <v>200</v>
      </c>
    </row>
    <row r="600" spans="1:1" x14ac:dyDescent="0.8">
      <c r="A600">
        <v>205</v>
      </c>
    </row>
    <row r="601" spans="1:1" x14ac:dyDescent="0.8">
      <c r="A601">
        <v>210</v>
      </c>
    </row>
    <row r="602" spans="1:1" x14ac:dyDescent="0.8">
      <c r="A602">
        <v>215</v>
      </c>
    </row>
    <row r="603" spans="1:1" x14ac:dyDescent="0.8">
      <c r="A603">
        <v>220</v>
      </c>
    </row>
    <row r="604" spans="1:1" x14ac:dyDescent="0.8">
      <c r="A604">
        <v>225</v>
      </c>
    </row>
    <row r="605" spans="1:1" x14ac:dyDescent="0.8">
      <c r="A605">
        <v>230</v>
      </c>
    </row>
    <row r="606" spans="1:1" x14ac:dyDescent="0.8">
      <c r="A606">
        <v>235</v>
      </c>
    </row>
    <row r="607" spans="1:1" x14ac:dyDescent="0.8">
      <c r="A607">
        <v>240</v>
      </c>
    </row>
    <row r="608" spans="1:1" x14ac:dyDescent="0.8">
      <c r="A608">
        <v>245</v>
      </c>
    </row>
    <row r="609" spans="1:1" x14ac:dyDescent="0.8">
      <c r="A609">
        <v>250</v>
      </c>
    </row>
    <row r="610" spans="1:1" x14ac:dyDescent="0.8">
      <c r="A610">
        <v>255</v>
      </c>
    </row>
    <row r="611" spans="1:1" x14ac:dyDescent="0.8">
      <c r="A611">
        <v>260</v>
      </c>
    </row>
    <row r="612" spans="1:1" x14ac:dyDescent="0.8">
      <c r="A612">
        <v>265</v>
      </c>
    </row>
    <row r="613" spans="1:1" x14ac:dyDescent="0.8">
      <c r="A613">
        <v>270</v>
      </c>
    </row>
    <row r="614" spans="1:1" x14ac:dyDescent="0.8">
      <c r="A614">
        <v>275</v>
      </c>
    </row>
    <row r="615" spans="1:1" x14ac:dyDescent="0.8">
      <c r="A615">
        <v>280</v>
      </c>
    </row>
    <row r="616" spans="1:1" x14ac:dyDescent="0.8">
      <c r="A616">
        <v>285</v>
      </c>
    </row>
    <row r="617" spans="1:1" x14ac:dyDescent="0.8">
      <c r="A617">
        <v>290</v>
      </c>
    </row>
    <row r="618" spans="1:1" x14ac:dyDescent="0.8">
      <c r="A618">
        <v>295</v>
      </c>
    </row>
    <row r="619" spans="1:1" x14ac:dyDescent="0.8">
      <c r="A619">
        <v>300</v>
      </c>
    </row>
    <row r="620" spans="1:1" x14ac:dyDescent="0.8">
      <c r="A620">
        <v>305</v>
      </c>
    </row>
    <row r="621" spans="1:1" x14ac:dyDescent="0.8">
      <c r="A621">
        <v>310</v>
      </c>
    </row>
    <row r="622" spans="1:1" x14ac:dyDescent="0.8">
      <c r="A622">
        <v>315</v>
      </c>
    </row>
    <row r="623" spans="1:1" x14ac:dyDescent="0.8">
      <c r="A623">
        <v>320</v>
      </c>
    </row>
    <row r="624" spans="1:1" x14ac:dyDescent="0.8">
      <c r="A624">
        <v>325</v>
      </c>
    </row>
    <row r="625" spans="1:1" x14ac:dyDescent="0.8">
      <c r="A625">
        <v>330</v>
      </c>
    </row>
    <row r="626" spans="1:1" x14ac:dyDescent="0.8">
      <c r="A626">
        <v>335</v>
      </c>
    </row>
    <row r="627" spans="1:1" x14ac:dyDescent="0.8">
      <c r="A627">
        <v>340</v>
      </c>
    </row>
    <row r="628" spans="1:1" x14ac:dyDescent="0.8">
      <c r="A628">
        <v>345</v>
      </c>
    </row>
    <row r="629" spans="1:1" x14ac:dyDescent="0.8">
      <c r="A629">
        <v>350</v>
      </c>
    </row>
    <row r="630" spans="1:1" x14ac:dyDescent="0.8">
      <c r="A630">
        <v>355</v>
      </c>
    </row>
    <row r="631" spans="1:1" x14ac:dyDescent="0.8">
      <c r="A631">
        <v>360</v>
      </c>
    </row>
    <row r="632" spans="1:1" x14ac:dyDescent="0.8">
      <c r="A632">
        <v>365</v>
      </c>
    </row>
    <row r="633" spans="1:1" x14ac:dyDescent="0.8">
      <c r="A633">
        <v>370</v>
      </c>
    </row>
    <row r="634" spans="1:1" x14ac:dyDescent="0.8">
      <c r="A634">
        <v>375</v>
      </c>
    </row>
    <row r="635" spans="1:1" x14ac:dyDescent="0.8">
      <c r="A635">
        <v>380</v>
      </c>
    </row>
    <row r="636" spans="1:1" x14ac:dyDescent="0.8">
      <c r="A636">
        <v>385</v>
      </c>
    </row>
    <row r="637" spans="1:1" x14ac:dyDescent="0.8">
      <c r="A637">
        <v>390</v>
      </c>
    </row>
    <row r="638" spans="1:1" x14ac:dyDescent="0.8">
      <c r="A638">
        <v>395</v>
      </c>
    </row>
    <row r="639" spans="1:1" x14ac:dyDescent="0.8">
      <c r="A639">
        <v>400</v>
      </c>
    </row>
    <row r="640" spans="1:1" x14ac:dyDescent="0.8">
      <c r="A640">
        <v>405</v>
      </c>
    </row>
    <row r="641" spans="1:1" x14ac:dyDescent="0.8">
      <c r="A641">
        <v>410</v>
      </c>
    </row>
    <row r="642" spans="1:1" x14ac:dyDescent="0.8">
      <c r="A642">
        <v>415</v>
      </c>
    </row>
    <row r="643" spans="1:1" x14ac:dyDescent="0.8">
      <c r="A643">
        <v>420</v>
      </c>
    </row>
    <row r="644" spans="1:1" x14ac:dyDescent="0.8">
      <c r="A644">
        <v>425</v>
      </c>
    </row>
    <row r="645" spans="1:1" x14ac:dyDescent="0.8">
      <c r="A645">
        <v>430</v>
      </c>
    </row>
    <row r="646" spans="1:1" x14ac:dyDescent="0.8">
      <c r="A646">
        <v>435</v>
      </c>
    </row>
    <row r="647" spans="1:1" x14ac:dyDescent="0.8">
      <c r="A647">
        <v>440</v>
      </c>
    </row>
    <row r="648" spans="1:1" x14ac:dyDescent="0.8">
      <c r="A648">
        <v>445</v>
      </c>
    </row>
    <row r="649" spans="1:1" x14ac:dyDescent="0.8">
      <c r="A649">
        <v>450</v>
      </c>
    </row>
    <row r="650" spans="1:1" x14ac:dyDescent="0.8">
      <c r="A650">
        <v>455</v>
      </c>
    </row>
    <row r="651" spans="1:1" x14ac:dyDescent="0.8">
      <c r="A651">
        <v>460</v>
      </c>
    </row>
    <row r="652" spans="1:1" x14ac:dyDescent="0.8">
      <c r="A652">
        <v>465</v>
      </c>
    </row>
    <row r="653" spans="1:1" x14ac:dyDescent="0.8">
      <c r="A653">
        <v>470</v>
      </c>
    </row>
    <row r="654" spans="1:1" x14ac:dyDescent="0.8">
      <c r="A654">
        <v>475</v>
      </c>
    </row>
    <row r="655" spans="1:1" x14ac:dyDescent="0.8">
      <c r="A655">
        <v>480</v>
      </c>
    </row>
    <row r="656" spans="1:1" x14ac:dyDescent="0.8">
      <c r="A656">
        <v>485</v>
      </c>
    </row>
    <row r="657" spans="1:5" x14ac:dyDescent="0.8">
      <c r="A657">
        <v>490</v>
      </c>
    </row>
    <row r="658" spans="1:5" x14ac:dyDescent="0.8">
      <c r="A658">
        <v>495</v>
      </c>
    </row>
    <row r="659" spans="1:5" x14ac:dyDescent="0.8">
      <c r="A659">
        <v>500</v>
      </c>
    </row>
    <row r="660" spans="1:5" x14ac:dyDescent="0.8">
      <c r="A660">
        <v>505</v>
      </c>
    </row>
    <row r="661" spans="1:5" x14ac:dyDescent="0.8">
      <c r="A661">
        <v>510</v>
      </c>
    </row>
    <row r="662" spans="1:5" x14ac:dyDescent="0.8">
      <c r="A662">
        <v>515</v>
      </c>
    </row>
    <row r="664" spans="1:5" x14ac:dyDescent="0.8">
      <c r="A664" s="1" t="s">
        <v>101</v>
      </c>
    </row>
    <row r="665" spans="1:5" ht="48" x14ac:dyDescent="0.8">
      <c r="A665" s="6" t="s">
        <v>119</v>
      </c>
    </row>
    <row r="666" spans="1:5" x14ac:dyDescent="0.8">
      <c r="A666">
        <v>20</v>
      </c>
    </row>
    <row r="667" spans="1:5" x14ac:dyDescent="0.8">
      <c r="A667">
        <v>25</v>
      </c>
      <c r="C667" t="s">
        <v>32</v>
      </c>
      <c r="D667" t="s">
        <v>107</v>
      </c>
      <c r="E667">
        <f>_xlfn.QUARTILE.INC(A666:A775,1)</f>
        <v>156.25</v>
      </c>
    </row>
    <row r="668" spans="1:5" x14ac:dyDescent="0.8">
      <c r="A668">
        <v>30</v>
      </c>
      <c r="D668" t="s">
        <v>106</v>
      </c>
      <c r="E668">
        <f>_xlfn.QUARTILE.INC(A666:A775,2)</f>
        <v>292.5</v>
      </c>
    </row>
    <row r="669" spans="1:5" x14ac:dyDescent="0.8">
      <c r="A669">
        <v>35</v>
      </c>
      <c r="D669" t="s">
        <v>108</v>
      </c>
      <c r="E669">
        <f>_xlfn.QUARTILE.INC(A666:A775,3)</f>
        <v>428.75</v>
      </c>
    </row>
    <row r="670" spans="1:5" x14ac:dyDescent="0.8">
      <c r="A670">
        <v>40</v>
      </c>
    </row>
    <row r="671" spans="1:5" x14ac:dyDescent="0.8">
      <c r="A671">
        <v>45</v>
      </c>
      <c r="C671" t="s">
        <v>33</v>
      </c>
      <c r="D671" t="s">
        <v>120</v>
      </c>
      <c r="E671">
        <f>_xlfn.PERCENTILE.INC(A666:A775,0.2)</f>
        <v>129</v>
      </c>
    </row>
    <row r="672" spans="1:5" x14ac:dyDescent="0.8">
      <c r="A672">
        <v>50</v>
      </c>
      <c r="D672" t="s">
        <v>121</v>
      </c>
      <c r="E672">
        <f>_xlfn.PERCENTILE.INC(A666:A775,0.4)</f>
        <v>238</v>
      </c>
    </row>
    <row r="673" spans="1:5" x14ac:dyDescent="0.8">
      <c r="A673">
        <v>55</v>
      </c>
      <c r="D673" t="s">
        <v>122</v>
      </c>
      <c r="E673">
        <f>_xlfn.PERCENTILE.INC(A666:A775,0.8)</f>
        <v>456</v>
      </c>
    </row>
    <row r="674" spans="1:5" x14ac:dyDescent="0.8">
      <c r="A674">
        <v>60</v>
      </c>
    </row>
    <row r="675" spans="1:5" x14ac:dyDescent="0.8">
      <c r="A675">
        <v>65</v>
      </c>
      <c r="C675" t="s">
        <v>34</v>
      </c>
    </row>
    <row r="676" spans="1:5" x14ac:dyDescent="0.8">
      <c r="A676">
        <v>70</v>
      </c>
    </row>
    <row r="677" spans="1:5" x14ac:dyDescent="0.8">
      <c r="A677">
        <v>75</v>
      </c>
    </row>
    <row r="678" spans="1:5" x14ac:dyDescent="0.8">
      <c r="A678">
        <v>80</v>
      </c>
    </row>
    <row r="679" spans="1:5" x14ac:dyDescent="0.8">
      <c r="A679">
        <v>85</v>
      </c>
    </row>
    <row r="680" spans="1:5" x14ac:dyDescent="0.8">
      <c r="A680">
        <v>90</v>
      </c>
    </row>
    <row r="681" spans="1:5" x14ac:dyDescent="0.8">
      <c r="A681">
        <v>95</v>
      </c>
    </row>
    <row r="682" spans="1:5" x14ac:dyDescent="0.8">
      <c r="A682">
        <v>100</v>
      </c>
    </row>
    <row r="683" spans="1:5" x14ac:dyDescent="0.8">
      <c r="A683">
        <v>105</v>
      </c>
    </row>
    <row r="684" spans="1:5" x14ac:dyDescent="0.8">
      <c r="A684">
        <v>110</v>
      </c>
    </row>
    <row r="685" spans="1:5" x14ac:dyDescent="0.8">
      <c r="A685">
        <v>115</v>
      </c>
    </row>
    <row r="686" spans="1:5" x14ac:dyDescent="0.8">
      <c r="A686">
        <v>120</v>
      </c>
    </row>
    <row r="687" spans="1:5" x14ac:dyDescent="0.8">
      <c r="A687">
        <v>125</v>
      </c>
    </row>
    <row r="688" spans="1:5" x14ac:dyDescent="0.8">
      <c r="A688">
        <v>130</v>
      </c>
    </row>
    <row r="689" spans="1:1" x14ac:dyDescent="0.8">
      <c r="A689">
        <v>135</v>
      </c>
    </row>
    <row r="690" spans="1:1" x14ac:dyDescent="0.8">
      <c r="A690">
        <v>140</v>
      </c>
    </row>
    <row r="691" spans="1:1" x14ac:dyDescent="0.8">
      <c r="A691">
        <v>145</v>
      </c>
    </row>
    <row r="692" spans="1:1" x14ac:dyDescent="0.8">
      <c r="A692">
        <v>150</v>
      </c>
    </row>
    <row r="693" spans="1:1" x14ac:dyDescent="0.8">
      <c r="A693">
        <v>155</v>
      </c>
    </row>
    <row r="694" spans="1:1" x14ac:dyDescent="0.8">
      <c r="A694">
        <v>160</v>
      </c>
    </row>
    <row r="695" spans="1:1" x14ac:dyDescent="0.8">
      <c r="A695">
        <v>165</v>
      </c>
    </row>
    <row r="696" spans="1:1" x14ac:dyDescent="0.8">
      <c r="A696">
        <v>170</v>
      </c>
    </row>
    <row r="697" spans="1:1" x14ac:dyDescent="0.8">
      <c r="A697">
        <v>175</v>
      </c>
    </row>
    <row r="698" spans="1:1" x14ac:dyDescent="0.8">
      <c r="A698">
        <v>180</v>
      </c>
    </row>
    <row r="699" spans="1:1" x14ac:dyDescent="0.8">
      <c r="A699">
        <v>185</v>
      </c>
    </row>
    <row r="700" spans="1:1" x14ac:dyDescent="0.8">
      <c r="A700">
        <v>190</v>
      </c>
    </row>
    <row r="701" spans="1:1" x14ac:dyDescent="0.8">
      <c r="A701">
        <v>195</v>
      </c>
    </row>
    <row r="702" spans="1:1" x14ac:dyDescent="0.8">
      <c r="A702">
        <v>200</v>
      </c>
    </row>
    <row r="703" spans="1:1" x14ac:dyDescent="0.8">
      <c r="A703">
        <v>205</v>
      </c>
    </row>
    <row r="704" spans="1:1" x14ac:dyDescent="0.8">
      <c r="A704">
        <v>210</v>
      </c>
    </row>
    <row r="705" spans="1:1" x14ac:dyDescent="0.8">
      <c r="A705">
        <v>215</v>
      </c>
    </row>
    <row r="706" spans="1:1" x14ac:dyDescent="0.8">
      <c r="A706">
        <v>220</v>
      </c>
    </row>
    <row r="707" spans="1:1" x14ac:dyDescent="0.8">
      <c r="A707">
        <v>225</v>
      </c>
    </row>
    <row r="708" spans="1:1" x14ac:dyDescent="0.8">
      <c r="A708">
        <v>230</v>
      </c>
    </row>
    <row r="709" spans="1:1" x14ac:dyDescent="0.8">
      <c r="A709">
        <v>235</v>
      </c>
    </row>
    <row r="710" spans="1:1" x14ac:dyDescent="0.8">
      <c r="A710">
        <v>240</v>
      </c>
    </row>
    <row r="711" spans="1:1" x14ac:dyDescent="0.8">
      <c r="A711">
        <v>245</v>
      </c>
    </row>
    <row r="712" spans="1:1" x14ac:dyDescent="0.8">
      <c r="A712">
        <v>250</v>
      </c>
    </row>
    <row r="713" spans="1:1" x14ac:dyDescent="0.8">
      <c r="A713">
        <v>255</v>
      </c>
    </row>
    <row r="714" spans="1:1" x14ac:dyDescent="0.8">
      <c r="A714">
        <v>260</v>
      </c>
    </row>
    <row r="715" spans="1:1" x14ac:dyDescent="0.8">
      <c r="A715">
        <v>265</v>
      </c>
    </row>
    <row r="716" spans="1:1" x14ac:dyDescent="0.8">
      <c r="A716">
        <v>270</v>
      </c>
    </row>
    <row r="717" spans="1:1" x14ac:dyDescent="0.8">
      <c r="A717">
        <v>275</v>
      </c>
    </row>
    <row r="718" spans="1:1" x14ac:dyDescent="0.8">
      <c r="A718">
        <v>280</v>
      </c>
    </row>
    <row r="719" spans="1:1" x14ac:dyDescent="0.8">
      <c r="A719">
        <v>285</v>
      </c>
    </row>
    <row r="720" spans="1:1" x14ac:dyDescent="0.8">
      <c r="A720">
        <v>290</v>
      </c>
    </row>
    <row r="721" spans="1:1" x14ac:dyDescent="0.8">
      <c r="A721">
        <v>295</v>
      </c>
    </row>
    <row r="722" spans="1:1" x14ac:dyDescent="0.8">
      <c r="A722">
        <v>300</v>
      </c>
    </row>
    <row r="723" spans="1:1" x14ac:dyDescent="0.8">
      <c r="A723">
        <v>305</v>
      </c>
    </row>
    <row r="724" spans="1:1" x14ac:dyDescent="0.8">
      <c r="A724">
        <v>310</v>
      </c>
    </row>
    <row r="725" spans="1:1" x14ac:dyDescent="0.8">
      <c r="A725">
        <v>315</v>
      </c>
    </row>
    <row r="726" spans="1:1" x14ac:dyDescent="0.8">
      <c r="A726">
        <v>320</v>
      </c>
    </row>
    <row r="727" spans="1:1" x14ac:dyDescent="0.8">
      <c r="A727">
        <v>325</v>
      </c>
    </row>
    <row r="728" spans="1:1" x14ac:dyDescent="0.8">
      <c r="A728">
        <v>330</v>
      </c>
    </row>
    <row r="729" spans="1:1" x14ac:dyDescent="0.8">
      <c r="A729">
        <v>335</v>
      </c>
    </row>
    <row r="730" spans="1:1" x14ac:dyDescent="0.8">
      <c r="A730">
        <v>340</v>
      </c>
    </row>
    <row r="731" spans="1:1" x14ac:dyDescent="0.8">
      <c r="A731">
        <v>345</v>
      </c>
    </row>
    <row r="732" spans="1:1" x14ac:dyDescent="0.8">
      <c r="A732">
        <v>350</v>
      </c>
    </row>
    <row r="733" spans="1:1" x14ac:dyDescent="0.8">
      <c r="A733">
        <v>355</v>
      </c>
    </row>
    <row r="734" spans="1:1" x14ac:dyDescent="0.8">
      <c r="A734">
        <v>360</v>
      </c>
    </row>
    <row r="735" spans="1:1" x14ac:dyDescent="0.8">
      <c r="A735">
        <v>365</v>
      </c>
    </row>
    <row r="736" spans="1:1" x14ac:dyDescent="0.8">
      <c r="A736">
        <v>370</v>
      </c>
    </row>
    <row r="737" spans="1:1" x14ac:dyDescent="0.8">
      <c r="A737">
        <v>375</v>
      </c>
    </row>
    <row r="738" spans="1:1" x14ac:dyDescent="0.8">
      <c r="A738">
        <v>380</v>
      </c>
    </row>
    <row r="739" spans="1:1" x14ac:dyDescent="0.8">
      <c r="A739">
        <v>385</v>
      </c>
    </row>
    <row r="740" spans="1:1" x14ac:dyDescent="0.8">
      <c r="A740">
        <v>390</v>
      </c>
    </row>
    <row r="741" spans="1:1" x14ac:dyDescent="0.8">
      <c r="A741">
        <v>395</v>
      </c>
    </row>
    <row r="742" spans="1:1" x14ac:dyDescent="0.8">
      <c r="A742">
        <v>400</v>
      </c>
    </row>
    <row r="743" spans="1:1" x14ac:dyDescent="0.8">
      <c r="A743">
        <v>405</v>
      </c>
    </row>
    <row r="744" spans="1:1" x14ac:dyDescent="0.8">
      <c r="A744">
        <v>410</v>
      </c>
    </row>
    <row r="745" spans="1:1" x14ac:dyDescent="0.8">
      <c r="A745">
        <v>415</v>
      </c>
    </row>
    <row r="746" spans="1:1" x14ac:dyDescent="0.8">
      <c r="A746">
        <v>420</v>
      </c>
    </row>
    <row r="747" spans="1:1" x14ac:dyDescent="0.8">
      <c r="A747">
        <v>425</v>
      </c>
    </row>
    <row r="748" spans="1:1" x14ac:dyDescent="0.8">
      <c r="A748">
        <v>430</v>
      </c>
    </row>
    <row r="749" spans="1:1" x14ac:dyDescent="0.8">
      <c r="A749">
        <v>435</v>
      </c>
    </row>
    <row r="750" spans="1:1" x14ac:dyDescent="0.8">
      <c r="A750">
        <v>440</v>
      </c>
    </row>
    <row r="751" spans="1:1" x14ac:dyDescent="0.8">
      <c r="A751">
        <v>445</v>
      </c>
    </row>
    <row r="752" spans="1:1" x14ac:dyDescent="0.8">
      <c r="A752">
        <v>450</v>
      </c>
    </row>
    <row r="753" spans="1:1" x14ac:dyDescent="0.8">
      <c r="A753">
        <v>455</v>
      </c>
    </row>
    <row r="754" spans="1:1" x14ac:dyDescent="0.8">
      <c r="A754">
        <v>460</v>
      </c>
    </row>
    <row r="755" spans="1:1" x14ac:dyDescent="0.8">
      <c r="A755">
        <v>465</v>
      </c>
    </row>
    <row r="756" spans="1:1" x14ac:dyDescent="0.8">
      <c r="A756">
        <v>470</v>
      </c>
    </row>
    <row r="757" spans="1:1" x14ac:dyDescent="0.8">
      <c r="A757">
        <v>475</v>
      </c>
    </row>
    <row r="758" spans="1:1" x14ac:dyDescent="0.8">
      <c r="A758">
        <v>480</v>
      </c>
    </row>
    <row r="759" spans="1:1" x14ac:dyDescent="0.8">
      <c r="A759">
        <v>485</v>
      </c>
    </row>
    <row r="760" spans="1:1" x14ac:dyDescent="0.8">
      <c r="A760">
        <v>490</v>
      </c>
    </row>
    <row r="761" spans="1:1" x14ac:dyDescent="0.8">
      <c r="A761">
        <v>495</v>
      </c>
    </row>
    <row r="762" spans="1:1" x14ac:dyDescent="0.8">
      <c r="A762">
        <v>500</v>
      </c>
    </row>
    <row r="763" spans="1:1" x14ac:dyDescent="0.8">
      <c r="A763">
        <v>505</v>
      </c>
    </row>
    <row r="764" spans="1:1" x14ac:dyDescent="0.8">
      <c r="A764">
        <v>510</v>
      </c>
    </row>
    <row r="765" spans="1:1" x14ac:dyDescent="0.8">
      <c r="A765">
        <v>515</v>
      </c>
    </row>
    <row r="766" spans="1:1" x14ac:dyDescent="0.8">
      <c r="A766">
        <v>520</v>
      </c>
    </row>
    <row r="767" spans="1:1" x14ac:dyDescent="0.8">
      <c r="A767">
        <v>525</v>
      </c>
    </row>
    <row r="768" spans="1:1" x14ac:dyDescent="0.8">
      <c r="A768">
        <v>530</v>
      </c>
    </row>
    <row r="769" spans="1:5" x14ac:dyDescent="0.8">
      <c r="A769">
        <v>535</v>
      </c>
    </row>
    <row r="770" spans="1:5" x14ac:dyDescent="0.8">
      <c r="A770">
        <v>540</v>
      </c>
    </row>
    <row r="771" spans="1:5" x14ac:dyDescent="0.8">
      <c r="A771">
        <v>545</v>
      </c>
    </row>
    <row r="772" spans="1:5" x14ac:dyDescent="0.8">
      <c r="A772">
        <v>550</v>
      </c>
    </row>
    <row r="773" spans="1:5" x14ac:dyDescent="0.8">
      <c r="A773">
        <v>555</v>
      </c>
    </row>
    <row r="774" spans="1:5" x14ac:dyDescent="0.8">
      <c r="A774">
        <v>560</v>
      </c>
    </row>
    <row r="775" spans="1:5" x14ac:dyDescent="0.8">
      <c r="A775">
        <v>565</v>
      </c>
    </row>
    <row r="778" spans="1:5" x14ac:dyDescent="0.8">
      <c r="A778" s="1" t="s">
        <v>102</v>
      </c>
    </row>
    <row r="779" spans="1:5" x14ac:dyDescent="0.8">
      <c r="A779" s="6" t="s">
        <v>123</v>
      </c>
    </row>
    <row r="780" spans="1:5" x14ac:dyDescent="0.8">
      <c r="A780">
        <v>15</v>
      </c>
    </row>
    <row r="781" spans="1:5" x14ac:dyDescent="0.8">
      <c r="A781">
        <v>20</v>
      </c>
      <c r="C781" t="s">
        <v>32</v>
      </c>
      <c r="D781" t="s">
        <v>107</v>
      </c>
      <c r="E781">
        <f>_xlfn.QUARTILE.INC(A780:A899,1)</f>
        <v>163.75</v>
      </c>
    </row>
    <row r="782" spans="1:5" x14ac:dyDescent="0.8">
      <c r="A782">
        <v>25</v>
      </c>
      <c r="D782" t="s">
        <v>106</v>
      </c>
      <c r="E782">
        <f>MEDIAN(A780:A899)</f>
        <v>312.5</v>
      </c>
    </row>
    <row r="783" spans="1:5" x14ac:dyDescent="0.8">
      <c r="A783">
        <v>30</v>
      </c>
      <c r="D783" t="s">
        <v>108</v>
      </c>
      <c r="E783">
        <f>_xlfn.QUARTILE.INC(A780:A899,3)</f>
        <v>461.25</v>
      </c>
    </row>
    <row r="784" spans="1:5" x14ac:dyDescent="0.8">
      <c r="A784">
        <v>35</v>
      </c>
    </row>
    <row r="785" spans="1:5" x14ac:dyDescent="0.8">
      <c r="A785">
        <v>40</v>
      </c>
      <c r="C785" t="s">
        <v>33</v>
      </c>
      <c r="D785" t="s">
        <v>124</v>
      </c>
      <c r="E785">
        <f>_xlfn.PERCENTILE.INC(A780:A899,0.3)</f>
        <v>193.49999999999997</v>
      </c>
    </row>
    <row r="786" spans="1:5" x14ac:dyDescent="0.8">
      <c r="A786">
        <v>45</v>
      </c>
      <c r="D786" t="s">
        <v>117</v>
      </c>
      <c r="E786">
        <f>_xlfn.PERCENTILE.INC(A780:A899,0.5)</f>
        <v>312.5</v>
      </c>
    </row>
    <row r="787" spans="1:5" x14ac:dyDescent="0.8">
      <c r="A787">
        <v>50</v>
      </c>
      <c r="D787" t="s">
        <v>125</v>
      </c>
      <c r="E787">
        <f>_xlfn.PERCENTILE.INC(A780:A899,0.7)</f>
        <v>431.5</v>
      </c>
    </row>
    <row r="788" spans="1:5" x14ac:dyDescent="0.8">
      <c r="A788">
        <v>55</v>
      </c>
    </row>
    <row r="789" spans="1:5" x14ac:dyDescent="0.8">
      <c r="A789">
        <v>60</v>
      </c>
      <c r="C789" t="s">
        <v>34</v>
      </c>
    </row>
    <row r="790" spans="1:5" x14ac:dyDescent="0.8">
      <c r="A790">
        <v>65</v>
      </c>
    </row>
    <row r="791" spans="1:5" x14ac:dyDescent="0.8">
      <c r="A791">
        <v>70</v>
      </c>
    </row>
    <row r="792" spans="1:5" x14ac:dyDescent="0.8">
      <c r="A792">
        <v>75</v>
      </c>
    </row>
    <row r="793" spans="1:5" x14ac:dyDescent="0.8">
      <c r="A793">
        <v>80</v>
      </c>
    </row>
    <row r="794" spans="1:5" x14ac:dyDescent="0.8">
      <c r="A794">
        <v>85</v>
      </c>
    </row>
    <row r="795" spans="1:5" x14ac:dyDescent="0.8">
      <c r="A795">
        <v>90</v>
      </c>
    </row>
    <row r="796" spans="1:5" x14ac:dyDescent="0.8">
      <c r="A796">
        <v>95</v>
      </c>
    </row>
    <row r="797" spans="1:5" x14ac:dyDescent="0.8">
      <c r="A797">
        <v>100</v>
      </c>
    </row>
    <row r="798" spans="1:5" x14ac:dyDescent="0.8">
      <c r="A798">
        <v>105</v>
      </c>
    </row>
    <row r="799" spans="1:5" x14ac:dyDescent="0.8">
      <c r="A799">
        <v>110</v>
      </c>
    </row>
    <row r="800" spans="1:5" x14ac:dyDescent="0.8">
      <c r="A800">
        <v>115</v>
      </c>
    </row>
    <row r="801" spans="1:1" x14ac:dyDescent="0.8">
      <c r="A801">
        <v>120</v>
      </c>
    </row>
    <row r="802" spans="1:1" x14ac:dyDescent="0.8">
      <c r="A802">
        <v>125</v>
      </c>
    </row>
    <row r="803" spans="1:1" x14ac:dyDescent="0.8">
      <c r="A803">
        <v>130</v>
      </c>
    </row>
    <row r="804" spans="1:1" x14ac:dyDescent="0.8">
      <c r="A804">
        <v>135</v>
      </c>
    </row>
    <row r="805" spans="1:1" x14ac:dyDescent="0.8">
      <c r="A805">
        <v>140</v>
      </c>
    </row>
    <row r="806" spans="1:1" x14ac:dyDescent="0.8">
      <c r="A806">
        <v>145</v>
      </c>
    </row>
    <row r="807" spans="1:1" x14ac:dyDescent="0.8">
      <c r="A807">
        <v>150</v>
      </c>
    </row>
    <row r="808" spans="1:1" x14ac:dyDescent="0.8">
      <c r="A808">
        <v>155</v>
      </c>
    </row>
    <row r="809" spans="1:1" x14ac:dyDescent="0.8">
      <c r="A809">
        <v>160</v>
      </c>
    </row>
    <row r="810" spans="1:1" x14ac:dyDescent="0.8">
      <c r="A810">
        <v>165</v>
      </c>
    </row>
    <row r="811" spans="1:1" x14ac:dyDescent="0.8">
      <c r="A811">
        <v>170</v>
      </c>
    </row>
    <row r="812" spans="1:1" x14ac:dyDescent="0.8">
      <c r="A812">
        <v>175</v>
      </c>
    </row>
    <row r="813" spans="1:1" x14ac:dyDescent="0.8">
      <c r="A813">
        <v>180</v>
      </c>
    </row>
    <row r="814" spans="1:1" x14ac:dyDescent="0.8">
      <c r="A814">
        <v>185</v>
      </c>
    </row>
    <row r="815" spans="1:1" x14ac:dyDescent="0.8">
      <c r="A815">
        <v>190</v>
      </c>
    </row>
    <row r="816" spans="1:1" x14ac:dyDescent="0.8">
      <c r="A816">
        <v>195</v>
      </c>
    </row>
    <row r="817" spans="1:1" x14ac:dyDescent="0.8">
      <c r="A817">
        <v>200</v>
      </c>
    </row>
    <row r="818" spans="1:1" x14ac:dyDescent="0.8">
      <c r="A818">
        <v>205</v>
      </c>
    </row>
    <row r="819" spans="1:1" x14ac:dyDescent="0.8">
      <c r="A819">
        <v>210</v>
      </c>
    </row>
    <row r="820" spans="1:1" x14ac:dyDescent="0.8">
      <c r="A820">
        <v>215</v>
      </c>
    </row>
    <row r="821" spans="1:1" x14ac:dyDescent="0.8">
      <c r="A821">
        <v>220</v>
      </c>
    </row>
    <row r="822" spans="1:1" x14ac:dyDescent="0.8">
      <c r="A822">
        <v>225</v>
      </c>
    </row>
    <row r="823" spans="1:1" x14ac:dyDescent="0.8">
      <c r="A823">
        <v>230</v>
      </c>
    </row>
    <row r="824" spans="1:1" x14ac:dyDescent="0.8">
      <c r="A824">
        <v>235</v>
      </c>
    </row>
    <row r="825" spans="1:1" x14ac:dyDescent="0.8">
      <c r="A825">
        <v>240</v>
      </c>
    </row>
    <row r="826" spans="1:1" x14ac:dyDescent="0.8">
      <c r="A826">
        <v>245</v>
      </c>
    </row>
    <row r="827" spans="1:1" x14ac:dyDescent="0.8">
      <c r="A827">
        <v>250</v>
      </c>
    </row>
    <row r="828" spans="1:1" x14ac:dyDescent="0.8">
      <c r="A828">
        <v>255</v>
      </c>
    </row>
    <row r="829" spans="1:1" x14ac:dyDescent="0.8">
      <c r="A829">
        <v>260</v>
      </c>
    </row>
    <row r="830" spans="1:1" x14ac:dyDescent="0.8">
      <c r="A830">
        <v>265</v>
      </c>
    </row>
    <row r="831" spans="1:1" x14ac:dyDescent="0.8">
      <c r="A831">
        <v>270</v>
      </c>
    </row>
    <row r="832" spans="1:1" x14ac:dyDescent="0.8">
      <c r="A832">
        <v>275</v>
      </c>
    </row>
    <row r="833" spans="1:1" x14ac:dyDescent="0.8">
      <c r="A833">
        <v>280</v>
      </c>
    </row>
    <row r="834" spans="1:1" x14ac:dyDescent="0.8">
      <c r="A834">
        <v>285</v>
      </c>
    </row>
    <row r="835" spans="1:1" x14ac:dyDescent="0.8">
      <c r="A835">
        <v>290</v>
      </c>
    </row>
    <row r="836" spans="1:1" x14ac:dyDescent="0.8">
      <c r="A836">
        <v>295</v>
      </c>
    </row>
    <row r="837" spans="1:1" x14ac:dyDescent="0.8">
      <c r="A837">
        <v>300</v>
      </c>
    </row>
    <row r="838" spans="1:1" x14ac:dyDescent="0.8">
      <c r="A838">
        <v>305</v>
      </c>
    </row>
    <row r="839" spans="1:1" x14ac:dyDescent="0.8">
      <c r="A839">
        <v>310</v>
      </c>
    </row>
    <row r="840" spans="1:1" x14ac:dyDescent="0.8">
      <c r="A840">
        <v>315</v>
      </c>
    </row>
    <row r="841" spans="1:1" x14ac:dyDescent="0.8">
      <c r="A841">
        <v>320</v>
      </c>
    </row>
    <row r="842" spans="1:1" x14ac:dyDescent="0.8">
      <c r="A842">
        <v>325</v>
      </c>
    </row>
    <row r="843" spans="1:1" x14ac:dyDescent="0.8">
      <c r="A843">
        <v>330</v>
      </c>
    </row>
    <row r="844" spans="1:1" x14ac:dyDescent="0.8">
      <c r="A844">
        <v>335</v>
      </c>
    </row>
    <row r="845" spans="1:1" x14ac:dyDescent="0.8">
      <c r="A845">
        <v>340</v>
      </c>
    </row>
    <row r="846" spans="1:1" x14ac:dyDescent="0.8">
      <c r="A846">
        <v>345</v>
      </c>
    </row>
    <row r="847" spans="1:1" x14ac:dyDescent="0.8">
      <c r="A847">
        <v>350</v>
      </c>
    </row>
    <row r="848" spans="1:1" x14ac:dyDescent="0.8">
      <c r="A848">
        <v>355</v>
      </c>
    </row>
    <row r="849" spans="1:1" x14ac:dyDescent="0.8">
      <c r="A849">
        <v>360</v>
      </c>
    </row>
    <row r="850" spans="1:1" x14ac:dyDescent="0.8">
      <c r="A850">
        <v>365</v>
      </c>
    </row>
    <row r="851" spans="1:1" x14ac:dyDescent="0.8">
      <c r="A851">
        <v>370</v>
      </c>
    </row>
    <row r="852" spans="1:1" x14ac:dyDescent="0.8">
      <c r="A852">
        <v>375</v>
      </c>
    </row>
    <row r="853" spans="1:1" x14ac:dyDescent="0.8">
      <c r="A853">
        <v>380</v>
      </c>
    </row>
    <row r="854" spans="1:1" x14ac:dyDescent="0.8">
      <c r="A854">
        <v>385</v>
      </c>
    </row>
    <row r="855" spans="1:1" x14ac:dyDescent="0.8">
      <c r="A855">
        <v>390</v>
      </c>
    </row>
    <row r="856" spans="1:1" x14ac:dyDescent="0.8">
      <c r="A856">
        <v>395</v>
      </c>
    </row>
    <row r="857" spans="1:1" x14ac:dyDescent="0.8">
      <c r="A857">
        <v>400</v>
      </c>
    </row>
    <row r="858" spans="1:1" x14ac:dyDescent="0.8">
      <c r="A858">
        <v>405</v>
      </c>
    </row>
    <row r="859" spans="1:1" x14ac:dyDescent="0.8">
      <c r="A859">
        <v>410</v>
      </c>
    </row>
    <row r="860" spans="1:1" x14ac:dyDescent="0.8">
      <c r="A860">
        <v>415</v>
      </c>
    </row>
    <row r="861" spans="1:1" x14ac:dyDescent="0.8">
      <c r="A861">
        <v>420</v>
      </c>
    </row>
    <row r="862" spans="1:1" x14ac:dyDescent="0.8">
      <c r="A862">
        <v>425</v>
      </c>
    </row>
    <row r="863" spans="1:1" x14ac:dyDescent="0.8">
      <c r="A863">
        <v>430</v>
      </c>
    </row>
    <row r="864" spans="1:1" x14ac:dyDescent="0.8">
      <c r="A864">
        <v>435</v>
      </c>
    </row>
    <row r="865" spans="1:1" x14ac:dyDescent="0.8">
      <c r="A865">
        <v>440</v>
      </c>
    </row>
    <row r="866" spans="1:1" x14ac:dyDescent="0.8">
      <c r="A866">
        <v>445</v>
      </c>
    </row>
    <row r="867" spans="1:1" x14ac:dyDescent="0.8">
      <c r="A867">
        <v>450</v>
      </c>
    </row>
    <row r="868" spans="1:1" x14ac:dyDescent="0.8">
      <c r="A868">
        <v>455</v>
      </c>
    </row>
    <row r="869" spans="1:1" x14ac:dyDescent="0.8">
      <c r="A869">
        <v>460</v>
      </c>
    </row>
    <row r="870" spans="1:1" x14ac:dyDescent="0.8">
      <c r="A870">
        <v>465</v>
      </c>
    </row>
    <row r="871" spans="1:1" x14ac:dyDescent="0.8">
      <c r="A871">
        <v>470</v>
      </c>
    </row>
    <row r="872" spans="1:1" x14ac:dyDescent="0.8">
      <c r="A872">
        <v>475</v>
      </c>
    </row>
    <row r="873" spans="1:1" x14ac:dyDescent="0.8">
      <c r="A873">
        <v>480</v>
      </c>
    </row>
    <row r="874" spans="1:1" x14ac:dyDescent="0.8">
      <c r="A874">
        <v>485</v>
      </c>
    </row>
    <row r="875" spans="1:1" x14ac:dyDescent="0.8">
      <c r="A875">
        <v>490</v>
      </c>
    </row>
    <row r="876" spans="1:1" x14ac:dyDescent="0.8">
      <c r="A876">
        <v>495</v>
      </c>
    </row>
    <row r="877" spans="1:1" x14ac:dyDescent="0.8">
      <c r="A877">
        <v>500</v>
      </c>
    </row>
    <row r="878" spans="1:1" x14ac:dyDescent="0.8">
      <c r="A878">
        <v>505</v>
      </c>
    </row>
    <row r="879" spans="1:1" x14ac:dyDescent="0.8">
      <c r="A879">
        <v>510</v>
      </c>
    </row>
    <row r="880" spans="1:1" x14ac:dyDescent="0.8">
      <c r="A880">
        <v>515</v>
      </c>
    </row>
    <row r="881" spans="1:1" x14ac:dyDescent="0.8">
      <c r="A881">
        <v>520</v>
      </c>
    </row>
    <row r="882" spans="1:1" x14ac:dyDescent="0.8">
      <c r="A882">
        <v>525</v>
      </c>
    </row>
    <row r="883" spans="1:1" x14ac:dyDescent="0.8">
      <c r="A883">
        <v>530</v>
      </c>
    </row>
    <row r="884" spans="1:1" x14ac:dyDescent="0.8">
      <c r="A884">
        <v>535</v>
      </c>
    </row>
    <row r="885" spans="1:1" x14ac:dyDescent="0.8">
      <c r="A885">
        <v>540</v>
      </c>
    </row>
    <row r="886" spans="1:1" x14ac:dyDescent="0.8">
      <c r="A886">
        <v>545</v>
      </c>
    </row>
    <row r="887" spans="1:1" x14ac:dyDescent="0.8">
      <c r="A887">
        <v>550</v>
      </c>
    </row>
    <row r="888" spans="1:1" x14ac:dyDescent="0.8">
      <c r="A888">
        <v>555</v>
      </c>
    </row>
    <row r="889" spans="1:1" x14ac:dyDescent="0.8">
      <c r="A889">
        <v>560</v>
      </c>
    </row>
    <row r="890" spans="1:1" x14ac:dyDescent="0.8">
      <c r="A890">
        <v>565</v>
      </c>
    </row>
    <row r="891" spans="1:1" x14ac:dyDescent="0.8">
      <c r="A891">
        <v>570</v>
      </c>
    </row>
    <row r="892" spans="1:1" x14ac:dyDescent="0.8">
      <c r="A892">
        <v>575</v>
      </c>
    </row>
    <row r="893" spans="1:1" x14ac:dyDescent="0.8">
      <c r="A893">
        <v>580</v>
      </c>
    </row>
    <row r="894" spans="1:1" x14ac:dyDescent="0.8">
      <c r="A894">
        <v>585</v>
      </c>
    </row>
    <row r="895" spans="1:1" x14ac:dyDescent="0.8">
      <c r="A895">
        <v>590</v>
      </c>
    </row>
    <row r="896" spans="1:1" x14ac:dyDescent="0.8">
      <c r="A896">
        <v>595</v>
      </c>
    </row>
    <row r="897" spans="1:7" x14ac:dyDescent="0.8">
      <c r="A897">
        <v>600</v>
      </c>
    </row>
    <row r="898" spans="1:7" x14ac:dyDescent="0.8">
      <c r="A898">
        <v>605</v>
      </c>
    </row>
    <row r="899" spans="1:7" x14ac:dyDescent="0.8">
      <c r="A899">
        <v>610</v>
      </c>
    </row>
    <row r="901" spans="1:7" x14ac:dyDescent="0.8">
      <c r="A901" s="1" t="s">
        <v>103</v>
      </c>
    </row>
    <row r="902" spans="1:7" x14ac:dyDescent="0.8">
      <c r="A902" t="s">
        <v>126</v>
      </c>
    </row>
    <row r="903" spans="1:7" x14ac:dyDescent="0.8">
      <c r="A903">
        <v>0.2</v>
      </c>
    </row>
    <row r="904" spans="1:7" x14ac:dyDescent="0.8">
      <c r="A904">
        <v>0.2</v>
      </c>
      <c r="C904" t="s">
        <v>32</v>
      </c>
      <c r="D904" t="s">
        <v>107</v>
      </c>
      <c r="E904">
        <f>_xlfn.QUARTILE.INC(A903:A1023,1)</f>
        <v>0.4</v>
      </c>
    </row>
    <row r="905" spans="1:7" x14ac:dyDescent="0.8">
      <c r="A905">
        <v>0.2</v>
      </c>
      <c r="D905" t="s">
        <v>106</v>
      </c>
      <c r="E905">
        <f>MEDIAN(A903:A1023)</f>
        <v>0.7</v>
      </c>
    </row>
    <row r="906" spans="1:7" x14ac:dyDescent="0.8">
      <c r="A906">
        <v>0.3</v>
      </c>
      <c r="D906" t="s">
        <v>108</v>
      </c>
      <c r="E906">
        <f>_xlfn.QUARTILE.INC(A903:A1023,3)</f>
        <v>0.9</v>
      </c>
    </row>
    <row r="907" spans="1:7" x14ac:dyDescent="0.8">
      <c r="A907">
        <v>0.3</v>
      </c>
    </row>
    <row r="908" spans="1:7" x14ac:dyDescent="0.8">
      <c r="A908">
        <v>0.3</v>
      </c>
      <c r="C908" t="s">
        <v>33</v>
      </c>
      <c r="D908" t="s">
        <v>110</v>
      </c>
      <c r="E908">
        <f>_xlfn.PERCENTILE.INC(A903:A1023,0.25)</f>
        <v>0.4</v>
      </c>
    </row>
    <row r="909" spans="1:7" x14ac:dyDescent="0.8">
      <c r="A909">
        <v>0.3</v>
      </c>
      <c r="D909" t="s">
        <v>117</v>
      </c>
      <c r="E909">
        <f>_xlfn.PERCENTILE.INC(A903:A1023,0.5)</f>
        <v>0.7</v>
      </c>
      <c r="G909" t="s">
        <v>127</v>
      </c>
    </row>
    <row r="910" spans="1:7" x14ac:dyDescent="0.8">
      <c r="A910">
        <v>0.3</v>
      </c>
      <c r="D910" t="s">
        <v>111</v>
      </c>
      <c r="E910">
        <f>_xlfn.PERCENTILE.INC(A903:A1023,0.75)</f>
        <v>0.9</v>
      </c>
      <c r="G910" t="s">
        <v>127</v>
      </c>
    </row>
    <row r="911" spans="1:7" x14ac:dyDescent="0.8">
      <c r="A911">
        <v>0.3</v>
      </c>
      <c r="G911" t="s">
        <v>127</v>
      </c>
    </row>
    <row r="912" spans="1:7" x14ac:dyDescent="0.8">
      <c r="A912">
        <v>0.3</v>
      </c>
      <c r="C912" t="s">
        <v>34</v>
      </c>
      <c r="G912" t="s">
        <v>127</v>
      </c>
    </row>
    <row r="913" spans="1:7" x14ac:dyDescent="0.8">
      <c r="A913">
        <v>0.3</v>
      </c>
    </row>
    <row r="914" spans="1:7" x14ac:dyDescent="0.8">
      <c r="A914">
        <v>0.3</v>
      </c>
      <c r="G914" t="s">
        <v>127</v>
      </c>
    </row>
    <row r="915" spans="1:7" x14ac:dyDescent="0.8">
      <c r="A915">
        <v>0.3</v>
      </c>
      <c r="G915" t="s">
        <v>127</v>
      </c>
    </row>
    <row r="916" spans="1:7" x14ac:dyDescent="0.8">
      <c r="A916">
        <v>0.3</v>
      </c>
      <c r="G916" t="s">
        <v>127</v>
      </c>
    </row>
    <row r="917" spans="1:7" x14ac:dyDescent="0.8">
      <c r="A917">
        <v>0.3</v>
      </c>
    </row>
    <row r="918" spans="1:7" x14ac:dyDescent="0.8">
      <c r="A918">
        <v>0.3</v>
      </c>
      <c r="G918" t="s">
        <v>127</v>
      </c>
    </row>
    <row r="919" spans="1:7" x14ac:dyDescent="0.8">
      <c r="A919">
        <v>0.3</v>
      </c>
      <c r="G919" t="s">
        <v>127</v>
      </c>
    </row>
    <row r="920" spans="1:7" x14ac:dyDescent="0.8">
      <c r="A920">
        <v>0.4</v>
      </c>
      <c r="G920" t="s">
        <v>127</v>
      </c>
    </row>
    <row r="921" spans="1:7" x14ac:dyDescent="0.8">
      <c r="A921">
        <v>0.4</v>
      </c>
      <c r="G921" t="s">
        <v>127</v>
      </c>
    </row>
    <row r="922" spans="1:7" x14ac:dyDescent="0.8">
      <c r="A922">
        <v>0.4</v>
      </c>
      <c r="G922" t="s">
        <v>127</v>
      </c>
    </row>
    <row r="923" spans="1:7" x14ac:dyDescent="0.8">
      <c r="A923">
        <v>0.4</v>
      </c>
    </row>
    <row r="924" spans="1:7" x14ac:dyDescent="0.8">
      <c r="A924">
        <v>0.4</v>
      </c>
      <c r="G924" t="s">
        <v>127</v>
      </c>
    </row>
    <row r="925" spans="1:7" x14ac:dyDescent="0.8">
      <c r="A925">
        <v>0.4</v>
      </c>
      <c r="G925" t="s">
        <v>127</v>
      </c>
    </row>
    <row r="926" spans="1:7" x14ac:dyDescent="0.8">
      <c r="A926">
        <v>0.4</v>
      </c>
      <c r="G926" t="s">
        <v>127</v>
      </c>
    </row>
    <row r="927" spans="1:7" x14ac:dyDescent="0.8">
      <c r="A927">
        <v>0.4</v>
      </c>
      <c r="G927" t="s">
        <v>127</v>
      </c>
    </row>
    <row r="928" spans="1:7" x14ac:dyDescent="0.8">
      <c r="A928">
        <v>0.4</v>
      </c>
      <c r="G928" t="s">
        <v>127</v>
      </c>
    </row>
    <row r="929" spans="1:7" x14ac:dyDescent="0.8">
      <c r="A929">
        <v>0.4</v>
      </c>
      <c r="G929" t="s">
        <v>127</v>
      </c>
    </row>
    <row r="930" spans="1:7" x14ac:dyDescent="0.8">
      <c r="A930">
        <v>0.4</v>
      </c>
      <c r="G930" t="s">
        <v>127</v>
      </c>
    </row>
    <row r="931" spans="1:7" x14ac:dyDescent="0.8">
      <c r="A931">
        <v>0.4</v>
      </c>
      <c r="G931" t="s">
        <v>127</v>
      </c>
    </row>
    <row r="932" spans="1:7" x14ac:dyDescent="0.8">
      <c r="A932">
        <v>0.4</v>
      </c>
      <c r="G932" t="s">
        <v>127</v>
      </c>
    </row>
    <row r="933" spans="1:7" x14ac:dyDescent="0.8">
      <c r="A933">
        <v>0.4</v>
      </c>
    </row>
    <row r="934" spans="1:7" x14ac:dyDescent="0.8">
      <c r="A934">
        <v>0.5</v>
      </c>
      <c r="G934" t="s">
        <v>127</v>
      </c>
    </row>
    <row r="935" spans="1:7" x14ac:dyDescent="0.8">
      <c r="A935">
        <v>0.5</v>
      </c>
      <c r="G935" t="s">
        <v>127</v>
      </c>
    </row>
    <row r="936" spans="1:7" x14ac:dyDescent="0.8">
      <c r="A936">
        <v>0.5</v>
      </c>
      <c r="G936" t="s">
        <v>127</v>
      </c>
    </row>
    <row r="937" spans="1:7" x14ac:dyDescent="0.8">
      <c r="A937">
        <v>0.5</v>
      </c>
      <c r="G937" t="s">
        <v>127</v>
      </c>
    </row>
    <row r="938" spans="1:7" x14ac:dyDescent="0.8">
      <c r="A938">
        <v>0.5</v>
      </c>
      <c r="G938" t="s">
        <v>127</v>
      </c>
    </row>
    <row r="939" spans="1:7" x14ac:dyDescent="0.8">
      <c r="A939">
        <v>0.5</v>
      </c>
      <c r="G939" t="s">
        <v>127</v>
      </c>
    </row>
    <row r="940" spans="1:7" x14ac:dyDescent="0.8">
      <c r="A940">
        <v>0.5</v>
      </c>
      <c r="G940" t="s">
        <v>127</v>
      </c>
    </row>
    <row r="941" spans="1:7" x14ac:dyDescent="0.8">
      <c r="A941">
        <v>0.5</v>
      </c>
      <c r="G941" t="s">
        <v>127</v>
      </c>
    </row>
    <row r="942" spans="1:7" x14ac:dyDescent="0.8">
      <c r="A942">
        <v>0.5</v>
      </c>
      <c r="G942" t="s">
        <v>127</v>
      </c>
    </row>
    <row r="943" spans="1:7" x14ac:dyDescent="0.8">
      <c r="A943">
        <v>0.5</v>
      </c>
    </row>
    <row r="944" spans="1:7" x14ac:dyDescent="0.8">
      <c r="A944">
        <v>0.5</v>
      </c>
    </row>
    <row r="945" spans="1:7" x14ac:dyDescent="0.8">
      <c r="A945">
        <v>0.5</v>
      </c>
      <c r="G945" t="s">
        <v>127</v>
      </c>
    </row>
    <row r="946" spans="1:7" x14ac:dyDescent="0.8">
      <c r="A946">
        <v>0.5</v>
      </c>
      <c r="G946" t="s">
        <v>127</v>
      </c>
    </row>
    <row r="947" spans="1:7" x14ac:dyDescent="0.8">
      <c r="A947">
        <v>0.6</v>
      </c>
      <c r="G947" t="s">
        <v>127</v>
      </c>
    </row>
    <row r="948" spans="1:7" x14ac:dyDescent="0.8">
      <c r="A948">
        <v>0.6</v>
      </c>
      <c r="G948" t="s">
        <v>127</v>
      </c>
    </row>
    <row r="949" spans="1:7" x14ac:dyDescent="0.8">
      <c r="A949">
        <v>0.6</v>
      </c>
      <c r="G949" t="s">
        <v>127</v>
      </c>
    </row>
    <row r="950" spans="1:7" x14ac:dyDescent="0.8">
      <c r="A950">
        <v>0.6</v>
      </c>
      <c r="G950" t="s">
        <v>127</v>
      </c>
    </row>
    <row r="951" spans="1:7" x14ac:dyDescent="0.8">
      <c r="A951">
        <v>0.6</v>
      </c>
      <c r="G951" t="s">
        <v>127</v>
      </c>
    </row>
    <row r="952" spans="1:7" x14ac:dyDescent="0.8">
      <c r="A952">
        <v>0.6</v>
      </c>
      <c r="G952" t="s">
        <v>127</v>
      </c>
    </row>
    <row r="953" spans="1:7" x14ac:dyDescent="0.8">
      <c r="A953">
        <v>0.6</v>
      </c>
    </row>
    <row r="954" spans="1:7" x14ac:dyDescent="0.8">
      <c r="A954">
        <v>0.6</v>
      </c>
      <c r="G954" t="s">
        <v>127</v>
      </c>
    </row>
    <row r="955" spans="1:7" x14ac:dyDescent="0.8">
      <c r="A955">
        <v>0.6</v>
      </c>
      <c r="G955" t="s">
        <v>127</v>
      </c>
    </row>
    <row r="956" spans="1:7" x14ac:dyDescent="0.8">
      <c r="A956">
        <v>0.6</v>
      </c>
      <c r="G956" t="s">
        <v>127</v>
      </c>
    </row>
    <row r="957" spans="1:7" x14ac:dyDescent="0.8">
      <c r="A957">
        <v>0.6</v>
      </c>
      <c r="G957" t="s">
        <v>127</v>
      </c>
    </row>
    <row r="958" spans="1:7" x14ac:dyDescent="0.8">
      <c r="A958">
        <v>0.6</v>
      </c>
      <c r="G958" t="s">
        <v>127</v>
      </c>
    </row>
    <row r="959" spans="1:7" x14ac:dyDescent="0.8">
      <c r="A959">
        <v>0.6</v>
      </c>
      <c r="G959" t="s">
        <v>127</v>
      </c>
    </row>
    <row r="960" spans="1:7" x14ac:dyDescent="0.8">
      <c r="A960">
        <v>0.6</v>
      </c>
      <c r="G960" t="s">
        <v>127</v>
      </c>
    </row>
    <row r="961" spans="1:7" x14ac:dyDescent="0.8">
      <c r="A961">
        <v>0.6</v>
      </c>
      <c r="G961" t="s">
        <v>127</v>
      </c>
    </row>
    <row r="962" spans="1:7" x14ac:dyDescent="0.8">
      <c r="A962">
        <v>0.7</v>
      </c>
      <c r="G962" t="s">
        <v>127</v>
      </c>
    </row>
    <row r="963" spans="1:7" x14ac:dyDescent="0.8">
      <c r="A963">
        <v>0.7</v>
      </c>
      <c r="G963" t="s">
        <v>127</v>
      </c>
    </row>
    <row r="964" spans="1:7" x14ac:dyDescent="0.8">
      <c r="A964">
        <v>0.7</v>
      </c>
    </row>
    <row r="965" spans="1:7" x14ac:dyDescent="0.8">
      <c r="A965">
        <v>0.7</v>
      </c>
      <c r="G965" t="s">
        <v>127</v>
      </c>
    </row>
    <row r="966" spans="1:7" x14ac:dyDescent="0.8">
      <c r="A966">
        <v>0.7</v>
      </c>
      <c r="G966" t="s">
        <v>127</v>
      </c>
    </row>
    <row r="967" spans="1:7" x14ac:dyDescent="0.8">
      <c r="A967">
        <v>0.7</v>
      </c>
      <c r="G967" t="s">
        <v>127</v>
      </c>
    </row>
    <row r="968" spans="1:7" x14ac:dyDescent="0.8">
      <c r="A968">
        <v>0.7</v>
      </c>
      <c r="G968" t="s">
        <v>127</v>
      </c>
    </row>
    <row r="969" spans="1:7" x14ac:dyDescent="0.8">
      <c r="A969">
        <v>0.7</v>
      </c>
      <c r="G969" t="s">
        <v>127</v>
      </c>
    </row>
    <row r="970" spans="1:7" x14ac:dyDescent="0.8">
      <c r="A970">
        <v>0.7</v>
      </c>
      <c r="G970" t="s">
        <v>127</v>
      </c>
    </row>
    <row r="971" spans="1:7" x14ac:dyDescent="0.8">
      <c r="A971">
        <v>0.7</v>
      </c>
      <c r="G971" t="s">
        <v>127</v>
      </c>
    </row>
    <row r="972" spans="1:7" x14ac:dyDescent="0.8">
      <c r="A972">
        <v>0.7</v>
      </c>
      <c r="G972" t="s">
        <v>127</v>
      </c>
    </row>
    <row r="973" spans="1:7" x14ac:dyDescent="0.8">
      <c r="A973">
        <v>0.7</v>
      </c>
      <c r="G973" t="s">
        <v>127</v>
      </c>
    </row>
    <row r="974" spans="1:7" x14ac:dyDescent="0.8">
      <c r="A974">
        <v>0.7</v>
      </c>
    </row>
    <row r="975" spans="1:7" x14ac:dyDescent="0.8">
      <c r="A975">
        <v>0.7</v>
      </c>
      <c r="G975" t="s">
        <v>127</v>
      </c>
    </row>
    <row r="976" spans="1:7" x14ac:dyDescent="0.8">
      <c r="A976">
        <v>0.8</v>
      </c>
      <c r="G976" t="s">
        <v>127</v>
      </c>
    </row>
    <row r="977" spans="1:7" x14ac:dyDescent="0.8">
      <c r="A977">
        <v>0.8</v>
      </c>
      <c r="G977" t="s">
        <v>127</v>
      </c>
    </row>
    <row r="978" spans="1:7" x14ac:dyDescent="0.8">
      <c r="A978">
        <v>0.8</v>
      </c>
      <c r="G978" t="s">
        <v>127</v>
      </c>
    </row>
    <row r="979" spans="1:7" x14ac:dyDescent="0.8">
      <c r="A979">
        <v>0.8</v>
      </c>
      <c r="G979" t="s">
        <v>127</v>
      </c>
    </row>
    <row r="980" spans="1:7" x14ac:dyDescent="0.8">
      <c r="A980">
        <v>0.8</v>
      </c>
      <c r="G980" t="s">
        <v>127</v>
      </c>
    </row>
    <row r="981" spans="1:7" x14ac:dyDescent="0.8">
      <c r="A981">
        <v>0.8</v>
      </c>
      <c r="G981" t="s">
        <v>127</v>
      </c>
    </row>
    <row r="982" spans="1:7" x14ac:dyDescent="0.8">
      <c r="A982">
        <v>0.8</v>
      </c>
      <c r="G982" t="s">
        <v>127</v>
      </c>
    </row>
    <row r="983" spans="1:7" x14ac:dyDescent="0.8">
      <c r="A983">
        <v>0.8</v>
      </c>
      <c r="G983" t="s">
        <v>127</v>
      </c>
    </row>
    <row r="984" spans="1:7" x14ac:dyDescent="0.8">
      <c r="A984">
        <v>0.8</v>
      </c>
    </row>
    <row r="985" spans="1:7" x14ac:dyDescent="0.8">
      <c r="A985">
        <v>0.8</v>
      </c>
      <c r="G985" t="s">
        <v>127</v>
      </c>
    </row>
    <row r="986" spans="1:7" x14ac:dyDescent="0.8">
      <c r="A986">
        <v>0.8</v>
      </c>
      <c r="G986" t="s">
        <v>127</v>
      </c>
    </row>
    <row r="987" spans="1:7" x14ac:dyDescent="0.8">
      <c r="A987">
        <v>0.8</v>
      </c>
      <c r="G987" t="s">
        <v>127</v>
      </c>
    </row>
    <row r="988" spans="1:7" x14ac:dyDescent="0.8">
      <c r="A988">
        <v>0.8</v>
      </c>
      <c r="G988" t="s">
        <v>127</v>
      </c>
    </row>
    <row r="989" spans="1:7" x14ac:dyDescent="0.8">
      <c r="A989">
        <v>0.9</v>
      </c>
      <c r="G989" t="s">
        <v>127</v>
      </c>
    </row>
    <row r="990" spans="1:7" x14ac:dyDescent="0.8">
      <c r="A990">
        <v>0.9</v>
      </c>
      <c r="G990" t="s">
        <v>127</v>
      </c>
    </row>
    <row r="991" spans="1:7" x14ac:dyDescent="0.8">
      <c r="A991">
        <v>0.9</v>
      </c>
      <c r="G991" t="s">
        <v>127</v>
      </c>
    </row>
    <row r="992" spans="1:7" x14ac:dyDescent="0.8">
      <c r="A992">
        <v>0.9</v>
      </c>
      <c r="G992" t="s">
        <v>127</v>
      </c>
    </row>
    <row r="993" spans="1:7" x14ac:dyDescent="0.8">
      <c r="A993">
        <v>0.9</v>
      </c>
      <c r="G993" t="s">
        <v>127</v>
      </c>
    </row>
    <row r="994" spans="1:7" x14ac:dyDescent="0.8">
      <c r="A994">
        <v>0.9</v>
      </c>
    </row>
    <row r="995" spans="1:7" x14ac:dyDescent="0.8">
      <c r="A995">
        <v>0.9</v>
      </c>
      <c r="G995" t="s">
        <v>127</v>
      </c>
    </row>
    <row r="996" spans="1:7" x14ac:dyDescent="0.8">
      <c r="A996">
        <v>0.9</v>
      </c>
      <c r="G996" t="s">
        <v>127</v>
      </c>
    </row>
    <row r="997" spans="1:7" x14ac:dyDescent="0.8">
      <c r="A997">
        <v>0.9</v>
      </c>
      <c r="G997" t="s">
        <v>127</v>
      </c>
    </row>
    <row r="998" spans="1:7" x14ac:dyDescent="0.8">
      <c r="A998">
        <v>0.9</v>
      </c>
      <c r="G998" t="s">
        <v>127</v>
      </c>
    </row>
    <row r="999" spans="1:7" x14ac:dyDescent="0.8">
      <c r="A999">
        <v>0.9</v>
      </c>
      <c r="G999" t="s">
        <v>127</v>
      </c>
    </row>
    <row r="1000" spans="1:7" x14ac:dyDescent="0.8">
      <c r="A1000">
        <v>0.9</v>
      </c>
      <c r="G1000" t="s">
        <v>127</v>
      </c>
    </row>
    <row r="1001" spans="1:7" x14ac:dyDescent="0.8">
      <c r="A1001">
        <v>0.9</v>
      </c>
    </row>
    <row r="1002" spans="1:7" x14ac:dyDescent="0.8">
      <c r="A1002">
        <v>0.9</v>
      </c>
      <c r="G1002" t="s">
        <v>127</v>
      </c>
    </row>
    <row r="1003" spans="1:7" x14ac:dyDescent="0.8">
      <c r="A1003">
        <v>0.9</v>
      </c>
      <c r="G1003" t="s">
        <v>127</v>
      </c>
    </row>
    <row r="1004" spans="1:7" x14ac:dyDescent="0.8">
      <c r="A1004">
        <v>1</v>
      </c>
    </row>
    <row r="1005" spans="1:7" x14ac:dyDescent="0.8">
      <c r="A1005">
        <v>1</v>
      </c>
      <c r="G1005" t="s">
        <v>127</v>
      </c>
    </row>
    <row r="1006" spans="1:7" x14ac:dyDescent="0.8">
      <c r="A1006">
        <v>1</v>
      </c>
      <c r="G1006" t="s">
        <v>127</v>
      </c>
    </row>
    <row r="1007" spans="1:7" x14ac:dyDescent="0.8">
      <c r="A1007">
        <v>1</v>
      </c>
      <c r="G1007" t="s">
        <v>127</v>
      </c>
    </row>
    <row r="1008" spans="1:7" x14ac:dyDescent="0.8">
      <c r="A1008">
        <v>1</v>
      </c>
      <c r="G1008" t="s">
        <v>127</v>
      </c>
    </row>
    <row r="1009" spans="1:7" x14ac:dyDescent="0.8">
      <c r="A1009">
        <v>1</v>
      </c>
      <c r="G1009" t="s">
        <v>127</v>
      </c>
    </row>
    <row r="1010" spans="1:7" x14ac:dyDescent="0.8">
      <c r="A1010">
        <v>1</v>
      </c>
      <c r="G1010" t="s">
        <v>127</v>
      </c>
    </row>
    <row r="1011" spans="1:7" x14ac:dyDescent="0.8">
      <c r="A1011">
        <v>1</v>
      </c>
      <c r="G1011" t="s">
        <v>127</v>
      </c>
    </row>
    <row r="1012" spans="1:7" x14ac:dyDescent="0.8">
      <c r="A1012">
        <v>1</v>
      </c>
      <c r="G1012" t="s">
        <v>127</v>
      </c>
    </row>
    <row r="1013" spans="1:7" x14ac:dyDescent="0.8">
      <c r="A1013">
        <v>1.1000000000000001</v>
      </c>
      <c r="G1013" t="s">
        <v>127</v>
      </c>
    </row>
    <row r="1014" spans="1:7" x14ac:dyDescent="0.8">
      <c r="A1014">
        <v>1.1000000000000001</v>
      </c>
    </row>
    <row r="1015" spans="1:7" x14ac:dyDescent="0.8">
      <c r="A1015">
        <v>1.1000000000000001</v>
      </c>
      <c r="G1015" t="s">
        <v>127</v>
      </c>
    </row>
    <row r="1016" spans="1:7" x14ac:dyDescent="0.8">
      <c r="A1016">
        <v>1.1000000000000001</v>
      </c>
      <c r="G1016" t="s">
        <v>127</v>
      </c>
    </row>
    <row r="1017" spans="1:7" x14ac:dyDescent="0.8">
      <c r="A1017">
        <v>1.1000000000000001</v>
      </c>
      <c r="G1017" t="s">
        <v>127</v>
      </c>
    </row>
    <row r="1018" spans="1:7" x14ac:dyDescent="0.8">
      <c r="A1018">
        <v>1.1000000000000001</v>
      </c>
      <c r="G1018" t="s">
        <v>127</v>
      </c>
    </row>
    <row r="1019" spans="1:7" x14ac:dyDescent="0.8">
      <c r="A1019">
        <v>1.2</v>
      </c>
      <c r="G1019" t="s">
        <v>127</v>
      </c>
    </row>
    <row r="1020" spans="1:7" x14ac:dyDescent="0.8">
      <c r="A1020">
        <v>1.2</v>
      </c>
      <c r="G1020" t="s">
        <v>127</v>
      </c>
    </row>
    <row r="1021" spans="1:7" x14ac:dyDescent="0.8">
      <c r="A1021">
        <v>1.3</v>
      </c>
      <c r="G1021" t="s">
        <v>127</v>
      </c>
    </row>
    <row r="1022" spans="1:7" x14ac:dyDescent="0.8">
      <c r="A1022">
        <v>1.4</v>
      </c>
      <c r="G1022" t="s">
        <v>127</v>
      </c>
    </row>
    <row r="1023" spans="1:7" x14ac:dyDescent="0.8">
      <c r="A1023">
        <v>1.5</v>
      </c>
      <c r="G1023" t="s">
        <v>127</v>
      </c>
    </row>
    <row r="1025" spans="1:1" x14ac:dyDescent="0.8">
      <c r="A1025" s="1"/>
    </row>
  </sheetData>
  <sortState xmlns:xlrd2="http://schemas.microsoft.com/office/spreadsheetml/2017/richdata2" ref="A903:A1023">
    <sortCondition ref="A903:A1023"/>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63FCE-0B8F-4325-8677-1797351F341D}">
  <dimension ref="A1:F73"/>
  <sheetViews>
    <sheetView tabSelected="1" topLeftCell="A33" workbookViewId="0">
      <selection activeCell="I34" sqref="I34"/>
    </sheetView>
  </sheetViews>
  <sheetFormatPr defaultRowHeight="24" x14ac:dyDescent="0.8"/>
  <cols>
    <col min="1" max="1" width="19.796875" customWidth="1"/>
    <col min="2" max="2" width="15.5" customWidth="1"/>
    <col min="3" max="3" width="13" bestFit="1" customWidth="1"/>
    <col min="4" max="5" width="18.5" bestFit="1" customWidth="1"/>
  </cols>
  <sheetData>
    <row r="1" spans="1:6" x14ac:dyDescent="0.8">
      <c r="A1" s="1" t="s">
        <v>96</v>
      </c>
    </row>
    <row r="2" spans="1:6" x14ac:dyDescent="0.8">
      <c r="A2" t="s">
        <v>128</v>
      </c>
      <c r="B2" t="s">
        <v>129</v>
      </c>
    </row>
    <row r="3" spans="1:6" x14ac:dyDescent="0.8">
      <c r="A3">
        <v>10</v>
      </c>
      <c r="B3">
        <v>50</v>
      </c>
    </row>
    <row r="4" spans="1:6" x14ac:dyDescent="0.8">
      <c r="A4">
        <v>12</v>
      </c>
      <c r="B4">
        <v>55</v>
      </c>
      <c r="D4" t="s">
        <v>32</v>
      </c>
      <c r="E4" t="s">
        <v>130</v>
      </c>
      <c r="F4">
        <f>CORREL(A3:A14,B3:B14)</f>
        <v>0.99921031003664817</v>
      </c>
    </row>
    <row r="5" spans="1:6" x14ac:dyDescent="0.8">
      <c r="A5">
        <v>15</v>
      </c>
      <c r="B5">
        <v>60</v>
      </c>
    </row>
    <row r="6" spans="1:6" x14ac:dyDescent="0.8">
      <c r="A6">
        <v>18</v>
      </c>
      <c r="B6">
        <v>65</v>
      </c>
    </row>
    <row r="7" spans="1:6" x14ac:dyDescent="0.8">
      <c r="A7">
        <v>20</v>
      </c>
      <c r="B7">
        <v>70</v>
      </c>
    </row>
    <row r="8" spans="1:6" x14ac:dyDescent="0.8">
      <c r="A8">
        <v>22</v>
      </c>
      <c r="B8">
        <v>75</v>
      </c>
    </row>
    <row r="9" spans="1:6" x14ac:dyDescent="0.8">
      <c r="A9">
        <v>25</v>
      </c>
      <c r="B9">
        <v>80</v>
      </c>
    </row>
    <row r="10" spans="1:6" x14ac:dyDescent="0.8">
      <c r="A10">
        <v>28</v>
      </c>
      <c r="B10">
        <v>85</v>
      </c>
    </row>
    <row r="11" spans="1:6" x14ac:dyDescent="0.8">
      <c r="A11">
        <v>30</v>
      </c>
      <c r="B11">
        <v>90</v>
      </c>
    </row>
    <row r="12" spans="1:6" x14ac:dyDescent="0.8">
      <c r="A12">
        <v>32</v>
      </c>
      <c r="B12">
        <v>95</v>
      </c>
    </row>
    <row r="13" spans="1:6" x14ac:dyDescent="0.8">
      <c r="A13">
        <v>35</v>
      </c>
      <c r="B13">
        <v>100</v>
      </c>
    </row>
    <row r="14" spans="1:6" x14ac:dyDescent="0.8">
      <c r="A14">
        <v>38</v>
      </c>
      <c r="B14">
        <v>105</v>
      </c>
    </row>
    <row r="16" spans="1:6" x14ac:dyDescent="0.8">
      <c r="A16" s="1" t="s">
        <v>100</v>
      </c>
    </row>
    <row r="17" spans="1:4" x14ac:dyDescent="0.8">
      <c r="A17" t="s">
        <v>131</v>
      </c>
      <c r="B17" t="s">
        <v>132</v>
      </c>
    </row>
    <row r="18" spans="1:4" x14ac:dyDescent="0.8">
      <c r="A18">
        <v>45</v>
      </c>
      <c r="B18">
        <v>52</v>
      </c>
      <c r="C18" t="s">
        <v>133</v>
      </c>
      <c r="D18">
        <f>_xlfn.COVARIANCE.S(A18:A37,B18:B37)</f>
        <v>97.526315789473685</v>
      </c>
    </row>
    <row r="19" spans="1:4" x14ac:dyDescent="0.8">
      <c r="A19">
        <v>47</v>
      </c>
      <c r="B19">
        <v>54</v>
      </c>
    </row>
    <row r="20" spans="1:4" x14ac:dyDescent="0.8">
      <c r="A20">
        <v>48</v>
      </c>
      <c r="B20">
        <v>55</v>
      </c>
    </row>
    <row r="21" spans="1:4" x14ac:dyDescent="0.8">
      <c r="A21">
        <v>50</v>
      </c>
      <c r="B21">
        <v>57</v>
      </c>
    </row>
    <row r="22" spans="1:4" x14ac:dyDescent="0.8">
      <c r="A22">
        <v>52</v>
      </c>
      <c r="B22">
        <v>59</v>
      </c>
    </row>
    <row r="23" spans="1:4" x14ac:dyDescent="0.8">
      <c r="A23">
        <v>53</v>
      </c>
      <c r="B23">
        <v>60</v>
      </c>
    </row>
    <row r="24" spans="1:4" x14ac:dyDescent="0.8">
      <c r="A24">
        <v>55</v>
      </c>
      <c r="B24">
        <v>61</v>
      </c>
    </row>
    <row r="25" spans="1:4" x14ac:dyDescent="0.8">
      <c r="A25">
        <v>56</v>
      </c>
      <c r="B25">
        <v>62</v>
      </c>
    </row>
    <row r="26" spans="1:4" x14ac:dyDescent="0.8">
      <c r="A26">
        <v>58</v>
      </c>
      <c r="B26">
        <v>64</v>
      </c>
    </row>
    <row r="27" spans="1:4" x14ac:dyDescent="0.8">
      <c r="A27">
        <v>60</v>
      </c>
      <c r="B27">
        <v>66</v>
      </c>
    </row>
    <row r="28" spans="1:4" x14ac:dyDescent="0.8">
      <c r="A28">
        <v>62</v>
      </c>
      <c r="B28">
        <v>67</v>
      </c>
    </row>
    <row r="29" spans="1:4" x14ac:dyDescent="0.8">
      <c r="A29">
        <v>64</v>
      </c>
      <c r="B29">
        <v>69</v>
      </c>
    </row>
    <row r="30" spans="1:4" x14ac:dyDescent="0.8">
      <c r="A30">
        <v>65</v>
      </c>
      <c r="B30">
        <v>71</v>
      </c>
    </row>
    <row r="31" spans="1:4" x14ac:dyDescent="0.8">
      <c r="A31">
        <v>67</v>
      </c>
      <c r="B31">
        <v>73</v>
      </c>
    </row>
    <row r="32" spans="1:4" x14ac:dyDescent="0.8">
      <c r="A32">
        <v>69</v>
      </c>
      <c r="B32">
        <v>74</v>
      </c>
    </row>
    <row r="33" spans="1:5" x14ac:dyDescent="0.8">
      <c r="A33">
        <v>70</v>
      </c>
      <c r="B33">
        <v>76</v>
      </c>
    </row>
    <row r="34" spans="1:5" x14ac:dyDescent="0.8">
      <c r="A34">
        <v>72</v>
      </c>
      <c r="B34">
        <v>78</v>
      </c>
    </row>
    <row r="35" spans="1:5" x14ac:dyDescent="0.8">
      <c r="A35">
        <v>74</v>
      </c>
      <c r="B35">
        <v>80</v>
      </c>
    </row>
    <row r="36" spans="1:5" x14ac:dyDescent="0.8">
      <c r="A36">
        <v>76</v>
      </c>
      <c r="B36">
        <v>82</v>
      </c>
    </row>
    <row r="37" spans="1:5" x14ac:dyDescent="0.8">
      <c r="A37">
        <v>77</v>
      </c>
      <c r="B37">
        <v>83</v>
      </c>
    </row>
    <row r="40" spans="1:5" x14ac:dyDescent="0.8">
      <c r="A40" s="1" t="s">
        <v>101</v>
      </c>
    </row>
    <row r="41" spans="1:5" x14ac:dyDescent="0.8">
      <c r="A41" t="s">
        <v>134</v>
      </c>
      <c r="B41" t="s">
        <v>135</v>
      </c>
    </row>
    <row r="42" spans="1:5" x14ac:dyDescent="0.8">
      <c r="A42">
        <v>10</v>
      </c>
      <c r="B42">
        <v>60</v>
      </c>
    </row>
    <row r="43" spans="1:5" x14ac:dyDescent="0.8">
      <c r="A43">
        <v>12</v>
      </c>
      <c r="B43">
        <v>65</v>
      </c>
      <c r="D43" t="s">
        <v>32</v>
      </c>
    </row>
    <row r="44" spans="1:5" x14ac:dyDescent="0.8">
      <c r="A44">
        <v>15</v>
      </c>
      <c r="B44">
        <v>70</v>
      </c>
      <c r="D44" t="s">
        <v>130</v>
      </c>
      <c r="E44">
        <f>CORREL(A42:A71,B42:B71)</f>
        <v>0.97729508301867352</v>
      </c>
    </row>
    <row r="45" spans="1:5" x14ac:dyDescent="0.8">
      <c r="A45">
        <v>18</v>
      </c>
      <c r="B45">
        <v>75</v>
      </c>
    </row>
    <row r="46" spans="1:5" x14ac:dyDescent="0.8">
      <c r="A46">
        <v>20</v>
      </c>
      <c r="B46">
        <v>80</v>
      </c>
    </row>
    <row r="47" spans="1:5" x14ac:dyDescent="0.8">
      <c r="A47">
        <v>22</v>
      </c>
      <c r="B47">
        <v>82</v>
      </c>
    </row>
    <row r="48" spans="1:5" x14ac:dyDescent="0.8">
      <c r="A48">
        <v>25</v>
      </c>
      <c r="B48">
        <v>85</v>
      </c>
    </row>
    <row r="49" spans="1:2" x14ac:dyDescent="0.8">
      <c r="A49">
        <v>28</v>
      </c>
      <c r="B49">
        <v>88</v>
      </c>
    </row>
    <row r="50" spans="1:2" x14ac:dyDescent="0.8">
      <c r="A50">
        <v>30</v>
      </c>
      <c r="B50">
        <v>90</v>
      </c>
    </row>
    <row r="51" spans="1:2" x14ac:dyDescent="0.8">
      <c r="A51">
        <v>32</v>
      </c>
      <c r="B51">
        <v>92</v>
      </c>
    </row>
    <row r="52" spans="1:2" x14ac:dyDescent="0.8">
      <c r="A52">
        <v>35</v>
      </c>
      <c r="B52">
        <v>93</v>
      </c>
    </row>
    <row r="53" spans="1:2" x14ac:dyDescent="0.8">
      <c r="A53">
        <v>38</v>
      </c>
      <c r="B53">
        <v>95</v>
      </c>
    </row>
    <row r="54" spans="1:2" x14ac:dyDescent="0.8">
      <c r="A54">
        <v>40</v>
      </c>
      <c r="B54">
        <v>96</v>
      </c>
    </row>
    <row r="55" spans="1:2" x14ac:dyDescent="0.8">
      <c r="A55">
        <v>42</v>
      </c>
      <c r="B55">
        <v>97</v>
      </c>
    </row>
    <row r="56" spans="1:2" x14ac:dyDescent="0.8">
      <c r="A56">
        <v>45</v>
      </c>
      <c r="B56">
        <v>98</v>
      </c>
    </row>
    <row r="57" spans="1:2" x14ac:dyDescent="0.8">
      <c r="A57">
        <v>48</v>
      </c>
      <c r="B57">
        <v>99</v>
      </c>
    </row>
    <row r="58" spans="1:2" x14ac:dyDescent="0.8">
      <c r="A58">
        <v>50</v>
      </c>
      <c r="B58">
        <v>100</v>
      </c>
    </row>
    <row r="59" spans="1:2" x14ac:dyDescent="0.8">
      <c r="A59">
        <v>52</v>
      </c>
      <c r="B59">
        <v>102</v>
      </c>
    </row>
    <row r="60" spans="1:2" x14ac:dyDescent="0.8">
      <c r="A60">
        <v>55</v>
      </c>
      <c r="B60">
        <v>105</v>
      </c>
    </row>
    <row r="61" spans="1:2" x14ac:dyDescent="0.8">
      <c r="A61">
        <v>58</v>
      </c>
      <c r="B61">
        <v>106</v>
      </c>
    </row>
    <row r="62" spans="1:2" x14ac:dyDescent="0.8">
      <c r="A62">
        <v>60</v>
      </c>
      <c r="B62">
        <v>107</v>
      </c>
    </row>
    <row r="63" spans="1:2" x14ac:dyDescent="0.8">
      <c r="A63">
        <v>62</v>
      </c>
      <c r="B63">
        <v>108</v>
      </c>
    </row>
    <row r="64" spans="1:2" x14ac:dyDescent="0.8">
      <c r="A64">
        <v>65</v>
      </c>
      <c r="B64">
        <v>110</v>
      </c>
    </row>
    <row r="65" spans="1:2" x14ac:dyDescent="0.8">
      <c r="A65">
        <v>68</v>
      </c>
      <c r="B65">
        <v>112</v>
      </c>
    </row>
    <row r="66" spans="1:2" x14ac:dyDescent="0.8">
      <c r="A66">
        <v>70</v>
      </c>
      <c r="B66">
        <v>114</v>
      </c>
    </row>
    <row r="67" spans="1:2" x14ac:dyDescent="0.8">
      <c r="A67">
        <v>72</v>
      </c>
      <c r="B67">
        <v>115</v>
      </c>
    </row>
    <row r="68" spans="1:2" x14ac:dyDescent="0.8">
      <c r="A68">
        <v>75</v>
      </c>
      <c r="B68">
        <v>116</v>
      </c>
    </row>
    <row r="69" spans="1:2" x14ac:dyDescent="0.8">
      <c r="A69">
        <v>78</v>
      </c>
      <c r="B69">
        <v>118</v>
      </c>
    </row>
    <row r="70" spans="1:2" x14ac:dyDescent="0.8">
      <c r="A70">
        <v>80</v>
      </c>
      <c r="B70">
        <v>120</v>
      </c>
    </row>
    <row r="71" spans="1:2" x14ac:dyDescent="0.8">
      <c r="A71">
        <v>82</v>
      </c>
      <c r="B71">
        <v>122</v>
      </c>
    </row>
    <row r="73" spans="1:2" x14ac:dyDescent="0.8">
      <c r="A73" s="1"/>
    </row>
  </sheetData>
  <sortState xmlns:xlrd2="http://schemas.microsoft.com/office/spreadsheetml/2017/richdata2" ref="B18:B37">
    <sortCondition ref="B18:B3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Measure of CT and dispersion</vt:lpstr>
      <vt:lpstr>Measure of S,K,P,Q</vt:lpstr>
      <vt:lpstr>Correlation and Covariance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Krupa Geeta</dc:creator>
  <cp:lastModifiedBy>Krupa Geeta</cp:lastModifiedBy>
  <cp:lastPrinted>2024-04-02T12:08:36Z</cp:lastPrinted>
  <dcterms:created xsi:type="dcterms:W3CDTF">2024-03-20T06:39:10Z</dcterms:created>
  <dcterms:modified xsi:type="dcterms:W3CDTF">2024-04-02T12:37:26Z</dcterms:modified>
</cp:coreProperties>
</file>