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mssianarta_cpp_edu/Documents/"/>
    </mc:Choice>
  </mc:AlternateContent>
  <xr:revisionPtr revIDLastSave="0" documentId="8_{300B7552-F540-48B6-8CB2-E76C2DE2F944}" xr6:coauthVersionLast="47" xr6:coauthVersionMax="47" xr10:uidLastSave="{00000000-0000-0000-0000-000000000000}"/>
  <bookViews>
    <workbookView xWindow="-120" yWindow="-120" windowWidth="29040" windowHeight="15840" firstSheet="4" activeTab="4" xr2:uid="{A2C8A816-09A0-4A78-9197-DBBEDF68419E}"/>
  </bookViews>
  <sheets>
    <sheet name="PPT 7-2 slide 12-21" sheetId="5" r:id="rId1"/>
    <sheet name="Example 8.1" sheetId="1" r:id="rId2"/>
    <sheet name="Example 8.2" sheetId="4" r:id="rId3"/>
    <sheet name="Example 8.3" sheetId="9" r:id="rId4"/>
    <sheet name="Example 8.6" sheetId="8" r:id="rId5"/>
    <sheet name="PPT 8-2 Slide 25" sheetId="2" r:id="rId6"/>
    <sheet name="PPT 8-2 Slide 37" sheetId="3" r:id="rId7"/>
  </sheets>
  <definedNames>
    <definedName name="solver_adj" localSheetId="4" hidden="1">'Example 8.6'!$B$1:$B$2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'Example 8.6'!$D$7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0</definedName>
    <definedName name="solver_ver" localSheetId="4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B5" i="8"/>
  <c r="F14" i="9"/>
  <c r="F15" i="9"/>
  <c r="F13" i="9"/>
  <c r="B11" i="9" a="1"/>
  <c r="B11" i="9"/>
  <c r="XFD1048575" i="8" a="1"/>
  <c r="XFD1048575" i="8"/>
  <c r="XFD1048574" i="8" a="1"/>
  <c r="XFD1048574" i="8"/>
  <c r="XFD1048573" i="8" a="1"/>
  <c r="XFD1048573" i="8"/>
  <c r="XFD1048572" i="8" a="1"/>
  <c r="XFD1048572" i="8"/>
  <c r="XFD1048571" i="8" a="1"/>
  <c r="XFD1048571" i="8"/>
  <c r="XFD1048570" i="8" a="1"/>
  <c r="XFD1048570" i="8"/>
  <c r="XFD1048569" i="8" a="1"/>
  <c r="XFD1048569" i="8"/>
  <c r="XFD1048568" i="8" a="1"/>
  <c r="XFD1048568" i="8"/>
  <c r="XFD1048567" i="8" a="1"/>
  <c r="XFD1048567" i="8"/>
  <c r="XFD1048566" i="8" a="1"/>
  <c r="XFD1048566" i="8"/>
  <c r="XFD1048565" i="8" a="1"/>
  <c r="XFD1048565" i="8"/>
  <c r="XFD1048564" i="8" a="1"/>
  <c r="XFD1048564" i="8"/>
  <c r="XFD1048563" i="8" a="1"/>
  <c r="XFD1048563" i="8"/>
  <c r="XFD1048562" i="8" a="1"/>
  <c r="XFD1048562" i="8"/>
  <c r="XFD1048561" i="8" a="1"/>
  <c r="XFD1048561" i="8"/>
  <c r="XFD1048560" i="8" a="1"/>
  <c r="XFD1048560" i="8"/>
  <c r="XFD1048559" i="8" a="1"/>
  <c r="XFD1048559" i="8"/>
  <c r="XFD1048558" i="8" a="1"/>
  <c r="XFD1048558" i="8"/>
  <c r="XFD1048557" i="8" a="1"/>
  <c r="XFD1048557" i="8"/>
  <c r="XFD1048556" i="8" a="1"/>
  <c r="XFD1048556" i="8"/>
  <c r="XFD1048555" i="8" a="1"/>
  <c r="XFD1048555" i="8"/>
  <c r="XFD1048554" i="8" a="1"/>
  <c r="XFD1048554" i="8"/>
  <c r="XFD1048553" i="8" a="1"/>
  <c r="XFD1048553" i="8"/>
  <c r="XFD1048552" i="8" a="1"/>
  <c r="XFD1048552" i="8"/>
  <c r="XFD1048551" i="8" a="1"/>
  <c r="XFD1048551" i="8"/>
  <c r="XFD1048550" i="8" a="1"/>
  <c r="XFD1048550" i="8"/>
  <c r="H4" i="2"/>
  <c r="K4" i="2"/>
  <c r="H5" i="2"/>
  <c r="K5" i="2"/>
  <c r="B5" i="3"/>
  <c r="B4" i="2"/>
  <c r="E4" i="2"/>
  <c r="B5" i="2"/>
  <c r="E5" i="2"/>
  <c r="B4" i="3"/>
  <c r="D5" i="8"/>
  <c r="D4" i="8"/>
  <c r="D7" i="8" s="1"/>
  <c r="E4" i="3"/>
  <c r="E5" i="3"/>
  <c r="C5" i="4"/>
  <c r="C4" i="4"/>
  <c r="C3" i="4"/>
  <c r="C2" i="4"/>
  <c r="B5" i="4"/>
  <c r="B4" i="4"/>
  <c r="B3" i="4"/>
  <c r="B2" i="4"/>
  <c r="D2" i="4" s="1"/>
  <c r="V16" i="5" a="1"/>
  <c r="V16" i="5"/>
  <c r="E7" i="9" a="1"/>
  <c r="E7" i="9"/>
  <c r="Q19" i="5" a="1"/>
  <c r="Q19" i="5" s="1"/>
  <c r="V14" i="5"/>
  <c r="G5" i="9"/>
  <c r="F5" i="9"/>
  <c r="E4" i="9"/>
  <c r="F4" i="9"/>
  <c r="U4" i="5" a="1"/>
  <c r="U4" i="5"/>
  <c r="F11" i="5" a="1"/>
  <c r="F11" i="5"/>
  <c r="C2" i="1"/>
  <c r="C3" i="1"/>
  <c r="C4" i="1"/>
  <c r="C5" i="1"/>
  <c r="B2" i="1"/>
  <c r="B3" i="1"/>
  <c r="B4" i="1"/>
  <c r="B5" i="1"/>
  <c r="K7" i="2" l="1"/>
  <c r="E7" i="2"/>
  <c r="E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<sst xmlns="http://schemas.openxmlformats.org/spreadsheetml/2006/main" count="56" uniqueCount="38">
  <si>
    <t xml:space="preserve">A = </t>
  </si>
  <si>
    <t>B =</t>
  </si>
  <si>
    <t>B1 =</t>
  </si>
  <si>
    <t>C1 =</t>
  </si>
  <si>
    <t>c=</t>
  </si>
  <si>
    <t>A2 =</t>
  </si>
  <si>
    <t>det(A2)=</t>
  </si>
  <si>
    <t>A2 inv =</t>
  </si>
  <si>
    <t>A2*A2inv=</t>
  </si>
  <si>
    <t>x</t>
  </si>
  <si>
    <t>y_eq1</t>
  </si>
  <si>
    <t>y_eq2</t>
  </si>
  <si>
    <t>y_eq1-yeq2</t>
  </si>
  <si>
    <t>Resistance (ohms)</t>
  </si>
  <si>
    <t>R1</t>
  </si>
  <si>
    <t>R2</t>
  </si>
  <si>
    <t>R3</t>
  </si>
  <si>
    <t>A =</t>
  </si>
  <si>
    <t>R4</t>
  </si>
  <si>
    <t>C =</t>
  </si>
  <si>
    <t xml:space="preserve">A-1 = </t>
  </si>
  <si>
    <t xml:space="preserve">X = </t>
  </si>
  <si>
    <t>Current (amps)</t>
  </si>
  <si>
    <t>I1</t>
  </si>
  <si>
    <t>I2</t>
  </si>
  <si>
    <t>I3</t>
  </si>
  <si>
    <t>x1</t>
  </si>
  <si>
    <t>x2</t>
  </si>
  <si>
    <t>y Squared</t>
  </si>
  <si>
    <t>y1</t>
  </si>
  <si>
    <t>y2</t>
  </si>
  <si>
    <t>Sum</t>
  </si>
  <si>
    <t>y</t>
  </si>
  <si>
    <t>f-1</t>
  </si>
  <si>
    <t>F-1^2</t>
  </si>
  <si>
    <t>f-2</t>
  </si>
  <si>
    <t>F-2^2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</si>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</sst>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  <a:r>
              <a:rPr lang="en-US" baseline="0"/>
              <a:t> vs 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'Example 8.1'!$B$1</c:f>
              <c:strCache>
                <c:ptCount val="1"/>
                <c:pt idx="0">
                  <c:v>y_eq1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'Example 8.1'!$A$2:$A$5</c:f>
              <c:numCache>
                <c:formatCode>General</c:formatCode>
                <c:ptCount val="4"/>
                <c:pt idx="0">
                  <c:v>-4.5</c:v>
                </c:pt>
                <c:pt idx="1">
                  <c:v>-5</c:v>
                </c:pt>
                <c:pt idx="2">
                  <c:v>-5.5</c:v>
                </c:pt>
                <c:pt idx="3">
                  <c:v>-6</c:v>
                </c:pt>
              </c:numCache>
            </c:numRef>
          </c:xVal>
          <c:yVal>
            <c:numRef>
              <c:f>'Example 8.1'!$B$2:$B$5</c:f>
              <c:numCache>
                <c:formatCode>General</c:formatCode>
                <c:ptCount val="4"/>
                <c:pt idx="0">
                  <c:v>7.666666666666667</c:v>
                </c:pt>
                <c:pt idx="1">
                  <c:v>8</c:v>
                </c:pt>
                <c:pt idx="2">
                  <c:v>8.3333333333333339</c:v>
                </c:pt>
                <c:pt idx="3">
                  <c:v>8.6666666666666679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3B-4F68-93D0-D20A88351A4B}"/>
            </c:ext>
          </c:extLst>
        </c:ser>
        <c:ser>
          <c:idx val="1"/>
          <c:order val="1"/>
          <c:tx>
            <c:v>y_eq2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'Example 8.1'!$A$2:$A$5</c:f>
              <c:numCache>
                <c:formatCode>General</c:formatCode>
                <c:ptCount val="4"/>
                <c:pt idx="0">
                  <c:v>-4.5</c:v>
                </c:pt>
                <c:pt idx="1">
                  <c:v>-5</c:v>
                </c:pt>
                <c:pt idx="2">
                  <c:v>-5.5</c:v>
                </c:pt>
                <c:pt idx="3">
                  <c:v>-6</c:v>
                </c:pt>
              </c:numCache>
            </c:numRef>
          </c:xVal>
          <c:yVal>
            <c:numRef>
              <c:f>'Example 8.1'!$C$2:$C$5</c:f>
              <c:numCache>
                <c:formatCode>General</c:formatCode>
                <c:ptCount val="4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3B-4F68-93D0-D20A88351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099263"/>
        <c:axId val="1834926863"/>
      </c:scatterChart>
      <c:valAx>
        <c:axId val="1226099263"/>
        <c:scaling>
          <c:orientation val="minMax"/>
          <c:max val="-4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926863"/>
        <c:crosses val="autoZero"/>
        <c:crossBetween val="midCat"/>
      </c:valAx>
      <c:valAx>
        <c:axId val="183492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09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2</xdr:row>
      <xdr:rowOff>185736</xdr:rowOff>
    </xdr:from>
    <xdr:to>
      <xdr:col>15</xdr:col>
      <xdr:colOff>552450</xdr:colOff>
      <xdr:row>21</xdr:row>
      <xdr:rowOff>28575</xdr:rowOff>
    </xdr:to>
    <xdr:graphicFrame macro="">
      <xdr:nvGraphicFramePr>
        <xdr:cNvPr id="97" name="Chart 1">
          <a:extLst>
            <a:ext uri="{FF2B5EF4-FFF2-40B4-BE49-F238E27FC236}">
              <a16:creationId xmlns:a16="http://schemas.microsoft.com/office/drawing/2014/main" id="{FA1FA3FE-8B2E-09BC-6832-919B9C1A4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29AF83F-F6AB-4F67-A882-0882A73FDADF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31021698969065993&quot;"/>
    <we:property name="dTBTGRZcNXNbWARZFS40N1km" value="&quot;AQ==&quot;"/>
    <we:property name="dTBTGRZcNXNbWARZFy0m" value="&quot;&quot;"/>
    <we:property name="dTBTGRZcNXNbWARZKyAgDFU6bQAJXA==" value="&quot;AGYCRQ==&quot;"/>
    <we:property name="dTBTGRZcNXNbWARZKyAgDFU6bQQUVQ==" value="&quot;AGYCRFYAYGI=&quot;"/>
    <we:property name="dTBTGRZcNXNbWARZKyAgDFU6bQYDQw==" value="&quot;BQ==&quot;"/>
    <we:property name="dTBTGRZcNXNbWARZKyAgDFU6bQYERg==" value="&quot;AQ==&quot;"/>
    <we:property name="dTBTGRZcNXNbWARZKyAgDFU6bQYKSA==" value="&quot;AA==&quot;"/>
    <we:property name="dTBTGRZcNXNbWARZKyAgDFU6bQYVVA==" value="&quot;AA==&quot;"/>
    <we:property name="dTBTGRZcNXNbWARZKyAgDFU6bQcFXA==" value="&quot;AQ==&quot;"/>
    <we:property name="dTBTGRZcNXNbWARZKyAgDFU6bQcJUw==" value="&quot;AA==&quot;"/>
    <we:property name="dTBTGRZcNXNbWARZKyAgDFU6bQcSUQ==" value="&quot;AA==&quot;"/>
    <we:property name="dTBTGRZcNXNbWARZKyAgDFU6bQcVSg==" value="&quot;AXgC&quot;"/>
    <we:property name="dTBTGRZcNXNbWARZKyAgDFU6bR0WQw==" value="&quot;AGYLTQ==&quot;"/>
    <we:property name="dTBTGRZcNXNbWARZKyAgDFU6bR0WVA==" value="&quot;Aw==&quot;"/>
    <we:property name="dTBTGRZcNXNbWARZKyAgDFU6bR0WWQ==" value="&quot;AQ==&quot;"/>
    <we:property name="dTBTGRZcNXNbWARZKyAgDFU6bREIVw==" value="&quot;dxp1&quot;"/>
    <we:property name="dTBTGRZcNXNbWARZKyAgDFU6bRIDUQ==" value="&quot;AGYCRFYAYGI=&quot;"/>
    <we:property name="dTBTGRZcNXNbWARZKyAgDFU6bRMHQA==" value="&quot;AGYCRFYAYGI=&quot;"/>
    <we:property name="dTBTGRZcNXNbWARZKyAgDFU6bRUFUw==" value="&quot;AGYCRFc=&quot;"/>
    <we:property name="dTBTGRZcNXNbWARZKyAgDFU6bRUUQw==" value="&quot;AQ==&quot;"/>
    <we:property name="dTBTGRZcNXNbWARZKyAgDFU6bRcQVw==" value="&quot;AGYCRFYB&quot;"/>
    <we:property name="dTBTGRZcNXNbWARZKyAgDFU6bRgWQA==" value="&quot;AA==&quot;"/>
    <we:property name="dTBTGRZcNXNbWARZKyAgDFU6bRgWRA==" value="&quot;AA==&quot;"/>
    <we:property name="dTBTGRZcNXNbWARZKyAgDFU6bRkDRA==" value="&quot;Ag==&quot;"/>
    <we:property name="dTBTGRZcNXNbWARZKyAgDFU6bRkIWQ==" value="&quot;A3g=&quot;"/>
    <we:property name="dTBTGRZcNXNbWARZKyAgDFU6bRkURA==" value="&quot;AGYCQ1M=&quot;"/>
    <we:property name="dTBTGRZcNXNbWARZKyAgDFU6bRkVXA==" value="&quot;AA==&quot;"/>
    <we:property name="dTBTGRZcNXNbWARZKyAgDFU6bRoDVw==" value="&quot;AQ==&quot;"/>
    <we:property name="dTBTGRZcNXNbWARZKyAgDFU6bRoSQg==" value="&quot;Ag==&quot;"/>
  </we:properties>
  <we:bindings>
    <we:binding id="refEdit" type="matrix" appref="{B5D5DC51-B3F0-4083-9A27-0F34110F8987}"/>
    <we:binding id="Worker" type="matrix" appref="{B178806E-A2FA-4001-830B-0948A9107CA2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960A-57D7-4C7B-9F09-2C527A3FD5D3}">
  <dimension ref="B3:X21"/>
  <sheetViews>
    <sheetView workbookViewId="0"/>
  </sheetViews>
  <sheetFormatPr defaultRowHeight="15"/>
  <cols>
    <col min="15" max="15" width="7.7109375" customWidth="1"/>
    <col min="16" max="16" width="9.85546875" customWidth="1"/>
  </cols>
  <sheetData>
    <row r="3" spans="2:24">
      <c r="B3" t="s">
        <v>0</v>
      </c>
      <c r="C3" s="2">
        <v>3</v>
      </c>
      <c r="D3">
        <v>5</v>
      </c>
      <c r="E3">
        <v>1</v>
      </c>
      <c r="F3" s="3">
        <v>0</v>
      </c>
      <c r="I3" t="s">
        <v>1</v>
      </c>
      <c r="J3" s="2">
        <v>2</v>
      </c>
      <c r="K3">
        <v>3</v>
      </c>
      <c r="L3" s="3">
        <v>1</v>
      </c>
      <c r="P3" t="s">
        <v>2</v>
      </c>
      <c r="Q3" s="2">
        <v>10</v>
      </c>
      <c r="R3" s="3">
        <v>6</v>
      </c>
    </row>
    <row r="4" spans="2:24">
      <c r="C4" s="2">
        <v>2</v>
      </c>
      <c r="D4">
        <v>-2</v>
      </c>
      <c r="E4">
        <v>1</v>
      </c>
      <c r="F4" s="3">
        <v>-1</v>
      </c>
      <c r="J4" s="2">
        <v>0</v>
      </c>
      <c r="K4">
        <v>1</v>
      </c>
      <c r="L4" s="3">
        <v>0</v>
      </c>
      <c r="Q4" s="2">
        <v>12</v>
      </c>
      <c r="R4" s="3">
        <v>9</v>
      </c>
      <c r="T4" t="s">
        <v>3</v>
      </c>
      <c r="U4" s="2" cm="1">
        <f t="array" ref="U4:X5">TRANSPOSE(Q3:R6)</f>
        <v>10</v>
      </c>
      <c r="V4">
        <v>12</v>
      </c>
      <c r="W4">
        <v>1</v>
      </c>
      <c r="X4" s="3">
        <v>0</v>
      </c>
    </row>
    <row r="5" spans="2:24">
      <c r="J5" s="2">
        <v>-2</v>
      </c>
      <c r="K5">
        <v>2</v>
      </c>
      <c r="L5" s="3">
        <v>5</v>
      </c>
      <c r="Q5" s="2">
        <v>1</v>
      </c>
      <c r="R5" s="3">
        <v>3</v>
      </c>
      <c r="U5" s="2">
        <v>6</v>
      </c>
      <c r="V5">
        <v>9</v>
      </c>
      <c r="W5">
        <v>3</v>
      </c>
      <c r="X5" s="3">
        <v>1</v>
      </c>
    </row>
    <row r="6" spans="2:24">
      <c r="J6" s="2">
        <v>2</v>
      </c>
      <c r="K6">
        <v>2</v>
      </c>
      <c r="L6" s="3">
        <v>1</v>
      </c>
      <c r="Q6" s="2">
        <v>0</v>
      </c>
      <c r="R6" s="3">
        <v>1</v>
      </c>
    </row>
    <row r="11" spans="2:24">
      <c r="E11" t="s">
        <v>4</v>
      </c>
      <c r="F11" s="2" cm="1">
        <f t="array" ref="F11:H12">MMULT(C3:F4,J3:L6)</f>
        <v>4</v>
      </c>
      <c r="G11">
        <v>16</v>
      </c>
      <c r="H11" s="3">
        <v>8</v>
      </c>
    </row>
    <row r="12" spans="2:24">
      <c r="F12" s="2">
        <v>0</v>
      </c>
      <c r="G12">
        <v>4</v>
      </c>
      <c r="H12" s="3">
        <v>6</v>
      </c>
    </row>
    <row r="14" spans="2:24">
      <c r="P14" t="s">
        <v>5</v>
      </c>
      <c r="Q14" s="2">
        <v>2</v>
      </c>
      <c r="R14">
        <v>5</v>
      </c>
      <c r="S14" s="3">
        <v>6</v>
      </c>
      <c r="U14" t="s">
        <v>6</v>
      </c>
      <c r="V14">
        <f>MDETERM(Q14:S16)</f>
        <v>53</v>
      </c>
    </row>
    <row r="15" spans="2:24">
      <c r="Q15" s="2">
        <v>-1</v>
      </c>
      <c r="R15">
        <v>0</v>
      </c>
      <c r="S15" s="3">
        <v>5</v>
      </c>
    </row>
    <row r="16" spans="2:24">
      <c r="Q16" s="2">
        <v>3</v>
      </c>
      <c r="R16">
        <v>2</v>
      </c>
      <c r="S16" s="3">
        <v>2</v>
      </c>
      <c r="U16" t="s">
        <v>7</v>
      </c>
      <c r="V16" s="2" cm="1">
        <f t="array" ref="V16:X18">MINVERSE(Q14:S16)</f>
        <v>-0.18867924528301885</v>
      </c>
      <c r="W16">
        <v>3.7735849056603786E-2</v>
      </c>
      <c r="X16" s="3">
        <v>0.47169811320754712</v>
      </c>
    </row>
    <row r="17" spans="16:24">
      <c r="V17" s="2">
        <v>0.32075471698113206</v>
      </c>
      <c r="W17">
        <v>-0.26415094339622641</v>
      </c>
      <c r="X17" s="3">
        <v>-0.30188679245283018</v>
      </c>
    </row>
    <row r="18" spans="16:24">
      <c r="V18" s="2">
        <v>-3.7735849056603765E-2</v>
      </c>
      <c r="W18">
        <v>0.20754716981132074</v>
      </c>
      <c r="X18" s="3">
        <v>9.4339622641509413E-2</v>
      </c>
    </row>
    <row r="19" spans="16:24">
      <c r="P19" t="s">
        <v>8</v>
      </c>
      <c r="Q19" cm="1">
        <f t="array" ref="Q19:S21">MMULT(Q14:S16,_xlfn.ANCHORARRAY(V16))</f>
        <v>1</v>
      </c>
      <c r="R19">
        <v>0</v>
      </c>
      <c r="S19">
        <v>-1.1102230246251565E-16</v>
      </c>
    </row>
    <row r="20" spans="16:24">
      <c r="Q20">
        <v>2.7755575615628914E-17</v>
      </c>
      <c r="R20">
        <v>1</v>
      </c>
      <c r="S20">
        <v>-5.5511151231257827E-17</v>
      </c>
    </row>
    <row r="21" spans="16:24">
      <c r="Q21">
        <v>0</v>
      </c>
      <c r="R21">
        <v>0</v>
      </c>
      <c r="S21">
        <v>0.99999999999999989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EFFF-EF3F-4843-B949-1FA1ED416696}">
  <dimension ref="A1:C6"/>
  <sheetViews>
    <sheetView workbookViewId="0">
      <selection activeCell="D1" sqref="D1"/>
    </sheetView>
  </sheetViews>
  <sheetFormatPr defaultRowHeight="15"/>
  <sheetData>
    <row r="1" spans="1:3">
      <c r="A1" t="s">
        <v>9</v>
      </c>
      <c r="B1" t="s">
        <v>10</v>
      </c>
      <c r="C1" t="s">
        <v>11</v>
      </c>
    </row>
    <row r="2" spans="1:3">
      <c r="A2">
        <v>-4.5</v>
      </c>
      <c r="B2" s="1">
        <f>-2/3*A2+14/3</f>
        <v>7.666666666666667</v>
      </c>
      <c r="C2">
        <f>4*A2+28</f>
        <v>10</v>
      </c>
    </row>
    <row r="3" spans="1:3">
      <c r="A3">
        <v>-5</v>
      </c>
      <c r="B3" s="1">
        <f>-2/3*A3+14/3</f>
        <v>8</v>
      </c>
      <c r="C3">
        <f>4*A3+28</f>
        <v>8</v>
      </c>
    </row>
    <row r="4" spans="1:3">
      <c r="A4">
        <v>-5.5</v>
      </c>
      <c r="B4" s="1">
        <f>-2/3*A4+14/3</f>
        <v>8.3333333333333339</v>
      </c>
      <c r="C4">
        <f>4*A4+28</f>
        <v>6</v>
      </c>
    </row>
    <row r="5" spans="1:3">
      <c r="A5">
        <v>-6</v>
      </c>
      <c r="B5" s="1">
        <f>-2/3*A5+14/3</f>
        <v>8.6666666666666679</v>
      </c>
      <c r="C5">
        <f>4*A5+28</f>
        <v>4</v>
      </c>
    </row>
    <row r="6" spans="1:3">
      <c r="B6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4F08-57E8-4953-9340-534CC0ED1C42}">
  <dimension ref="A1:D5"/>
  <sheetViews>
    <sheetView workbookViewId="0">
      <selection activeCell="D2" sqref="D2"/>
    </sheetView>
  </sheetViews>
  <sheetFormatPr defaultRowHeight="15"/>
  <sheetData>
    <row r="1" spans="1:4">
      <c r="A1" s="8" t="s">
        <v>9</v>
      </c>
      <c r="B1" t="s">
        <v>10</v>
      </c>
      <c r="C1" t="s">
        <v>11</v>
      </c>
      <c r="D1" t="s">
        <v>12</v>
      </c>
    </row>
    <row r="2" spans="1:4">
      <c r="A2">
        <v>-5</v>
      </c>
      <c r="B2" s="1">
        <f>-2/3*A2+14/3</f>
        <v>8</v>
      </c>
      <c r="C2">
        <f>4*A2+28</f>
        <v>8</v>
      </c>
      <c r="D2">
        <f>B2-C2</f>
        <v>0</v>
      </c>
    </row>
    <row r="3" spans="1:4">
      <c r="A3">
        <v>-5</v>
      </c>
      <c r="B3" s="1">
        <f>-2/3*A3+14/3</f>
        <v>8</v>
      </c>
      <c r="C3">
        <f>4*A3+28</f>
        <v>8</v>
      </c>
    </row>
    <row r="4" spans="1:4">
      <c r="A4">
        <v>-5.5</v>
      </c>
      <c r="B4" s="1">
        <f>-2/3*A4+14/3</f>
        <v>8.3333333333333339</v>
      </c>
      <c r="C4">
        <f>4*A4+28</f>
        <v>6</v>
      </c>
    </row>
    <row r="5" spans="1:4">
      <c r="A5">
        <v>-6</v>
      </c>
      <c r="B5" s="1">
        <f>-2/3*A5+14/3</f>
        <v>8.6666666666666679</v>
      </c>
      <c r="C5">
        <f>4*A5+28</f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3D2D-D03A-4A6D-8D61-F6E804954CE6}">
  <dimension ref="A1:G15"/>
  <sheetViews>
    <sheetView workbookViewId="0">
      <selection activeCell="E17" sqref="E17"/>
    </sheetView>
  </sheetViews>
  <sheetFormatPr defaultRowHeight="15"/>
  <sheetData>
    <row r="1" spans="1:7">
      <c r="A1" s="12" t="s">
        <v>13</v>
      </c>
      <c r="B1" s="12"/>
    </row>
    <row r="2" spans="1:7">
      <c r="A2" s="4" t="s">
        <v>14</v>
      </c>
      <c r="B2" s="4">
        <v>10</v>
      </c>
    </row>
    <row r="3" spans="1:7">
      <c r="A3" s="4" t="s">
        <v>15</v>
      </c>
      <c r="B3" s="4">
        <v>5</v>
      </c>
      <c r="E3" s="5">
        <v>1</v>
      </c>
      <c r="F3" s="4">
        <v>-1</v>
      </c>
      <c r="G3" s="6">
        <v>-1</v>
      </c>
    </row>
    <row r="4" spans="1:7">
      <c r="A4" s="4" t="s">
        <v>16</v>
      </c>
      <c r="B4" s="4">
        <v>20</v>
      </c>
      <c r="D4" t="s">
        <v>17</v>
      </c>
      <c r="E4" s="5">
        <f>B2</f>
        <v>10</v>
      </c>
      <c r="F4" s="4">
        <f>B3</f>
        <v>5</v>
      </c>
      <c r="G4" s="6">
        <v>0</v>
      </c>
    </row>
    <row r="5" spans="1:7">
      <c r="A5" s="4" t="s">
        <v>18</v>
      </c>
      <c r="B5" s="4">
        <v>10</v>
      </c>
      <c r="E5" s="5">
        <v>0</v>
      </c>
      <c r="F5" s="4">
        <f>B3</f>
        <v>5</v>
      </c>
      <c r="G5" s="6">
        <f>-(B4+B5)</f>
        <v>-30</v>
      </c>
    </row>
    <row r="7" spans="1:7">
      <c r="B7" s="7">
        <v>0</v>
      </c>
      <c r="E7" s="5" cm="1">
        <f t="array" ref="E7:G9">MINVERSE(E3:G5)</f>
        <v>0.3</v>
      </c>
      <c r="F7" s="4">
        <v>6.9999999999999993E-2</v>
      </c>
      <c r="G7" s="6">
        <v>-1.0000000000000009E-2</v>
      </c>
    </row>
    <row r="8" spans="1:7">
      <c r="A8" t="s">
        <v>19</v>
      </c>
      <c r="B8" s="7">
        <v>12</v>
      </c>
      <c r="D8" t="s">
        <v>20</v>
      </c>
      <c r="E8" s="5">
        <v>-0.6</v>
      </c>
      <c r="F8" s="4">
        <v>0.06</v>
      </c>
      <c r="G8" s="6">
        <v>2.0000000000000018E-2</v>
      </c>
    </row>
    <row r="9" spans="1:7">
      <c r="B9" s="7">
        <v>0</v>
      </c>
      <c r="E9" s="5">
        <v>-0.1</v>
      </c>
      <c r="F9" s="4">
        <v>0.01</v>
      </c>
      <c r="G9" s="6">
        <v>-0.03</v>
      </c>
    </row>
    <row r="11" spans="1:7">
      <c r="B11" s="7" cm="1">
        <f t="array" ref="B11:B13">MMULT(_xlfn.ANCHORARRAY(E7),B7:B9)</f>
        <v>0.83999999999999986</v>
      </c>
    </row>
    <row r="12" spans="1:7">
      <c r="A12" t="s">
        <v>21</v>
      </c>
      <c r="B12" s="7">
        <v>0.72</v>
      </c>
      <c r="E12" s="13" t="s">
        <v>22</v>
      </c>
      <c r="F12" s="14"/>
    </row>
    <row r="13" spans="1:7">
      <c r="B13" s="7">
        <v>0.12</v>
      </c>
      <c r="E13" s="5" t="s">
        <v>23</v>
      </c>
      <c r="F13" s="6">
        <f>B11</f>
        <v>0.83999999999999986</v>
      </c>
    </row>
    <row r="14" spans="1:7">
      <c r="E14" s="5" t="s">
        <v>24</v>
      </c>
      <c r="F14" s="6">
        <f t="shared" ref="F14:F15" si="0">B12</f>
        <v>0.72</v>
      </c>
    </row>
    <row r="15" spans="1:7">
      <c r="E15" s="9" t="s">
        <v>25</v>
      </c>
      <c r="F15" s="10">
        <f t="shared" si="0"/>
        <v>0.12</v>
      </c>
    </row>
  </sheetData>
  <mergeCells count="2">
    <mergeCell ref="A1:B1"/>
    <mergeCell ref="E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1B0E-C85C-4C65-BF13-DA292828B5DF}">
  <dimension ref="A1:XFD1048575"/>
  <sheetViews>
    <sheetView tabSelected="1" workbookViewId="0">
      <selection activeCell="E24" sqref="E24"/>
    </sheetView>
  </sheetViews>
  <sheetFormatPr defaultRowHeight="15" outlineLevelRow="2"/>
  <cols>
    <col min="2" max="2" width="9.28515625" bestFit="1" customWidth="1"/>
    <col min="4" max="4" width="9.42578125" customWidth="1"/>
  </cols>
  <sheetData>
    <row r="1" spans="1:4">
      <c r="A1" t="s">
        <v>26</v>
      </c>
      <c r="B1">
        <v>3.000405959416832</v>
      </c>
    </row>
    <row r="2" spans="1:4">
      <c r="A2" t="s">
        <v>27</v>
      </c>
      <c r="B2">
        <v>6.9909559593618571</v>
      </c>
    </row>
    <row r="3" spans="1:4">
      <c r="D3" s="11" t="s">
        <v>28</v>
      </c>
    </row>
    <row r="4" spans="1:4">
      <c r="A4" t="s">
        <v>29</v>
      </c>
      <c r="B4">
        <f>(3*(B1^3))+(4*(B2))-109</f>
        <v>-3.2889999061751496E-3</v>
      </c>
      <c r="D4">
        <f>B4^2</f>
        <v>1.0817520382820143E-5</v>
      </c>
    </row>
    <row r="5" spans="1:4">
      <c r="A5" t="s">
        <v>30</v>
      </c>
      <c r="B5">
        <f>(2*B1)+(7*B2)-55</f>
        <v>-6.2496365633336382E-2</v>
      </c>
      <c r="D5">
        <f>B5^2</f>
        <v>3.9057957173756685E-3</v>
      </c>
    </row>
    <row r="7" spans="1:4">
      <c r="C7" t="s">
        <v>31</v>
      </c>
      <c r="D7">
        <f>SUM(D4:D5)</f>
        <v>3.9166132377584885E-3</v>
      </c>
    </row>
    <row r="13" spans="1:4" hidden="1" outlineLevel="2"/>
    <row r="14" spans="1:4" collapsed="1"/>
    <row r="1048550" spans="16384:16384">
      <c r="XFD1048550" cm="1">
        <f t="array" ref="XFD1048550">solver_pre</f>
        <v>9.9999999999999995E-7</v>
      </c>
    </row>
    <row r="1048551" spans="16384:16384">
      <c r="XFD1048551" cm="1">
        <f t="array" ref="XFD1048551">solver_scl</f>
        <v>1</v>
      </c>
    </row>
    <row r="1048552" spans="16384:16384">
      <c r="XFD1048552" cm="1">
        <f t="array" ref="XFD1048552">solver_rlx</f>
        <v>2</v>
      </c>
    </row>
    <row r="1048553" spans="16384:16384">
      <c r="XFD1048553" cm="1">
        <f t="array" ref="XFD1048553">solver_tol</f>
        <v>0.01</v>
      </c>
    </row>
    <row r="1048554" spans="16384:16384">
      <c r="XFD1048554" cm="1">
        <f t="array" ref="XFD1048554">solver_cvg</f>
        <v>1E-4</v>
      </c>
    </row>
    <row r="1048555" spans="16384:16384">
      <c r="XFD1048555" cm="1">
        <f t="array" ref="XFD1048555">solver_msl</f>
        <v>2</v>
      </c>
    </row>
    <row r="1048556" spans="16384:16384">
      <c r="XFD1048556" cm="1">
        <f t="array" ref="XFD1048556">solver_ssz</f>
        <v>100</v>
      </c>
    </row>
    <row r="1048557" spans="16384:16384">
      <c r="XFD1048557" cm="1">
        <f t="array" ref="XFD1048557">solver_rsd</f>
        <v>0</v>
      </c>
    </row>
    <row r="1048558" spans="16384:16384">
      <c r="XFD1048558" cm="1">
        <f t="array" ref="XFD1048558">solver_mrt</f>
        <v>7.4999999999999997E-2</v>
      </c>
    </row>
    <row r="1048559" spans="16384:16384">
      <c r="XFD1048559" cm="1">
        <f t="array" ref="XFD1048559">solver_mni</f>
        <v>30</v>
      </c>
    </row>
    <row r="1048560" spans="16384:16384">
      <c r="XFD1048560" cm="1">
        <f t="array" ref="XFD1048560">solver_rbv</f>
        <v>1</v>
      </c>
    </row>
    <row r="1048561" spans="16384:16384">
      <c r="XFD1048561" cm="1">
        <f t="array" ref="XFD1048561">solver_neg</f>
        <v>2</v>
      </c>
    </row>
    <row r="1048562" spans="16384:16384">
      <c r="XFD1048562" t="e" cm="1">
        <f t="array" aca="1" ref="XFD1048562" ca="1">solver_ntr</f>
        <v>#NAME?</v>
      </c>
    </row>
    <row r="1048563" spans="16384:16384">
      <c r="XFD1048563" t="e" cm="1">
        <f t="array" aca="1" ref="XFD1048563" ca="1">solver_acc</f>
        <v>#NAME?</v>
      </c>
    </row>
    <row r="1048564" spans="16384:16384">
      <c r="XFD1048564" t="e" cm="1">
        <f t="array" aca="1" ref="XFD1048564" ca="1">solver_res</f>
        <v>#NAME?</v>
      </c>
    </row>
    <row r="1048565" spans="16384:16384">
      <c r="XFD1048565" t="e" cm="1">
        <f t="array" aca="1" ref="XFD1048565" ca="1">solver_ars</f>
        <v>#NAME?</v>
      </c>
    </row>
    <row r="1048566" spans="16384:16384">
      <c r="XFD1048566" t="e" cm="1">
        <f t="array" aca="1" ref="XFD1048566" ca="1">solver_sta</f>
        <v>#NAME?</v>
      </c>
    </row>
    <row r="1048567" spans="16384:16384">
      <c r="XFD1048567" t="e" cm="1">
        <f t="array" aca="1" ref="XFD1048567" ca="1">solver_met</f>
        <v>#NAME?</v>
      </c>
    </row>
    <row r="1048568" spans="16384:16384">
      <c r="XFD1048568" t="e" cm="1">
        <f t="array" aca="1" ref="XFD1048568" ca="1">solver_soc</f>
        <v>#NAME?</v>
      </c>
    </row>
    <row r="1048569" spans="16384:16384">
      <c r="XFD1048569" t="e" cm="1">
        <f t="array" aca="1" ref="XFD1048569" ca="1">solver_lpt</f>
        <v>#NAME?</v>
      </c>
    </row>
    <row r="1048570" spans="16384:16384">
      <c r="XFD1048570" t="e" cm="1">
        <f t="array" aca="1" ref="XFD1048570" ca="1">solver_lpp</f>
        <v>#NAME?</v>
      </c>
    </row>
    <row r="1048571" spans="16384:16384">
      <c r="XFD1048571" t="e" cm="1">
        <f t="array" aca="1" ref="XFD1048571" ca="1">solver_gap</f>
        <v>#NAME?</v>
      </c>
    </row>
    <row r="1048572" spans="16384:16384">
      <c r="XFD1048572" t="e" cm="1">
        <f t="array" aca="1" ref="XFD1048572" ca="1">solver_ips</f>
        <v>#NAME?</v>
      </c>
    </row>
    <row r="1048573" spans="16384:16384">
      <c r="XFD1048573" t="e" cm="1">
        <f t="array" aca="1" ref="XFD1048573" ca="1">solver_fea</f>
        <v>#NAME?</v>
      </c>
    </row>
    <row r="1048574" spans="16384:16384">
      <c r="XFD1048574" t="e" cm="1">
        <f t="array" aca="1" ref="XFD1048574" ca="1">solver_ipi</f>
        <v>#NAME?</v>
      </c>
    </row>
    <row r="1048575" spans="16384:16384">
      <c r="XFD1048575" t="e" cm="1">
        <f t="array" aca="1" ref="XFD1048575" ca="1"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5D5DC51-B3F0-4083-9A27-0F34110F8987}">
          <xm:f>'Example 8.6'!1:1048576</xm:f>
        </x15:webExtension>
        <x15:webExtension appRef="{B178806E-A2FA-4001-830B-0948A9107CA2}">
          <xm:f>'Example 8.6'!XFD1048550:XFD1048575</xm:f>
        </x15:webExtension>
      </x15:webExtens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254C-2166-46E4-AD29-A6C5EBA19A71}">
  <dimension ref="A1:K7"/>
  <sheetViews>
    <sheetView topLeftCell="M1" workbookViewId="0"/>
  </sheetViews>
  <sheetFormatPr defaultRowHeight="15"/>
  <sheetData>
    <row r="1" spans="1:11">
      <c r="A1" t="s">
        <v>9</v>
      </c>
      <c r="B1">
        <v>1.5</v>
      </c>
      <c r="G1" t="s">
        <v>9</v>
      </c>
      <c r="H1">
        <v>-1</v>
      </c>
    </row>
    <row r="2" spans="1:11">
      <c r="A2" t="s">
        <v>32</v>
      </c>
      <c r="B2">
        <v>12.5</v>
      </c>
      <c r="G2" t="s">
        <v>32</v>
      </c>
      <c r="H2">
        <v>0</v>
      </c>
    </row>
    <row r="4" spans="1:11">
      <c r="A4" t="s">
        <v>33</v>
      </c>
      <c r="B4">
        <f>2*B1^2+4*B1+2-B2</f>
        <v>0</v>
      </c>
      <c r="D4" t="s">
        <v>34</v>
      </c>
      <c r="E4">
        <f>B4^2</f>
        <v>0</v>
      </c>
      <c r="G4" t="s">
        <v>33</v>
      </c>
      <c r="H4">
        <f>2*H1^2+4*H1+2-H2</f>
        <v>0</v>
      </c>
      <c r="J4" t="s">
        <v>34</v>
      </c>
      <c r="K4">
        <f>H4^2</f>
        <v>0</v>
      </c>
    </row>
    <row r="5" spans="1:11">
      <c r="A5" t="s">
        <v>35</v>
      </c>
      <c r="B5">
        <f>5*B1+5-B2</f>
        <v>0</v>
      </c>
      <c r="D5" t="s">
        <v>36</v>
      </c>
      <c r="E5">
        <f>B5^2</f>
        <v>0</v>
      </c>
      <c r="G5" t="s">
        <v>35</v>
      </c>
      <c r="H5">
        <f>5*H1+5-H2</f>
        <v>0</v>
      </c>
      <c r="J5" t="s">
        <v>36</v>
      </c>
      <c r="K5">
        <f>H5^2</f>
        <v>0</v>
      </c>
    </row>
    <row r="7" spans="1:11">
      <c r="D7" t="s">
        <v>37</v>
      </c>
      <c r="E7">
        <f>SUM(E4:E5)</f>
        <v>0</v>
      </c>
      <c r="J7" t="s">
        <v>37</v>
      </c>
      <c r="K7">
        <f>SUM(K4:K5)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54B6-5245-4B5A-936E-9653FD53731F}">
  <dimension ref="A1:E7"/>
  <sheetViews>
    <sheetView workbookViewId="0"/>
  </sheetViews>
  <sheetFormatPr defaultRowHeight="15"/>
  <sheetData>
    <row r="1" spans="1:5">
      <c r="A1" t="s">
        <v>9</v>
      </c>
      <c r="B1">
        <v>0.25</v>
      </c>
    </row>
    <row r="2" spans="1:5">
      <c r="A2" t="s">
        <v>32</v>
      </c>
      <c r="B2">
        <v>2.1875</v>
      </c>
    </row>
    <row r="4" spans="1:5">
      <c r="A4" t="s">
        <v>33</v>
      </c>
      <c r="B4">
        <f>2*B1^2+4*B1+2-B2</f>
        <v>0.9375</v>
      </c>
      <c r="D4" t="s">
        <v>34</v>
      </c>
      <c r="E4">
        <f>B4^2</f>
        <v>0.87890625</v>
      </c>
    </row>
    <row r="5" spans="1:5">
      <c r="A5" t="s">
        <v>35</v>
      </c>
      <c r="B5">
        <f>5*B1-B2</f>
        <v>-0.9375</v>
      </c>
      <c r="D5" t="s">
        <v>36</v>
      </c>
      <c r="E5">
        <f>B5^2</f>
        <v>0.87890625</v>
      </c>
    </row>
    <row r="7" spans="1:5">
      <c r="D7" t="s">
        <v>37</v>
      </c>
      <c r="E7">
        <f>SUM(E4:E5)</f>
        <v>1.7578125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7e43ec-8455-4c98-b6c3-11d6408749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99533A68AC0240B83D8AAF43A489EF" ma:contentTypeVersion="7" ma:contentTypeDescription="Create a new document." ma:contentTypeScope="" ma:versionID="d216bc2b6198342d205cd75d1ec14089">
  <xsd:schema xmlns:xsd="http://www.w3.org/2001/XMLSchema" xmlns:xs="http://www.w3.org/2001/XMLSchema" xmlns:p="http://schemas.microsoft.com/office/2006/metadata/properties" xmlns:ns3="5e7e43ec-8455-4c98-b6c3-11d64087490f" xmlns:ns4="07f4ed74-d7ce-4073-8185-66f56909562a" targetNamespace="http://schemas.microsoft.com/office/2006/metadata/properties" ma:root="true" ma:fieldsID="9550f33b3186674c5afc957cf609e2dd" ns3:_="" ns4:_="">
    <xsd:import namespace="5e7e43ec-8455-4c98-b6c3-11d64087490f"/>
    <xsd:import namespace="07f4ed74-d7ce-4073-8185-66f56909562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e43ec-8455-4c98-b6c3-11d64087490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f4ed74-d7ce-4073-8185-66f5690956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75322A-CA38-41DF-914C-DE44BD9D04E8}"/>
</file>

<file path=customXml/itemProps2.xml><?xml version="1.0" encoding="utf-8"?>
<ds:datastoreItem xmlns:ds="http://schemas.openxmlformats.org/officeDocument/2006/customXml" ds:itemID="{EEB7A846-6412-4680-9BD3-8B3C8AD2261E}"/>
</file>

<file path=customXml/itemProps3.xml><?xml version="1.0" encoding="utf-8"?>
<ds:datastoreItem xmlns:ds="http://schemas.openxmlformats.org/officeDocument/2006/customXml" ds:itemID="{E5FB8A44-BE0C-47BE-9118-6CB054FD32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S. Sianarta</dc:creator>
  <cp:keywords/>
  <dc:description/>
  <cp:lastModifiedBy/>
  <cp:revision/>
  <dcterms:created xsi:type="dcterms:W3CDTF">2023-11-02T23:14:15Z</dcterms:created>
  <dcterms:modified xsi:type="dcterms:W3CDTF">2023-11-03T00:05:46Z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0x010100DC99533A68AC0240B83D8AAF43A489EF</vt:lpwstr>
  </property>
</Properties>
</file>