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5464A2A-5DE0-40B8-96C1-2763E4C0549D}" xr6:coauthVersionLast="41" xr6:coauthVersionMax="41" xr10:uidLastSave="{00000000-0000-0000-0000-000000000000}"/>
  <bookViews>
    <workbookView xWindow="-120" yWindow="-120" windowWidth="21840" windowHeight="13140" tabRatio="795" firstSheet="22" activeTab="27" xr2:uid="{00000000-000D-0000-FFFF-FFFF00000000}"/>
  </bookViews>
  <sheets>
    <sheet name="Sheet6" sheetId="21" r:id="rId1"/>
    <sheet name="StatsTake" sheetId="1" r:id="rId2"/>
    <sheet name="GameStat(26.10vsJokers)" sheetId="2" r:id="rId3"/>
    <sheet name="GameStat(2.11vsBBST)" sheetId="5" r:id="rId4"/>
    <sheet name="GameStat(9.11vsSlashers)" sheetId="6" r:id="rId5"/>
    <sheet name="GameStat(14.12vsHurricanes)" sheetId="8" r:id="rId6"/>
    <sheet name="201819 timetable" sheetId="7" r:id="rId7"/>
    <sheet name="SeasonSumTeam" sheetId="29" r:id="rId8"/>
    <sheet name="SeasonSumTeam (2)" sheetId="30" r:id="rId9"/>
    <sheet name="SeasonSum" sheetId="24" r:id="rId10"/>
    <sheet name="SeasonSum2" sheetId="25" r:id="rId11"/>
    <sheet name="Sheet5" sheetId="31" r:id="rId12"/>
    <sheet name="GameStat(23.12vsPurge)" sheetId="10" r:id="rId13"/>
    <sheet name="GameStat(30.12vsSavages)" sheetId="18" r:id="rId14"/>
    <sheet name="GameStat(06.01vsGoStrongJr)" sheetId="19" r:id="rId15"/>
    <sheet name="GameStat(20.01vsRenaissance)" sheetId="11" r:id="rId16"/>
    <sheet name="GameStat(17.02vsNGAPNEMESIS)" sheetId="12" r:id="rId17"/>
    <sheet name="GameStat(10.03vsArcana)" sheetId="26" r:id="rId18"/>
    <sheet name="GameStat(24.03vsZERO)" sheetId="13" r:id="rId19"/>
    <sheet name="GameStat(07.04vsFalcons)" sheetId="20" r:id="rId20"/>
    <sheet name="GameStat(14.04vsTITANZEUS)" sheetId="14" r:id="rId21"/>
    <sheet name="GameStat(20.04vsBGWizards)" sheetId="15" r:id="rId22"/>
    <sheet name="GameStat(21.04vsTitansPoseidon)" sheetId="16" r:id="rId23"/>
    <sheet name="GameStat(27.04vsArcana)" sheetId="17" r:id="rId24"/>
    <sheet name="GameStat(01.05vsSanQuakes)" sheetId="22" r:id="rId25"/>
    <sheet name="points" sheetId="4" r:id="rId26"/>
    <sheet name="Sheet2" sheetId="9" r:id="rId27"/>
    <sheet name="Sheet3" sheetId="28" r:id="rId28"/>
    <sheet name="FORM(blank)" sheetId="3" state="hidden" r:id="rId29"/>
  </sheets>
  <definedNames>
    <definedName name="_xlnm._FilterDatabase" localSheetId="24" hidden="1">'GameStat(01.05vsSanQuakes)'!$B$8:$AD$23</definedName>
    <definedName name="_xlnm._FilterDatabase" localSheetId="14" hidden="1">'GameStat(06.01vsGoStrongJr)'!$B$8:$AD$23</definedName>
    <definedName name="_xlnm._FilterDatabase" localSheetId="19" hidden="1">'GameStat(07.04vsFalcons)'!$B$8:$AD$23</definedName>
    <definedName name="_xlnm._FilterDatabase" localSheetId="17" hidden="1">'GameStat(10.03vsArcana)'!$B$8:$AD$23</definedName>
    <definedName name="_xlnm._FilterDatabase" localSheetId="20" hidden="1">'GameStat(14.04vsTITANZEUS)'!$B$8:$AD$23</definedName>
    <definedName name="_xlnm._FilterDatabase" localSheetId="5" hidden="1">'GameStat(14.12vsHurricanes)'!$B$8:$AD$23</definedName>
    <definedName name="_xlnm._FilterDatabase" localSheetId="16" hidden="1">'GameStat(17.02vsNGAPNEMESIS)'!$B$8:$AD$23</definedName>
    <definedName name="_xlnm._FilterDatabase" localSheetId="3" hidden="1">'GameStat(2.11vsBBST)'!$B$8:$AD$23</definedName>
    <definedName name="_xlnm._FilterDatabase" localSheetId="15" hidden="1">'GameStat(20.01vsRenaissance)'!$B$8:$AD$22</definedName>
    <definedName name="_xlnm._FilterDatabase" localSheetId="21" hidden="1">'GameStat(20.04vsBGWizards)'!$B$8:$AD$23</definedName>
    <definedName name="_xlnm._FilterDatabase" localSheetId="22" hidden="1">'GameStat(21.04vsTitansPoseidon)'!$B$8:$AD$23</definedName>
    <definedName name="_xlnm._FilterDatabase" localSheetId="12" hidden="1">'GameStat(23.12vsPurge)'!$B$8:$AD$21</definedName>
    <definedName name="_xlnm._FilterDatabase" localSheetId="18" hidden="1">'GameStat(24.03vsZERO)'!$B$8:$AD$23</definedName>
    <definedName name="_xlnm._FilterDatabase" localSheetId="2" hidden="1">'GameStat(26.10vsJokers)'!$B$7:$AD$7</definedName>
    <definedName name="_xlnm._FilterDatabase" localSheetId="23" hidden="1">'GameStat(27.04vsArcana)'!$B$8:$AD$23</definedName>
    <definedName name="_xlnm._FilterDatabase" localSheetId="13" hidden="1">'GameStat(30.12vsSavages)'!$B$8:$AD$23</definedName>
    <definedName name="_xlnm._FilterDatabase" localSheetId="4" hidden="1">'GameStat(9.11vsSlashers)'!$B$8:$AD$23</definedName>
    <definedName name="_xlnm._FilterDatabase" localSheetId="9" hidden="1">SeasonSum!$E$2:$AG$205</definedName>
    <definedName name="_xlnm.Print_Area" localSheetId="6">'201819 timetable'!$B$4:$J$25</definedName>
    <definedName name="_xlnm.Print_Area" localSheetId="28">'FORM(blank)'!$B$2:$AC$25</definedName>
    <definedName name="_xlnm.Print_Area" localSheetId="24">'GameStat(01.05vsSanQuakes)'!$B$2:$AD$35</definedName>
    <definedName name="_xlnm.Print_Area" localSheetId="14">'GameStat(06.01vsGoStrongJr)'!$B$2:$AD$35</definedName>
    <definedName name="_xlnm.Print_Area" localSheetId="19">'GameStat(07.04vsFalcons)'!$B$2:$AD$35</definedName>
    <definedName name="_xlnm.Print_Area" localSheetId="17">'GameStat(10.03vsArcana)'!$B$2:$AD$35</definedName>
    <definedName name="_xlnm.Print_Area" localSheetId="20">'GameStat(14.04vsTITANZEUS)'!$B$2:$AD$35</definedName>
    <definedName name="_xlnm.Print_Area" localSheetId="5">'GameStat(14.12vsHurricanes)'!$B$2:$AD$35</definedName>
    <definedName name="_xlnm.Print_Area" localSheetId="16">'GameStat(17.02vsNGAPNEMESIS)'!$B$2:$AD$35</definedName>
    <definedName name="_xlnm.Print_Area" localSheetId="3">'GameStat(2.11vsBBST)'!$B$2:$AD$35</definedName>
    <definedName name="_xlnm.Print_Area" localSheetId="15">'GameStat(20.01vsRenaissance)'!$B$2:$AD$35</definedName>
    <definedName name="_xlnm.Print_Area" localSheetId="21">'GameStat(20.04vsBGWizards)'!$B$2:$AD$35</definedName>
    <definedName name="_xlnm.Print_Area" localSheetId="22">'GameStat(21.04vsTitansPoseidon)'!$B$2:$AD$35</definedName>
    <definedName name="_xlnm.Print_Area" localSheetId="12">'GameStat(23.12vsPurge)'!$B$2:$AD$35</definedName>
    <definedName name="_xlnm.Print_Area" localSheetId="18">'GameStat(24.03vsZERO)'!$B$2:$AD$35</definedName>
    <definedName name="_xlnm.Print_Area" localSheetId="2">'GameStat(26.10vsJokers)'!$B$2:$AD$33</definedName>
    <definedName name="_xlnm.Print_Area" localSheetId="23">'GameStat(27.04vsArcana)'!$B$2:$AD$35</definedName>
    <definedName name="_xlnm.Print_Area" localSheetId="13">'GameStat(30.12vsSavages)'!$B$2:$AD$35</definedName>
    <definedName name="_xlnm.Print_Area" localSheetId="4">'GameStat(9.11vsSlashers)'!$B$2:$AD$35</definedName>
    <definedName name="_xlnm.Print_Area" localSheetId="9">SeasonSum!$E$207:$AC$344</definedName>
    <definedName name="_xlnm.Print_Area" localSheetId="10">SeasonSum2!$A$1:$AL$41</definedName>
    <definedName name="_xlnm.Print_Area" localSheetId="7">SeasonSumTeam!$E$5:$K$36</definedName>
    <definedName name="_xlnm.Print_Area" localSheetId="8">'SeasonSumTeam (2)'!$M$6:$AG$37</definedName>
    <definedName name="_xlnm.Print_Area" localSheetId="26">Sheet2!$E$9:$K$27</definedName>
    <definedName name="_xlnm.Print_Area" localSheetId="11">Sheet5!$B$4</definedName>
    <definedName name="_xlnm.Print_Area" localSheetId="1">StatsTake!$B$2:$P$23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9" l="1"/>
  <c r="F12" i="29"/>
  <c r="F13" i="29"/>
  <c r="F14" i="29"/>
  <c r="F15" i="29"/>
  <c r="F16" i="29"/>
  <c r="F17" i="29"/>
  <c r="F18" i="29"/>
  <c r="F19" i="29"/>
  <c r="F20" i="29"/>
  <c r="F21" i="29"/>
  <c r="F22" i="29"/>
  <c r="F10" i="29"/>
  <c r="H27" i="30" l="1"/>
  <c r="H27" i="29"/>
  <c r="B204" i="24" l="1"/>
  <c r="B203" i="24"/>
  <c r="B202" i="24"/>
  <c r="B201" i="24"/>
  <c r="B200" i="24"/>
  <c r="B199" i="24"/>
  <c r="B198" i="24"/>
  <c r="B197" i="24"/>
  <c r="B196" i="24"/>
  <c r="B195" i="24"/>
  <c r="B194" i="24"/>
  <c r="B193" i="24"/>
  <c r="B187" i="24"/>
  <c r="B186" i="24"/>
  <c r="B185" i="24"/>
  <c r="B184" i="24"/>
  <c r="B183" i="24"/>
  <c r="B182" i="24"/>
  <c r="B181" i="24"/>
  <c r="B180" i="24"/>
  <c r="B179" i="24"/>
  <c r="B178" i="24"/>
  <c r="B177" i="24"/>
  <c r="B171" i="24"/>
  <c r="B170" i="24"/>
  <c r="B169" i="24"/>
  <c r="B168" i="24"/>
  <c r="B167" i="24"/>
  <c r="B166" i="24"/>
  <c r="B165" i="24"/>
  <c r="B164" i="24"/>
  <c r="B163" i="24"/>
  <c r="B162" i="24"/>
  <c r="B161" i="24"/>
  <c r="B155" i="24"/>
  <c r="B154" i="24"/>
  <c r="B153" i="24"/>
  <c r="B152" i="24"/>
  <c r="B151" i="24"/>
  <c r="B150" i="24"/>
  <c r="B149" i="24"/>
  <c r="B148" i="24"/>
  <c r="B147" i="24"/>
  <c r="B146" i="24"/>
  <c r="B140" i="24"/>
  <c r="B139" i="24"/>
  <c r="B138" i="24"/>
  <c r="B137" i="24"/>
  <c r="B136" i="24"/>
  <c r="B135" i="24"/>
  <c r="B134" i="24"/>
  <c r="B133" i="24"/>
  <c r="B132" i="24"/>
  <c r="B131" i="24"/>
  <c r="B125" i="24"/>
  <c r="B124" i="24"/>
  <c r="B123" i="24"/>
  <c r="B122" i="24"/>
  <c r="B121" i="24"/>
  <c r="B120" i="24"/>
  <c r="B119" i="24"/>
  <c r="B118" i="24"/>
  <c r="B117" i="24"/>
  <c r="B111" i="24"/>
  <c r="B110" i="24"/>
  <c r="B109" i="24"/>
  <c r="B108" i="24"/>
  <c r="B107" i="24"/>
  <c r="B106" i="24"/>
  <c r="B105" i="24"/>
  <c r="B104" i="24"/>
  <c r="B103" i="24"/>
  <c r="B97" i="24"/>
  <c r="B96" i="24"/>
  <c r="B95" i="24"/>
  <c r="B94" i="24"/>
  <c r="B93" i="24"/>
  <c r="B92" i="24"/>
  <c r="B91" i="24"/>
  <c r="B90" i="24"/>
  <c r="B89" i="24"/>
  <c r="B88" i="24"/>
  <c r="B87" i="24"/>
  <c r="B81" i="24"/>
  <c r="B80" i="24"/>
  <c r="B79" i="24"/>
  <c r="B78" i="24"/>
  <c r="B77" i="24"/>
  <c r="B76" i="24"/>
  <c r="B75" i="24"/>
  <c r="B74" i="24"/>
  <c r="B73" i="24"/>
  <c r="B72" i="24"/>
  <c r="B66" i="24"/>
  <c r="B65" i="24"/>
  <c r="B64" i="24"/>
  <c r="B63" i="24"/>
  <c r="B62" i="24"/>
  <c r="B61" i="24"/>
  <c r="B60" i="24"/>
  <c r="B59" i="24"/>
  <c r="B58" i="24"/>
  <c r="B57" i="24"/>
  <c r="B56" i="24"/>
  <c r="B55" i="24"/>
  <c r="B49" i="24"/>
  <c r="B48" i="24"/>
  <c r="B47" i="24"/>
  <c r="B46" i="24"/>
  <c r="B45" i="24"/>
  <c r="B44" i="24"/>
  <c r="B43" i="24"/>
  <c r="B42" i="24"/>
  <c r="B41" i="24"/>
  <c r="B40" i="24"/>
  <c r="B39" i="24"/>
  <c r="B33" i="24"/>
  <c r="B32" i="24"/>
  <c r="B31" i="24"/>
  <c r="B30" i="24"/>
  <c r="B29" i="24"/>
  <c r="B28" i="24"/>
  <c r="B27" i="24"/>
  <c r="B26" i="24"/>
  <c r="B25" i="24"/>
  <c r="B24" i="24"/>
  <c r="B23" i="24"/>
  <c r="B22" i="24"/>
  <c r="B6" i="24"/>
  <c r="B7" i="24"/>
  <c r="B8" i="24"/>
  <c r="B9" i="24"/>
  <c r="B10" i="24"/>
  <c r="B11" i="24"/>
  <c r="B12" i="24"/>
  <c r="B13" i="24"/>
  <c r="B14" i="24"/>
  <c r="B15" i="24"/>
  <c r="B16" i="24"/>
  <c r="B5" i="24"/>
  <c r="G212" i="24" s="1"/>
  <c r="T40" i="25"/>
  <c r="C40" i="25"/>
  <c r="T39" i="25"/>
  <c r="I39" i="25"/>
  <c r="H39" i="25"/>
  <c r="G39" i="25"/>
  <c r="F39" i="25"/>
  <c r="E39" i="25"/>
  <c r="C39" i="25"/>
  <c r="T38" i="25"/>
  <c r="I38" i="25"/>
  <c r="H38" i="25"/>
  <c r="G38" i="25"/>
  <c r="F38" i="25"/>
  <c r="E38" i="25"/>
  <c r="C38" i="25"/>
  <c r="T37" i="25"/>
  <c r="I37" i="25"/>
  <c r="H37" i="25"/>
  <c r="G37" i="25"/>
  <c r="F37" i="25"/>
  <c r="E37" i="25"/>
  <c r="C37" i="25"/>
  <c r="T36" i="25"/>
  <c r="I36" i="25"/>
  <c r="H36" i="25"/>
  <c r="G36" i="25"/>
  <c r="F36" i="25"/>
  <c r="E36" i="25"/>
  <c r="C36" i="25"/>
  <c r="T35" i="25"/>
  <c r="I35" i="25"/>
  <c r="H35" i="25"/>
  <c r="G35" i="25"/>
  <c r="F35" i="25"/>
  <c r="E35" i="25"/>
  <c r="C35" i="25"/>
  <c r="T34" i="25"/>
  <c r="I34" i="25"/>
  <c r="H34" i="25"/>
  <c r="G34" i="25"/>
  <c r="F34" i="25"/>
  <c r="E34" i="25"/>
  <c r="C34" i="25"/>
  <c r="T33" i="25"/>
  <c r="I33" i="25"/>
  <c r="H33" i="25"/>
  <c r="G33" i="25"/>
  <c r="F33" i="25"/>
  <c r="E33" i="25"/>
  <c r="C33" i="25"/>
  <c r="T32" i="25"/>
  <c r="I32" i="25"/>
  <c r="H32" i="25"/>
  <c r="G32" i="25"/>
  <c r="F32" i="25"/>
  <c r="E32" i="25"/>
  <c r="C32" i="25"/>
  <c r="T31" i="25"/>
  <c r="I31" i="25"/>
  <c r="H31" i="25"/>
  <c r="G31" i="25"/>
  <c r="F31" i="25"/>
  <c r="E31" i="25"/>
  <c r="C31" i="25"/>
  <c r="T30" i="25"/>
  <c r="I30" i="25"/>
  <c r="H30" i="25"/>
  <c r="G30" i="25"/>
  <c r="F30" i="25"/>
  <c r="E30" i="25"/>
  <c r="C30" i="25"/>
  <c r="T29" i="25"/>
  <c r="I29" i="25"/>
  <c r="H29" i="25"/>
  <c r="G29" i="25"/>
  <c r="F29" i="25"/>
  <c r="E29" i="25"/>
  <c r="C29" i="25"/>
  <c r="C6" i="25"/>
  <c r="E6" i="25"/>
  <c r="F6" i="25"/>
  <c r="G6" i="25"/>
  <c r="H6" i="25"/>
  <c r="I6" i="25"/>
  <c r="T6" i="25"/>
  <c r="T23" i="25"/>
  <c r="T22" i="25"/>
  <c r="T21" i="25"/>
  <c r="T20" i="25"/>
  <c r="T19" i="25"/>
  <c r="T18" i="25"/>
  <c r="T17" i="25"/>
  <c r="T16" i="25"/>
  <c r="T15" i="25"/>
  <c r="T14" i="25"/>
  <c r="T13" i="25"/>
  <c r="T12" i="25"/>
  <c r="T11" i="25"/>
  <c r="T10" i="25"/>
  <c r="T9" i="25"/>
  <c r="T8" i="25"/>
  <c r="T7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E7" i="25"/>
  <c r="F7" i="25"/>
  <c r="G7" i="25"/>
  <c r="H7" i="25"/>
  <c r="E8" i="25"/>
  <c r="F8" i="25"/>
  <c r="G8" i="25"/>
  <c r="H8" i="25"/>
  <c r="E9" i="25"/>
  <c r="F9" i="25"/>
  <c r="G9" i="25"/>
  <c r="H9" i="25"/>
  <c r="E10" i="25"/>
  <c r="F10" i="25"/>
  <c r="G10" i="25"/>
  <c r="H10" i="25"/>
  <c r="E11" i="25"/>
  <c r="F11" i="25"/>
  <c r="G11" i="25"/>
  <c r="H11" i="25"/>
  <c r="E12" i="25"/>
  <c r="F12" i="25"/>
  <c r="G12" i="25"/>
  <c r="H12" i="25"/>
  <c r="E13" i="25"/>
  <c r="F13" i="25"/>
  <c r="G13" i="25"/>
  <c r="H13" i="25"/>
  <c r="E14" i="25"/>
  <c r="F14" i="25"/>
  <c r="G14" i="25"/>
  <c r="H14" i="25"/>
  <c r="E15" i="25"/>
  <c r="F15" i="25"/>
  <c r="G15" i="25"/>
  <c r="H15" i="25"/>
  <c r="E16" i="25"/>
  <c r="F16" i="25"/>
  <c r="G16" i="25"/>
  <c r="H16" i="25"/>
  <c r="E17" i="25"/>
  <c r="F17" i="25"/>
  <c r="G17" i="25"/>
  <c r="H17" i="25"/>
  <c r="E18" i="25"/>
  <c r="F18" i="25"/>
  <c r="G18" i="25"/>
  <c r="H18" i="25"/>
  <c r="E19" i="25"/>
  <c r="F19" i="25"/>
  <c r="G19" i="25"/>
  <c r="H19" i="25"/>
  <c r="E20" i="25"/>
  <c r="F20" i="25"/>
  <c r="G20" i="25"/>
  <c r="H20" i="25"/>
  <c r="E21" i="25"/>
  <c r="F21" i="25"/>
  <c r="G21" i="25"/>
  <c r="H21" i="25"/>
  <c r="E22" i="25"/>
  <c r="F22" i="25"/>
  <c r="G22" i="25"/>
  <c r="H22" i="25"/>
  <c r="AA98" i="24"/>
  <c r="Z98" i="24"/>
  <c r="W98" i="24"/>
  <c r="V98" i="24"/>
  <c r="S98" i="24"/>
  <c r="R98" i="24"/>
  <c r="L98" i="24"/>
  <c r="K98" i="24"/>
  <c r="J98" i="24"/>
  <c r="I98" i="24"/>
  <c r="AB97" i="24"/>
  <c r="AC97" i="24" s="1"/>
  <c r="X97" i="24"/>
  <c r="Y97" i="24" s="1"/>
  <c r="T97" i="24"/>
  <c r="U97" i="24" s="1"/>
  <c r="O97" i="24"/>
  <c r="N97" i="24"/>
  <c r="G97" i="24"/>
  <c r="M97" i="24" s="1"/>
  <c r="AB96" i="24"/>
  <c r="AC96" i="24" s="1"/>
  <c r="X96" i="24"/>
  <c r="Y96" i="24" s="1"/>
  <c r="T96" i="24"/>
  <c r="U96" i="24" s="1"/>
  <c r="O96" i="24"/>
  <c r="N96" i="24"/>
  <c r="G96" i="24"/>
  <c r="M96" i="24" s="1"/>
  <c r="AB95" i="24"/>
  <c r="AC95" i="24" s="1"/>
  <c r="X95" i="24"/>
  <c r="Y95" i="24" s="1"/>
  <c r="T95" i="24"/>
  <c r="U95" i="24" s="1"/>
  <c r="O95" i="24"/>
  <c r="N95" i="24"/>
  <c r="G95" i="24"/>
  <c r="M95" i="24" s="1"/>
  <c r="AB94" i="24"/>
  <c r="AC94" i="24" s="1"/>
  <c r="X94" i="24"/>
  <c r="Y94" i="24" s="1"/>
  <c r="T94" i="24"/>
  <c r="U94" i="24" s="1"/>
  <c r="O94" i="24"/>
  <c r="N94" i="24"/>
  <c r="G94" i="24"/>
  <c r="M94" i="24" s="1"/>
  <c r="AB93" i="24"/>
  <c r="AC93" i="24" s="1"/>
  <c r="X93" i="24"/>
  <c r="Y93" i="24" s="1"/>
  <c r="T93" i="24"/>
  <c r="U93" i="24" s="1"/>
  <c r="O93" i="24"/>
  <c r="N93" i="24"/>
  <c r="G93" i="24"/>
  <c r="M93" i="24" s="1"/>
  <c r="AB92" i="24"/>
  <c r="AC92" i="24" s="1"/>
  <c r="X92" i="24"/>
  <c r="Y92" i="24" s="1"/>
  <c r="T92" i="24"/>
  <c r="U92" i="24" s="1"/>
  <c r="O92" i="24"/>
  <c r="N92" i="24"/>
  <c r="G92" i="24"/>
  <c r="M92" i="24" s="1"/>
  <c r="AB91" i="24"/>
  <c r="AC91" i="24" s="1"/>
  <c r="X91" i="24"/>
  <c r="Y91" i="24" s="1"/>
  <c r="T91" i="24"/>
  <c r="U91" i="24" s="1"/>
  <c r="O91" i="24"/>
  <c r="N91" i="24"/>
  <c r="G91" i="24"/>
  <c r="M91" i="24" s="1"/>
  <c r="AB90" i="24"/>
  <c r="AC90" i="24" s="1"/>
  <c r="X90" i="24"/>
  <c r="Y90" i="24" s="1"/>
  <c r="T90" i="24"/>
  <c r="U90" i="24" s="1"/>
  <c r="O90" i="24"/>
  <c r="N90" i="24"/>
  <c r="G90" i="24"/>
  <c r="M90" i="24" s="1"/>
  <c r="AB89" i="24"/>
  <c r="AC89" i="24" s="1"/>
  <c r="X89" i="24"/>
  <c r="Y89" i="24" s="1"/>
  <c r="T89" i="24"/>
  <c r="U89" i="24" s="1"/>
  <c r="O89" i="24"/>
  <c r="N89" i="24"/>
  <c r="G89" i="24"/>
  <c r="M89" i="24" s="1"/>
  <c r="AB88" i="24"/>
  <c r="AC88" i="24" s="1"/>
  <c r="X88" i="24"/>
  <c r="Y88" i="24" s="1"/>
  <c r="T88" i="24"/>
  <c r="U88" i="24" s="1"/>
  <c r="O88" i="24"/>
  <c r="N88" i="24"/>
  <c r="G88" i="24"/>
  <c r="AB87" i="24"/>
  <c r="X87" i="24"/>
  <c r="T87" i="24"/>
  <c r="O87" i="24"/>
  <c r="N87" i="24"/>
  <c r="G87" i="24"/>
  <c r="AC25" i="26"/>
  <c r="AB25" i="26"/>
  <c r="AA25" i="26"/>
  <c r="X25" i="26"/>
  <c r="W25" i="26"/>
  <c r="T25" i="26"/>
  <c r="S25" i="26"/>
  <c r="P25" i="26"/>
  <c r="O25" i="26"/>
  <c r="I25" i="26"/>
  <c r="H25" i="26"/>
  <c r="G25" i="26"/>
  <c r="F25" i="26"/>
  <c r="Y19" i="26"/>
  <c r="Z19" i="26" s="1"/>
  <c r="U19" i="26"/>
  <c r="V19" i="26" s="1"/>
  <c r="Q19" i="26"/>
  <c r="R19" i="26" s="1"/>
  <c r="L19" i="26"/>
  <c r="K19" i="26"/>
  <c r="E19" i="26"/>
  <c r="D19" i="26"/>
  <c r="J19" i="26" s="1"/>
  <c r="Y18" i="26"/>
  <c r="Z18" i="26" s="1"/>
  <c r="U18" i="26"/>
  <c r="V18" i="26" s="1"/>
  <c r="Q18" i="26"/>
  <c r="R18" i="26" s="1"/>
  <c r="L18" i="26"/>
  <c r="K18" i="26"/>
  <c r="E18" i="26"/>
  <c r="D18" i="26"/>
  <c r="Y12" i="26"/>
  <c r="Z12" i="26" s="1"/>
  <c r="U12" i="26"/>
  <c r="V12" i="26" s="1"/>
  <c r="Q12" i="26"/>
  <c r="R12" i="26" s="1"/>
  <c r="L12" i="26"/>
  <c r="K12" i="26"/>
  <c r="E12" i="26"/>
  <c r="D12" i="26"/>
  <c r="Y23" i="26"/>
  <c r="Z23" i="26" s="1"/>
  <c r="U23" i="26"/>
  <c r="V23" i="26" s="1"/>
  <c r="Q23" i="26"/>
  <c r="R23" i="26" s="1"/>
  <c r="L23" i="26"/>
  <c r="K23" i="26"/>
  <c r="E23" i="26"/>
  <c r="D23" i="26"/>
  <c r="Y22" i="26"/>
  <c r="Z22" i="26" s="1"/>
  <c r="U22" i="26"/>
  <c r="V22" i="26" s="1"/>
  <c r="Q22" i="26"/>
  <c r="R22" i="26" s="1"/>
  <c r="L22" i="26"/>
  <c r="K22" i="26"/>
  <c r="E22" i="26"/>
  <c r="D22" i="26"/>
  <c r="Y16" i="26"/>
  <c r="Z16" i="26" s="1"/>
  <c r="U16" i="26"/>
  <c r="V16" i="26" s="1"/>
  <c r="Q16" i="26"/>
  <c r="R16" i="26" s="1"/>
  <c r="L16" i="26"/>
  <c r="K16" i="26"/>
  <c r="E16" i="26"/>
  <c r="D16" i="26"/>
  <c r="Y21" i="26"/>
  <c r="Z21" i="26" s="1"/>
  <c r="U21" i="26"/>
  <c r="V21" i="26" s="1"/>
  <c r="Q21" i="26"/>
  <c r="R21" i="26" s="1"/>
  <c r="L21" i="26"/>
  <c r="K21" i="26"/>
  <c r="E21" i="26"/>
  <c r="D21" i="26"/>
  <c r="J21" i="26" s="1"/>
  <c r="Y17" i="26"/>
  <c r="Z17" i="26" s="1"/>
  <c r="U17" i="26"/>
  <c r="V17" i="26" s="1"/>
  <c r="Q17" i="26"/>
  <c r="R17" i="26" s="1"/>
  <c r="L17" i="26"/>
  <c r="K17" i="26"/>
  <c r="E17" i="26"/>
  <c r="D17" i="26"/>
  <c r="Y14" i="26"/>
  <c r="Z14" i="26" s="1"/>
  <c r="U14" i="26"/>
  <c r="V14" i="26" s="1"/>
  <c r="Q14" i="26"/>
  <c r="R14" i="26" s="1"/>
  <c r="L14" i="26"/>
  <c r="K14" i="26"/>
  <c r="E14" i="26"/>
  <c r="D14" i="26"/>
  <c r="Y15" i="26"/>
  <c r="Z15" i="26" s="1"/>
  <c r="U15" i="26"/>
  <c r="V15" i="26" s="1"/>
  <c r="Q15" i="26"/>
  <c r="R15" i="26" s="1"/>
  <c r="L15" i="26"/>
  <c r="K15" i="26"/>
  <c r="E15" i="26"/>
  <c r="D15" i="26"/>
  <c r="Y10" i="26"/>
  <c r="Z10" i="26" s="1"/>
  <c r="U10" i="26"/>
  <c r="V10" i="26" s="1"/>
  <c r="Q10" i="26"/>
  <c r="R10" i="26" s="1"/>
  <c r="L10" i="26"/>
  <c r="K10" i="26"/>
  <c r="E10" i="26"/>
  <c r="D10" i="26"/>
  <c r="Y13" i="26"/>
  <c r="Z13" i="26" s="1"/>
  <c r="U13" i="26"/>
  <c r="V13" i="26" s="1"/>
  <c r="Q13" i="26"/>
  <c r="R13" i="26" s="1"/>
  <c r="L13" i="26"/>
  <c r="K13" i="26"/>
  <c r="E13" i="26"/>
  <c r="D13" i="26"/>
  <c r="Y9" i="26"/>
  <c r="Z9" i="26" s="1"/>
  <c r="U9" i="26"/>
  <c r="V9" i="26" s="1"/>
  <c r="Q9" i="26"/>
  <c r="R9" i="26" s="1"/>
  <c r="L9" i="26"/>
  <c r="K9" i="26"/>
  <c r="E9" i="26"/>
  <c r="D9" i="26"/>
  <c r="Y20" i="26"/>
  <c r="Z20" i="26" s="1"/>
  <c r="U20" i="26"/>
  <c r="V20" i="26" s="1"/>
  <c r="Q20" i="26"/>
  <c r="R20" i="26" s="1"/>
  <c r="L20" i="26"/>
  <c r="K20" i="26"/>
  <c r="E20" i="26"/>
  <c r="D20" i="26"/>
  <c r="Y11" i="26"/>
  <c r="U11" i="26"/>
  <c r="V11" i="26" s="1"/>
  <c r="Q11" i="26"/>
  <c r="L11" i="26"/>
  <c r="K11" i="26"/>
  <c r="E11" i="26"/>
  <c r="D11" i="26"/>
  <c r="D70" i="4"/>
  <c r="C70" i="4"/>
  <c r="C23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M11" i="26" l="1"/>
  <c r="O32" i="25"/>
  <c r="O31" i="25"/>
  <c r="O39" i="25"/>
  <c r="K15" i="29"/>
  <c r="K15" i="30"/>
  <c r="H15" i="29"/>
  <c r="H15" i="30"/>
  <c r="AD15" i="30"/>
  <c r="AB15" i="29"/>
  <c r="I15" i="29"/>
  <c r="I15" i="30"/>
  <c r="AE15" i="30"/>
  <c r="AC15" i="29"/>
  <c r="K222" i="24"/>
  <c r="J15" i="29"/>
  <c r="J15" i="30"/>
  <c r="J10" i="26"/>
  <c r="R15" i="29"/>
  <c r="T15" i="30"/>
  <c r="Q223" i="24"/>
  <c r="S15" i="29"/>
  <c r="U15" i="30"/>
  <c r="G214" i="24"/>
  <c r="M10" i="26"/>
  <c r="N10" i="26" s="1"/>
  <c r="J22" i="26"/>
  <c r="Y15" i="30"/>
  <c r="W15" i="29"/>
  <c r="O36" i="25"/>
  <c r="G213" i="24"/>
  <c r="Z15" i="30"/>
  <c r="X15" i="29"/>
  <c r="O30" i="25"/>
  <c r="AI32" i="25" s="1"/>
  <c r="O38" i="25"/>
  <c r="O29" i="25"/>
  <c r="O37" i="25"/>
  <c r="M39" i="25"/>
  <c r="O33" i="25"/>
  <c r="AK32" i="25" s="1"/>
  <c r="O35" i="25"/>
  <c r="I343" i="24"/>
  <c r="O341" i="24"/>
  <c r="L335" i="24"/>
  <c r="M332" i="24"/>
  <c r="Q326" i="24"/>
  <c r="P325" i="24"/>
  <c r="M323" i="24"/>
  <c r="O319" i="24"/>
  <c r="H318" i="24"/>
  <c r="P316" i="24"/>
  <c r="S315" i="24"/>
  <c r="P311" i="24"/>
  <c r="H311" i="24"/>
  <c r="R309" i="24"/>
  <c r="O308" i="24"/>
  <c r="L307" i="24"/>
  <c r="K303" i="24"/>
  <c r="O302" i="24"/>
  <c r="K301" i="24"/>
  <c r="S299" i="24"/>
  <c r="K299" i="24"/>
  <c r="S293" i="24"/>
  <c r="G292" i="24"/>
  <c r="G286" i="24"/>
  <c r="J284" i="24"/>
  <c r="K277" i="24"/>
  <c r="G275" i="24"/>
  <c r="L236" i="24"/>
  <c r="H213" i="24"/>
  <c r="J343" i="24"/>
  <c r="Q341" i="24"/>
  <c r="I340" i="24"/>
  <c r="M335" i="24"/>
  <c r="R332" i="24"/>
  <c r="S327" i="24"/>
  <c r="R326" i="24"/>
  <c r="Q325" i="24"/>
  <c r="P324" i="24"/>
  <c r="O323" i="24"/>
  <c r="P319" i="24"/>
  <c r="S318" i="24"/>
  <c r="I318" i="24"/>
  <c r="L317" i="24"/>
  <c r="Q316" i="24"/>
  <c r="G316" i="24"/>
  <c r="J315" i="24"/>
  <c r="Q311" i="24"/>
  <c r="I311" i="24"/>
  <c r="N310" i="24"/>
  <c r="S309" i="24"/>
  <c r="K309" i="24"/>
  <c r="P308" i="24"/>
  <c r="H308" i="24"/>
  <c r="M307" i="24"/>
  <c r="L304" i="24"/>
  <c r="L303" i="24"/>
  <c r="P302" i="24"/>
  <c r="G302" i="24"/>
  <c r="L301" i="24"/>
  <c r="P300" i="24"/>
  <c r="G300" i="24"/>
  <c r="L299" i="24"/>
  <c r="N295" i="24"/>
  <c r="G294" i="24"/>
  <c r="I292" i="24"/>
  <c r="Q287" i="24"/>
  <c r="M286" i="24"/>
  <c r="O284" i="24"/>
  <c r="L282" i="24"/>
  <c r="G278" i="24"/>
  <c r="M275" i="24"/>
  <c r="S262" i="24"/>
  <c r="Q255" i="24"/>
  <c r="H251" i="24"/>
  <c r="L243" i="24"/>
  <c r="I237" i="24"/>
  <c r="I212" i="24"/>
  <c r="S339" i="24"/>
  <c r="R327" i="24"/>
  <c r="O324" i="24"/>
  <c r="R318" i="24"/>
  <c r="K317" i="24"/>
  <c r="I315" i="24"/>
  <c r="M310" i="24"/>
  <c r="J309" i="24"/>
  <c r="G308" i="24"/>
  <c r="S303" i="24"/>
  <c r="S301" i="24"/>
  <c r="O300" i="24"/>
  <c r="J295" i="24"/>
  <c r="O287" i="24"/>
  <c r="P279" i="24"/>
  <c r="R261" i="24"/>
  <c r="P254" i="24"/>
  <c r="G247" i="24"/>
  <c r="O239" i="24"/>
  <c r="M220" i="24"/>
  <c r="R221" i="24"/>
  <c r="H223" i="24"/>
  <c r="J228" i="24"/>
  <c r="J235" i="24"/>
  <c r="H236" i="24"/>
  <c r="R236" i="24"/>
  <c r="P237" i="24"/>
  <c r="N238" i="24"/>
  <c r="K239" i="24"/>
  <c r="G243" i="24"/>
  <c r="I244" i="24"/>
  <c r="K245" i="24"/>
  <c r="M246" i="24"/>
  <c r="O247" i="24"/>
  <c r="Q251" i="24"/>
  <c r="S252" i="24"/>
  <c r="I254" i="24"/>
  <c r="J255" i="24"/>
  <c r="K259" i="24"/>
  <c r="N260" i="24"/>
  <c r="N261" i="24"/>
  <c r="O262" i="24"/>
  <c r="P263" i="24"/>
  <c r="G269" i="24"/>
  <c r="J271" i="24"/>
  <c r="L275" i="24"/>
  <c r="G276" i="24"/>
  <c r="P276" i="24"/>
  <c r="I277" i="24"/>
  <c r="Q277" i="24"/>
  <c r="L278" i="24"/>
  <c r="G279" i="24"/>
  <c r="M279" i="24"/>
  <c r="J283" i="24"/>
  <c r="O283" i="24"/>
  <c r="I284" i="24"/>
  <c r="N284" i="24"/>
  <c r="G285" i="24"/>
  <c r="M285" i="24"/>
  <c r="R285" i="24"/>
  <c r="K286" i="24"/>
  <c r="Q286" i="24"/>
  <c r="J287" i="24"/>
  <c r="Q300" i="24"/>
  <c r="H301" i="24"/>
  <c r="M301" i="24"/>
  <c r="Q301" i="24"/>
  <c r="H302" i="24"/>
  <c r="M302" i="24"/>
  <c r="Q302" i="24"/>
  <c r="H303" i="24"/>
  <c r="M303" i="24"/>
  <c r="Q303" i="24"/>
  <c r="L306" i="24"/>
  <c r="J307" i="24"/>
  <c r="N307" i="24"/>
  <c r="R307" i="24"/>
  <c r="I308" i="24"/>
  <c r="M308" i="24"/>
  <c r="Q308" i="24"/>
  <c r="H309" i="24"/>
  <c r="L309" i="24"/>
  <c r="P309" i="24"/>
  <c r="G310" i="24"/>
  <c r="K310" i="24"/>
  <c r="O310" i="24"/>
  <c r="S310" i="24"/>
  <c r="J311" i="24"/>
  <c r="N311" i="24"/>
  <c r="R311" i="24"/>
  <c r="G315" i="24"/>
  <c r="K315" i="24"/>
  <c r="Q315" i="24"/>
  <c r="H316" i="24"/>
  <c r="L316" i="24"/>
  <c r="R316" i="24"/>
  <c r="I317" i="24"/>
  <c r="O317" i="24"/>
  <c r="S317" i="24"/>
  <c r="J318" i="24"/>
  <c r="P318" i="24"/>
  <c r="G319" i="24"/>
  <c r="K319" i="24"/>
  <c r="Q319" i="24"/>
  <c r="L322" i="24"/>
  <c r="P323" i="24"/>
  <c r="L324" i="24"/>
  <c r="Q324" i="24"/>
  <c r="M325" i="24"/>
  <c r="R325" i="24"/>
  <c r="O326" i="24"/>
  <c r="S326" i="24"/>
  <c r="P327" i="24"/>
  <c r="L328" i="24"/>
  <c r="R331" i="24"/>
  <c r="L333" i="24"/>
  <c r="M334" i="24"/>
  <c r="R335" i="24"/>
  <c r="O339" i="24"/>
  <c r="J340" i="24"/>
  <c r="I341" i="24"/>
  <c r="S341" i="24"/>
  <c r="Q342" i="24"/>
  <c r="O343" i="24"/>
  <c r="I211" i="24"/>
  <c r="I213" i="24"/>
  <c r="I215" i="24"/>
  <c r="H215" i="24"/>
  <c r="H211" i="24"/>
  <c r="O342" i="24"/>
  <c r="S340" i="24"/>
  <c r="J339" i="24"/>
  <c r="L334" i="24"/>
  <c r="M331" i="24"/>
  <c r="O327" i="24"/>
  <c r="M326" i="24"/>
  <c r="L325" i="24"/>
  <c r="S323" i="24"/>
  <c r="L320" i="24"/>
  <c r="J319" i="24"/>
  <c r="O318" i="24"/>
  <c r="R317" i="24"/>
  <c r="H317" i="24"/>
  <c r="K316" i="24"/>
  <c r="P315" i="24"/>
  <c r="L314" i="24"/>
  <c r="M311" i="24"/>
  <c r="R310" i="24"/>
  <c r="J310" i="24"/>
  <c r="O309" i="24"/>
  <c r="G309" i="24"/>
  <c r="L308" i="24"/>
  <c r="Q307" i="24"/>
  <c r="I307" i="24"/>
  <c r="P303" i="24"/>
  <c r="G303" i="24"/>
  <c r="L302" i="24"/>
  <c r="P301" i="24"/>
  <c r="G301" i="24"/>
  <c r="L300" i="24"/>
  <c r="P299" i="24"/>
  <c r="G299" i="24"/>
  <c r="S294" i="24"/>
  <c r="I293" i="24"/>
  <c r="J291" i="24"/>
  <c r="K287" i="24"/>
  <c r="N285" i="24"/>
  <c r="Q283" i="24"/>
  <c r="H279" i="24"/>
  <c r="Q276" i="24"/>
  <c r="G270" i="24"/>
  <c r="R260" i="24"/>
  <c r="L253" i="24"/>
  <c r="O245" i="24"/>
  <c r="R238" i="24"/>
  <c r="N235" i="24"/>
  <c r="S220" i="24"/>
  <c r="Q219" i="24"/>
  <c r="I214" i="24"/>
  <c r="S343" i="24"/>
  <c r="J342" i="24"/>
  <c r="Q340" i="24"/>
  <c r="I339" i="24"/>
  <c r="R333" i="24"/>
  <c r="L331" i="24"/>
  <c r="M327" i="24"/>
  <c r="L326" i="24"/>
  <c r="S324" i="24"/>
  <c r="R323" i="24"/>
  <c r="S319" i="24"/>
  <c r="I319" i="24"/>
  <c r="L318" i="24"/>
  <c r="Q317" i="24"/>
  <c r="G317" i="24"/>
  <c r="J316" i="24"/>
  <c r="O315" i="24"/>
  <c r="L312" i="24"/>
  <c r="L311" i="24"/>
  <c r="Q310" i="24"/>
  <c r="I310" i="24"/>
  <c r="N309" i="24"/>
  <c r="S308" i="24"/>
  <c r="K308" i="24"/>
  <c r="P307" i="24"/>
  <c r="H307" i="24"/>
  <c r="O303" i="24"/>
  <c r="S302" i="24"/>
  <c r="K302" i="24"/>
  <c r="O301" i="24"/>
  <c r="S300" i="24"/>
  <c r="K300" i="24"/>
  <c r="O299" i="24"/>
  <c r="L298" i="24"/>
  <c r="O294" i="24"/>
  <c r="S292" i="24"/>
  <c r="I291" i="24"/>
  <c r="R286" i="24"/>
  <c r="I285" i="24"/>
  <c r="K283" i="24"/>
  <c r="M278" i="24"/>
  <c r="I276" i="24"/>
  <c r="G267" i="24"/>
  <c r="Q259" i="24"/>
  <c r="I252" i="24"/>
  <c r="N244" i="24"/>
  <c r="G238" i="24"/>
  <c r="J230" i="24"/>
  <c r="K219" i="24"/>
  <c r="M300" i="24"/>
  <c r="H300" i="24"/>
  <c r="Q299" i="24"/>
  <c r="M299" i="24"/>
  <c r="H299" i="24"/>
  <c r="O295" i="24"/>
  <c r="G295" i="24"/>
  <c r="I294" i="24"/>
  <c r="J293" i="24"/>
  <c r="N292" i="24"/>
  <c r="N291" i="24"/>
  <c r="R287" i="24"/>
  <c r="M287" i="24"/>
  <c r="G287" i="24"/>
  <c r="N286" i="24"/>
  <c r="I286" i="24"/>
  <c r="O285" i="24"/>
  <c r="J285" i="24"/>
  <c r="Q284" i="24"/>
  <c r="K284" i="24"/>
  <c r="R283" i="24"/>
  <c r="M283" i="24"/>
  <c r="G283" i="24"/>
  <c r="Q279" i="24"/>
  <c r="K279" i="24"/>
  <c r="P278" i="24"/>
  <c r="H278" i="24"/>
  <c r="M277" i="24"/>
  <c r="R276" i="24"/>
  <c r="K276" i="24"/>
  <c r="Q275" i="24"/>
  <c r="H275" i="24"/>
  <c r="I270" i="24"/>
  <c r="I267" i="24"/>
  <c r="G263" i="24"/>
  <c r="G262" i="24"/>
  <c r="S260" i="24"/>
  <c r="R259" i="24"/>
  <c r="S255" i="24"/>
  <c r="Q254" i="24"/>
  <c r="N253" i="24"/>
  <c r="L252" i="24"/>
  <c r="I251" i="24"/>
  <c r="H247" i="24"/>
  <c r="G246" i="24"/>
  <c r="O244" i="24"/>
  <c r="M243" i="24"/>
  <c r="Q239" i="24"/>
  <c r="S238" i="24"/>
  <c r="H238" i="24"/>
  <c r="K237" i="24"/>
  <c r="M236" i="24"/>
  <c r="O235" i="24"/>
  <c r="J231" i="24"/>
  <c r="R223" i="24"/>
  <c r="M222" i="24"/>
  <c r="H221" i="24"/>
  <c r="G219" i="24"/>
  <c r="P219" i="24"/>
  <c r="G220" i="24"/>
  <c r="P220" i="24"/>
  <c r="G221" i="24"/>
  <c r="P221" i="24"/>
  <c r="G222" i="24"/>
  <c r="P222" i="24"/>
  <c r="G223" i="24"/>
  <c r="P223" i="24"/>
  <c r="H227" i="24"/>
  <c r="H229" i="24"/>
  <c r="H231" i="24"/>
  <c r="T231" i="24" s="1"/>
  <c r="U231" i="24" s="1"/>
  <c r="H235" i="24"/>
  <c r="L235" i="24"/>
  <c r="P235" i="24"/>
  <c r="G236" i="24"/>
  <c r="K236" i="24"/>
  <c r="O236" i="24"/>
  <c r="S236" i="24"/>
  <c r="J237" i="24"/>
  <c r="N237" i="24"/>
  <c r="R237" i="24"/>
  <c r="I238" i="24"/>
  <c r="M238" i="24"/>
  <c r="Q238" i="24"/>
  <c r="H239" i="24"/>
  <c r="L239" i="24"/>
  <c r="P239" i="24"/>
  <c r="I243" i="24"/>
  <c r="N243" i="24"/>
  <c r="H244" i="24"/>
  <c r="M244" i="24"/>
  <c r="G245" i="24"/>
  <c r="L245" i="24"/>
  <c r="S245" i="24"/>
  <c r="K246" i="24"/>
  <c r="O246" i="24"/>
  <c r="I247" i="24"/>
  <c r="N247" i="24"/>
  <c r="L250" i="24"/>
  <c r="L251" i="24"/>
  <c r="R251" i="24"/>
  <c r="J252" i="24"/>
  <c r="Q252" i="24"/>
  <c r="I253" i="24"/>
  <c r="P253" i="24"/>
  <c r="H254" i="24"/>
  <c r="N254" i="24"/>
  <c r="S254" i="24"/>
  <c r="L255" i="24"/>
  <c r="R255" i="24"/>
  <c r="H259" i="24"/>
  <c r="O259" i="24"/>
  <c r="S259" i="24"/>
  <c r="K260" i="24"/>
  <c r="Q260" i="24"/>
  <c r="H261" i="24"/>
  <c r="O261" i="24"/>
  <c r="S261" i="24"/>
  <c r="K262" i="24"/>
  <c r="Q262" i="24"/>
  <c r="H263" i="24"/>
  <c r="O263" i="24"/>
  <c r="S263" i="24"/>
  <c r="G268" i="24"/>
  <c r="I269" i="24"/>
  <c r="J270" i="24"/>
  <c r="L274" i="24"/>
  <c r="J275" i="24"/>
  <c r="N275" i="24"/>
  <c r="S275" i="24"/>
  <c r="J276" i="24"/>
  <c r="N276" i="24"/>
  <c r="S276" i="24"/>
  <c r="J277" i="24"/>
  <c r="N277" i="24"/>
  <c r="S277" i="24"/>
  <c r="J278" i="24"/>
  <c r="N278" i="24"/>
  <c r="S278" i="24"/>
  <c r="J279" i="24"/>
  <c r="M219" i="24"/>
  <c r="S219" i="24"/>
  <c r="H219" i="24"/>
  <c r="H220" i="24"/>
  <c r="R220" i="24"/>
  <c r="M221" i="24"/>
  <c r="H222" i="24"/>
  <c r="R222" i="24"/>
  <c r="M223" i="24"/>
  <c r="J227" i="24"/>
  <c r="H230" i="24"/>
  <c r="T230" i="24" s="1"/>
  <c r="U230" i="24" s="1"/>
  <c r="G235" i="24"/>
  <c r="M235" i="24"/>
  <c r="R235" i="24"/>
  <c r="J236" i="24"/>
  <c r="P236" i="24"/>
  <c r="H237" i="24"/>
  <c r="M237" i="24"/>
  <c r="S237" i="24"/>
  <c r="K238" i="24"/>
  <c r="P238" i="24"/>
  <c r="I239" i="24"/>
  <c r="N239" i="24"/>
  <c r="S239" i="24"/>
  <c r="K243" i="24"/>
  <c r="S243" i="24"/>
  <c r="L244" i="24"/>
  <c r="H245" i="24"/>
  <c r="N245" i="24"/>
  <c r="I246" i="24"/>
  <c r="S246" i="24"/>
  <c r="L247" i="24"/>
  <c r="L248" i="24"/>
  <c r="N251" i="24"/>
  <c r="H252" i="24"/>
  <c r="P252" i="24"/>
  <c r="J253" i="24"/>
  <c r="R253" i="24"/>
  <c r="L254" i="24"/>
  <c r="H255" i="24"/>
  <c r="P255" i="24"/>
  <c r="G259" i="24"/>
  <c r="P259" i="24"/>
  <c r="H260" i="24"/>
  <c r="P260" i="24"/>
  <c r="J261" i="24"/>
  <c r="Q261" i="24"/>
  <c r="J262" i="24"/>
  <c r="R262" i="24"/>
  <c r="K263" i="24"/>
  <c r="R263" i="24"/>
  <c r="I268" i="24"/>
  <c r="R219" i="24"/>
  <c r="Q220" i="24"/>
  <c r="K221" i="24"/>
  <c r="S221" i="24"/>
  <c r="Q222" i="24"/>
  <c r="K223" i="24"/>
  <c r="S223" i="24"/>
  <c r="J229" i="24"/>
  <c r="L234" i="24"/>
  <c r="K235" i="24"/>
  <c r="Q235" i="24"/>
  <c r="I236" i="24"/>
  <c r="N236" i="24"/>
  <c r="G237" i="24"/>
  <c r="L237" i="24"/>
  <c r="Q237" i="24"/>
  <c r="J238" i="24"/>
  <c r="O238" i="24"/>
  <c r="G239" i="24"/>
  <c r="M239" i="24"/>
  <c r="R239" i="24"/>
  <c r="H243" i="24"/>
  <c r="O243" i="24"/>
  <c r="K244" i="24"/>
  <c r="S244" i="24"/>
  <c r="M245" i="24"/>
  <c r="H246" i="24"/>
  <c r="N246" i="24"/>
  <c r="K247" i="24"/>
  <c r="S247" i="24"/>
  <c r="J251" i="24"/>
  <c r="S251" i="24"/>
  <c r="N252" i="24"/>
  <c r="H253" i="24"/>
  <c r="Q253" i="24"/>
  <c r="J254" i="24"/>
  <c r="R254" i="24"/>
  <c r="T254" i="24" s="1"/>
  <c r="U254" i="24" s="1"/>
  <c r="N255" i="24"/>
  <c r="L256" i="24"/>
  <c r="N259" i="24"/>
  <c r="G260" i="24"/>
  <c r="T260" i="24" s="1"/>
  <c r="U260" i="24" s="1"/>
  <c r="O260" i="24"/>
  <c r="G261" i="24"/>
  <c r="P261" i="24"/>
  <c r="H262" i="24"/>
  <c r="P262" i="24"/>
  <c r="J263" i="24"/>
  <c r="Q263" i="24"/>
  <c r="J267" i="24"/>
  <c r="T267" i="24" s="1"/>
  <c r="U267" i="24" s="1"/>
  <c r="J269" i="24"/>
  <c r="I271" i="24"/>
  <c r="I275" i="24"/>
  <c r="P275" i="24"/>
  <c r="H276" i="24"/>
  <c r="M276" i="24"/>
  <c r="G277" i="24"/>
  <c r="L277" i="24"/>
  <c r="R277" i="24"/>
  <c r="K278" i="24"/>
  <c r="Q278" i="24"/>
  <c r="I279" i="24"/>
  <c r="N279" i="24"/>
  <c r="S279" i="24"/>
  <c r="H283" i="24"/>
  <c r="L283" i="24"/>
  <c r="P283" i="24"/>
  <c r="H284" i="24"/>
  <c r="L284" i="24"/>
  <c r="P284" i="24"/>
  <c r="H285" i="24"/>
  <c r="L285" i="24"/>
  <c r="P285" i="24"/>
  <c r="H286" i="24"/>
  <c r="T286" i="24" s="1"/>
  <c r="U286" i="24" s="1"/>
  <c r="L286" i="24"/>
  <c r="P286" i="24"/>
  <c r="H287" i="24"/>
  <c r="L287" i="24"/>
  <c r="P287" i="24"/>
  <c r="G291" i="24"/>
  <c r="O291" i="24"/>
  <c r="J292" i="24"/>
  <c r="G293" i="24"/>
  <c r="O293" i="24"/>
  <c r="J294" i="24"/>
  <c r="G215" i="24"/>
  <c r="G211" i="24"/>
  <c r="H214" i="24"/>
  <c r="H212" i="24"/>
  <c r="Q343" i="24"/>
  <c r="S342" i="24"/>
  <c r="I342" i="24"/>
  <c r="J341" i="24"/>
  <c r="O340" i="24"/>
  <c r="Q339" i="24"/>
  <c r="T339" i="24" s="1"/>
  <c r="U339" i="24" s="1"/>
  <c r="L336" i="24"/>
  <c r="R334" i="24"/>
  <c r="M333" i="24"/>
  <c r="T333" i="24" s="1"/>
  <c r="U333" i="24" s="1"/>
  <c r="L332" i="24"/>
  <c r="L330" i="24"/>
  <c r="Q327" i="24"/>
  <c r="L327" i="24"/>
  <c r="T327" i="24" s="1"/>
  <c r="U327" i="24" s="1"/>
  <c r="P326" i="24"/>
  <c r="S325" i="24"/>
  <c r="T325" i="24" s="1"/>
  <c r="U325" i="24" s="1"/>
  <c r="O325" i="24"/>
  <c r="R324" i="24"/>
  <c r="M324" i="24"/>
  <c r="Q323" i="24"/>
  <c r="L323" i="24"/>
  <c r="R319" i="24"/>
  <c r="L319" i="24"/>
  <c r="H319" i="24"/>
  <c r="Q318" i="24"/>
  <c r="K318" i="24"/>
  <c r="G318" i="24"/>
  <c r="P317" i="24"/>
  <c r="J317" i="24"/>
  <c r="S316" i="24"/>
  <c r="O316" i="24"/>
  <c r="I316" i="24"/>
  <c r="R315" i="24"/>
  <c r="L315" i="24"/>
  <c r="H315" i="24"/>
  <c r="S311" i="24"/>
  <c r="O311" i="24"/>
  <c r="K311" i="24"/>
  <c r="G311" i="24"/>
  <c r="P310" i="24"/>
  <c r="L310" i="24"/>
  <c r="H310" i="24"/>
  <c r="T310" i="24" s="1"/>
  <c r="U310" i="24" s="1"/>
  <c r="Q309" i="24"/>
  <c r="M309" i="24"/>
  <c r="I309" i="24"/>
  <c r="R308" i="24"/>
  <c r="N308" i="24"/>
  <c r="J308" i="24"/>
  <c r="S307" i="24"/>
  <c r="O307" i="24"/>
  <c r="K307" i="24"/>
  <c r="G307" i="24"/>
  <c r="R303" i="24"/>
  <c r="N303" i="24"/>
  <c r="J303" i="24"/>
  <c r="T303" i="24" s="1"/>
  <c r="U303" i="24" s="1"/>
  <c r="R302" i="24"/>
  <c r="N302" i="24"/>
  <c r="J302" i="24"/>
  <c r="R301" i="24"/>
  <c r="N301" i="24"/>
  <c r="J301" i="24"/>
  <c r="R300" i="24"/>
  <c r="N300" i="24"/>
  <c r="J300" i="24"/>
  <c r="R299" i="24"/>
  <c r="N299" i="24"/>
  <c r="J299" i="24"/>
  <c r="S295" i="24"/>
  <c r="I295" i="24"/>
  <c r="N294" i="24"/>
  <c r="N293" i="24"/>
  <c r="T293" i="24" s="1"/>
  <c r="U293" i="24" s="1"/>
  <c r="O292" i="24"/>
  <c r="S291" i="24"/>
  <c r="L288" i="24"/>
  <c r="N287" i="24"/>
  <c r="I287" i="24"/>
  <c r="O286" i="24"/>
  <c r="J286" i="24"/>
  <c r="Q285" i="24"/>
  <c r="K285" i="24"/>
  <c r="R284" i="24"/>
  <c r="M284" i="24"/>
  <c r="G284" i="24"/>
  <c r="N283" i="24"/>
  <c r="I283" i="24"/>
  <c r="R279" i="24"/>
  <c r="L279" i="24"/>
  <c r="R278" i="24"/>
  <c r="I278" i="24"/>
  <c r="P277" i="24"/>
  <c r="H277" i="24"/>
  <c r="L276" i="24"/>
  <c r="R275" i="24"/>
  <c r="K275" i="24"/>
  <c r="G271" i="24"/>
  <c r="T271" i="24" s="1"/>
  <c r="U271" i="24" s="1"/>
  <c r="J268" i="24"/>
  <c r="T268" i="24" s="1"/>
  <c r="U268" i="24" s="1"/>
  <c r="N263" i="24"/>
  <c r="N262" i="24"/>
  <c r="K261" i="24"/>
  <c r="J260" i="24"/>
  <c r="J259" i="24"/>
  <c r="I255" i="24"/>
  <c r="S253" i="24"/>
  <c r="R252" i="24"/>
  <c r="P251" i="24"/>
  <c r="M247" i="24"/>
  <c r="L246" i="24"/>
  <c r="I245" i="24"/>
  <c r="G244" i="24"/>
  <c r="L242" i="24"/>
  <c r="J239" i="24"/>
  <c r="L238" i="24"/>
  <c r="O237" i="24"/>
  <c r="Q236" i="24"/>
  <c r="S235" i="24"/>
  <c r="I235" i="24"/>
  <c r="H228" i="24"/>
  <c r="S222" i="24"/>
  <c r="Q221" i="24"/>
  <c r="K220" i="24"/>
  <c r="T228" i="24"/>
  <c r="U228" i="24" s="1"/>
  <c r="T229" i="24"/>
  <c r="U229" i="24" s="1"/>
  <c r="T332" i="24"/>
  <c r="U332" i="24" s="1"/>
  <c r="T251" i="24"/>
  <c r="U251" i="24" s="1"/>
  <c r="T239" i="24"/>
  <c r="U239" i="24" s="1"/>
  <c r="L210" i="24"/>
  <c r="L216" i="24"/>
  <c r="K215" i="24"/>
  <c r="K214" i="24"/>
  <c r="K213" i="24"/>
  <c r="K212" i="24"/>
  <c r="K211" i="24"/>
  <c r="L215" i="24"/>
  <c r="L214" i="24"/>
  <c r="L213" i="24"/>
  <c r="L212" i="24"/>
  <c r="L211" i="24"/>
  <c r="N31" i="25"/>
  <c r="AG31" i="25" s="1"/>
  <c r="N35" i="25"/>
  <c r="N39" i="25"/>
  <c r="Q32" i="25"/>
  <c r="Q6" i="25"/>
  <c r="M6" i="25"/>
  <c r="AG7" i="25" s="1"/>
  <c r="M35" i="25"/>
  <c r="Q35" i="25"/>
  <c r="N38" i="25"/>
  <c r="M29" i="25"/>
  <c r="Q29" i="25"/>
  <c r="M37" i="25"/>
  <c r="Q37" i="25"/>
  <c r="N30" i="25"/>
  <c r="AK31" i="25" s="1"/>
  <c r="N29" i="25"/>
  <c r="Q34" i="25"/>
  <c r="N37" i="25"/>
  <c r="N36" i="25"/>
  <c r="Q30" i="25"/>
  <c r="M33" i="25"/>
  <c r="AK30" i="25" s="1"/>
  <c r="Q33" i="25"/>
  <c r="AI34" i="25" s="1"/>
  <c r="N34" i="25"/>
  <c r="O34" i="25"/>
  <c r="AG32" i="25" s="1"/>
  <c r="Q38" i="25"/>
  <c r="P6" i="25"/>
  <c r="AG10" i="25" s="1"/>
  <c r="M31" i="25"/>
  <c r="Q31" i="25"/>
  <c r="AK34" i="25" s="1"/>
  <c r="N32" i="25"/>
  <c r="N33" i="25"/>
  <c r="AI31" i="25" s="1"/>
  <c r="Q36" i="25"/>
  <c r="AG34" i="25" s="1"/>
  <c r="Q39" i="25"/>
  <c r="M30" i="25"/>
  <c r="M32" i="25"/>
  <c r="M34" i="25"/>
  <c r="M36" i="25"/>
  <c r="AG30" i="25" s="1"/>
  <c r="M38" i="25"/>
  <c r="AI30" i="25" s="1"/>
  <c r="P30" i="25"/>
  <c r="P32" i="25"/>
  <c r="P34" i="25"/>
  <c r="P36" i="25"/>
  <c r="AG33" i="25" s="1"/>
  <c r="P38" i="25"/>
  <c r="AK33" i="25" s="1"/>
  <c r="P29" i="25"/>
  <c r="P31" i="25"/>
  <c r="P33" i="25"/>
  <c r="P35" i="25"/>
  <c r="P37" i="25"/>
  <c r="AI33" i="25" s="1"/>
  <c r="P39" i="25"/>
  <c r="O6" i="25"/>
  <c r="AK9" i="25" s="1"/>
  <c r="O7" i="25"/>
  <c r="N6" i="25"/>
  <c r="AK8" i="25" s="1"/>
  <c r="O22" i="25"/>
  <c r="O21" i="25"/>
  <c r="O17" i="25"/>
  <c r="O13" i="25"/>
  <c r="O9" i="25"/>
  <c r="AI9" i="25" s="1"/>
  <c r="P13" i="25"/>
  <c r="Q22" i="25"/>
  <c r="Q20" i="25"/>
  <c r="Q18" i="25"/>
  <c r="Q16" i="25"/>
  <c r="Q14" i="25"/>
  <c r="Q12" i="25"/>
  <c r="AK11" i="25" s="1"/>
  <c r="Q10" i="25"/>
  <c r="Q8" i="25"/>
  <c r="O19" i="25"/>
  <c r="N21" i="25"/>
  <c r="N17" i="25"/>
  <c r="Q21" i="25"/>
  <c r="Q19" i="25"/>
  <c r="Q17" i="25"/>
  <c r="AI11" i="25" s="1"/>
  <c r="Q15" i="25"/>
  <c r="Q13" i="25"/>
  <c r="AG11" i="25" s="1"/>
  <c r="Q11" i="25"/>
  <c r="Q9" i="25"/>
  <c r="Q7" i="25"/>
  <c r="P17" i="25"/>
  <c r="AI10" i="25" s="1"/>
  <c r="M10" i="25"/>
  <c r="O11" i="25"/>
  <c r="N14" i="25"/>
  <c r="M18" i="25"/>
  <c r="M15" i="25"/>
  <c r="M14" i="25"/>
  <c r="M11" i="25"/>
  <c r="M7" i="25"/>
  <c r="O15" i="25"/>
  <c r="N22" i="25"/>
  <c r="N18" i="25"/>
  <c r="N10" i="25"/>
  <c r="AG8" i="25" s="1"/>
  <c r="M22" i="25"/>
  <c r="M19" i="25"/>
  <c r="AK7" i="25" s="1"/>
  <c r="N20" i="25"/>
  <c r="N16" i="25"/>
  <c r="N12" i="25"/>
  <c r="AI8" i="25" s="1"/>
  <c r="N8" i="25"/>
  <c r="P21" i="25"/>
  <c r="P9" i="25"/>
  <c r="P20" i="25"/>
  <c r="P16" i="25"/>
  <c r="P12" i="25"/>
  <c r="O20" i="25"/>
  <c r="N19" i="25"/>
  <c r="O18" i="25"/>
  <c r="N15" i="25"/>
  <c r="O14" i="25"/>
  <c r="AG9" i="25" s="1"/>
  <c r="N11" i="25"/>
  <c r="O10" i="25"/>
  <c r="N7" i="25"/>
  <c r="P8" i="25"/>
  <c r="P19" i="25"/>
  <c r="O16" i="25"/>
  <c r="P15" i="25"/>
  <c r="N13" i="25"/>
  <c r="O12" i="25"/>
  <c r="P11" i="25"/>
  <c r="N9" i="25"/>
  <c r="O8" i="25"/>
  <c r="P7" i="25"/>
  <c r="P22" i="25"/>
  <c r="M21" i="25"/>
  <c r="P18" i="25"/>
  <c r="AK10" i="25" s="1"/>
  <c r="M17" i="25"/>
  <c r="AI7" i="25" s="1"/>
  <c r="P14" i="25"/>
  <c r="M13" i="25"/>
  <c r="P10" i="25"/>
  <c r="M9" i="25"/>
  <c r="M8" i="25"/>
  <c r="M12" i="25"/>
  <c r="M16" i="25"/>
  <c r="M20" i="25"/>
  <c r="P90" i="24"/>
  <c r="Q90" i="24" s="1"/>
  <c r="P97" i="24"/>
  <c r="Q97" i="24" s="1"/>
  <c r="P91" i="24"/>
  <c r="Q91" i="24" s="1"/>
  <c r="P93" i="24"/>
  <c r="Q93" i="24" s="1"/>
  <c r="P87" i="24"/>
  <c r="Q87" i="24" s="1"/>
  <c r="AB98" i="24"/>
  <c r="P95" i="24"/>
  <c r="Q95" i="24" s="1"/>
  <c r="P92" i="24"/>
  <c r="Q92" i="24" s="1"/>
  <c r="T98" i="24"/>
  <c r="P94" i="24"/>
  <c r="Q94" i="24" s="1"/>
  <c r="P96" i="24"/>
  <c r="Q96" i="24" s="1"/>
  <c r="O98" i="24"/>
  <c r="P88" i="24"/>
  <c r="Q88" i="24" s="1"/>
  <c r="P89" i="24"/>
  <c r="Q89" i="24" s="1"/>
  <c r="N98" i="24"/>
  <c r="G98" i="24"/>
  <c r="M88" i="24"/>
  <c r="L280" i="24" s="1"/>
  <c r="H98" i="24"/>
  <c r="M87" i="24"/>
  <c r="L240" i="24" s="1"/>
  <c r="X98" i="24"/>
  <c r="Y87" i="24"/>
  <c r="U87" i="24"/>
  <c r="AC87" i="24"/>
  <c r="M20" i="26"/>
  <c r="N20" i="26" s="1"/>
  <c r="J13" i="26"/>
  <c r="M18" i="26"/>
  <c r="N18" i="26" s="1"/>
  <c r="M13" i="26"/>
  <c r="N13" i="26" s="1"/>
  <c r="M23" i="26"/>
  <c r="N23" i="26" s="1"/>
  <c r="M19" i="26"/>
  <c r="N19" i="26" s="1"/>
  <c r="J18" i="26"/>
  <c r="J12" i="26"/>
  <c r="M12" i="26"/>
  <c r="N12" i="26" s="1"/>
  <c r="M15" i="26"/>
  <c r="N15" i="26" s="1"/>
  <c r="J9" i="26"/>
  <c r="J11" i="26"/>
  <c r="E25" i="26"/>
  <c r="J14" i="26"/>
  <c r="J17" i="26"/>
  <c r="J23" i="26"/>
  <c r="Y25" i="26"/>
  <c r="Z25" i="26" s="1"/>
  <c r="M22" i="26"/>
  <c r="N22" i="26" s="1"/>
  <c r="M16" i="26"/>
  <c r="N16" i="26" s="1"/>
  <c r="U25" i="26"/>
  <c r="V25" i="26" s="1"/>
  <c r="J20" i="26"/>
  <c r="J15" i="26"/>
  <c r="L25" i="26"/>
  <c r="J16" i="26"/>
  <c r="Q25" i="26"/>
  <c r="R25" i="26" s="1"/>
  <c r="M14" i="26"/>
  <c r="N14" i="26" s="1"/>
  <c r="M17" i="26"/>
  <c r="N17" i="26" s="1"/>
  <c r="M21" i="26"/>
  <c r="N21" i="26" s="1"/>
  <c r="N11" i="26"/>
  <c r="K25" i="26"/>
  <c r="M9" i="26"/>
  <c r="N9" i="26" s="1"/>
  <c r="D25" i="26"/>
  <c r="R11" i="26"/>
  <c r="Z11" i="26"/>
  <c r="AA205" i="24"/>
  <c r="Z205" i="24"/>
  <c r="W205" i="24"/>
  <c r="V205" i="24"/>
  <c r="S205" i="24"/>
  <c r="R205" i="24"/>
  <c r="L205" i="24"/>
  <c r="K205" i="24"/>
  <c r="J205" i="24"/>
  <c r="I205" i="24"/>
  <c r="AB204" i="24"/>
  <c r="AC204" i="24" s="1"/>
  <c r="X204" i="24"/>
  <c r="Y204" i="24" s="1"/>
  <c r="T204" i="24"/>
  <c r="U204" i="24" s="1"/>
  <c r="O204" i="24"/>
  <c r="N204" i="24"/>
  <c r="G204" i="24"/>
  <c r="S338" i="24" s="1"/>
  <c r="AB203" i="24"/>
  <c r="AC203" i="24" s="1"/>
  <c r="X203" i="24"/>
  <c r="Y203" i="24" s="1"/>
  <c r="T203" i="24"/>
  <c r="U203" i="24" s="1"/>
  <c r="O203" i="24"/>
  <c r="N203" i="24"/>
  <c r="G203" i="24"/>
  <c r="AB202" i="24"/>
  <c r="AC202" i="24" s="1"/>
  <c r="X202" i="24"/>
  <c r="Y202" i="24" s="1"/>
  <c r="T202" i="24"/>
  <c r="U202" i="24" s="1"/>
  <c r="O202" i="24"/>
  <c r="N202" i="24"/>
  <c r="G202" i="24"/>
  <c r="AB201" i="24"/>
  <c r="AC201" i="24" s="1"/>
  <c r="X201" i="24"/>
  <c r="Y201" i="24" s="1"/>
  <c r="T201" i="24"/>
  <c r="U201" i="24" s="1"/>
  <c r="O201" i="24"/>
  <c r="N201" i="24"/>
  <c r="G201" i="24"/>
  <c r="AB200" i="24"/>
  <c r="AC200" i="24" s="1"/>
  <c r="X200" i="24"/>
  <c r="Y200" i="24" s="1"/>
  <c r="T200" i="24"/>
  <c r="U200" i="24" s="1"/>
  <c r="O200" i="24"/>
  <c r="N200" i="24"/>
  <c r="G200" i="24"/>
  <c r="S306" i="24" s="1"/>
  <c r="AB199" i="24"/>
  <c r="AC199" i="24" s="1"/>
  <c r="X199" i="24"/>
  <c r="Y199" i="24" s="1"/>
  <c r="T199" i="24"/>
  <c r="U199" i="24" s="1"/>
  <c r="O199" i="24"/>
  <c r="N199" i="24"/>
  <c r="G199" i="24"/>
  <c r="AB198" i="24"/>
  <c r="AC198" i="24" s="1"/>
  <c r="X198" i="24"/>
  <c r="Y198" i="24" s="1"/>
  <c r="T198" i="24"/>
  <c r="U198" i="24" s="1"/>
  <c r="O198" i="24"/>
  <c r="N198" i="24"/>
  <c r="G198" i="24"/>
  <c r="AB197" i="24"/>
  <c r="AC197" i="24" s="1"/>
  <c r="X197" i="24"/>
  <c r="Y197" i="24" s="1"/>
  <c r="T197" i="24"/>
  <c r="U197" i="24" s="1"/>
  <c r="O197" i="24"/>
  <c r="N197" i="24"/>
  <c r="G197" i="24"/>
  <c r="AB196" i="24"/>
  <c r="AC196" i="24" s="1"/>
  <c r="X196" i="24"/>
  <c r="Y196" i="24" s="1"/>
  <c r="T196" i="24"/>
  <c r="U196" i="24" s="1"/>
  <c r="O196" i="24"/>
  <c r="N196" i="24"/>
  <c r="G196" i="24"/>
  <c r="AB195" i="24"/>
  <c r="AC195" i="24" s="1"/>
  <c r="X195" i="24"/>
  <c r="Y195" i="24" s="1"/>
  <c r="T195" i="24"/>
  <c r="U195" i="24" s="1"/>
  <c r="O195" i="24"/>
  <c r="N195" i="24"/>
  <c r="G195" i="24"/>
  <c r="AB194" i="24"/>
  <c r="AC194" i="24" s="1"/>
  <c r="X194" i="24"/>
  <c r="Y194" i="24" s="1"/>
  <c r="T194" i="24"/>
  <c r="U194" i="24" s="1"/>
  <c r="O194" i="24"/>
  <c r="N194" i="24"/>
  <c r="G194" i="24"/>
  <c r="AB193" i="24"/>
  <c r="AC193" i="24" s="1"/>
  <c r="X193" i="24"/>
  <c r="Y193" i="24" s="1"/>
  <c r="T193" i="24"/>
  <c r="U193" i="24" s="1"/>
  <c r="O193" i="24"/>
  <c r="N193" i="24"/>
  <c r="G193" i="24"/>
  <c r="S298" i="24" s="1"/>
  <c r="AA188" i="24"/>
  <c r="Z188" i="24"/>
  <c r="W188" i="24"/>
  <c r="V188" i="24"/>
  <c r="S188" i="24"/>
  <c r="R188" i="24"/>
  <c r="L188" i="24"/>
  <c r="K188" i="24"/>
  <c r="J188" i="24"/>
  <c r="I188" i="24"/>
  <c r="AB187" i="24"/>
  <c r="AC187" i="24" s="1"/>
  <c r="X187" i="24"/>
  <c r="Y187" i="24" s="1"/>
  <c r="T187" i="24"/>
  <c r="U187" i="24" s="1"/>
  <c r="O187" i="24"/>
  <c r="N187" i="24"/>
  <c r="G187" i="24"/>
  <c r="AB186" i="24"/>
  <c r="AC186" i="24" s="1"/>
  <c r="X186" i="24"/>
  <c r="Y186" i="24" s="1"/>
  <c r="T186" i="24"/>
  <c r="U186" i="24" s="1"/>
  <c r="O186" i="24"/>
  <c r="N186" i="24"/>
  <c r="G186" i="24"/>
  <c r="AB185" i="24"/>
  <c r="AC185" i="24" s="1"/>
  <c r="X185" i="24"/>
  <c r="Y185" i="24" s="1"/>
  <c r="T185" i="24"/>
  <c r="U185" i="24" s="1"/>
  <c r="O185" i="24"/>
  <c r="N185" i="24"/>
  <c r="G185" i="24"/>
  <c r="R282" i="24" s="1"/>
  <c r="AB184" i="24"/>
  <c r="AC184" i="24" s="1"/>
  <c r="X184" i="24"/>
  <c r="Y184" i="24" s="1"/>
  <c r="T184" i="24"/>
  <c r="U184" i="24" s="1"/>
  <c r="O184" i="24"/>
  <c r="N184" i="24"/>
  <c r="G184" i="24"/>
  <c r="AB183" i="24"/>
  <c r="AC183" i="24" s="1"/>
  <c r="X183" i="24"/>
  <c r="Y183" i="24" s="1"/>
  <c r="T183" i="24"/>
  <c r="U183" i="24" s="1"/>
  <c r="O183" i="24"/>
  <c r="N183" i="24"/>
  <c r="G183" i="24"/>
  <c r="AB182" i="24"/>
  <c r="AC182" i="24" s="1"/>
  <c r="X182" i="24"/>
  <c r="Y182" i="24" s="1"/>
  <c r="T182" i="24"/>
  <c r="U182" i="24" s="1"/>
  <c r="O182" i="24"/>
  <c r="N182" i="24"/>
  <c r="G182" i="24"/>
  <c r="AB181" i="24"/>
  <c r="AC181" i="24" s="1"/>
  <c r="X181" i="24"/>
  <c r="Y181" i="24" s="1"/>
  <c r="T181" i="24"/>
  <c r="U181" i="24" s="1"/>
  <c r="O181" i="24"/>
  <c r="N181" i="24"/>
  <c r="G181" i="24"/>
  <c r="R274" i="24" s="1"/>
  <c r="AB180" i="24"/>
  <c r="AC180" i="24" s="1"/>
  <c r="X180" i="24"/>
  <c r="Y180" i="24" s="1"/>
  <c r="T180" i="24"/>
  <c r="U180" i="24" s="1"/>
  <c r="O180" i="24"/>
  <c r="N180" i="24"/>
  <c r="G180" i="24"/>
  <c r="AB179" i="24"/>
  <c r="AC179" i="24" s="1"/>
  <c r="X179" i="24"/>
  <c r="Y179" i="24" s="1"/>
  <c r="T179" i="24"/>
  <c r="U179" i="24" s="1"/>
  <c r="O179" i="24"/>
  <c r="N179" i="24"/>
  <c r="G179" i="24"/>
  <c r="AB178" i="24"/>
  <c r="AC178" i="24" s="1"/>
  <c r="X178" i="24"/>
  <c r="Y178" i="24" s="1"/>
  <c r="T178" i="24"/>
  <c r="U178" i="24" s="1"/>
  <c r="O178" i="24"/>
  <c r="N178" i="24"/>
  <c r="G178" i="24"/>
  <c r="AB177" i="24"/>
  <c r="X177" i="24"/>
  <c r="Y177" i="24" s="1"/>
  <c r="T177" i="24"/>
  <c r="U177" i="24" s="1"/>
  <c r="O177" i="24"/>
  <c r="N177" i="24"/>
  <c r="G177" i="24"/>
  <c r="R314" i="24" s="1"/>
  <c r="AA172" i="24"/>
  <c r="Z172" i="24"/>
  <c r="W172" i="24"/>
  <c r="V172" i="24"/>
  <c r="S172" i="24"/>
  <c r="R172" i="24"/>
  <c r="L172" i="24"/>
  <c r="K172" i="24"/>
  <c r="J172" i="24"/>
  <c r="I172" i="24"/>
  <c r="AB171" i="24"/>
  <c r="AC171" i="24" s="1"/>
  <c r="X171" i="24"/>
  <c r="Y171" i="24" s="1"/>
  <c r="T171" i="24"/>
  <c r="U171" i="24" s="1"/>
  <c r="O171" i="24"/>
  <c r="N171" i="24"/>
  <c r="G171" i="24"/>
  <c r="AB170" i="24"/>
  <c r="X170" i="24"/>
  <c r="Y170" i="24" s="1"/>
  <c r="T170" i="24"/>
  <c r="U170" i="24" s="1"/>
  <c r="O170" i="24"/>
  <c r="N170" i="24"/>
  <c r="G170" i="24"/>
  <c r="AB169" i="24"/>
  <c r="AC169" i="24" s="1"/>
  <c r="X169" i="24"/>
  <c r="Y169" i="24" s="1"/>
  <c r="T169" i="24"/>
  <c r="U169" i="24" s="1"/>
  <c r="O169" i="24"/>
  <c r="N169" i="24"/>
  <c r="G169" i="24"/>
  <c r="AB168" i="24"/>
  <c r="AC168" i="24" s="1"/>
  <c r="X168" i="24"/>
  <c r="Y168" i="24" s="1"/>
  <c r="T168" i="24"/>
  <c r="U168" i="24" s="1"/>
  <c r="O168" i="24"/>
  <c r="N168" i="24"/>
  <c r="G168" i="24"/>
  <c r="AB167" i="24"/>
  <c r="AC167" i="24" s="1"/>
  <c r="X167" i="24"/>
  <c r="Y167" i="24" s="1"/>
  <c r="T167" i="24"/>
  <c r="U167" i="24" s="1"/>
  <c r="O167" i="24"/>
  <c r="N167" i="24"/>
  <c r="G167" i="24"/>
  <c r="AB166" i="24"/>
  <c r="AC166" i="24" s="1"/>
  <c r="X166" i="24"/>
  <c r="Y166" i="24" s="1"/>
  <c r="T166" i="24"/>
  <c r="U166" i="24" s="1"/>
  <c r="O166" i="24"/>
  <c r="N166" i="24"/>
  <c r="G166" i="24"/>
  <c r="Q274" i="24" s="1"/>
  <c r="AB165" i="24"/>
  <c r="AC165" i="24" s="1"/>
  <c r="X165" i="24"/>
  <c r="Y165" i="24" s="1"/>
  <c r="T165" i="24"/>
  <c r="U165" i="24" s="1"/>
  <c r="O165" i="24"/>
  <c r="N165" i="24"/>
  <c r="G165" i="24"/>
  <c r="AB164" i="24"/>
  <c r="AC164" i="24" s="1"/>
  <c r="X164" i="24"/>
  <c r="Y164" i="24" s="1"/>
  <c r="T164" i="24"/>
  <c r="U164" i="24" s="1"/>
  <c r="O164" i="24"/>
  <c r="N164" i="24"/>
  <c r="G164" i="24"/>
  <c r="AB163" i="24"/>
  <c r="AC163" i="24" s="1"/>
  <c r="X163" i="24"/>
  <c r="Y163" i="24" s="1"/>
  <c r="T163" i="24"/>
  <c r="U163" i="24" s="1"/>
  <c r="O163" i="24"/>
  <c r="N163" i="24"/>
  <c r="G163" i="24"/>
  <c r="AB162" i="24"/>
  <c r="AC162" i="24" s="1"/>
  <c r="X162" i="24"/>
  <c r="Y162" i="24" s="1"/>
  <c r="T162" i="24"/>
  <c r="U162" i="24" s="1"/>
  <c r="O162" i="24"/>
  <c r="N162" i="24"/>
  <c r="G162" i="24"/>
  <c r="Q218" i="24" s="1"/>
  <c r="AB161" i="24"/>
  <c r="AC161" i="24" s="1"/>
  <c r="X161" i="24"/>
  <c r="Y161" i="24" s="1"/>
  <c r="T161" i="24"/>
  <c r="U161" i="24" s="1"/>
  <c r="O161" i="24"/>
  <c r="N161" i="24"/>
  <c r="G161" i="24"/>
  <c r="AA156" i="24"/>
  <c r="Z156" i="24"/>
  <c r="W156" i="24"/>
  <c r="V156" i="24"/>
  <c r="S156" i="24"/>
  <c r="R156" i="24"/>
  <c r="L156" i="24"/>
  <c r="K156" i="24"/>
  <c r="J156" i="24"/>
  <c r="I156" i="24"/>
  <c r="AB155" i="24"/>
  <c r="AC155" i="24" s="1"/>
  <c r="X155" i="24"/>
  <c r="Y155" i="24" s="1"/>
  <c r="T155" i="24"/>
  <c r="U155" i="24" s="1"/>
  <c r="O155" i="24"/>
  <c r="N155" i="24"/>
  <c r="G155" i="24"/>
  <c r="P322" i="24" s="1"/>
  <c r="AB154" i="24"/>
  <c r="AC154" i="24" s="1"/>
  <c r="X154" i="24"/>
  <c r="Y154" i="24" s="1"/>
  <c r="T154" i="24"/>
  <c r="U154" i="24" s="1"/>
  <c r="O154" i="24"/>
  <c r="N154" i="24"/>
  <c r="G154" i="24"/>
  <c r="AB153" i="24"/>
  <c r="AC153" i="24" s="1"/>
  <c r="X153" i="24"/>
  <c r="Y153" i="24" s="1"/>
  <c r="T153" i="24"/>
  <c r="U153" i="24" s="1"/>
  <c r="O153" i="24"/>
  <c r="N153" i="24"/>
  <c r="G153" i="24"/>
  <c r="AB152" i="24"/>
  <c r="AC152" i="24" s="1"/>
  <c r="X152" i="24"/>
  <c r="Y152" i="24" s="1"/>
  <c r="T152" i="24"/>
  <c r="U152" i="24" s="1"/>
  <c r="O152" i="24"/>
  <c r="N152" i="24"/>
  <c r="G152" i="24"/>
  <c r="AB151" i="24"/>
  <c r="AC151" i="24" s="1"/>
  <c r="X151" i="24"/>
  <c r="Y151" i="24" s="1"/>
  <c r="T151" i="24"/>
  <c r="U151" i="24" s="1"/>
  <c r="O151" i="24"/>
  <c r="N151" i="24"/>
  <c r="G151" i="24"/>
  <c r="P234" i="24" s="1"/>
  <c r="AB150" i="24"/>
  <c r="AC150" i="24" s="1"/>
  <c r="X150" i="24"/>
  <c r="Y150" i="24" s="1"/>
  <c r="T150" i="24"/>
  <c r="U150" i="24" s="1"/>
  <c r="O150" i="24"/>
  <c r="N150" i="24"/>
  <c r="G150" i="24"/>
  <c r="AB149" i="24"/>
  <c r="AC149" i="24" s="1"/>
  <c r="X149" i="24"/>
  <c r="Y149" i="24" s="1"/>
  <c r="T149" i="24"/>
  <c r="U149" i="24" s="1"/>
  <c r="O149" i="24"/>
  <c r="N149" i="24"/>
  <c r="G149" i="24"/>
  <c r="AB148" i="24"/>
  <c r="AC148" i="24" s="1"/>
  <c r="X148" i="24"/>
  <c r="Y148" i="24" s="1"/>
  <c r="T148" i="24"/>
  <c r="U148" i="24" s="1"/>
  <c r="O148" i="24"/>
  <c r="N148" i="24"/>
  <c r="G148" i="24"/>
  <c r="AB147" i="24"/>
  <c r="AC147" i="24" s="1"/>
  <c r="X147" i="24"/>
  <c r="Y147" i="24" s="1"/>
  <c r="T147" i="24"/>
  <c r="U147" i="24" s="1"/>
  <c r="O147" i="24"/>
  <c r="N147" i="24"/>
  <c r="G147" i="24"/>
  <c r="AB146" i="24"/>
  <c r="AC146" i="24" s="1"/>
  <c r="X146" i="24"/>
  <c r="T146" i="24"/>
  <c r="U146" i="24" s="1"/>
  <c r="O146" i="24"/>
  <c r="N146" i="24"/>
  <c r="G146" i="24"/>
  <c r="P258" i="24" s="1"/>
  <c r="AA141" i="24"/>
  <c r="Z141" i="24"/>
  <c r="W141" i="24"/>
  <c r="V141" i="24"/>
  <c r="S141" i="24"/>
  <c r="R141" i="24"/>
  <c r="L141" i="24"/>
  <c r="K141" i="24"/>
  <c r="J141" i="24"/>
  <c r="I141" i="24"/>
  <c r="AB140" i="24"/>
  <c r="AC140" i="24" s="1"/>
  <c r="X140" i="24"/>
  <c r="Y140" i="24" s="1"/>
  <c r="T140" i="24"/>
  <c r="U140" i="24" s="1"/>
  <c r="O140" i="24"/>
  <c r="N140" i="24"/>
  <c r="G140" i="24"/>
  <c r="AB139" i="24"/>
  <c r="AC139" i="24" s="1"/>
  <c r="X139" i="24"/>
  <c r="Y139" i="24" s="1"/>
  <c r="T139" i="24"/>
  <c r="U139" i="24" s="1"/>
  <c r="O139" i="24"/>
  <c r="N139" i="24"/>
  <c r="G139" i="24"/>
  <c r="O322" i="24" s="1"/>
  <c r="AB138" i="24"/>
  <c r="AC138" i="24" s="1"/>
  <c r="X138" i="24"/>
  <c r="Y138" i="24" s="1"/>
  <c r="T138" i="24"/>
  <c r="U138" i="24" s="1"/>
  <c r="O138" i="24"/>
  <c r="N138" i="24"/>
  <c r="G138" i="24"/>
  <c r="AB137" i="24"/>
  <c r="AC137" i="24" s="1"/>
  <c r="X137" i="24"/>
  <c r="Y137" i="24" s="1"/>
  <c r="T137" i="24"/>
  <c r="U137" i="24" s="1"/>
  <c r="O137" i="24"/>
  <c r="N137" i="24"/>
  <c r="G137" i="24"/>
  <c r="AB136" i="24"/>
  <c r="AC136" i="24" s="1"/>
  <c r="X136" i="24"/>
  <c r="Y136" i="24" s="1"/>
  <c r="T136" i="24"/>
  <c r="U136" i="24" s="1"/>
  <c r="O136" i="24"/>
  <c r="N136" i="24"/>
  <c r="G136" i="24"/>
  <c r="AB135" i="24"/>
  <c r="AC135" i="24" s="1"/>
  <c r="X135" i="24"/>
  <c r="Y135" i="24" s="1"/>
  <c r="T135" i="24"/>
  <c r="U135" i="24" s="1"/>
  <c r="O135" i="24"/>
  <c r="N135" i="24"/>
  <c r="G135" i="24"/>
  <c r="AB134" i="24"/>
  <c r="AC134" i="24" s="1"/>
  <c r="X134" i="24"/>
  <c r="Y134" i="24" s="1"/>
  <c r="T134" i="24"/>
  <c r="U134" i="24" s="1"/>
  <c r="O134" i="24"/>
  <c r="N134" i="24"/>
  <c r="G134" i="24"/>
  <c r="O298" i="24" s="1"/>
  <c r="AB133" i="24"/>
  <c r="AC133" i="24" s="1"/>
  <c r="X133" i="24"/>
  <c r="Y133" i="24" s="1"/>
  <c r="T133" i="24"/>
  <c r="U133" i="24" s="1"/>
  <c r="O133" i="24"/>
  <c r="N133" i="24"/>
  <c r="G133" i="24"/>
  <c r="AB132" i="24"/>
  <c r="AC132" i="24" s="1"/>
  <c r="X132" i="24"/>
  <c r="Y132" i="24" s="1"/>
  <c r="T132" i="24"/>
  <c r="U132" i="24" s="1"/>
  <c r="O132" i="24"/>
  <c r="N132" i="24"/>
  <c r="G132" i="24"/>
  <c r="AB131" i="24"/>
  <c r="AC131" i="24" s="1"/>
  <c r="X131" i="24"/>
  <c r="T131" i="24"/>
  <c r="O131" i="24"/>
  <c r="N131" i="24"/>
  <c r="G131" i="24"/>
  <c r="O234" i="24" s="1"/>
  <c r="AA126" i="24"/>
  <c r="Z126" i="24"/>
  <c r="W126" i="24"/>
  <c r="V126" i="24"/>
  <c r="S126" i="24"/>
  <c r="R126" i="24"/>
  <c r="L126" i="24"/>
  <c r="K126" i="24"/>
  <c r="J126" i="24"/>
  <c r="I126" i="24"/>
  <c r="AB125" i="24"/>
  <c r="AC125" i="24" s="1"/>
  <c r="X125" i="24"/>
  <c r="Y125" i="24" s="1"/>
  <c r="T125" i="24"/>
  <c r="U125" i="24" s="1"/>
  <c r="O125" i="24"/>
  <c r="N125" i="24"/>
  <c r="G125" i="24"/>
  <c r="AB124" i="24"/>
  <c r="AC124" i="24" s="1"/>
  <c r="X124" i="24"/>
  <c r="Y124" i="24" s="1"/>
  <c r="T124" i="24"/>
  <c r="U124" i="24" s="1"/>
  <c r="O124" i="24"/>
  <c r="N124" i="24"/>
  <c r="G124" i="24"/>
  <c r="AB123" i="24"/>
  <c r="AC123" i="24" s="1"/>
  <c r="X123" i="24"/>
  <c r="Y123" i="24" s="1"/>
  <c r="T123" i="24"/>
  <c r="U123" i="24" s="1"/>
  <c r="O123" i="24"/>
  <c r="N123" i="24"/>
  <c r="G123" i="24"/>
  <c r="N242" i="24" s="1"/>
  <c r="AB122" i="24"/>
  <c r="AC122" i="24" s="1"/>
  <c r="X122" i="24"/>
  <c r="Y122" i="24" s="1"/>
  <c r="T122" i="24"/>
  <c r="U122" i="24" s="1"/>
  <c r="O122" i="24"/>
  <c r="N122" i="24"/>
  <c r="G122" i="24"/>
  <c r="AB121" i="24"/>
  <c r="AC121" i="24" s="1"/>
  <c r="X121" i="24"/>
  <c r="Y121" i="24" s="1"/>
  <c r="T121" i="24"/>
  <c r="U121" i="24" s="1"/>
  <c r="O121" i="24"/>
  <c r="N121" i="24"/>
  <c r="G121" i="24"/>
  <c r="AB120" i="24"/>
  <c r="AC120" i="24" s="1"/>
  <c r="X120" i="24"/>
  <c r="Y120" i="24" s="1"/>
  <c r="T120" i="24"/>
  <c r="U120" i="24" s="1"/>
  <c r="O120" i="24"/>
  <c r="N120" i="24"/>
  <c r="G120" i="24"/>
  <c r="N298" i="24" s="1"/>
  <c r="AB119" i="24"/>
  <c r="AC119" i="24" s="1"/>
  <c r="X119" i="24"/>
  <c r="Y119" i="24" s="1"/>
  <c r="T119" i="24"/>
  <c r="U119" i="24" s="1"/>
  <c r="O119" i="24"/>
  <c r="N119" i="24"/>
  <c r="G119" i="24"/>
  <c r="AB118" i="24"/>
  <c r="AC118" i="24" s="1"/>
  <c r="X118" i="24"/>
  <c r="Y118" i="24" s="1"/>
  <c r="T118" i="24"/>
  <c r="U118" i="24" s="1"/>
  <c r="O118" i="24"/>
  <c r="N118" i="24"/>
  <c r="G118" i="24"/>
  <c r="AB117" i="24"/>
  <c r="X117" i="24"/>
  <c r="Y117" i="24" s="1"/>
  <c r="T117" i="24"/>
  <c r="O117" i="24"/>
  <c r="N117" i="24"/>
  <c r="G117" i="24"/>
  <c r="AA112" i="24"/>
  <c r="Z112" i="24"/>
  <c r="W112" i="24"/>
  <c r="V112" i="24"/>
  <c r="S112" i="24"/>
  <c r="R112" i="24"/>
  <c r="L112" i="24"/>
  <c r="K112" i="24"/>
  <c r="J112" i="24"/>
  <c r="I112" i="24"/>
  <c r="AB111" i="24"/>
  <c r="AC111" i="24" s="1"/>
  <c r="X111" i="24"/>
  <c r="Y111" i="24" s="1"/>
  <c r="T111" i="24"/>
  <c r="U111" i="24" s="1"/>
  <c r="O111" i="24"/>
  <c r="N111" i="24"/>
  <c r="G111" i="24"/>
  <c r="AB110" i="24"/>
  <c r="AC110" i="24" s="1"/>
  <c r="X110" i="24"/>
  <c r="Y110" i="24" s="1"/>
  <c r="T110" i="24"/>
  <c r="U110" i="24" s="1"/>
  <c r="O110" i="24"/>
  <c r="N110" i="24"/>
  <c r="G110" i="24"/>
  <c r="AB109" i="24"/>
  <c r="AC109" i="24" s="1"/>
  <c r="X109" i="24"/>
  <c r="Y109" i="24" s="1"/>
  <c r="T109" i="24"/>
  <c r="U109" i="24" s="1"/>
  <c r="O109" i="24"/>
  <c r="N109" i="24"/>
  <c r="G109" i="24"/>
  <c r="AB108" i="24"/>
  <c r="AC108" i="24" s="1"/>
  <c r="X108" i="24"/>
  <c r="Y108" i="24" s="1"/>
  <c r="T108" i="24"/>
  <c r="U108" i="24" s="1"/>
  <c r="O108" i="24"/>
  <c r="N108" i="24"/>
  <c r="G108" i="24"/>
  <c r="AB107" i="24"/>
  <c r="AC107" i="24" s="1"/>
  <c r="X107" i="24"/>
  <c r="Y107" i="24" s="1"/>
  <c r="T107" i="24"/>
  <c r="U107" i="24" s="1"/>
  <c r="O107" i="24"/>
  <c r="N107" i="24"/>
  <c r="G107" i="24"/>
  <c r="AB106" i="24"/>
  <c r="AC106" i="24" s="1"/>
  <c r="X106" i="24"/>
  <c r="Y106" i="24" s="1"/>
  <c r="T106" i="24"/>
  <c r="U106" i="24" s="1"/>
  <c r="O106" i="24"/>
  <c r="N106" i="24"/>
  <c r="G106" i="24"/>
  <c r="M322" i="24" s="1"/>
  <c r="AB105" i="24"/>
  <c r="AC105" i="24" s="1"/>
  <c r="X105" i="24"/>
  <c r="Y105" i="24" s="1"/>
  <c r="T105" i="24"/>
  <c r="U105" i="24" s="1"/>
  <c r="O105" i="24"/>
  <c r="N105" i="24"/>
  <c r="G105" i="24"/>
  <c r="M274" i="24" s="1"/>
  <c r="AB104" i="24"/>
  <c r="AC104" i="24" s="1"/>
  <c r="X104" i="24"/>
  <c r="Y104" i="24" s="1"/>
  <c r="T104" i="24"/>
  <c r="U104" i="24" s="1"/>
  <c r="O104" i="24"/>
  <c r="N104" i="24"/>
  <c r="G104" i="24"/>
  <c r="AB103" i="24"/>
  <c r="X103" i="24"/>
  <c r="Y103" i="24" s="1"/>
  <c r="T103" i="24"/>
  <c r="U103" i="24" s="1"/>
  <c r="O103" i="24"/>
  <c r="N103" i="24"/>
  <c r="G103" i="24"/>
  <c r="M306" i="24" s="1"/>
  <c r="AA82" i="24"/>
  <c r="Z82" i="24"/>
  <c r="W82" i="24"/>
  <c r="V82" i="24"/>
  <c r="S82" i="24"/>
  <c r="R82" i="24"/>
  <c r="L82" i="24"/>
  <c r="K82" i="24"/>
  <c r="J82" i="24"/>
  <c r="I82" i="24"/>
  <c r="AB81" i="24"/>
  <c r="AC81" i="24" s="1"/>
  <c r="X81" i="24"/>
  <c r="Y81" i="24" s="1"/>
  <c r="T81" i="24"/>
  <c r="U81" i="24" s="1"/>
  <c r="O81" i="24"/>
  <c r="N81" i="24"/>
  <c r="G81" i="24"/>
  <c r="AB80" i="24"/>
  <c r="AC80" i="24" s="1"/>
  <c r="X80" i="24"/>
  <c r="Y80" i="24" s="1"/>
  <c r="T80" i="24"/>
  <c r="U80" i="24" s="1"/>
  <c r="O80" i="24"/>
  <c r="N80" i="24"/>
  <c r="G80" i="24"/>
  <c r="AB79" i="24"/>
  <c r="AC79" i="24" s="1"/>
  <c r="X79" i="24"/>
  <c r="Y79" i="24" s="1"/>
  <c r="T79" i="24"/>
  <c r="U79" i="24" s="1"/>
  <c r="O79" i="24"/>
  <c r="N79" i="24"/>
  <c r="G79" i="24"/>
  <c r="AB78" i="24"/>
  <c r="AC78" i="24" s="1"/>
  <c r="X78" i="24"/>
  <c r="Y78" i="24" s="1"/>
  <c r="T78" i="24"/>
  <c r="U78" i="24" s="1"/>
  <c r="O78" i="24"/>
  <c r="N78" i="24"/>
  <c r="G78" i="24"/>
  <c r="AB77" i="24"/>
  <c r="AC77" i="24" s="1"/>
  <c r="X77" i="24"/>
  <c r="Y77" i="24" s="1"/>
  <c r="T77" i="24"/>
  <c r="U77" i="24" s="1"/>
  <c r="O77" i="24"/>
  <c r="N77" i="24"/>
  <c r="G77" i="24"/>
  <c r="AB76" i="24"/>
  <c r="AC76" i="24" s="1"/>
  <c r="X76" i="24"/>
  <c r="Y76" i="24" s="1"/>
  <c r="T76" i="24"/>
  <c r="U76" i="24" s="1"/>
  <c r="O76" i="24"/>
  <c r="N76" i="24"/>
  <c r="G76" i="24"/>
  <c r="AB75" i="24"/>
  <c r="AC75" i="24" s="1"/>
  <c r="X75" i="24"/>
  <c r="Y75" i="24" s="1"/>
  <c r="T75" i="24"/>
  <c r="U75" i="24" s="1"/>
  <c r="O75" i="24"/>
  <c r="N75" i="24"/>
  <c r="G75" i="24"/>
  <c r="M75" i="24" s="1"/>
  <c r="K216" i="24" s="1"/>
  <c r="AB74" i="24"/>
  <c r="AC74" i="24" s="1"/>
  <c r="X74" i="24"/>
  <c r="Y74" i="24" s="1"/>
  <c r="T74" i="24"/>
  <c r="U74" i="24" s="1"/>
  <c r="O74" i="24"/>
  <c r="N74" i="24"/>
  <c r="G74" i="24"/>
  <c r="AB73" i="24"/>
  <c r="AC73" i="24" s="1"/>
  <c r="X73" i="24"/>
  <c r="Y73" i="24" s="1"/>
  <c r="T73" i="24"/>
  <c r="U73" i="24" s="1"/>
  <c r="O73" i="24"/>
  <c r="N73" i="24"/>
  <c r="G73" i="24"/>
  <c r="K298" i="24" s="1"/>
  <c r="AB72" i="24"/>
  <c r="X72" i="24"/>
  <c r="Y72" i="24" s="1"/>
  <c r="T72" i="24"/>
  <c r="U72" i="24" s="1"/>
  <c r="O72" i="24"/>
  <c r="N72" i="24"/>
  <c r="G72" i="24"/>
  <c r="AA67" i="24"/>
  <c r="Z67" i="24"/>
  <c r="W67" i="24"/>
  <c r="V67" i="24"/>
  <c r="S67" i="24"/>
  <c r="R67" i="24"/>
  <c r="L67" i="24"/>
  <c r="K67" i="24"/>
  <c r="J67" i="24"/>
  <c r="I67" i="24"/>
  <c r="AB66" i="24"/>
  <c r="AC66" i="24" s="1"/>
  <c r="X66" i="24"/>
  <c r="Y66" i="24" s="1"/>
  <c r="T66" i="24"/>
  <c r="U66" i="24" s="1"/>
  <c r="O66" i="24"/>
  <c r="N66" i="24"/>
  <c r="G66" i="24"/>
  <c r="AB65" i="24"/>
  <c r="AC65" i="24" s="1"/>
  <c r="X65" i="24"/>
  <c r="Y65" i="24" s="1"/>
  <c r="T65" i="24"/>
  <c r="U65" i="24" s="1"/>
  <c r="O65" i="24"/>
  <c r="N65" i="24"/>
  <c r="G65" i="24"/>
  <c r="AB64" i="24"/>
  <c r="AC64" i="24" s="1"/>
  <c r="X64" i="24"/>
  <c r="Y64" i="24" s="1"/>
  <c r="T64" i="24"/>
  <c r="U64" i="24" s="1"/>
  <c r="O64" i="24"/>
  <c r="N64" i="24"/>
  <c r="G64" i="24"/>
  <c r="AB63" i="24"/>
  <c r="AC63" i="24" s="1"/>
  <c r="X63" i="24"/>
  <c r="Y63" i="24" s="1"/>
  <c r="T63" i="24"/>
  <c r="U63" i="24" s="1"/>
  <c r="O63" i="24"/>
  <c r="N63" i="24"/>
  <c r="G63" i="24"/>
  <c r="J274" i="24" s="1"/>
  <c r="AB62" i="24"/>
  <c r="AC62" i="24" s="1"/>
  <c r="X62" i="24"/>
  <c r="Y62" i="24" s="1"/>
  <c r="T62" i="24"/>
  <c r="U62" i="24" s="1"/>
  <c r="O62" i="24"/>
  <c r="N62" i="24"/>
  <c r="G62" i="24"/>
  <c r="AB61" i="24"/>
  <c r="AC61" i="24" s="1"/>
  <c r="X61" i="24"/>
  <c r="Y61" i="24" s="1"/>
  <c r="T61" i="24"/>
  <c r="U61" i="24" s="1"/>
  <c r="O61" i="24"/>
  <c r="N61" i="24"/>
  <c r="G61" i="24"/>
  <c r="AB60" i="24"/>
  <c r="AC60" i="24" s="1"/>
  <c r="X60" i="24"/>
  <c r="Y60" i="24" s="1"/>
  <c r="T60" i="24"/>
  <c r="U60" i="24" s="1"/>
  <c r="O60" i="24"/>
  <c r="N60" i="24"/>
  <c r="G60" i="24"/>
  <c r="AB59" i="24"/>
  <c r="X59" i="24"/>
  <c r="Y59" i="24" s="1"/>
  <c r="T59" i="24"/>
  <c r="U59" i="24" s="1"/>
  <c r="O59" i="24"/>
  <c r="N59" i="24"/>
  <c r="G59" i="24"/>
  <c r="AB58" i="24"/>
  <c r="AC58" i="24" s="1"/>
  <c r="X58" i="24"/>
  <c r="Y58" i="24" s="1"/>
  <c r="T58" i="24"/>
  <c r="U58" i="24" s="1"/>
  <c r="O58" i="24"/>
  <c r="N58" i="24"/>
  <c r="G58" i="24"/>
  <c r="AB57" i="24"/>
  <c r="AC57" i="24" s="1"/>
  <c r="X57" i="24"/>
  <c r="Y57" i="24" s="1"/>
  <c r="T57" i="24"/>
  <c r="U57" i="24" s="1"/>
  <c r="O57" i="24"/>
  <c r="N57" i="24"/>
  <c r="G57" i="24"/>
  <c r="AB56" i="24"/>
  <c r="AC56" i="24" s="1"/>
  <c r="X56" i="24"/>
  <c r="Y56" i="24" s="1"/>
  <c r="T56" i="24"/>
  <c r="U56" i="24" s="1"/>
  <c r="O56" i="24"/>
  <c r="N56" i="24"/>
  <c r="G56" i="24"/>
  <c r="AB55" i="24"/>
  <c r="AC55" i="24" s="1"/>
  <c r="X55" i="24"/>
  <c r="Y55" i="24" s="1"/>
  <c r="T55" i="24"/>
  <c r="U55" i="24" s="1"/>
  <c r="O55" i="24"/>
  <c r="N55" i="24"/>
  <c r="G55" i="24"/>
  <c r="J314" i="24" s="1"/>
  <c r="AA50" i="24"/>
  <c r="Z50" i="24"/>
  <c r="W50" i="24"/>
  <c r="V50" i="24"/>
  <c r="S50" i="24"/>
  <c r="R50" i="24"/>
  <c r="L50" i="24"/>
  <c r="K50" i="24"/>
  <c r="J50" i="24"/>
  <c r="I50" i="24"/>
  <c r="AB49" i="24"/>
  <c r="AC49" i="24" s="1"/>
  <c r="X49" i="24"/>
  <c r="Y49" i="24" s="1"/>
  <c r="T49" i="24"/>
  <c r="U49" i="24" s="1"/>
  <c r="O49" i="24"/>
  <c r="N49" i="24"/>
  <c r="G49" i="24"/>
  <c r="I338" i="24" s="1"/>
  <c r="AB48" i="24"/>
  <c r="AC48" i="24" s="1"/>
  <c r="X48" i="24"/>
  <c r="Y48" i="24" s="1"/>
  <c r="T48" i="24"/>
  <c r="U48" i="24" s="1"/>
  <c r="O48" i="24"/>
  <c r="N48" i="24"/>
  <c r="G48" i="24"/>
  <c r="AB47" i="24"/>
  <c r="AC47" i="24" s="1"/>
  <c r="X47" i="24"/>
  <c r="Y47" i="24" s="1"/>
  <c r="T47" i="24"/>
  <c r="U47" i="24" s="1"/>
  <c r="O47" i="24"/>
  <c r="N47" i="24"/>
  <c r="G47" i="24"/>
  <c r="I306" i="24" s="1"/>
  <c r="AB46" i="24"/>
  <c r="AC46" i="24" s="1"/>
  <c r="X46" i="24"/>
  <c r="Y46" i="24" s="1"/>
  <c r="T46" i="24"/>
  <c r="U46" i="24" s="1"/>
  <c r="O46" i="24"/>
  <c r="N46" i="24"/>
  <c r="G46" i="24"/>
  <c r="AB45" i="24"/>
  <c r="AC45" i="24" s="1"/>
  <c r="X45" i="24"/>
  <c r="Y45" i="24" s="1"/>
  <c r="T45" i="24"/>
  <c r="U45" i="24" s="1"/>
  <c r="O45" i="24"/>
  <c r="N45" i="24"/>
  <c r="G45" i="24"/>
  <c r="AB44" i="24"/>
  <c r="AC44" i="24" s="1"/>
  <c r="X44" i="24"/>
  <c r="Y44" i="24" s="1"/>
  <c r="T44" i="24"/>
  <c r="U44" i="24" s="1"/>
  <c r="O44" i="24"/>
  <c r="N44" i="24"/>
  <c r="G44" i="24"/>
  <c r="I242" i="24" s="1"/>
  <c r="AB43" i="24"/>
  <c r="AC43" i="24" s="1"/>
  <c r="X43" i="24"/>
  <c r="Y43" i="24" s="1"/>
  <c r="T43" i="24"/>
  <c r="U43" i="24" s="1"/>
  <c r="O43" i="24"/>
  <c r="N43" i="24"/>
  <c r="G43" i="24"/>
  <c r="AB42" i="24"/>
  <c r="AC42" i="24" s="1"/>
  <c r="X42" i="24"/>
  <c r="Y42" i="24" s="1"/>
  <c r="T42" i="24"/>
  <c r="U42" i="24" s="1"/>
  <c r="O42" i="24"/>
  <c r="N42" i="24"/>
  <c r="G42" i="24"/>
  <c r="AB41" i="24"/>
  <c r="AC41" i="24" s="1"/>
  <c r="X41" i="24"/>
  <c r="Y41" i="24" s="1"/>
  <c r="T41" i="24"/>
  <c r="U41" i="24" s="1"/>
  <c r="O41" i="24"/>
  <c r="N41" i="24"/>
  <c r="G41" i="24"/>
  <c r="AB40" i="24"/>
  <c r="X40" i="24"/>
  <c r="Y40" i="24" s="1"/>
  <c r="T40" i="24"/>
  <c r="U40" i="24" s="1"/>
  <c r="O40" i="24"/>
  <c r="N40" i="24"/>
  <c r="G40" i="24"/>
  <c r="AB39" i="24"/>
  <c r="AC39" i="24" s="1"/>
  <c r="X39" i="24"/>
  <c r="T39" i="24"/>
  <c r="U39" i="24" s="1"/>
  <c r="O39" i="24"/>
  <c r="N39" i="24"/>
  <c r="G39" i="24"/>
  <c r="I210" i="24" s="1"/>
  <c r="AA34" i="24"/>
  <c r="Z34" i="24"/>
  <c r="W34" i="24"/>
  <c r="V34" i="24"/>
  <c r="S34" i="24"/>
  <c r="R34" i="24"/>
  <c r="L34" i="24"/>
  <c r="K34" i="24"/>
  <c r="J34" i="24"/>
  <c r="I34" i="24"/>
  <c r="AB33" i="24"/>
  <c r="AC33" i="24" s="1"/>
  <c r="X33" i="24"/>
  <c r="Y33" i="24" s="1"/>
  <c r="T33" i="24"/>
  <c r="U33" i="24" s="1"/>
  <c r="O33" i="24"/>
  <c r="N33" i="24"/>
  <c r="G33" i="24"/>
  <c r="AB32" i="24"/>
  <c r="AC32" i="24" s="1"/>
  <c r="X32" i="24"/>
  <c r="Y32" i="24" s="1"/>
  <c r="T32" i="24"/>
  <c r="U32" i="24" s="1"/>
  <c r="O32" i="24"/>
  <c r="N32" i="24"/>
  <c r="G32" i="24"/>
  <c r="H226" i="24" s="1"/>
  <c r="AB31" i="24"/>
  <c r="AC31" i="24" s="1"/>
  <c r="X31" i="24"/>
  <c r="Y31" i="24" s="1"/>
  <c r="T31" i="24"/>
  <c r="U31" i="24" s="1"/>
  <c r="O31" i="24"/>
  <c r="N31" i="24"/>
  <c r="G31" i="24"/>
  <c r="H218" i="24" s="1"/>
  <c r="AB30" i="24"/>
  <c r="AC30" i="24" s="1"/>
  <c r="X30" i="24"/>
  <c r="Y30" i="24" s="1"/>
  <c r="T30" i="24"/>
  <c r="U30" i="24" s="1"/>
  <c r="O30" i="24"/>
  <c r="N30" i="24"/>
  <c r="G30" i="24"/>
  <c r="H250" i="24" s="1"/>
  <c r="AB29" i="24"/>
  <c r="AC29" i="24" s="1"/>
  <c r="X29" i="24"/>
  <c r="Y29" i="24" s="1"/>
  <c r="T29" i="24"/>
  <c r="U29" i="24" s="1"/>
  <c r="O29" i="24"/>
  <c r="N29" i="24"/>
  <c r="G29" i="24"/>
  <c r="AB28" i="24"/>
  <c r="AC28" i="24" s="1"/>
  <c r="X28" i="24"/>
  <c r="Y28" i="24" s="1"/>
  <c r="T28" i="24"/>
  <c r="U28" i="24" s="1"/>
  <c r="O28" i="24"/>
  <c r="N28" i="24"/>
  <c r="G28" i="24"/>
  <c r="AB27" i="24"/>
  <c r="AC27" i="24" s="1"/>
  <c r="X27" i="24"/>
  <c r="Y27" i="24" s="1"/>
  <c r="T27" i="24"/>
  <c r="U27" i="24" s="1"/>
  <c r="O27" i="24"/>
  <c r="N27" i="24"/>
  <c r="G27" i="24"/>
  <c r="H274" i="24" s="1"/>
  <c r="AB26" i="24"/>
  <c r="AC26" i="24" s="1"/>
  <c r="X26" i="24"/>
  <c r="Y26" i="24" s="1"/>
  <c r="T26" i="24"/>
  <c r="U26" i="24" s="1"/>
  <c r="O26" i="24"/>
  <c r="N26" i="24"/>
  <c r="G26" i="24"/>
  <c r="AB25" i="24"/>
  <c r="AC25" i="24" s="1"/>
  <c r="X25" i="24"/>
  <c r="Y25" i="24" s="1"/>
  <c r="T25" i="24"/>
  <c r="U25" i="24" s="1"/>
  <c r="O25" i="24"/>
  <c r="N25" i="24"/>
  <c r="G25" i="24"/>
  <c r="AB24" i="24"/>
  <c r="AC24" i="24" s="1"/>
  <c r="X24" i="24"/>
  <c r="Y24" i="24" s="1"/>
  <c r="T24" i="24"/>
  <c r="U24" i="24" s="1"/>
  <c r="O24" i="24"/>
  <c r="N24" i="24"/>
  <c r="G24" i="24"/>
  <c r="AB23" i="24"/>
  <c r="AC23" i="24" s="1"/>
  <c r="X23" i="24"/>
  <c r="Y23" i="24" s="1"/>
  <c r="T23" i="24"/>
  <c r="U23" i="24" s="1"/>
  <c r="O23" i="24"/>
  <c r="N23" i="24"/>
  <c r="G23" i="24"/>
  <c r="H298" i="24" s="1"/>
  <c r="AB22" i="24"/>
  <c r="X22" i="24"/>
  <c r="Y22" i="24" s="1"/>
  <c r="T22" i="24"/>
  <c r="O22" i="24"/>
  <c r="N22" i="24"/>
  <c r="H34" i="24"/>
  <c r="G22" i="24"/>
  <c r="H210" i="24" s="1"/>
  <c r="AA17" i="24"/>
  <c r="Z17" i="24"/>
  <c r="W17" i="24"/>
  <c r="V17" i="24"/>
  <c r="S17" i="24"/>
  <c r="R17" i="24"/>
  <c r="L17" i="24"/>
  <c r="K17" i="24"/>
  <c r="J17" i="24"/>
  <c r="I17" i="24"/>
  <c r="AB16" i="24"/>
  <c r="AC16" i="24" s="1"/>
  <c r="X16" i="24"/>
  <c r="Y16" i="24" s="1"/>
  <c r="T16" i="24"/>
  <c r="U16" i="24" s="1"/>
  <c r="O16" i="24"/>
  <c r="N16" i="24"/>
  <c r="G16" i="24"/>
  <c r="G290" i="24" s="1"/>
  <c r="AB15" i="24"/>
  <c r="AC15" i="24" s="1"/>
  <c r="X15" i="24"/>
  <c r="Y15" i="24" s="1"/>
  <c r="T15" i="24"/>
  <c r="U15" i="24" s="1"/>
  <c r="O15" i="24"/>
  <c r="N15" i="24"/>
  <c r="G15" i="24"/>
  <c r="G282" i="24" s="1"/>
  <c r="AB14" i="24"/>
  <c r="AC14" i="24" s="1"/>
  <c r="X14" i="24"/>
  <c r="Y14" i="24" s="1"/>
  <c r="T14" i="24"/>
  <c r="U14" i="24" s="1"/>
  <c r="O14" i="24"/>
  <c r="N14" i="24"/>
  <c r="G14" i="24"/>
  <c r="G258" i="24" s="1"/>
  <c r="AB13" i="24"/>
  <c r="AC13" i="24" s="1"/>
  <c r="X13" i="24"/>
  <c r="Y13" i="24" s="1"/>
  <c r="T13" i="24"/>
  <c r="U13" i="24" s="1"/>
  <c r="O13" i="24"/>
  <c r="N13" i="24"/>
  <c r="G13" i="24"/>
  <c r="G242" i="24" s="1"/>
  <c r="AB12" i="24"/>
  <c r="AC12" i="24" s="1"/>
  <c r="X12" i="24"/>
  <c r="Y12" i="24" s="1"/>
  <c r="T12" i="24"/>
  <c r="U12" i="24" s="1"/>
  <c r="O12" i="24"/>
  <c r="N12" i="24"/>
  <c r="G12" i="24"/>
  <c r="G218" i="24" s="1"/>
  <c r="AB11" i="24"/>
  <c r="AC11" i="24" s="1"/>
  <c r="X11" i="24"/>
  <c r="Y11" i="24" s="1"/>
  <c r="T11" i="24"/>
  <c r="U11" i="24" s="1"/>
  <c r="O11" i="24"/>
  <c r="N11" i="24"/>
  <c r="G11" i="24"/>
  <c r="G266" i="24" s="1"/>
  <c r="AB10" i="24"/>
  <c r="AC10" i="24" s="1"/>
  <c r="X10" i="24"/>
  <c r="Y10" i="24" s="1"/>
  <c r="T10" i="24"/>
  <c r="U10" i="24" s="1"/>
  <c r="O10" i="24"/>
  <c r="N10" i="24"/>
  <c r="G10" i="24"/>
  <c r="G298" i="24" s="1"/>
  <c r="AB9" i="24"/>
  <c r="AC9" i="24" s="1"/>
  <c r="X9" i="24"/>
  <c r="Y9" i="24" s="1"/>
  <c r="T9" i="24"/>
  <c r="U9" i="24" s="1"/>
  <c r="O9" i="24"/>
  <c r="N9" i="24"/>
  <c r="G9" i="24"/>
  <c r="G234" i="24" s="1"/>
  <c r="AB8" i="24"/>
  <c r="AC8" i="24" s="1"/>
  <c r="X8" i="24"/>
  <c r="Y8" i="24" s="1"/>
  <c r="T8" i="24"/>
  <c r="U8" i="24" s="1"/>
  <c r="O8" i="24"/>
  <c r="N8" i="24"/>
  <c r="G8" i="24"/>
  <c r="G306" i="24" s="1"/>
  <c r="AB7" i="24"/>
  <c r="AC7" i="24" s="1"/>
  <c r="X7" i="24"/>
  <c r="Y7" i="24" s="1"/>
  <c r="T7" i="24"/>
  <c r="U7" i="24" s="1"/>
  <c r="O7" i="24"/>
  <c r="N7" i="24"/>
  <c r="G7" i="24"/>
  <c r="G274" i="24" s="1"/>
  <c r="AB6" i="24"/>
  <c r="AC6" i="24" s="1"/>
  <c r="X6" i="24"/>
  <c r="Y6" i="24" s="1"/>
  <c r="T6" i="24"/>
  <c r="U6" i="24" s="1"/>
  <c r="O6" i="24"/>
  <c r="N6" i="24"/>
  <c r="G6" i="24"/>
  <c r="G314" i="24" s="1"/>
  <c r="AB5" i="24"/>
  <c r="AC5" i="24" s="1"/>
  <c r="X5" i="24"/>
  <c r="T5" i="24"/>
  <c r="U5" i="24" s="1"/>
  <c r="O5" i="24"/>
  <c r="N5" i="24"/>
  <c r="H17" i="24"/>
  <c r="G5" i="24"/>
  <c r="G210" i="24" s="1"/>
  <c r="AC25" i="22"/>
  <c r="AB25" i="22"/>
  <c r="AA25" i="22"/>
  <c r="X25" i="22"/>
  <c r="W25" i="22"/>
  <c r="T25" i="22"/>
  <c r="S25" i="22"/>
  <c r="P25" i="22"/>
  <c r="O25" i="22"/>
  <c r="I25" i="22"/>
  <c r="H25" i="22"/>
  <c r="G25" i="22"/>
  <c r="F25" i="22"/>
  <c r="Y21" i="22"/>
  <c r="Z21" i="22" s="1"/>
  <c r="U21" i="22"/>
  <c r="V21" i="22" s="1"/>
  <c r="Q21" i="22"/>
  <c r="R21" i="22" s="1"/>
  <c r="L21" i="22"/>
  <c r="K21" i="22"/>
  <c r="E21" i="22"/>
  <c r="D21" i="22"/>
  <c r="Y20" i="22"/>
  <c r="Z20" i="22" s="1"/>
  <c r="U20" i="22"/>
  <c r="V20" i="22" s="1"/>
  <c r="Q20" i="22"/>
  <c r="R20" i="22" s="1"/>
  <c r="L20" i="22"/>
  <c r="K20" i="22"/>
  <c r="E20" i="22"/>
  <c r="D20" i="22"/>
  <c r="Y19" i="22"/>
  <c r="Z19" i="22" s="1"/>
  <c r="U19" i="22"/>
  <c r="V19" i="22" s="1"/>
  <c r="Q19" i="22"/>
  <c r="R19" i="22" s="1"/>
  <c r="L19" i="22"/>
  <c r="K19" i="22"/>
  <c r="M19" i="22" s="1"/>
  <c r="N19" i="22" s="1"/>
  <c r="E19" i="22"/>
  <c r="D19" i="22"/>
  <c r="Y14" i="22"/>
  <c r="Z14" i="22" s="1"/>
  <c r="U14" i="22"/>
  <c r="V14" i="22" s="1"/>
  <c r="Q14" i="22"/>
  <c r="R14" i="22" s="1"/>
  <c r="L14" i="22"/>
  <c r="K14" i="22"/>
  <c r="M14" i="22" s="1"/>
  <c r="N14" i="22" s="1"/>
  <c r="E14" i="22"/>
  <c r="D14" i="22"/>
  <c r="Y18" i="22"/>
  <c r="Z18" i="22" s="1"/>
  <c r="U18" i="22"/>
  <c r="V18" i="22" s="1"/>
  <c r="Q18" i="22"/>
  <c r="R18" i="22" s="1"/>
  <c r="L18" i="22"/>
  <c r="K18" i="22"/>
  <c r="E18" i="22"/>
  <c r="D18" i="22"/>
  <c r="Y22" i="22"/>
  <c r="Z22" i="22" s="1"/>
  <c r="U22" i="22"/>
  <c r="V22" i="22" s="1"/>
  <c r="Q22" i="22"/>
  <c r="R22" i="22" s="1"/>
  <c r="L22" i="22"/>
  <c r="K22" i="22"/>
  <c r="E22" i="22"/>
  <c r="D22" i="22"/>
  <c r="Y23" i="22"/>
  <c r="Z23" i="22" s="1"/>
  <c r="U23" i="22"/>
  <c r="V23" i="22" s="1"/>
  <c r="Q23" i="22"/>
  <c r="R23" i="22" s="1"/>
  <c r="L23" i="22"/>
  <c r="K23" i="22"/>
  <c r="E23" i="22"/>
  <c r="D23" i="22"/>
  <c r="Y15" i="22"/>
  <c r="Z15" i="22" s="1"/>
  <c r="U15" i="22"/>
  <c r="V15" i="22" s="1"/>
  <c r="Q15" i="22"/>
  <c r="R15" i="22" s="1"/>
  <c r="L15" i="22"/>
  <c r="K15" i="22"/>
  <c r="E15" i="22"/>
  <c r="D15" i="22"/>
  <c r="Y16" i="22"/>
  <c r="Z16" i="22" s="1"/>
  <c r="U16" i="22"/>
  <c r="V16" i="22" s="1"/>
  <c r="Q16" i="22"/>
  <c r="R16" i="22" s="1"/>
  <c r="L16" i="22"/>
  <c r="K16" i="22"/>
  <c r="E16" i="22"/>
  <c r="D16" i="22"/>
  <c r="Y17" i="22"/>
  <c r="Z17" i="22" s="1"/>
  <c r="U17" i="22"/>
  <c r="V17" i="22" s="1"/>
  <c r="Q17" i="22"/>
  <c r="R17" i="22" s="1"/>
  <c r="L17" i="22"/>
  <c r="K17" i="22"/>
  <c r="E17" i="22"/>
  <c r="D17" i="22"/>
  <c r="Y13" i="22"/>
  <c r="Z13" i="22" s="1"/>
  <c r="U13" i="22"/>
  <c r="V13" i="22" s="1"/>
  <c r="Q13" i="22"/>
  <c r="R13" i="22" s="1"/>
  <c r="L13" i="22"/>
  <c r="K13" i="22"/>
  <c r="E13" i="22"/>
  <c r="D13" i="22"/>
  <c r="Y11" i="22"/>
  <c r="Z11" i="22" s="1"/>
  <c r="U11" i="22"/>
  <c r="V11" i="22" s="1"/>
  <c r="Q11" i="22"/>
  <c r="R11" i="22" s="1"/>
  <c r="L11" i="22"/>
  <c r="K11" i="22"/>
  <c r="E11" i="22"/>
  <c r="D11" i="22"/>
  <c r="Y10" i="22"/>
  <c r="Z10" i="22" s="1"/>
  <c r="U10" i="22"/>
  <c r="V10" i="22" s="1"/>
  <c r="Q10" i="22"/>
  <c r="R10" i="22" s="1"/>
  <c r="L10" i="22"/>
  <c r="K10" i="22"/>
  <c r="E10" i="22"/>
  <c r="D10" i="22"/>
  <c r="J10" i="22" s="1"/>
  <c r="Y9" i="22"/>
  <c r="Z9" i="22" s="1"/>
  <c r="U9" i="22"/>
  <c r="Q9" i="22"/>
  <c r="R9" i="22" s="1"/>
  <c r="L9" i="22"/>
  <c r="K9" i="22"/>
  <c r="E9" i="22"/>
  <c r="D9" i="22"/>
  <c r="Y12" i="22"/>
  <c r="U12" i="22"/>
  <c r="V12" i="22" s="1"/>
  <c r="Q12" i="22"/>
  <c r="L12" i="22"/>
  <c r="K12" i="22"/>
  <c r="E12" i="22"/>
  <c r="D12" i="2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AC25" i="20"/>
  <c r="AB25" i="20"/>
  <c r="AA25" i="20"/>
  <c r="X25" i="20"/>
  <c r="W25" i="20"/>
  <c r="T25" i="20"/>
  <c r="S25" i="20"/>
  <c r="P25" i="20"/>
  <c r="O25" i="20"/>
  <c r="I25" i="20"/>
  <c r="H25" i="20"/>
  <c r="G25" i="20"/>
  <c r="F25" i="20"/>
  <c r="Y23" i="20"/>
  <c r="Z23" i="20" s="1"/>
  <c r="U23" i="20"/>
  <c r="V23" i="20" s="1"/>
  <c r="Q23" i="20"/>
  <c r="R23" i="20" s="1"/>
  <c r="L23" i="20"/>
  <c r="K23" i="20"/>
  <c r="E23" i="20"/>
  <c r="D23" i="20"/>
  <c r="J23" i="20" s="1"/>
  <c r="Y14" i="20"/>
  <c r="Z14" i="20" s="1"/>
  <c r="U14" i="20"/>
  <c r="V14" i="20" s="1"/>
  <c r="Q14" i="20"/>
  <c r="R14" i="20" s="1"/>
  <c r="L14" i="20"/>
  <c r="K14" i="20"/>
  <c r="E14" i="20"/>
  <c r="D14" i="20"/>
  <c r="Y21" i="20"/>
  <c r="Z21" i="20" s="1"/>
  <c r="U21" i="20"/>
  <c r="V21" i="20" s="1"/>
  <c r="Q21" i="20"/>
  <c r="R21" i="20" s="1"/>
  <c r="L21" i="20"/>
  <c r="K21" i="20"/>
  <c r="E21" i="20"/>
  <c r="D21" i="20"/>
  <c r="Y15" i="20"/>
  <c r="Z15" i="20" s="1"/>
  <c r="U15" i="20"/>
  <c r="V15" i="20" s="1"/>
  <c r="Q15" i="20"/>
  <c r="R15" i="20" s="1"/>
  <c r="L15" i="20"/>
  <c r="K15" i="20"/>
  <c r="E15" i="20"/>
  <c r="D15" i="20"/>
  <c r="Y18" i="20"/>
  <c r="Z18" i="20" s="1"/>
  <c r="U18" i="20"/>
  <c r="V18" i="20" s="1"/>
  <c r="Q18" i="20"/>
  <c r="R18" i="20" s="1"/>
  <c r="L18" i="20"/>
  <c r="K18" i="20"/>
  <c r="E18" i="20"/>
  <c r="D18" i="20"/>
  <c r="Y20" i="20"/>
  <c r="Z20" i="20" s="1"/>
  <c r="U20" i="20"/>
  <c r="V20" i="20" s="1"/>
  <c r="Q20" i="20"/>
  <c r="R20" i="20" s="1"/>
  <c r="L20" i="20"/>
  <c r="K20" i="20"/>
  <c r="E20" i="20"/>
  <c r="D20" i="20"/>
  <c r="Y16" i="20"/>
  <c r="Z16" i="20" s="1"/>
  <c r="U16" i="20"/>
  <c r="V16" i="20" s="1"/>
  <c r="Q16" i="20"/>
  <c r="R16" i="20" s="1"/>
  <c r="L16" i="20"/>
  <c r="K16" i="20"/>
  <c r="E16" i="20"/>
  <c r="D16" i="20"/>
  <c r="Y17" i="20"/>
  <c r="Z17" i="20" s="1"/>
  <c r="U17" i="20"/>
  <c r="V17" i="20" s="1"/>
  <c r="Q17" i="20"/>
  <c r="R17" i="20" s="1"/>
  <c r="L17" i="20"/>
  <c r="K17" i="20"/>
  <c r="E17" i="20"/>
  <c r="D17" i="20"/>
  <c r="Y19" i="20"/>
  <c r="Z19" i="20" s="1"/>
  <c r="U19" i="20"/>
  <c r="V19" i="20" s="1"/>
  <c r="Q19" i="20"/>
  <c r="R19" i="20" s="1"/>
  <c r="L19" i="20"/>
  <c r="K19" i="20"/>
  <c r="E19" i="20"/>
  <c r="D19" i="20"/>
  <c r="J19" i="20" s="1"/>
  <c r="Y11" i="20"/>
  <c r="Z11" i="20" s="1"/>
  <c r="U11" i="20"/>
  <c r="V11" i="20" s="1"/>
  <c r="Q11" i="20"/>
  <c r="R11" i="20" s="1"/>
  <c r="L11" i="20"/>
  <c r="K11" i="20"/>
  <c r="E11" i="20"/>
  <c r="D11" i="20"/>
  <c r="Y13" i="20"/>
  <c r="Z13" i="20" s="1"/>
  <c r="U13" i="20"/>
  <c r="V13" i="20" s="1"/>
  <c r="Q13" i="20"/>
  <c r="R13" i="20" s="1"/>
  <c r="L13" i="20"/>
  <c r="K13" i="20"/>
  <c r="E13" i="20"/>
  <c r="D13" i="20"/>
  <c r="Y12" i="20"/>
  <c r="Z12" i="20" s="1"/>
  <c r="U12" i="20"/>
  <c r="V12" i="20" s="1"/>
  <c r="Q12" i="20"/>
  <c r="R12" i="20" s="1"/>
  <c r="L12" i="20"/>
  <c r="K12" i="20"/>
  <c r="E12" i="20"/>
  <c r="D12" i="20"/>
  <c r="Y9" i="20"/>
  <c r="Z9" i="20" s="1"/>
  <c r="U9" i="20"/>
  <c r="V9" i="20" s="1"/>
  <c r="Q9" i="20"/>
  <c r="R9" i="20" s="1"/>
  <c r="L9" i="20"/>
  <c r="K9" i="20"/>
  <c r="E9" i="20"/>
  <c r="D9" i="20"/>
  <c r="Y22" i="20"/>
  <c r="Z22" i="20" s="1"/>
  <c r="U22" i="20"/>
  <c r="V22" i="20" s="1"/>
  <c r="Q22" i="20"/>
  <c r="R22" i="20" s="1"/>
  <c r="L22" i="20"/>
  <c r="K22" i="20"/>
  <c r="E22" i="20"/>
  <c r="D22" i="20"/>
  <c r="Y10" i="20"/>
  <c r="Z10" i="20" s="1"/>
  <c r="U10" i="20"/>
  <c r="V10" i="20" s="1"/>
  <c r="Q10" i="20"/>
  <c r="R10" i="20" s="1"/>
  <c r="L10" i="20"/>
  <c r="K10" i="20"/>
  <c r="E10" i="20"/>
  <c r="D10" i="20"/>
  <c r="D49" i="4"/>
  <c r="C49" i="4"/>
  <c r="AC25" i="19"/>
  <c r="AB25" i="19"/>
  <c r="AA25" i="19"/>
  <c r="X25" i="19"/>
  <c r="W25" i="19"/>
  <c r="T25" i="19"/>
  <c r="S25" i="19"/>
  <c r="P25" i="19"/>
  <c r="O25" i="19"/>
  <c r="I25" i="19"/>
  <c r="H25" i="19"/>
  <c r="G25" i="19"/>
  <c r="F25" i="19"/>
  <c r="Y19" i="19"/>
  <c r="Z19" i="19" s="1"/>
  <c r="U19" i="19"/>
  <c r="V19" i="19" s="1"/>
  <c r="Q19" i="19"/>
  <c r="R19" i="19" s="1"/>
  <c r="L19" i="19"/>
  <c r="K19" i="19"/>
  <c r="E19" i="19"/>
  <c r="D19" i="19"/>
  <c r="Y10" i="19"/>
  <c r="Z10" i="19" s="1"/>
  <c r="U10" i="19"/>
  <c r="V10" i="19" s="1"/>
  <c r="Q10" i="19"/>
  <c r="R10" i="19" s="1"/>
  <c r="L10" i="19"/>
  <c r="K10" i="19"/>
  <c r="E10" i="19"/>
  <c r="D10" i="19"/>
  <c r="Y15" i="19"/>
  <c r="Z15" i="19" s="1"/>
  <c r="U15" i="19"/>
  <c r="V15" i="19" s="1"/>
  <c r="Q15" i="19"/>
  <c r="R15" i="19" s="1"/>
  <c r="L15" i="19"/>
  <c r="K15" i="19"/>
  <c r="E15" i="19"/>
  <c r="D15" i="19"/>
  <c r="Y16" i="19"/>
  <c r="Z16" i="19" s="1"/>
  <c r="U16" i="19"/>
  <c r="V16" i="19" s="1"/>
  <c r="Q16" i="19"/>
  <c r="R16" i="19" s="1"/>
  <c r="L16" i="19"/>
  <c r="K16" i="19"/>
  <c r="E16" i="19"/>
  <c r="D16" i="19"/>
  <c r="Y23" i="19"/>
  <c r="Z23" i="19" s="1"/>
  <c r="U23" i="19"/>
  <c r="V23" i="19" s="1"/>
  <c r="Q23" i="19"/>
  <c r="R23" i="19" s="1"/>
  <c r="L23" i="19"/>
  <c r="K23" i="19"/>
  <c r="E23" i="19"/>
  <c r="D23" i="19"/>
  <c r="Y22" i="19"/>
  <c r="Z22" i="19" s="1"/>
  <c r="U22" i="19"/>
  <c r="V22" i="19" s="1"/>
  <c r="Q22" i="19"/>
  <c r="R22" i="19" s="1"/>
  <c r="L22" i="19"/>
  <c r="K22" i="19"/>
  <c r="M22" i="19" s="1"/>
  <c r="N22" i="19" s="1"/>
  <c r="E22" i="19"/>
  <c r="D22" i="19"/>
  <c r="Y18" i="19"/>
  <c r="Z18" i="19" s="1"/>
  <c r="U18" i="19"/>
  <c r="V18" i="19" s="1"/>
  <c r="Q18" i="19"/>
  <c r="R18" i="19" s="1"/>
  <c r="L18" i="19"/>
  <c r="K18" i="19"/>
  <c r="E18" i="19"/>
  <c r="D18" i="19"/>
  <c r="Y13" i="19"/>
  <c r="Z13" i="19" s="1"/>
  <c r="U13" i="19"/>
  <c r="V13" i="19" s="1"/>
  <c r="Q13" i="19"/>
  <c r="R13" i="19" s="1"/>
  <c r="L13" i="19"/>
  <c r="K13" i="19"/>
  <c r="E13" i="19"/>
  <c r="D13" i="19"/>
  <c r="Y17" i="19"/>
  <c r="Z17" i="19" s="1"/>
  <c r="U17" i="19"/>
  <c r="V17" i="19" s="1"/>
  <c r="Q17" i="19"/>
  <c r="R17" i="19" s="1"/>
  <c r="L17" i="19"/>
  <c r="K17" i="19"/>
  <c r="E17" i="19"/>
  <c r="D17" i="19"/>
  <c r="Y12" i="19"/>
  <c r="Z12" i="19" s="1"/>
  <c r="U12" i="19"/>
  <c r="V12" i="19" s="1"/>
  <c r="Q12" i="19"/>
  <c r="R12" i="19" s="1"/>
  <c r="L12" i="19"/>
  <c r="K12" i="19"/>
  <c r="E12" i="19"/>
  <c r="D12" i="19"/>
  <c r="Y14" i="19"/>
  <c r="Z14" i="19" s="1"/>
  <c r="U14" i="19"/>
  <c r="V14" i="19" s="1"/>
  <c r="Q14" i="19"/>
  <c r="R14" i="19" s="1"/>
  <c r="L14" i="19"/>
  <c r="K14" i="19"/>
  <c r="E14" i="19"/>
  <c r="D14" i="19"/>
  <c r="Y21" i="19"/>
  <c r="Z21" i="19" s="1"/>
  <c r="U21" i="19"/>
  <c r="V21" i="19" s="1"/>
  <c r="Q21" i="19"/>
  <c r="R21" i="19" s="1"/>
  <c r="L21" i="19"/>
  <c r="K21" i="19"/>
  <c r="E21" i="19"/>
  <c r="D21" i="19"/>
  <c r="Y11" i="19"/>
  <c r="Z11" i="19" s="1"/>
  <c r="U11" i="19"/>
  <c r="V11" i="19" s="1"/>
  <c r="Q11" i="19"/>
  <c r="R11" i="19" s="1"/>
  <c r="L11" i="19"/>
  <c r="K11" i="19"/>
  <c r="E11" i="19"/>
  <c r="D11" i="19"/>
  <c r="Y20" i="19"/>
  <c r="Z20" i="19" s="1"/>
  <c r="U20" i="19"/>
  <c r="V20" i="19" s="1"/>
  <c r="Q20" i="19"/>
  <c r="R20" i="19" s="1"/>
  <c r="L20" i="19"/>
  <c r="K20" i="19"/>
  <c r="E20" i="19"/>
  <c r="D20" i="19"/>
  <c r="Y9" i="19"/>
  <c r="U9" i="19"/>
  <c r="V9" i="19" s="1"/>
  <c r="Q9" i="19"/>
  <c r="L9" i="19"/>
  <c r="K9" i="19"/>
  <c r="E9" i="19"/>
  <c r="D9" i="19"/>
  <c r="AB25" i="18"/>
  <c r="X25" i="18"/>
  <c r="W25" i="18"/>
  <c r="T25" i="18"/>
  <c r="S25" i="18"/>
  <c r="P25" i="18"/>
  <c r="O25" i="18"/>
  <c r="I25" i="18"/>
  <c r="H25" i="18"/>
  <c r="G25" i="18"/>
  <c r="F25" i="18"/>
  <c r="D42" i="4"/>
  <c r="C42" i="4"/>
  <c r="AC25" i="18"/>
  <c r="AA25" i="18"/>
  <c r="Y9" i="18"/>
  <c r="Z9" i="18" s="1"/>
  <c r="U9" i="18"/>
  <c r="V9" i="18" s="1"/>
  <c r="Q9" i="18"/>
  <c r="R9" i="18" s="1"/>
  <c r="L9" i="18"/>
  <c r="K9" i="18"/>
  <c r="E9" i="18"/>
  <c r="D9" i="18"/>
  <c r="Y23" i="18"/>
  <c r="Z23" i="18" s="1"/>
  <c r="U23" i="18"/>
  <c r="V23" i="18" s="1"/>
  <c r="Q23" i="18"/>
  <c r="R23" i="18" s="1"/>
  <c r="L23" i="18"/>
  <c r="K23" i="18"/>
  <c r="E23" i="18"/>
  <c r="D23" i="18"/>
  <c r="Y22" i="18"/>
  <c r="Z22" i="18" s="1"/>
  <c r="U22" i="18"/>
  <c r="V22" i="18" s="1"/>
  <c r="Q22" i="18"/>
  <c r="R22" i="18" s="1"/>
  <c r="L22" i="18"/>
  <c r="K22" i="18"/>
  <c r="E22" i="18"/>
  <c r="D22" i="18"/>
  <c r="Y13" i="18"/>
  <c r="Z13" i="18" s="1"/>
  <c r="U13" i="18"/>
  <c r="V13" i="18" s="1"/>
  <c r="Q13" i="18"/>
  <c r="R13" i="18" s="1"/>
  <c r="L13" i="18"/>
  <c r="K13" i="18"/>
  <c r="E13" i="18"/>
  <c r="D13" i="18"/>
  <c r="Y17" i="18"/>
  <c r="Z17" i="18" s="1"/>
  <c r="U17" i="18"/>
  <c r="V17" i="18" s="1"/>
  <c r="Q17" i="18"/>
  <c r="R17" i="18" s="1"/>
  <c r="L17" i="18"/>
  <c r="K17" i="18"/>
  <c r="E17" i="18"/>
  <c r="D17" i="18"/>
  <c r="Y19" i="18"/>
  <c r="Z19" i="18" s="1"/>
  <c r="U19" i="18"/>
  <c r="V19" i="18" s="1"/>
  <c r="Q19" i="18"/>
  <c r="R19" i="18" s="1"/>
  <c r="L19" i="18"/>
  <c r="K19" i="18"/>
  <c r="E19" i="18"/>
  <c r="D19" i="18"/>
  <c r="Y20" i="18"/>
  <c r="Z20" i="18" s="1"/>
  <c r="U20" i="18"/>
  <c r="V20" i="18" s="1"/>
  <c r="Q20" i="18"/>
  <c r="R20" i="18" s="1"/>
  <c r="L20" i="18"/>
  <c r="K20" i="18"/>
  <c r="E20" i="18"/>
  <c r="D20" i="18"/>
  <c r="Y21" i="18"/>
  <c r="Z21" i="18" s="1"/>
  <c r="U21" i="18"/>
  <c r="V21" i="18" s="1"/>
  <c r="Q21" i="18"/>
  <c r="R21" i="18" s="1"/>
  <c r="L21" i="18"/>
  <c r="K21" i="18"/>
  <c r="E21" i="18"/>
  <c r="D21" i="18"/>
  <c r="Y15" i="18"/>
  <c r="Z15" i="18" s="1"/>
  <c r="U15" i="18"/>
  <c r="V15" i="18" s="1"/>
  <c r="Q15" i="18"/>
  <c r="R15" i="18" s="1"/>
  <c r="L15" i="18"/>
  <c r="K15" i="18"/>
  <c r="E15" i="18"/>
  <c r="D15" i="18"/>
  <c r="Y18" i="18"/>
  <c r="Z18" i="18" s="1"/>
  <c r="U18" i="18"/>
  <c r="V18" i="18" s="1"/>
  <c r="Q18" i="18"/>
  <c r="R18" i="18" s="1"/>
  <c r="L18" i="18"/>
  <c r="K18" i="18"/>
  <c r="E18" i="18"/>
  <c r="D18" i="18"/>
  <c r="Y14" i="18"/>
  <c r="Z14" i="18" s="1"/>
  <c r="U14" i="18"/>
  <c r="V14" i="18" s="1"/>
  <c r="Q14" i="18"/>
  <c r="R14" i="18" s="1"/>
  <c r="L14" i="18"/>
  <c r="K14" i="18"/>
  <c r="E14" i="18"/>
  <c r="D14" i="18"/>
  <c r="Y11" i="18"/>
  <c r="Z11" i="18" s="1"/>
  <c r="U11" i="18"/>
  <c r="V11" i="18" s="1"/>
  <c r="Q11" i="18"/>
  <c r="R11" i="18" s="1"/>
  <c r="L11" i="18"/>
  <c r="K11" i="18"/>
  <c r="E11" i="18"/>
  <c r="D11" i="18"/>
  <c r="Y12" i="18"/>
  <c r="Z12" i="18" s="1"/>
  <c r="U12" i="18"/>
  <c r="V12" i="18" s="1"/>
  <c r="Q12" i="18"/>
  <c r="R12" i="18" s="1"/>
  <c r="L12" i="18"/>
  <c r="K12" i="18"/>
  <c r="E12" i="18"/>
  <c r="D12" i="18"/>
  <c r="Y10" i="18"/>
  <c r="Z10" i="18" s="1"/>
  <c r="U10" i="18"/>
  <c r="Q10" i="18"/>
  <c r="R10" i="18" s="1"/>
  <c r="L10" i="18"/>
  <c r="K10" i="18"/>
  <c r="E10" i="18"/>
  <c r="D10" i="18"/>
  <c r="Y16" i="18"/>
  <c r="U16" i="18"/>
  <c r="V16" i="18" s="1"/>
  <c r="Q16" i="18"/>
  <c r="L16" i="18"/>
  <c r="K16" i="18"/>
  <c r="E16" i="18"/>
  <c r="D16" i="18"/>
  <c r="T335" i="24" l="1"/>
  <c r="U335" i="24" s="1"/>
  <c r="T300" i="24"/>
  <c r="U300" i="24" s="1"/>
  <c r="T316" i="24"/>
  <c r="U316" i="24" s="1"/>
  <c r="T319" i="24"/>
  <c r="U319" i="24" s="1"/>
  <c r="T291" i="24"/>
  <c r="U291" i="24" s="1"/>
  <c r="T219" i="24"/>
  <c r="U219" i="24" s="1"/>
  <c r="T275" i="24"/>
  <c r="U275" i="24" s="1"/>
  <c r="T295" i="24"/>
  <c r="U295" i="24" s="1"/>
  <c r="T326" i="24"/>
  <c r="U326" i="24" s="1"/>
  <c r="T243" i="24"/>
  <c r="U243" i="24" s="1"/>
  <c r="T259" i="24"/>
  <c r="U259" i="24" s="1"/>
  <c r="T221" i="24"/>
  <c r="U221" i="24" s="1"/>
  <c r="T341" i="24"/>
  <c r="U341" i="24" s="1"/>
  <c r="T278" i="24"/>
  <c r="U278" i="24" s="1"/>
  <c r="T263" i="24"/>
  <c r="U263" i="24" s="1"/>
  <c r="T222" i="24"/>
  <c r="U222" i="24" s="1"/>
  <c r="R10" i="29"/>
  <c r="T10" i="30"/>
  <c r="AE11" i="30"/>
  <c r="AC11" i="29"/>
  <c r="S12" i="29"/>
  <c r="U12" i="30"/>
  <c r="K13" i="29"/>
  <c r="K13" i="30"/>
  <c r="S16" i="29"/>
  <c r="U16" i="30"/>
  <c r="U17" i="30"/>
  <c r="S17" i="29"/>
  <c r="I19" i="29"/>
  <c r="I19" i="30"/>
  <c r="AE19" i="30"/>
  <c r="AC19" i="29"/>
  <c r="S20" i="29"/>
  <c r="U20" i="30"/>
  <c r="I21" i="30"/>
  <c r="I21" i="29"/>
  <c r="AE21" i="30"/>
  <c r="AC21" i="29"/>
  <c r="X22" i="29"/>
  <c r="Z22" i="30"/>
  <c r="T318" i="24"/>
  <c r="U318" i="24" s="1"/>
  <c r="T343" i="24"/>
  <c r="U343" i="24" s="1"/>
  <c r="T283" i="24"/>
  <c r="U283" i="24" s="1"/>
  <c r="T277" i="24"/>
  <c r="U277" i="24" s="1"/>
  <c r="T238" i="24"/>
  <c r="U238" i="24" s="1"/>
  <c r="S10" i="29"/>
  <c r="U10" i="30"/>
  <c r="J11" i="29"/>
  <c r="J11" i="30"/>
  <c r="W12" i="29"/>
  <c r="Y12" i="30"/>
  <c r="T13" i="30"/>
  <c r="R13" i="29"/>
  <c r="Y14" i="30"/>
  <c r="W14" i="29"/>
  <c r="Y16" i="30"/>
  <c r="W16" i="29"/>
  <c r="Y17" i="30"/>
  <c r="W17" i="29"/>
  <c r="H18" i="30"/>
  <c r="H18" i="29"/>
  <c r="AB18" i="29"/>
  <c r="AD18" i="30"/>
  <c r="J19" i="29"/>
  <c r="J19" i="30"/>
  <c r="Y20" i="30"/>
  <c r="W20" i="29"/>
  <c r="J21" i="30"/>
  <c r="J21" i="29"/>
  <c r="H22" i="30"/>
  <c r="H22" i="29"/>
  <c r="AB22" i="29"/>
  <c r="AD22" i="30"/>
  <c r="T235" i="24"/>
  <c r="U235" i="24" s="1"/>
  <c r="T220" i="24"/>
  <c r="U220" i="24" s="1"/>
  <c r="T253" i="24"/>
  <c r="U253" i="24" s="1"/>
  <c r="T302" i="24"/>
  <c r="U302" i="24" s="1"/>
  <c r="X14" i="29"/>
  <c r="Z14" i="30"/>
  <c r="Z16" i="30"/>
  <c r="X16" i="29"/>
  <c r="AC18" i="29"/>
  <c r="AE18" i="30"/>
  <c r="AD12" i="30"/>
  <c r="AB12" i="29"/>
  <c r="AB14" i="29"/>
  <c r="AD14" i="30"/>
  <c r="AD16" i="30"/>
  <c r="AB16" i="29"/>
  <c r="U98" i="24"/>
  <c r="T15" i="29"/>
  <c r="V15" i="30"/>
  <c r="G10" i="30"/>
  <c r="G10" i="29"/>
  <c r="H10" i="29"/>
  <c r="H10" i="30"/>
  <c r="AB10" i="29"/>
  <c r="AD10" i="30"/>
  <c r="S11" i="29"/>
  <c r="U11" i="30"/>
  <c r="I12" i="29"/>
  <c r="I12" i="30"/>
  <c r="AC12" i="29"/>
  <c r="AE12" i="30"/>
  <c r="Z13" i="30"/>
  <c r="X13" i="29"/>
  <c r="I14" i="30"/>
  <c r="I14" i="29"/>
  <c r="AC14" i="29"/>
  <c r="AE14" i="30"/>
  <c r="I16" i="29"/>
  <c r="I16" i="30"/>
  <c r="AC16" i="29"/>
  <c r="AE16" i="30"/>
  <c r="I17" i="30"/>
  <c r="I17" i="29"/>
  <c r="AE17" i="30"/>
  <c r="AC17" i="29"/>
  <c r="K18" i="30"/>
  <c r="K18" i="29"/>
  <c r="S19" i="29"/>
  <c r="U19" i="30"/>
  <c r="I20" i="30"/>
  <c r="I20" i="29"/>
  <c r="AC20" i="29"/>
  <c r="AE20" i="30"/>
  <c r="U21" i="30"/>
  <c r="S21" i="29"/>
  <c r="K22" i="30"/>
  <c r="K22" i="29"/>
  <c r="F15" i="30"/>
  <c r="T294" i="24"/>
  <c r="U294" i="24" s="1"/>
  <c r="T311" i="24"/>
  <c r="U311" i="24" s="1"/>
  <c r="T340" i="24"/>
  <c r="U340" i="24" s="1"/>
  <c r="T237" i="24"/>
  <c r="U237" i="24" s="1"/>
  <c r="T269" i="24"/>
  <c r="U269" i="24" s="1"/>
  <c r="T261" i="24"/>
  <c r="U261" i="24" s="1"/>
  <c r="T245" i="24"/>
  <c r="U245" i="24" s="1"/>
  <c r="T246" i="24"/>
  <c r="U246" i="24" s="1"/>
  <c r="T299" i="24"/>
  <c r="U299" i="24" s="1"/>
  <c r="T331" i="24"/>
  <c r="U331" i="24" s="1"/>
  <c r="T279" i="24"/>
  <c r="U279" i="24" s="1"/>
  <c r="T317" i="24"/>
  <c r="U317" i="24" s="1"/>
  <c r="T309" i="24"/>
  <c r="U309" i="24" s="1"/>
  <c r="T247" i="24"/>
  <c r="U247" i="24" s="1"/>
  <c r="T292" i="24"/>
  <c r="U292" i="24" s="1"/>
  <c r="T308" i="24"/>
  <c r="U308" i="24" s="1"/>
  <c r="K19" i="29"/>
  <c r="K19" i="30"/>
  <c r="Z20" i="30"/>
  <c r="X20" i="29"/>
  <c r="I22" i="30"/>
  <c r="I22" i="29"/>
  <c r="R11" i="29"/>
  <c r="T11" i="30"/>
  <c r="H14" i="29"/>
  <c r="H14" i="30"/>
  <c r="H17" i="30"/>
  <c r="H17" i="29"/>
  <c r="J18" i="30"/>
  <c r="J18" i="29"/>
  <c r="I10" i="30"/>
  <c r="I10" i="29"/>
  <c r="AC10" i="29"/>
  <c r="AE10" i="30"/>
  <c r="J12" i="29"/>
  <c r="J12" i="30"/>
  <c r="H13" i="30"/>
  <c r="H13" i="29"/>
  <c r="AD13" i="30"/>
  <c r="AB13" i="29"/>
  <c r="J14" i="30"/>
  <c r="J14" i="29"/>
  <c r="J16" i="29"/>
  <c r="J16" i="30"/>
  <c r="J17" i="30"/>
  <c r="J17" i="29"/>
  <c r="R18" i="29"/>
  <c r="T18" i="30"/>
  <c r="Y19" i="30"/>
  <c r="W19" i="29"/>
  <c r="J20" i="29"/>
  <c r="J20" i="30"/>
  <c r="Y21" i="30"/>
  <c r="W21" i="29"/>
  <c r="R22" i="29"/>
  <c r="T22" i="30"/>
  <c r="O15" i="30"/>
  <c r="M15" i="29"/>
  <c r="T244" i="24"/>
  <c r="U244" i="24" s="1"/>
  <c r="T323" i="24"/>
  <c r="U323" i="24" s="1"/>
  <c r="T287" i="24"/>
  <c r="U287" i="24" s="1"/>
  <c r="T236" i="24"/>
  <c r="U236" i="24" s="1"/>
  <c r="T255" i="24"/>
  <c r="U255" i="24" s="1"/>
  <c r="T227" i="24"/>
  <c r="U227" i="24" s="1"/>
  <c r="T262" i="24"/>
  <c r="U262" i="24" s="1"/>
  <c r="Y10" i="30"/>
  <c r="W10" i="29"/>
  <c r="H12" i="30"/>
  <c r="H12" i="29"/>
  <c r="W13" i="29"/>
  <c r="Y13" i="30"/>
  <c r="H16" i="30"/>
  <c r="H16" i="29"/>
  <c r="AD17" i="30"/>
  <c r="AB17" i="29"/>
  <c r="H20" i="30"/>
  <c r="H20" i="29"/>
  <c r="T21" i="30"/>
  <c r="R21" i="29"/>
  <c r="Y11" i="30"/>
  <c r="W11" i="29"/>
  <c r="J21" i="19"/>
  <c r="J10" i="30"/>
  <c r="J10" i="29"/>
  <c r="Z11" i="30"/>
  <c r="X11" i="29"/>
  <c r="K12" i="30"/>
  <c r="K12" i="29"/>
  <c r="I13" i="30"/>
  <c r="I13" i="29"/>
  <c r="AE13" i="30"/>
  <c r="AC13" i="29"/>
  <c r="K14" i="30"/>
  <c r="K14" i="29"/>
  <c r="K16" i="30"/>
  <c r="K16" i="29"/>
  <c r="K17" i="29"/>
  <c r="K17" i="30"/>
  <c r="S18" i="29"/>
  <c r="U18" i="30"/>
  <c r="Z19" i="30"/>
  <c r="X19" i="29"/>
  <c r="K20" i="30"/>
  <c r="K20" i="29"/>
  <c r="Z21" i="30"/>
  <c r="X21" i="29"/>
  <c r="S22" i="29"/>
  <c r="U22" i="30"/>
  <c r="AC98" i="24"/>
  <c r="AF15" i="30"/>
  <c r="AD15" i="29"/>
  <c r="T284" i="24"/>
  <c r="U284" i="24" s="1"/>
  <c r="T301" i="24"/>
  <c r="U301" i="24" s="1"/>
  <c r="K11" i="29"/>
  <c r="K11" i="30"/>
  <c r="K21" i="29"/>
  <c r="K21" i="30"/>
  <c r="AC22" i="29"/>
  <c r="AE22" i="30"/>
  <c r="T252" i="24"/>
  <c r="U252" i="24" s="1"/>
  <c r="X10" i="29"/>
  <c r="Z10" i="30"/>
  <c r="R19" i="29"/>
  <c r="T19" i="30"/>
  <c r="AD20" i="30"/>
  <c r="AB20" i="29"/>
  <c r="J22" i="30"/>
  <c r="J22" i="29"/>
  <c r="J18" i="20"/>
  <c r="J21" i="22"/>
  <c r="K10" i="30"/>
  <c r="K10" i="29"/>
  <c r="G11" i="30"/>
  <c r="G11" i="29"/>
  <c r="H11" i="29"/>
  <c r="H11" i="30"/>
  <c r="AD11" i="30"/>
  <c r="AB11" i="29"/>
  <c r="T12" i="30"/>
  <c r="R12" i="29"/>
  <c r="J13" i="30"/>
  <c r="J13" i="29"/>
  <c r="R14" i="29"/>
  <c r="T14" i="30"/>
  <c r="T16" i="30"/>
  <c r="R16" i="29"/>
  <c r="T17" i="30"/>
  <c r="R17" i="29"/>
  <c r="Y18" i="30"/>
  <c r="W18" i="29"/>
  <c r="H19" i="29"/>
  <c r="H19" i="30"/>
  <c r="AD19" i="30"/>
  <c r="AB19" i="29"/>
  <c r="T20" i="30"/>
  <c r="R20" i="29"/>
  <c r="H21" i="30"/>
  <c r="H21" i="29"/>
  <c r="AD21" i="30"/>
  <c r="AB21" i="29"/>
  <c r="Y22" i="30"/>
  <c r="W22" i="29"/>
  <c r="Z12" i="30"/>
  <c r="X12" i="29"/>
  <c r="U13" i="30"/>
  <c r="S13" i="29"/>
  <c r="Z17" i="30"/>
  <c r="X17" i="29"/>
  <c r="I18" i="30"/>
  <c r="I18" i="29"/>
  <c r="G15" i="29"/>
  <c r="G15" i="30"/>
  <c r="I11" i="29"/>
  <c r="I11" i="30"/>
  <c r="S14" i="29"/>
  <c r="U14" i="30"/>
  <c r="X18" i="29"/>
  <c r="Z18" i="30"/>
  <c r="Y98" i="24"/>
  <c r="AA15" i="30"/>
  <c r="Y15" i="29"/>
  <c r="N15" i="29"/>
  <c r="P15" i="30"/>
  <c r="T324" i="24"/>
  <c r="U324" i="24" s="1"/>
  <c r="T270" i="24"/>
  <c r="U270" i="24" s="1"/>
  <c r="T285" i="24"/>
  <c r="U285" i="24" s="1"/>
  <c r="T276" i="24"/>
  <c r="U276" i="24" s="1"/>
  <c r="T307" i="24"/>
  <c r="U307" i="24" s="1"/>
  <c r="T342" i="24"/>
  <c r="U342" i="24" s="1"/>
  <c r="T334" i="24"/>
  <c r="U334" i="24" s="1"/>
  <c r="T223" i="24"/>
  <c r="U223" i="24" s="1"/>
  <c r="T315" i="24"/>
  <c r="U315" i="24" s="1"/>
  <c r="M25" i="24"/>
  <c r="H264" i="24" s="1"/>
  <c r="H258" i="24"/>
  <c r="M29" i="24"/>
  <c r="H320" i="24" s="1"/>
  <c r="H314" i="24"/>
  <c r="M33" i="24"/>
  <c r="H288" i="24" s="1"/>
  <c r="H282" i="24"/>
  <c r="M41" i="24"/>
  <c r="I240" i="24" s="1"/>
  <c r="I234" i="24"/>
  <c r="M43" i="24"/>
  <c r="I320" i="24" s="1"/>
  <c r="I314" i="24"/>
  <c r="M45" i="24"/>
  <c r="I272" i="24" s="1"/>
  <c r="I266" i="24"/>
  <c r="M57" i="24"/>
  <c r="J312" i="24" s="1"/>
  <c r="J306" i="24"/>
  <c r="M59" i="24"/>
  <c r="J272" i="24" s="1"/>
  <c r="J266" i="24"/>
  <c r="M61" i="24"/>
  <c r="J264" i="24" s="1"/>
  <c r="J258" i="24"/>
  <c r="M65" i="24"/>
  <c r="J344" i="24" s="1"/>
  <c r="J338" i="24"/>
  <c r="M77" i="24"/>
  <c r="K280" i="24" s="1"/>
  <c r="K274" i="24"/>
  <c r="M79" i="24"/>
  <c r="K240" i="24" s="1"/>
  <c r="K234" i="24"/>
  <c r="M81" i="24"/>
  <c r="K224" i="24" s="1"/>
  <c r="K218" i="24"/>
  <c r="M107" i="24"/>
  <c r="M288" i="24" s="1"/>
  <c r="M282" i="24"/>
  <c r="M109" i="24"/>
  <c r="M224" i="24" s="1"/>
  <c r="M218" i="24"/>
  <c r="M111" i="24"/>
  <c r="M336" i="24" s="1"/>
  <c r="M330" i="24"/>
  <c r="M117" i="24"/>
  <c r="N280" i="24" s="1"/>
  <c r="N274" i="24"/>
  <c r="M119" i="24"/>
  <c r="N240" i="24" s="1"/>
  <c r="N234" i="24"/>
  <c r="M121" i="24"/>
  <c r="N312" i="24" s="1"/>
  <c r="N306" i="24"/>
  <c r="M125" i="24"/>
  <c r="N256" i="24" s="1"/>
  <c r="N250" i="24"/>
  <c r="M133" i="24"/>
  <c r="O264" i="24" s="1"/>
  <c r="O258" i="24"/>
  <c r="M135" i="24"/>
  <c r="O312" i="24" s="1"/>
  <c r="O306" i="24"/>
  <c r="M137" i="24"/>
  <c r="O248" i="24" s="1"/>
  <c r="O242" i="24"/>
  <c r="M147" i="24"/>
  <c r="P320" i="24" s="1"/>
  <c r="P314" i="24"/>
  <c r="M149" i="24"/>
  <c r="P304" i="24" s="1"/>
  <c r="P298" i="24"/>
  <c r="M153" i="24"/>
  <c r="P256" i="24" s="1"/>
  <c r="P250" i="24"/>
  <c r="M161" i="24"/>
  <c r="Q304" i="24" s="1"/>
  <c r="Q298" i="24"/>
  <c r="M163" i="24"/>
  <c r="Q328" i="24" s="1"/>
  <c r="Q322" i="24"/>
  <c r="M165" i="24"/>
  <c r="Q264" i="24" s="1"/>
  <c r="Q258" i="24"/>
  <c r="M167" i="24"/>
  <c r="Q320" i="24" s="1"/>
  <c r="Q314" i="24"/>
  <c r="M169" i="24"/>
  <c r="Q240" i="24" s="1"/>
  <c r="Q234" i="24"/>
  <c r="M171" i="24"/>
  <c r="Q256" i="24" s="1"/>
  <c r="Q250" i="24"/>
  <c r="M179" i="24"/>
  <c r="R264" i="24" s="1"/>
  <c r="R258" i="24"/>
  <c r="M183" i="24"/>
  <c r="R312" i="24" s="1"/>
  <c r="R306" i="24"/>
  <c r="M187" i="24"/>
  <c r="R256" i="24" s="1"/>
  <c r="R250" i="24"/>
  <c r="M195" i="24"/>
  <c r="S240" i="24" s="1"/>
  <c r="S234" i="24"/>
  <c r="M197" i="24"/>
  <c r="S280" i="24" s="1"/>
  <c r="S274" i="24"/>
  <c r="M199" i="24"/>
  <c r="S328" i="24" s="1"/>
  <c r="S322" i="24"/>
  <c r="M201" i="24"/>
  <c r="S224" i="24" s="1"/>
  <c r="S218" i="24"/>
  <c r="M203" i="24"/>
  <c r="S296" i="24" s="1"/>
  <c r="S290" i="24"/>
  <c r="K210" i="24"/>
  <c r="M24" i="24"/>
  <c r="H240" i="24" s="1"/>
  <c r="H234" i="24"/>
  <c r="M26" i="24"/>
  <c r="H248" i="24" s="1"/>
  <c r="H242" i="24"/>
  <c r="M28" i="24"/>
  <c r="H312" i="24" s="1"/>
  <c r="H306" i="24"/>
  <c r="M40" i="24"/>
  <c r="I296" i="24" s="1"/>
  <c r="I290" i="24"/>
  <c r="M42" i="24"/>
  <c r="I280" i="24" s="1"/>
  <c r="I274" i="24"/>
  <c r="M46" i="24"/>
  <c r="I288" i="24" s="1"/>
  <c r="I282" i="24"/>
  <c r="M48" i="24"/>
  <c r="I256" i="24" s="1"/>
  <c r="I250" i="24"/>
  <c r="M56" i="24"/>
  <c r="J304" i="24" s="1"/>
  <c r="J298" i="24"/>
  <c r="M58" i="24"/>
  <c r="J240" i="24" s="1"/>
  <c r="J234" i="24"/>
  <c r="M60" i="24"/>
  <c r="J296" i="24" s="1"/>
  <c r="J290" i="24"/>
  <c r="M62" i="24"/>
  <c r="J256" i="24" s="1"/>
  <c r="J250" i="24"/>
  <c r="M64" i="24"/>
  <c r="J288" i="24" s="1"/>
  <c r="J282" i="24"/>
  <c r="M66" i="24"/>
  <c r="J232" i="24" s="1"/>
  <c r="J226" i="24"/>
  <c r="T226" i="24" s="1"/>
  <c r="U226" i="24" s="1"/>
  <c r="M72" i="24"/>
  <c r="K264" i="24" s="1"/>
  <c r="K258" i="24"/>
  <c r="M74" i="24"/>
  <c r="K312" i="24" s="1"/>
  <c r="K306" i="24"/>
  <c r="M76" i="24"/>
  <c r="K320" i="24" s="1"/>
  <c r="K314" i="24"/>
  <c r="M78" i="24"/>
  <c r="K248" i="24" s="1"/>
  <c r="K242" i="24"/>
  <c r="M80" i="24"/>
  <c r="K288" i="24" s="1"/>
  <c r="K282" i="24"/>
  <c r="M104" i="24"/>
  <c r="M240" i="24" s="1"/>
  <c r="M234" i="24"/>
  <c r="M108" i="24"/>
  <c r="M248" i="24" s="1"/>
  <c r="M242" i="24"/>
  <c r="M110" i="24"/>
  <c r="M304" i="24" s="1"/>
  <c r="M298" i="24"/>
  <c r="M118" i="24"/>
  <c r="N264" i="24" s="1"/>
  <c r="N258" i="24"/>
  <c r="M122" i="24"/>
  <c r="N296" i="24" s="1"/>
  <c r="N290" i="24"/>
  <c r="M124" i="24"/>
  <c r="N288" i="24" s="1"/>
  <c r="N282" i="24"/>
  <c r="M132" i="24"/>
  <c r="O320" i="24" s="1"/>
  <c r="O314" i="24"/>
  <c r="M136" i="24"/>
  <c r="O344" i="24" s="1"/>
  <c r="O338" i="24"/>
  <c r="M138" i="24"/>
  <c r="O288" i="24" s="1"/>
  <c r="O282" i="24"/>
  <c r="M140" i="24"/>
  <c r="O296" i="24" s="1"/>
  <c r="O290" i="24"/>
  <c r="M148" i="24"/>
  <c r="P280" i="24" s="1"/>
  <c r="P274" i="24"/>
  <c r="M150" i="24"/>
  <c r="P312" i="24" s="1"/>
  <c r="P306" i="24"/>
  <c r="M152" i="24"/>
  <c r="P224" i="24" s="1"/>
  <c r="P218" i="24"/>
  <c r="M154" i="24"/>
  <c r="P288" i="24" s="1"/>
  <c r="P282" i="24"/>
  <c r="M164" i="24"/>
  <c r="Q288" i="24" s="1"/>
  <c r="Q282" i="24"/>
  <c r="M168" i="24"/>
  <c r="Q312" i="24" s="1"/>
  <c r="Q306" i="24"/>
  <c r="M170" i="24"/>
  <c r="Q344" i="24" s="1"/>
  <c r="Q338" i="24"/>
  <c r="M178" i="24"/>
  <c r="R304" i="24" s="1"/>
  <c r="R298" i="24"/>
  <c r="M180" i="24"/>
  <c r="R240" i="24" s="1"/>
  <c r="R234" i="24"/>
  <c r="M182" i="24"/>
  <c r="R224" i="24" s="1"/>
  <c r="R218" i="24"/>
  <c r="M184" i="24"/>
  <c r="R328" i="24" s="1"/>
  <c r="R322" i="24"/>
  <c r="M186" i="24"/>
  <c r="R336" i="24" s="1"/>
  <c r="R330" i="24"/>
  <c r="M194" i="24"/>
  <c r="S264" i="24" s="1"/>
  <c r="S258" i="24"/>
  <c r="M196" i="24"/>
  <c r="S320" i="24" s="1"/>
  <c r="S314" i="24"/>
  <c r="M198" i="24"/>
  <c r="S248" i="24" s="1"/>
  <c r="S242" i="24"/>
  <c r="M202" i="24"/>
  <c r="S256" i="24" s="1"/>
  <c r="S250" i="24"/>
  <c r="D34" i="25"/>
  <c r="L34" i="25" s="1"/>
  <c r="AG29" i="25" s="1"/>
  <c r="D30" i="25"/>
  <c r="L30" i="25" s="1"/>
  <c r="AI29" i="25" s="1"/>
  <c r="D31" i="25"/>
  <c r="L31" i="25" s="1"/>
  <c r="F40" i="25"/>
  <c r="N40" i="25" s="1"/>
  <c r="T213" i="24"/>
  <c r="U213" i="24" s="1"/>
  <c r="T214" i="24"/>
  <c r="U214" i="24" s="1"/>
  <c r="T215" i="24"/>
  <c r="U215" i="24" s="1"/>
  <c r="T211" i="24"/>
  <c r="U211" i="24" s="1"/>
  <c r="T212" i="24"/>
  <c r="U212" i="24" s="1"/>
  <c r="D35" i="25"/>
  <c r="L35" i="25" s="1"/>
  <c r="P125" i="24"/>
  <c r="Q125" i="24" s="1"/>
  <c r="T210" i="24"/>
  <c r="U210" i="24" s="1"/>
  <c r="D38" i="25"/>
  <c r="L38" i="25" s="1"/>
  <c r="D37" i="25"/>
  <c r="L37" i="25" s="1"/>
  <c r="D36" i="25"/>
  <c r="L36" i="25" s="1"/>
  <c r="AK29" i="25" s="1"/>
  <c r="D29" i="25"/>
  <c r="L29" i="25" s="1"/>
  <c r="D33" i="25"/>
  <c r="L33" i="25" s="1"/>
  <c r="H40" i="25"/>
  <c r="P40" i="25" s="1"/>
  <c r="P29" i="24"/>
  <c r="Q29" i="24" s="1"/>
  <c r="D32" i="25"/>
  <c r="L32" i="25" s="1"/>
  <c r="D39" i="25"/>
  <c r="L39" i="25" s="1"/>
  <c r="I40" i="25"/>
  <c r="Q40" i="25" s="1"/>
  <c r="P204" i="24"/>
  <c r="Q204" i="24" s="1"/>
  <c r="G23" i="25"/>
  <c r="O23" i="25" s="1"/>
  <c r="G40" i="25"/>
  <c r="O40" i="25" s="1"/>
  <c r="P40" i="24"/>
  <c r="Q40" i="24" s="1"/>
  <c r="P42" i="24"/>
  <c r="Q42" i="24" s="1"/>
  <c r="P44" i="24"/>
  <c r="Q44" i="24" s="1"/>
  <c r="P74" i="24"/>
  <c r="Q74" i="24" s="1"/>
  <c r="P76" i="24"/>
  <c r="Q76" i="24" s="1"/>
  <c r="P122" i="24"/>
  <c r="Q122" i="24" s="1"/>
  <c r="M106" i="24"/>
  <c r="M328" i="24" s="1"/>
  <c r="D20" i="25"/>
  <c r="L20" i="25" s="1"/>
  <c r="H23" i="25"/>
  <c r="P23" i="25" s="1"/>
  <c r="P184" i="24"/>
  <c r="Q184" i="24" s="1"/>
  <c r="I23" i="25"/>
  <c r="Q23" i="25" s="1"/>
  <c r="M49" i="24"/>
  <c r="I344" i="24" s="1"/>
  <c r="D22" i="25"/>
  <c r="L22" i="25" s="1"/>
  <c r="P124" i="24"/>
  <c r="Q124" i="24" s="1"/>
  <c r="M6" i="24"/>
  <c r="G320" i="24" s="1"/>
  <c r="D19" i="25"/>
  <c r="L19" i="25" s="1"/>
  <c r="M8" i="24"/>
  <c r="G312" i="24" s="1"/>
  <c r="D18" i="25"/>
  <c r="L18" i="25" s="1"/>
  <c r="M10" i="24"/>
  <c r="G304" i="24" s="1"/>
  <c r="D17" i="25"/>
  <c r="L17" i="25" s="1"/>
  <c r="AK6" i="25" s="1"/>
  <c r="M12" i="24"/>
  <c r="G224" i="24" s="1"/>
  <c r="D7" i="25"/>
  <c r="L7" i="25" s="1"/>
  <c r="M14" i="24"/>
  <c r="G264" i="24" s="1"/>
  <c r="D12" i="25"/>
  <c r="L12" i="25" s="1"/>
  <c r="M16" i="24"/>
  <c r="D16" i="25"/>
  <c r="L16" i="25" s="1"/>
  <c r="D6" i="25"/>
  <c r="L6" i="25" s="1"/>
  <c r="M7" i="24"/>
  <c r="G280" i="24" s="1"/>
  <c r="D14" i="25"/>
  <c r="L14" i="25" s="1"/>
  <c r="AG6" i="25" s="1"/>
  <c r="M9" i="24"/>
  <c r="G240" i="24" s="1"/>
  <c r="D9" i="25"/>
  <c r="L9" i="25" s="1"/>
  <c r="AI6" i="25" s="1"/>
  <c r="M11" i="24"/>
  <c r="D13" i="25"/>
  <c r="L13" i="25" s="1"/>
  <c r="M13" i="24"/>
  <c r="G248" i="24" s="1"/>
  <c r="D10" i="25"/>
  <c r="L10" i="25" s="1"/>
  <c r="M15" i="24"/>
  <c r="G288" i="24" s="1"/>
  <c r="D15" i="25"/>
  <c r="L15" i="25" s="1"/>
  <c r="F23" i="25"/>
  <c r="N23" i="25" s="1"/>
  <c r="M30" i="24"/>
  <c r="H256" i="24" s="1"/>
  <c r="D11" i="25"/>
  <c r="L11" i="25" s="1"/>
  <c r="D8" i="25"/>
  <c r="L8" i="25" s="1"/>
  <c r="D21" i="25"/>
  <c r="L21" i="25" s="1"/>
  <c r="AB188" i="24"/>
  <c r="P183" i="24"/>
  <c r="Q183" i="24" s="1"/>
  <c r="P147" i="24"/>
  <c r="Q147" i="24" s="1"/>
  <c r="P202" i="24"/>
  <c r="Q202" i="24" s="1"/>
  <c r="P11" i="24"/>
  <c r="Q11" i="24" s="1"/>
  <c r="P105" i="24"/>
  <c r="Q105" i="24" s="1"/>
  <c r="P109" i="24"/>
  <c r="Q109" i="24" s="1"/>
  <c r="P153" i="24"/>
  <c r="Q153" i="24" s="1"/>
  <c r="P194" i="24"/>
  <c r="Q194" i="24" s="1"/>
  <c r="P8" i="24"/>
  <c r="Q8" i="24" s="1"/>
  <c r="P22" i="24"/>
  <c r="P41" i="24"/>
  <c r="Q41" i="24" s="1"/>
  <c r="P77" i="24"/>
  <c r="Q77" i="24" s="1"/>
  <c r="P133" i="24"/>
  <c r="Q133" i="24" s="1"/>
  <c r="P137" i="24"/>
  <c r="Q137" i="24" s="1"/>
  <c r="P162" i="24"/>
  <c r="Q162" i="24" s="1"/>
  <c r="P166" i="24"/>
  <c r="Q166" i="24" s="1"/>
  <c r="P168" i="24"/>
  <c r="Q168" i="24" s="1"/>
  <c r="P178" i="24"/>
  <c r="Q178" i="24" s="1"/>
  <c r="P182" i="24"/>
  <c r="Q182" i="24" s="1"/>
  <c r="P49" i="24"/>
  <c r="Q49" i="24" s="1"/>
  <c r="P61" i="24"/>
  <c r="Q61" i="24" s="1"/>
  <c r="P65" i="24"/>
  <c r="Q65" i="24" s="1"/>
  <c r="P103" i="24"/>
  <c r="Q103" i="24" s="1"/>
  <c r="P134" i="24"/>
  <c r="Q134" i="24" s="1"/>
  <c r="P203" i="24"/>
  <c r="Q203" i="24" s="1"/>
  <c r="P150" i="24"/>
  <c r="Q150" i="24" s="1"/>
  <c r="P181" i="24"/>
  <c r="Q181" i="24" s="1"/>
  <c r="P111" i="24"/>
  <c r="Q111" i="24" s="1"/>
  <c r="P5" i="24"/>
  <c r="Q5" i="24" s="1"/>
  <c r="P25" i="24"/>
  <c r="Q25" i="24" s="1"/>
  <c r="P30" i="24"/>
  <c r="Q30" i="24" s="1"/>
  <c r="P32" i="24"/>
  <c r="Q32" i="24" s="1"/>
  <c r="P72" i="24"/>
  <c r="Q72" i="24" s="1"/>
  <c r="P78" i="24"/>
  <c r="Q78" i="24" s="1"/>
  <c r="P110" i="24"/>
  <c r="Q110" i="24" s="1"/>
  <c r="P163" i="24"/>
  <c r="Q163" i="24" s="1"/>
  <c r="P187" i="24"/>
  <c r="Q187" i="24" s="1"/>
  <c r="P200" i="24"/>
  <c r="Q200" i="24" s="1"/>
  <c r="P7" i="24"/>
  <c r="Q7" i="24" s="1"/>
  <c r="P59" i="24"/>
  <c r="Q59" i="24" s="1"/>
  <c r="P135" i="24"/>
  <c r="Q135" i="24" s="1"/>
  <c r="P199" i="24"/>
  <c r="Q199" i="24" s="1"/>
  <c r="P13" i="24"/>
  <c r="Q13" i="24" s="1"/>
  <c r="P15" i="24"/>
  <c r="Q15" i="24" s="1"/>
  <c r="P26" i="24"/>
  <c r="Q26" i="24" s="1"/>
  <c r="P118" i="24"/>
  <c r="Q118" i="24" s="1"/>
  <c r="P138" i="24"/>
  <c r="Q138" i="24" s="1"/>
  <c r="AC177" i="24"/>
  <c r="P179" i="24"/>
  <c r="Q179" i="24" s="1"/>
  <c r="P180" i="24"/>
  <c r="Q180" i="24" s="1"/>
  <c r="P198" i="24"/>
  <c r="Q198" i="24" s="1"/>
  <c r="M98" i="24"/>
  <c r="P62" i="24"/>
  <c r="Q62" i="24" s="1"/>
  <c r="P58" i="24"/>
  <c r="Q58" i="24" s="1"/>
  <c r="P98" i="24"/>
  <c r="P10" i="24"/>
  <c r="Q10" i="24" s="1"/>
  <c r="P57" i="24"/>
  <c r="Q57" i="24" s="1"/>
  <c r="P66" i="24"/>
  <c r="Q66" i="24" s="1"/>
  <c r="P79" i="24"/>
  <c r="Q79" i="24" s="1"/>
  <c r="J25" i="26"/>
  <c r="M25" i="26"/>
  <c r="N25" i="26" s="1"/>
  <c r="T17" i="24"/>
  <c r="O205" i="24"/>
  <c r="P27" i="24"/>
  <c r="Q27" i="24" s="1"/>
  <c r="P43" i="24"/>
  <c r="Q43" i="24" s="1"/>
  <c r="P81" i="24"/>
  <c r="Q81" i="24" s="1"/>
  <c r="O141" i="24"/>
  <c r="P16" i="24"/>
  <c r="Q16" i="24" s="1"/>
  <c r="P73" i="24"/>
  <c r="Q73" i="24" s="1"/>
  <c r="P104" i="24"/>
  <c r="Q104" i="24" s="1"/>
  <c r="P170" i="24"/>
  <c r="Q170" i="24" s="1"/>
  <c r="O188" i="24"/>
  <c r="P196" i="24"/>
  <c r="Q196" i="24" s="1"/>
  <c r="O17" i="24"/>
  <c r="P9" i="24"/>
  <c r="Q9" i="24" s="1"/>
  <c r="P12" i="24"/>
  <c r="Q12" i="24" s="1"/>
  <c r="P14" i="24"/>
  <c r="Q14" i="24" s="1"/>
  <c r="P45" i="24"/>
  <c r="Q45" i="24" s="1"/>
  <c r="P47" i="24"/>
  <c r="Q47" i="24" s="1"/>
  <c r="P107" i="24"/>
  <c r="Q107" i="24" s="1"/>
  <c r="P155" i="24"/>
  <c r="Q155" i="24" s="1"/>
  <c r="N172" i="24"/>
  <c r="P161" i="24"/>
  <c r="Q161" i="24" s="1"/>
  <c r="P169" i="24"/>
  <c r="Q169" i="24" s="1"/>
  <c r="P171" i="24"/>
  <c r="Q171" i="24" s="1"/>
  <c r="N205" i="24"/>
  <c r="P195" i="24"/>
  <c r="Q195" i="24" s="1"/>
  <c r="P197" i="24"/>
  <c r="Q197" i="24" s="1"/>
  <c r="P31" i="24"/>
  <c r="Q31" i="24" s="1"/>
  <c r="P33" i="24"/>
  <c r="Q33" i="24" s="1"/>
  <c r="P46" i="24"/>
  <c r="Q46" i="24" s="1"/>
  <c r="P48" i="24"/>
  <c r="Q48" i="24" s="1"/>
  <c r="P56" i="24"/>
  <c r="Q56" i="24" s="1"/>
  <c r="P60" i="24"/>
  <c r="Q60" i="24" s="1"/>
  <c r="P63" i="24"/>
  <c r="Q63" i="24" s="1"/>
  <c r="T82" i="24"/>
  <c r="P80" i="24"/>
  <c r="Q80" i="24" s="1"/>
  <c r="O112" i="24"/>
  <c r="P117" i="24"/>
  <c r="Q117" i="24" s="1"/>
  <c r="P119" i="24"/>
  <c r="Q119" i="24" s="1"/>
  <c r="P120" i="24"/>
  <c r="Q120" i="24" s="1"/>
  <c r="P123" i="24"/>
  <c r="Q123" i="24" s="1"/>
  <c r="P132" i="24"/>
  <c r="Q132" i="24" s="1"/>
  <c r="P136" i="24"/>
  <c r="Q136" i="24" s="1"/>
  <c r="P139" i="24"/>
  <c r="Q139" i="24" s="1"/>
  <c r="P140" i="24"/>
  <c r="Q140" i="24" s="1"/>
  <c r="O156" i="24"/>
  <c r="P148" i="24"/>
  <c r="Q148" i="24" s="1"/>
  <c r="P149" i="24"/>
  <c r="Q149" i="24" s="1"/>
  <c r="P152" i="24"/>
  <c r="Q152" i="24" s="1"/>
  <c r="P154" i="24"/>
  <c r="Q154" i="24" s="1"/>
  <c r="P164" i="24"/>
  <c r="Q164" i="24" s="1"/>
  <c r="P165" i="24"/>
  <c r="Q165" i="24" s="1"/>
  <c r="P185" i="24"/>
  <c r="Q185" i="24" s="1"/>
  <c r="P201" i="24"/>
  <c r="Q201" i="24" s="1"/>
  <c r="N50" i="24"/>
  <c r="N67" i="24"/>
  <c r="P55" i="24"/>
  <c r="O82" i="24"/>
  <c r="AB126" i="24"/>
  <c r="AC117" i="24"/>
  <c r="X156" i="24"/>
  <c r="Y146" i="24"/>
  <c r="T172" i="24"/>
  <c r="M22" i="24"/>
  <c r="H216" i="24" s="1"/>
  <c r="O34" i="24"/>
  <c r="O50" i="24"/>
  <c r="X50" i="24"/>
  <c r="Y39" i="24"/>
  <c r="AB67" i="24"/>
  <c r="AC59" i="24"/>
  <c r="H82" i="24"/>
  <c r="M73" i="24"/>
  <c r="G82" i="24"/>
  <c r="P6" i="24"/>
  <c r="Q6" i="24" s="1"/>
  <c r="G17" i="24"/>
  <c r="G34" i="24"/>
  <c r="X34" i="24"/>
  <c r="M32" i="24"/>
  <c r="H50" i="24"/>
  <c r="AB50" i="24"/>
  <c r="AC40" i="24"/>
  <c r="M47" i="24"/>
  <c r="I312" i="24" s="1"/>
  <c r="H67" i="24"/>
  <c r="G67" i="24"/>
  <c r="N82" i="24"/>
  <c r="G112" i="24"/>
  <c r="P121" i="24"/>
  <c r="Q121" i="24" s="1"/>
  <c r="N126" i="24"/>
  <c r="P131" i="24"/>
  <c r="N141" i="24"/>
  <c r="M134" i="24"/>
  <c r="O304" i="24" s="1"/>
  <c r="H172" i="24"/>
  <c r="X172" i="24"/>
  <c r="M162" i="24"/>
  <c r="Q224" i="24" s="1"/>
  <c r="H188" i="24"/>
  <c r="M181" i="24"/>
  <c r="R280" i="24" s="1"/>
  <c r="T188" i="24"/>
  <c r="X188" i="24"/>
  <c r="X205" i="24"/>
  <c r="N17" i="24"/>
  <c r="O67" i="24"/>
  <c r="T67" i="24"/>
  <c r="AC72" i="24"/>
  <c r="AB82" i="24"/>
  <c r="G205" i="24"/>
  <c r="M193" i="24"/>
  <c r="S304" i="24" s="1"/>
  <c r="Y5" i="24"/>
  <c r="X17" i="24"/>
  <c r="Q22" i="24"/>
  <c r="H112" i="24"/>
  <c r="P108" i="24"/>
  <c r="Q108" i="24" s="1"/>
  <c r="T126" i="24"/>
  <c r="U117" i="24"/>
  <c r="T141" i="24"/>
  <c r="G156" i="24"/>
  <c r="M146" i="24"/>
  <c r="P264" i="24" s="1"/>
  <c r="P146" i="24"/>
  <c r="AB172" i="24"/>
  <c r="AC170" i="24"/>
  <c r="M5" i="24"/>
  <c r="G216" i="24" s="1"/>
  <c r="AB17" i="24"/>
  <c r="M23" i="24"/>
  <c r="H304" i="24" s="1"/>
  <c r="P23" i="24"/>
  <c r="Q23" i="24" s="1"/>
  <c r="P24" i="24"/>
  <c r="Q24" i="24" s="1"/>
  <c r="M27" i="24"/>
  <c r="H280" i="24" s="1"/>
  <c r="P28" i="24"/>
  <c r="Q28" i="24" s="1"/>
  <c r="M31" i="24"/>
  <c r="H224" i="24" s="1"/>
  <c r="N34" i="24"/>
  <c r="G50" i="24"/>
  <c r="M39" i="24"/>
  <c r="I216" i="24" s="1"/>
  <c r="P39" i="24"/>
  <c r="P64" i="24"/>
  <c r="Q64" i="24" s="1"/>
  <c r="X82" i="24"/>
  <c r="M103" i="24"/>
  <c r="M312" i="24" s="1"/>
  <c r="AC103" i="24"/>
  <c r="AB112" i="24"/>
  <c r="P106" i="24"/>
  <c r="Q106" i="24" s="1"/>
  <c r="H126" i="24"/>
  <c r="M123" i="24"/>
  <c r="N248" i="24" s="1"/>
  <c r="H141" i="24"/>
  <c r="U131" i="24"/>
  <c r="H156" i="24"/>
  <c r="N156" i="24"/>
  <c r="N188" i="24"/>
  <c r="P177" i="24"/>
  <c r="G188" i="24"/>
  <c r="M204" i="24"/>
  <c r="S344" i="24" s="1"/>
  <c r="AB34" i="24"/>
  <c r="X112" i="24"/>
  <c r="X126" i="24"/>
  <c r="H205" i="24"/>
  <c r="T34" i="24"/>
  <c r="T50" i="24"/>
  <c r="N112" i="24"/>
  <c r="T112" i="24"/>
  <c r="X141" i="24"/>
  <c r="Y131" i="24"/>
  <c r="U22" i="24"/>
  <c r="AC22" i="24"/>
  <c r="M44" i="24"/>
  <c r="I248" i="24" s="1"/>
  <c r="M55" i="24"/>
  <c r="J320" i="24" s="1"/>
  <c r="M63" i="24"/>
  <c r="J280" i="24" s="1"/>
  <c r="X67" i="24"/>
  <c r="P75" i="24"/>
  <c r="Q75" i="24" s="1"/>
  <c r="M105" i="24"/>
  <c r="M280" i="24" s="1"/>
  <c r="G126" i="24"/>
  <c r="O126" i="24"/>
  <c r="M120" i="24"/>
  <c r="N304" i="24" s="1"/>
  <c r="G141" i="24"/>
  <c r="M131" i="24"/>
  <c r="O240" i="24" s="1"/>
  <c r="AB141" i="24"/>
  <c r="M139" i="24"/>
  <c r="O328" i="24" s="1"/>
  <c r="P151" i="24"/>
  <c r="Q151" i="24" s="1"/>
  <c r="M155" i="24"/>
  <c r="P328" i="24" s="1"/>
  <c r="G172" i="24"/>
  <c r="O172" i="24"/>
  <c r="P167" i="24"/>
  <c r="Q167" i="24" s="1"/>
  <c r="P186" i="24"/>
  <c r="Q186" i="24" s="1"/>
  <c r="P193" i="24"/>
  <c r="T156" i="24"/>
  <c r="AB156" i="24"/>
  <c r="M151" i="24"/>
  <c r="P240" i="24" s="1"/>
  <c r="M166" i="24"/>
  <c r="Q280" i="24" s="1"/>
  <c r="M177" i="24"/>
  <c r="R320" i="24" s="1"/>
  <c r="M185" i="24"/>
  <c r="R288" i="24" s="1"/>
  <c r="T205" i="24"/>
  <c r="AB205" i="24"/>
  <c r="M200" i="24"/>
  <c r="S312" i="24" s="1"/>
  <c r="J23" i="22"/>
  <c r="J11" i="22"/>
  <c r="M20" i="22"/>
  <c r="N20" i="22" s="1"/>
  <c r="M17" i="22"/>
  <c r="N17" i="22" s="1"/>
  <c r="M9" i="22"/>
  <c r="N9" i="22" s="1"/>
  <c r="M11" i="22"/>
  <c r="N11" i="22" s="1"/>
  <c r="M12" i="22"/>
  <c r="N12" i="22" s="1"/>
  <c r="J12" i="22"/>
  <c r="M21" i="22"/>
  <c r="N21" i="22" s="1"/>
  <c r="J13" i="22"/>
  <c r="M13" i="22"/>
  <c r="N13" i="22" s="1"/>
  <c r="J15" i="22"/>
  <c r="J14" i="22"/>
  <c r="J19" i="22"/>
  <c r="J20" i="22"/>
  <c r="E25" i="22"/>
  <c r="J16" i="22"/>
  <c r="J18" i="22"/>
  <c r="Y25" i="22"/>
  <c r="Z25" i="22" s="1"/>
  <c r="U25" i="22"/>
  <c r="V25" i="22" s="1"/>
  <c r="M18" i="22"/>
  <c r="N18" i="22" s="1"/>
  <c r="M22" i="22"/>
  <c r="N22" i="22" s="1"/>
  <c r="J17" i="22"/>
  <c r="L25" i="22"/>
  <c r="J22" i="22"/>
  <c r="Q25" i="22"/>
  <c r="R25" i="22" s="1"/>
  <c r="M16" i="22"/>
  <c r="N16" i="22" s="1"/>
  <c r="M15" i="22"/>
  <c r="N15" i="22" s="1"/>
  <c r="M23" i="22"/>
  <c r="N23" i="22" s="1"/>
  <c r="K25" i="22"/>
  <c r="J9" i="22"/>
  <c r="V9" i="22"/>
  <c r="M10" i="22"/>
  <c r="N10" i="22" s="1"/>
  <c r="D25" i="22"/>
  <c r="R12" i="22"/>
  <c r="Z12" i="22"/>
  <c r="J22" i="20"/>
  <c r="J11" i="20"/>
  <c r="J20" i="20"/>
  <c r="M18" i="20"/>
  <c r="N18" i="20" s="1"/>
  <c r="M12" i="20"/>
  <c r="N12" i="20" s="1"/>
  <c r="M14" i="20"/>
  <c r="N14" i="20" s="1"/>
  <c r="M15" i="20"/>
  <c r="N15" i="20" s="1"/>
  <c r="J13" i="20"/>
  <c r="J16" i="20"/>
  <c r="J21" i="20"/>
  <c r="M16" i="20"/>
  <c r="N16" i="20" s="1"/>
  <c r="M20" i="20"/>
  <c r="N20" i="20" s="1"/>
  <c r="M23" i="20"/>
  <c r="N23" i="20" s="1"/>
  <c r="M17" i="20"/>
  <c r="N17" i="20" s="1"/>
  <c r="J9" i="20"/>
  <c r="M9" i="20"/>
  <c r="N9" i="20" s="1"/>
  <c r="M21" i="20"/>
  <c r="N21" i="20" s="1"/>
  <c r="L25" i="20"/>
  <c r="K25" i="20"/>
  <c r="J17" i="20"/>
  <c r="J12" i="20"/>
  <c r="D25" i="20"/>
  <c r="M13" i="20"/>
  <c r="N13" i="20" s="1"/>
  <c r="M11" i="20"/>
  <c r="N11" i="20" s="1"/>
  <c r="M19" i="20"/>
  <c r="N19" i="20" s="1"/>
  <c r="J15" i="20"/>
  <c r="J14" i="20"/>
  <c r="E25" i="20"/>
  <c r="Q25" i="20"/>
  <c r="R25" i="20" s="1"/>
  <c r="U25" i="20"/>
  <c r="V25" i="20" s="1"/>
  <c r="Y25" i="20"/>
  <c r="Z25" i="20" s="1"/>
  <c r="M10" i="20"/>
  <c r="J10" i="20"/>
  <c r="M22" i="20"/>
  <c r="N22" i="20" s="1"/>
  <c r="M12" i="19"/>
  <c r="N12" i="19" s="1"/>
  <c r="J18" i="19"/>
  <c r="J15" i="19"/>
  <c r="M14" i="19"/>
  <c r="N14" i="19" s="1"/>
  <c r="M15" i="19"/>
  <c r="N15" i="19" s="1"/>
  <c r="M16" i="19"/>
  <c r="N16" i="19" s="1"/>
  <c r="J9" i="19"/>
  <c r="M10" i="19"/>
  <c r="N10" i="19" s="1"/>
  <c r="J10" i="19"/>
  <c r="J14" i="19"/>
  <c r="M13" i="19"/>
  <c r="N13" i="19" s="1"/>
  <c r="M18" i="19"/>
  <c r="N18" i="19" s="1"/>
  <c r="J23" i="19"/>
  <c r="J16" i="19"/>
  <c r="J19" i="19"/>
  <c r="M19" i="19"/>
  <c r="N19" i="19" s="1"/>
  <c r="E25" i="19"/>
  <c r="J17" i="19"/>
  <c r="J13" i="19"/>
  <c r="Y25" i="19"/>
  <c r="Z25" i="19" s="1"/>
  <c r="M20" i="19"/>
  <c r="N20" i="19" s="1"/>
  <c r="J12" i="19"/>
  <c r="J22" i="19"/>
  <c r="U25" i="19"/>
  <c r="V25" i="19" s="1"/>
  <c r="M21" i="19"/>
  <c r="N21" i="19" s="1"/>
  <c r="Q25" i="19"/>
  <c r="R25" i="19" s="1"/>
  <c r="J20" i="19"/>
  <c r="M23" i="19"/>
  <c r="N23" i="19" s="1"/>
  <c r="L25" i="19"/>
  <c r="D25" i="19"/>
  <c r="M17" i="19"/>
  <c r="N17" i="19" s="1"/>
  <c r="M9" i="19"/>
  <c r="N9" i="19" s="1"/>
  <c r="K25" i="19"/>
  <c r="M11" i="19"/>
  <c r="N11" i="19" s="1"/>
  <c r="R9" i="19"/>
  <c r="Z9" i="19"/>
  <c r="J11" i="19"/>
  <c r="E25" i="18"/>
  <c r="Y25" i="18"/>
  <c r="Z25" i="18" s="1"/>
  <c r="U25" i="18"/>
  <c r="V25" i="18" s="1"/>
  <c r="L25" i="18"/>
  <c r="K25" i="18"/>
  <c r="D25" i="18"/>
  <c r="Q25" i="18"/>
  <c r="R25" i="18" s="1"/>
  <c r="J11" i="18"/>
  <c r="J13" i="18"/>
  <c r="M21" i="18"/>
  <c r="N21" i="18" s="1"/>
  <c r="J12" i="18"/>
  <c r="J15" i="18"/>
  <c r="M20" i="18"/>
  <c r="N20" i="18" s="1"/>
  <c r="M22" i="18"/>
  <c r="N22" i="18" s="1"/>
  <c r="J9" i="18"/>
  <c r="J16" i="18"/>
  <c r="J14" i="18"/>
  <c r="J20" i="18"/>
  <c r="M11" i="18"/>
  <c r="N11" i="18" s="1"/>
  <c r="M19" i="18"/>
  <c r="N19" i="18" s="1"/>
  <c r="M23" i="18"/>
  <c r="N23" i="18" s="1"/>
  <c r="J22" i="18"/>
  <c r="M10" i="18"/>
  <c r="N10" i="18" s="1"/>
  <c r="M14" i="18"/>
  <c r="N14" i="18" s="1"/>
  <c r="M18" i="18"/>
  <c r="N18" i="18" s="1"/>
  <c r="J19" i="18"/>
  <c r="M13" i="18"/>
  <c r="N13" i="18" s="1"/>
  <c r="M15" i="18"/>
  <c r="N15" i="18" s="1"/>
  <c r="J23" i="18"/>
  <c r="M17" i="18"/>
  <c r="N17" i="18" s="1"/>
  <c r="M16" i="18"/>
  <c r="N16" i="18" s="1"/>
  <c r="J18" i="18"/>
  <c r="J21" i="18"/>
  <c r="J17" i="18"/>
  <c r="M9" i="18"/>
  <c r="J10" i="18"/>
  <c r="V10" i="18"/>
  <c r="M12" i="18"/>
  <c r="N12" i="18" s="1"/>
  <c r="R16" i="18"/>
  <c r="Z16" i="18"/>
  <c r="D105" i="4"/>
  <c r="C105" i="4"/>
  <c r="AC25" i="17"/>
  <c r="AB25" i="17"/>
  <c r="AA25" i="17"/>
  <c r="X25" i="17"/>
  <c r="W25" i="17"/>
  <c r="T25" i="17"/>
  <c r="S25" i="17"/>
  <c r="P25" i="17"/>
  <c r="O25" i="17"/>
  <c r="I25" i="17"/>
  <c r="H25" i="17"/>
  <c r="G25" i="17"/>
  <c r="F25" i="17"/>
  <c r="Y21" i="17"/>
  <c r="Z21" i="17" s="1"/>
  <c r="U21" i="17"/>
  <c r="V21" i="17" s="1"/>
  <c r="Q21" i="17"/>
  <c r="R21" i="17" s="1"/>
  <c r="L21" i="17"/>
  <c r="K21" i="17"/>
  <c r="E21" i="17"/>
  <c r="D21" i="17"/>
  <c r="Y18" i="17"/>
  <c r="Z18" i="17" s="1"/>
  <c r="U18" i="17"/>
  <c r="V18" i="17" s="1"/>
  <c r="Q18" i="17"/>
  <c r="R18" i="17" s="1"/>
  <c r="L18" i="17"/>
  <c r="K18" i="17"/>
  <c r="E18" i="17"/>
  <c r="D18" i="17"/>
  <c r="Y20" i="17"/>
  <c r="Z20" i="17" s="1"/>
  <c r="U20" i="17"/>
  <c r="V20" i="17" s="1"/>
  <c r="Q20" i="17"/>
  <c r="R20" i="17" s="1"/>
  <c r="L20" i="17"/>
  <c r="K20" i="17"/>
  <c r="E20" i="17"/>
  <c r="D20" i="17"/>
  <c r="Y23" i="17"/>
  <c r="Z23" i="17" s="1"/>
  <c r="U23" i="17"/>
  <c r="V23" i="17" s="1"/>
  <c r="Q23" i="17"/>
  <c r="R23" i="17" s="1"/>
  <c r="L23" i="17"/>
  <c r="K23" i="17"/>
  <c r="M23" i="17" s="1"/>
  <c r="N23" i="17" s="1"/>
  <c r="E23" i="17"/>
  <c r="D23" i="17"/>
  <c r="Y19" i="17"/>
  <c r="Z19" i="17" s="1"/>
  <c r="U19" i="17"/>
  <c r="V19" i="17" s="1"/>
  <c r="Q19" i="17"/>
  <c r="R19" i="17" s="1"/>
  <c r="L19" i="17"/>
  <c r="K19" i="17"/>
  <c r="E19" i="17"/>
  <c r="D19" i="17"/>
  <c r="Y22" i="17"/>
  <c r="Z22" i="17" s="1"/>
  <c r="U22" i="17"/>
  <c r="V22" i="17" s="1"/>
  <c r="Q22" i="17"/>
  <c r="R22" i="17" s="1"/>
  <c r="L22" i="17"/>
  <c r="K22" i="17"/>
  <c r="E22" i="17"/>
  <c r="D22" i="17"/>
  <c r="Y12" i="17"/>
  <c r="Z12" i="17" s="1"/>
  <c r="U12" i="17"/>
  <c r="V12" i="17" s="1"/>
  <c r="Q12" i="17"/>
  <c r="R12" i="17" s="1"/>
  <c r="L12" i="17"/>
  <c r="K12" i="17"/>
  <c r="E12" i="17"/>
  <c r="D12" i="17"/>
  <c r="Y15" i="17"/>
  <c r="Z15" i="17" s="1"/>
  <c r="U15" i="17"/>
  <c r="V15" i="17" s="1"/>
  <c r="Q15" i="17"/>
  <c r="R15" i="17" s="1"/>
  <c r="L15" i="17"/>
  <c r="K15" i="17"/>
  <c r="E15" i="17"/>
  <c r="D15" i="17"/>
  <c r="Y9" i="17"/>
  <c r="Z9" i="17" s="1"/>
  <c r="U9" i="17"/>
  <c r="V9" i="17" s="1"/>
  <c r="Q9" i="17"/>
  <c r="R9" i="17" s="1"/>
  <c r="L9" i="17"/>
  <c r="K9" i="17"/>
  <c r="E9" i="17"/>
  <c r="D9" i="17"/>
  <c r="Y13" i="17"/>
  <c r="Z13" i="17" s="1"/>
  <c r="U13" i="17"/>
  <c r="V13" i="17" s="1"/>
  <c r="Q13" i="17"/>
  <c r="R13" i="17" s="1"/>
  <c r="L13" i="17"/>
  <c r="K13" i="17"/>
  <c r="E13" i="17"/>
  <c r="D13" i="17"/>
  <c r="Y11" i="17"/>
  <c r="Z11" i="17" s="1"/>
  <c r="U11" i="17"/>
  <c r="V11" i="17" s="1"/>
  <c r="Q11" i="17"/>
  <c r="R11" i="17" s="1"/>
  <c r="L11" i="17"/>
  <c r="K11" i="17"/>
  <c r="E11" i="17"/>
  <c r="D11" i="17"/>
  <c r="Y17" i="17"/>
  <c r="Z17" i="17" s="1"/>
  <c r="U17" i="17"/>
  <c r="V17" i="17" s="1"/>
  <c r="Q17" i="17"/>
  <c r="R17" i="17" s="1"/>
  <c r="L17" i="17"/>
  <c r="K17" i="17"/>
  <c r="E17" i="17"/>
  <c r="D17" i="17"/>
  <c r="Y16" i="17"/>
  <c r="Z16" i="17" s="1"/>
  <c r="U16" i="17"/>
  <c r="V16" i="17" s="1"/>
  <c r="Q16" i="17"/>
  <c r="R16" i="17" s="1"/>
  <c r="L16" i="17"/>
  <c r="K16" i="17"/>
  <c r="E16" i="17"/>
  <c r="D16" i="17"/>
  <c r="Y14" i="17"/>
  <c r="Z14" i="17" s="1"/>
  <c r="U14" i="17"/>
  <c r="V14" i="17" s="1"/>
  <c r="Q14" i="17"/>
  <c r="R14" i="17" s="1"/>
  <c r="L14" i="17"/>
  <c r="K14" i="17"/>
  <c r="E14" i="17"/>
  <c r="D14" i="17"/>
  <c r="Y10" i="17"/>
  <c r="U10" i="17"/>
  <c r="Q10" i="17"/>
  <c r="L10" i="17"/>
  <c r="K10" i="17"/>
  <c r="E10" i="17"/>
  <c r="D10" i="17"/>
  <c r="H35" i="30" l="1"/>
  <c r="H35" i="29"/>
  <c r="H34" i="29"/>
  <c r="H32" i="30"/>
  <c r="G17" i="30"/>
  <c r="G17" i="29"/>
  <c r="F18" i="30"/>
  <c r="U50" i="24"/>
  <c r="T12" i="29"/>
  <c r="V12" i="30"/>
  <c r="F12" i="30"/>
  <c r="AC17" i="24"/>
  <c r="AD10" i="29"/>
  <c r="AF10" i="30"/>
  <c r="F22" i="30"/>
  <c r="U188" i="24"/>
  <c r="V21" i="30"/>
  <c r="T21" i="29"/>
  <c r="F14" i="30"/>
  <c r="N11" i="29"/>
  <c r="P11" i="30"/>
  <c r="O22" i="30"/>
  <c r="M22" i="29"/>
  <c r="U17" i="24"/>
  <c r="T10" i="29"/>
  <c r="V10" i="30"/>
  <c r="Z15" i="29"/>
  <c r="AB15" i="30"/>
  <c r="H34" i="30"/>
  <c r="W24" i="29"/>
  <c r="H32" i="29"/>
  <c r="U24" i="30"/>
  <c r="P12" i="30"/>
  <c r="N12" i="29"/>
  <c r="M21" i="29"/>
  <c r="O21" i="30"/>
  <c r="O11" i="30"/>
  <c r="M11" i="29"/>
  <c r="M17" i="29"/>
  <c r="O17" i="30"/>
  <c r="AC50" i="24"/>
  <c r="AD12" i="29"/>
  <c r="AF12" i="30"/>
  <c r="M13" i="29"/>
  <c r="O13" i="30"/>
  <c r="Z24" i="30"/>
  <c r="Y24" i="30"/>
  <c r="AE24" i="30"/>
  <c r="S24" i="29"/>
  <c r="Y188" i="24"/>
  <c r="AA21" i="30"/>
  <c r="Y21" i="29"/>
  <c r="N22" i="29"/>
  <c r="P22" i="30"/>
  <c r="Q98" i="24"/>
  <c r="Q15" i="30"/>
  <c r="O15" i="29"/>
  <c r="P20" i="30"/>
  <c r="N20" i="29"/>
  <c r="AC82" i="24"/>
  <c r="AD14" i="29"/>
  <c r="AF14" i="30"/>
  <c r="F20" i="30"/>
  <c r="N17" i="29"/>
  <c r="P17" i="30"/>
  <c r="G22" i="29"/>
  <c r="G22" i="30"/>
  <c r="O19" i="30"/>
  <c r="M19" i="29"/>
  <c r="G21" i="29"/>
  <c r="G21" i="30"/>
  <c r="G12" i="30"/>
  <c r="G12" i="29"/>
  <c r="G14" i="29"/>
  <c r="G14" i="30"/>
  <c r="U172" i="24"/>
  <c r="T20" i="29"/>
  <c r="V20" i="30"/>
  <c r="O12" i="30"/>
  <c r="M12" i="29"/>
  <c r="X24" i="29"/>
  <c r="AC24" i="29"/>
  <c r="M16" i="29"/>
  <c r="O16" i="30"/>
  <c r="F21" i="30"/>
  <c r="U141" i="24"/>
  <c r="T18" i="29"/>
  <c r="V18" i="30"/>
  <c r="U34" i="24"/>
  <c r="T11" i="29"/>
  <c r="V11" i="30"/>
  <c r="AC112" i="24"/>
  <c r="AD16" i="29"/>
  <c r="AF16" i="30"/>
  <c r="U126" i="24"/>
  <c r="V17" i="30"/>
  <c r="T17" i="29"/>
  <c r="F17" i="30"/>
  <c r="Y126" i="24"/>
  <c r="Y17" i="29"/>
  <c r="AA17" i="30"/>
  <c r="G19" i="29"/>
  <c r="G19" i="30"/>
  <c r="AC172" i="24"/>
  <c r="AD20" i="29"/>
  <c r="AF20" i="30"/>
  <c r="G16" i="30"/>
  <c r="G16" i="29"/>
  <c r="U67" i="24"/>
  <c r="V13" i="30"/>
  <c r="T13" i="29"/>
  <c r="F16" i="30"/>
  <c r="N19" i="29"/>
  <c r="P19" i="30"/>
  <c r="N18" i="29"/>
  <c r="P18" i="30"/>
  <c r="H33" i="29"/>
  <c r="H33" i="30"/>
  <c r="AC156" i="24"/>
  <c r="AF19" i="30"/>
  <c r="AD19" i="29"/>
  <c r="N13" i="29"/>
  <c r="P13" i="30"/>
  <c r="Y172" i="24"/>
  <c r="AA20" i="30"/>
  <c r="Y20" i="29"/>
  <c r="O14" i="30"/>
  <c r="M14" i="29"/>
  <c r="Y34" i="24"/>
  <c r="AA11" i="30"/>
  <c r="Y11" i="29"/>
  <c r="AC67" i="24"/>
  <c r="AF13" i="30"/>
  <c r="AD13" i="29"/>
  <c r="Y156" i="24"/>
  <c r="AA19" i="30"/>
  <c r="Y19" i="29"/>
  <c r="P16" i="30"/>
  <c r="N16" i="29"/>
  <c r="O20" i="30"/>
  <c r="M20" i="29"/>
  <c r="N10" i="29"/>
  <c r="P10" i="30"/>
  <c r="J13" i="17"/>
  <c r="U156" i="24"/>
  <c r="T19" i="29"/>
  <c r="V19" i="30"/>
  <c r="Y141" i="24"/>
  <c r="AA18" i="30"/>
  <c r="Y18" i="29"/>
  <c r="AC34" i="24"/>
  <c r="AD11" i="29"/>
  <c r="AF11" i="30"/>
  <c r="G18" i="30"/>
  <c r="G18" i="29"/>
  <c r="Y17" i="24"/>
  <c r="Y10" i="29"/>
  <c r="AA10" i="30"/>
  <c r="O10" i="30"/>
  <c r="M10" i="29"/>
  <c r="G20" i="30"/>
  <c r="G20" i="29"/>
  <c r="F13" i="30"/>
  <c r="F11" i="30"/>
  <c r="AD24" i="30"/>
  <c r="W15" i="30"/>
  <c r="U15" i="29"/>
  <c r="T24" i="30"/>
  <c r="U205" i="24"/>
  <c r="T22" i="29"/>
  <c r="V22" i="30"/>
  <c r="O18" i="30"/>
  <c r="M18" i="29"/>
  <c r="N14" i="29"/>
  <c r="P14" i="30"/>
  <c r="Y112" i="24"/>
  <c r="AA16" i="30"/>
  <c r="Y16" i="29"/>
  <c r="Y82" i="24"/>
  <c r="Y14" i="29"/>
  <c r="AA14" i="30"/>
  <c r="AC205" i="24"/>
  <c r="AD22" i="29"/>
  <c r="AF22" i="30"/>
  <c r="AC141" i="24"/>
  <c r="AD18" i="29"/>
  <c r="AF18" i="30"/>
  <c r="Y67" i="24"/>
  <c r="AA13" i="30"/>
  <c r="Y13" i="29"/>
  <c r="U112" i="24"/>
  <c r="T16" i="29"/>
  <c r="V16" i="30"/>
  <c r="F19" i="30"/>
  <c r="Y205" i="24"/>
  <c r="AA22" i="30"/>
  <c r="Y22" i="29"/>
  <c r="G13" i="29"/>
  <c r="G13" i="30"/>
  <c r="F10" i="30"/>
  <c r="H26" i="30" s="1"/>
  <c r="Y50" i="24"/>
  <c r="AA12" i="30"/>
  <c r="Y12" i="29"/>
  <c r="AC126" i="24"/>
  <c r="AF17" i="30"/>
  <c r="AD17" i="29"/>
  <c r="U82" i="24"/>
  <c r="T14" i="29"/>
  <c r="V14" i="30"/>
  <c r="N21" i="29"/>
  <c r="P21" i="30"/>
  <c r="AC188" i="24"/>
  <c r="AF21" i="30"/>
  <c r="AD21" i="29"/>
  <c r="AG15" i="30"/>
  <c r="AE15" i="29"/>
  <c r="AB24" i="29"/>
  <c r="R24" i="29"/>
  <c r="T216" i="24"/>
  <c r="U216" i="24" s="1"/>
  <c r="T258" i="24"/>
  <c r="U258" i="24" s="1"/>
  <c r="T288" i="24"/>
  <c r="U288" i="24" s="1"/>
  <c r="T290" i="24"/>
  <c r="U290" i="24" s="1"/>
  <c r="T218" i="24"/>
  <c r="U218" i="24" s="1"/>
  <c r="T298" i="24"/>
  <c r="U298" i="24" s="1"/>
  <c r="T306" i="24"/>
  <c r="U306" i="24" s="1"/>
  <c r="T250" i="24"/>
  <c r="U250" i="24" s="1"/>
  <c r="T242" i="24"/>
  <c r="U242" i="24" s="1"/>
  <c r="T322" i="24"/>
  <c r="U322" i="24" s="1"/>
  <c r="T330" i="24"/>
  <c r="U330" i="24" s="1"/>
  <c r="T338" i="24"/>
  <c r="U338" i="24" s="1"/>
  <c r="T266" i="24"/>
  <c r="U266" i="24" s="1"/>
  <c r="M82" i="24"/>
  <c r="K304" i="24"/>
  <c r="T304" i="24" s="1"/>
  <c r="U304" i="24" s="1"/>
  <c r="J13" i="25"/>
  <c r="R13" i="25" s="1"/>
  <c r="G272" i="24"/>
  <c r="T272" i="24" s="1"/>
  <c r="U272" i="24" s="1"/>
  <c r="T280" i="24"/>
  <c r="U280" i="24" s="1"/>
  <c r="T344" i="24"/>
  <c r="U344" i="24" s="1"/>
  <c r="T320" i="24"/>
  <c r="U320" i="24" s="1"/>
  <c r="T264" i="24"/>
  <c r="U264" i="24" s="1"/>
  <c r="T328" i="24"/>
  <c r="U328" i="24" s="1"/>
  <c r="T336" i="24"/>
  <c r="U336" i="24" s="1"/>
  <c r="J8" i="25"/>
  <c r="R8" i="25" s="1"/>
  <c r="H232" i="24"/>
  <c r="T232" i="24" s="1"/>
  <c r="U232" i="24" s="1"/>
  <c r="T248" i="24"/>
  <c r="U248" i="24" s="1"/>
  <c r="J16" i="25"/>
  <c r="R16" i="25" s="1"/>
  <c r="G296" i="24"/>
  <c r="T296" i="24" s="1"/>
  <c r="U296" i="24" s="1"/>
  <c r="T224" i="24"/>
  <c r="U224" i="24" s="1"/>
  <c r="T312" i="24"/>
  <c r="U312" i="24" s="1"/>
  <c r="T234" i="24"/>
  <c r="U234" i="24" s="1"/>
  <c r="T314" i="24"/>
  <c r="U314" i="24" s="1"/>
  <c r="T282" i="24"/>
  <c r="U282" i="24" s="1"/>
  <c r="T256" i="24"/>
  <c r="U256" i="24" s="1"/>
  <c r="J21" i="25"/>
  <c r="R21" i="25" s="1"/>
  <c r="T274" i="24"/>
  <c r="U274" i="24" s="1"/>
  <c r="T240" i="24"/>
  <c r="U240" i="24" s="1"/>
  <c r="J33" i="25"/>
  <c r="R33" i="25" s="1"/>
  <c r="AK35" i="25" s="1"/>
  <c r="J38" i="25"/>
  <c r="R38" i="25" s="1"/>
  <c r="AG35" i="25" s="1"/>
  <c r="J39" i="25"/>
  <c r="R39" i="25" s="1"/>
  <c r="E23" i="25"/>
  <c r="M23" i="25" s="1"/>
  <c r="J11" i="25"/>
  <c r="R11" i="25" s="1"/>
  <c r="J32" i="25"/>
  <c r="R32" i="25" s="1"/>
  <c r="J36" i="25"/>
  <c r="R36" i="25" s="1"/>
  <c r="AI35" i="25" s="1"/>
  <c r="J31" i="25"/>
  <c r="R31" i="25" s="1"/>
  <c r="J30" i="25"/>
  <c r="R30" i="25" s="1"/>
  <c r="E40" i="25"/>
  <c r="M40" i="25" s="1"/>
  <c r="J29" i="25"/>
  <c r="R29" i="25" s="1"/>
  <c r="J37" i="25"/>
  <c r="R37" i="25" s="1"/>
  <c r="D40" i="25"/>
  <c r="L40" i="25" s="1"/>
  <c r="J35" i="25"/>
  <c r="R35" i="25" s="1"/>
  <c r="J34" i="25"/>
  <c r="R34" i="25" s="1"/>
  <c r="J9" i="25"/>
  <c r="R9" i="25" s="1"/>
  <c r="M17" i="24"/>
  <c r="J6" i="25"/>
  <c r="R6" i="25" s="1"/>
  <c r="AG12" i="25" s="1"/>
  <c r="J15" i="25"/>
  <c r="R15" i="25" s="1"/>
  <c r="J14" i="25"/>
  <c r="R14" i="25" s="1"/>
  <c r="J7" i="25"/>
  <c r="R7" i="25" s="1"/>
  <c r="J18" i="25"/>
  <c r="R18" i="25" s="1"/>
  <c r="D23" i="25"/>
  <c r="L23" i="25" s="1"/>
  <c r="J22" i="25"/>
  <c r="R22" i="25" s="1"/>
  <c r="J10" i="25"/>
  <c r="R10" i="25" s="1"/>
  <c r="J12" i="25"/>
  <c r="R12" i="25" s="1"/>
  <c r="J17" i="25"/>
  <c r="R17" i="25" s="1"/>
  <c r="AK12" i="25" s="1"/>
  <c r="J19" i="25"/>
  <c r="R19" i="25" s="1"/>
  <c r="AI12" i="25" s="1"/>
  <c r="J20" i="25"/>
  <c r="R20" i="25" s="1"/>
  <c r="P82" i="24"/>
  <c r="M172" i="24"/>
  <c r="M141" i="24"/>
  <c r="M126" i="24"/>
  <c r="M50" i="24"/>
  <c r="P205" i="24"/>
  <c r="Q193" i="24"/>
  <c r="P112" i="24"/>
  <c r="M205" i="24"/>
  <c r="M67" i="24"/>
  <c r="Q177" i="24"/>
  <c r="P188" i="24"/>
  <c r="P126" i="24"/>
  <c r="P156" i="24"/>
  <c r="Q146" i="24"/>
  <c r="M34" i="24"/>
  <c r="Q55" i="24"/>
  <c r="P67" i="24"/>
  <c r="P17" i="24"/>
  <c r="M188" i="24"/>
  <c r="M112" i="24"/>
  <c r="P50" i="24"/>
  <c r="Q39" i="24"/>
  <c r="P172" i="24"/>
  <c r="M156" i="24"/>
  <c r="P34" i="24"/>
  <c r="P141" i="24"/>
  <c r="Q131" i="24"/>
  <c r="J25" i="22"/>
  <c r="M25" i="22"/>
  <c r="N25" i="22" s="1"/>
  <c r="J25" i="20"/>
  <c r="N10" i="20"/>
  <c r="M25" i="20"/>
  <c r="N25" i="20" s="1"/>
  <c r="J25" i="19"/>
  <c r="M25" i="19"/>
  <c r="N25" i="19" s="1"/>
  <c r="N9" i="18"/>
  <c r="M25" i="18"/>
  <c r="N25" i="18" s="1"/>
  <c r="J25" i="18"/>
  <c r="M9" i="17"/>
  <c r="N9" i="17" s="1"/>
  <c r="M19" i="17"/>
  <c r="N19" i="17" s="1"/>
  <c r="J23" i="17"/>
  <c r="M20" i="17"/>
  <c r="N20" i="17" s="1"/>
  <c r="J21" i="17"/>
  <c r="J22" i="17"/>
  <c r="J15" i="17"/>
  <c r="J17" i="17"/>
  <c r="M10" i="17"/>
  <c r="J16" i="17"/>
  <c r="J9" i="17"/>
  <c r="M13" i="17"/>
  <c r="N13" i="17" s="1"/>
  <c r="M11" i="17"/>
  <c r="N11" i="17" s="1"/>
  <c r="M15" i="17"/>
  <c r="N15" i="17" s="1"/>
  <c r="M12" i="17"/>
  <c r="N12" i="17" s="1"/>
  <c r="J20" i="17"/>
  <c r="M21" i="17"/>
  <c r="N21" i="17" s="1"/>
  <c r="Q25" i="17"/>
  <c r="R25" i="17" s="1"/>
  <c r="M22" i="17"/>
  <c r="N22" i="17" s="1"/>
  <c r="J11" i="17"/>
  <c r="M18" i="17"/>
  <c r="N18" i="17" s="1"/>
  <c r="Y25" i="17"/>
  <c r="Z25" i="17" s="1"/>
  <c r="M17" i="17"/>
  <c r="N17" i="17" s="1"/>
  <c r="J12" i="17"/>
  <c r="J19" i="17"/>
  <c r="J18" i="17"/>
  <c r="U25" i="17"/>
  <c r="V25" i="17" s="1"/>
  <c r="V10" i="17"/>
  <c r="L25" i="17"/>
  <c r="M14" i="17"/>
  <c r="N14" i="17" s="1"/>
  <c r="M16" i="17"/>
  <c r="N16" i="17" s="1"/>
  <c r="K25" i="17"/>
  <c r="N10" i="17"/>
  <c r="D25" i="17"/>
  <c r="J14" i="17"/>
  <c r="E25" i="17"/>
  <c r="J10" i="17"/>
  <c r="R10" i="17"/>
  <c r="Z10" i="17"/>
  <c r="D98" i="4"/>
  <c r="C98" i="4"/>
  <c r="K18" i="16"/>
  <c r="AC25" i="16"/>
  <c r="AB25" i="16"/>
  <c r="AA25" i="16"/>
  <c r="X25" i="16"/>
  <c r="W25" i="16"/>
  <c r="T25" i="16"/>
  <c r="S25" i="16"/>
  <c r="P25" i="16"/>
  <c r="O25" i="16"/>
  <c r="I25" i="16"/>
  <c r="H25" i="16"/>
  <c r="G25" i="16"/>
  <c r="F25" i="16"/>
  <c r="Y18" i="16"/>
  <c r="Z18" i="16" s="1"/>
  <c r="U18" i="16"/>
  <c r="V18" i="16" s="1"/>
  <c r="Q18" i="16"/>
  <c r="R18" i="16" s="1"/>
  <c r="L18" i="16"/>
  <c r="E18" i="16"/>
  <c r="D18" i="16"/>
  <c r="Y23" i="16"/>
  <c r="Z23" i="16" s="1"/>
  <c r="U23" i="16"/>
  <c r="V23" i="16" s="1"/>
  <c r="Q23" i="16"/>
  <c r="R23" i="16" s="1"/>
  <c r="L23" i="16"/>
  <c r="K23" i="16"/>
  <c r="E23" i="16"/>
  <c r="D23" i="16"/>
  <c r="Y22" i="16"/>
  <c r="Z22" i="16" s="1"/>
  <c r="U22" i="16"/>
  <c r="V22" i="16" s="1"/>
  <c r="Q22" i="16"/>
  <c r="R22" i="16" s="1"/>
  <c r="L22" i="16"/>
  <c r="K22" i="16"/>
  <c r="E22" i="16"/>
  <c r="D22" i="16"/>
  <c r="Y21" i="16"/>
  <c r="Z21" i="16" s="1"/>
  <c r="U21" i="16"/>
  <c r="V21" i="16" s="1"/>
  <c r="Q21" i="16"/>
  <c r="R21" i="16" s="1"/>
  <c r="L21" i="16"/>
  <c r="K21" i="16"/>
  <c r="E21" i="16"/>
  <c r="D21" i="16"/>
  <c r="Y20" i="16"/>
  <c r="Z20" i="16" s="1"/>
  <c r="U20" i="16"/>
  <c r="V20" i="16" s="1"/>
  <c r="Q20" i="16"/>
  <c r="R20" i="16" s="1"/>
  <c r="L20" i="16"/>
  <c r="K20" i="16"/>
  <c r="E20" i="16"/>
  <c r="D20" i="16"/>
  <c r="Y11" i="16"/>
  <c r="Z11" i="16" s="1"/>
  <c r="U11" i="16"/>
  <c r="V11" i="16" s="1"/>
  <c r="Q11" i="16"/>
  <c r="R11" i="16" s="1"/>
  <c r="L11" i="16"/>
  <c r="K11" i="16"/>
  <c r="E11" i="16"/>
  <c r="D11" i="16"/>
  <c r="J11" i="16" s="1"/>
  <c r="Y12" i="16"/>
  <c r="Z12" i="16" s="1"/>
  <c r="U12" i="16"/>
  <c r="V12" i="16" s="1"/>
  <c r="Q12" i="16"/>
  <c r="R12" i="16" s="1"/>
  <c r="L12" i="16"/>
  <c r="K12" i="16"/>
  <c r="E12" i="16"/>
  <c r="D12" i="16"/>
  <c r="Y19" i="16"/>
  <c r="Z19" i="16" s="1"/>
  <c r="U19" i="16"/>
  <c r="V19" i="16" s="1"/>
  <c r="Q19" i="16"/>
  <c r="R19" i="16" s="1"/>
  <c r="L19" i="16"/>
  <c r="K19" i="16"/>
  <c r="E19" i="16"/>
  <c r="D19" i="16"/>
  <c r="Y10" i="16"/>
  <c r="Z10" i="16" s="1"/>
  <c r="U10" i="16"/>
  <c r="V10" i="16" s="1"/>
  <c r="Q10" i="16"/>
  <c r="R10" i="16" s="1"/>
  <c r="L10" i="16"/>
  <c r="K10" i="16"/>
  <c r="E10" i="16"/>
  <c r="D10" i="16"/>
  <c r="Y17" i="16"/>
  <c r="Z17" i="16" s="1"/>
  <c r="U17" i="16"/>
  <c r="V17" i="16" s="1"/>
  <c r="Q17" i="16"/>
  <c r="R17" i="16" s="1"/>
  <c r="L17" i="16"/>
  <c r="K17" i="16"/>
  <c r="E17" i="16"/>
  <c r="D17" i="16"/>
  <c r="Y16" i="16"/>
  <c r="Z16" i="16" s="1"/>
  <c r="U16" i="16"/>
  <c r="V16" i="16" s="1"/>
  <c r="Q16" i="16"/>
  <c r="R16" i="16" s="1"/>
  <c r="L16" i="16"/>
  <c r="K16" i="16"/>
  <c r="E16" i="16"/>
  <c r="D16" i="16"/>
  <c r="Y9" i="16"/>
  <c r="Z9" i="16" s="1"/>
  <c r="U9" i="16"/>
  <c r="V9" i="16" s="1"/>
  <c r="Q9" i="16"/>
  <c r="R9" i="16" s="1"/>
  <c r="L9" i="16"/>
  <c r="K9" i="16"/>
  <c r="E9" i="16"/>
  <c r="D9" i="16"/>
  <c r="Y14" i="16"/>
  <c r="Z14" i="16" s="1"/>
  <c r="U14" i="16"/>
  <c r="V14" i="16" s="1"/>
  <c r="Q14" i="16"/>
  <c r="R14" i="16" s="1"/>
  <c r="L14" i="16"/>
  <c r="K14" i="16"/>
  <c r="E14" i="16"/>
  <c r="D14" i="16"/>
  <c r="Y15" i="16"/>
  <c r="Z15" i="16" s="1"/>
  <c r="U15" i="16"/>
  <c r="V15" i="16" s="1"/>
  <c r="Q15" i="16"/>
  <c r="R15" i="16" s="1"/>
  <c r="L15" i="16"/>
  <c r="K15" i="16"/>
  <c r="E15" i="16"/>
  <c r="D15" i="16"/>
  <c r="Y13" i="16"/>
  <c r="U13" i="16"/>
  <c r="Q13" i="16"/>
  <c r="L13" i="16"/>
  <c r="K13" i="16"/>
  <c r="E13" i="16"/>
  <c r="D13" i="16"/>
  <c r="J14" i="16" l="1"/>
  <c r="M16" i="16"/>
  <c r="N16" i="16" s="1"/>
  <c r="J10" i="16"/>
  <c r="M12" i="16"/>
  <c r="N12" i="16" s="1"/>
  <c r="M22" i="16"/>
  <c r="N22" i="16" s="1"/>
  <c r="H28" i="29"/>
  <c r="V24" i="30"/>
  <c r="H28" i="30"/>
  <c r="O24" i="30"/>
  <c r="AG11" i="30"/>
  <c r="AE11" i="29"/>
  <c r="P24" i="30"/>
  <c r="AG19" i="30"/>
  <c r="AE19" i="29"/>
  <c r="W11" i="30"/>
  <c r="U11" i="29"/>
  <c r="AG14" i="30"/>
  <c r="AE14" i="29"/>
  <c r="W12" i="30"/>
  <c r="U12" i="29"/>
  <c r="Q50" i="24"/>
  <c r="Q12" i="30"/>
  <c r="O12" i="29"/>
  <c r="Q156" i="24"/>
  <c r="Q19" i="30"/>
  <c r="O19" i="29"/>
  <c r="Q205" i="24"/>
  <c r="Q22" i="30"/>
  <c r="O22" i="29"/>
  <c r="Z22" i="29"/>
  <c r="AB22" i="30"/>
  <c r="AB13" i="30"/>
  <c r="Z13" i="29"/>
  <c r="AA24" i="30"/>
  <c r="N24" i="29"/>
  <c r="AF24" i="30"/>
  <c r="AG24" i="30" s="1"/>
  <c r="Z19" i="29"/>
  <c r="AB19" i="30"/>
  <c r="AG20" i="30"/>
  <c r="AE20" i="29"/>
  <c r="Q126" i="24"/>
  <c r="O17" i="29"/>
  <c r="Q17" i="30"/>
  <c r="AB12" i="30"/>
  <c r="Z12" i="29"/>
  <c r="Z14" i="29"/>
  <c r="AB14" i="30"/>
  <c r="Y24" i="29"/>
  <c r="Z24" i="29" s="1"/>
  <c r="H31" i="29" s="1"/>
  <c r="U17" i="29"/>
  <c r="W17" i="30"/>
  <c r="AB21" i="30"/>
  <c r="Z21" i="29"/>
  <c r="AD24" i="29"/>
  <c r="AE24" i="29" s="1"/>
  <c r="Q188" i="24"/>
  <c r="O21" i="29"/>
  <c r="Q21" i="30"/>
  <c r="Z10" i="29"/>
  <c r="AB10" i="30"/>
  <c r="AB20" i="30"/>
  <c r="Z20" i="29"/>
  <c r="W14" i="30"/>
  <c r="U14" i="29"/>
  <c r="H26" i="29"/>
  <c r="AG18" i="30"/>
  <c r="AE18" i="29"/>
  <c r="W22" i="30"/>
  <c r="U22" i="29"/>
  <c r="AG12" i="30"/>
  <c r="AE12" i="29"/>
  <c r="T24" i="29"/>
  <c r="U24" i="29" s="1"/>
  <c r="H30" i="29" s="1"/>
  <c r="AG10" i="30"/>
  <c r="AE10" i="29"/>
  <c r="J17" i="16"/>
  <c r="J23" i="16"/>
  <c r="Q34" i="24"/>
  <c r="Q11" i="30"/>
  <c r="O11" i="29"/>
  <c r="Q67" i="24"/>
  <c r="O13" i="29"/>
  <c r="Q13" i="30"/>
  <c r="AB16" i="30"/>
  <c r="Z16" i="29"/>
  <c r="W24" i="30"/>
  <c r="H30" i="30" s="1"/>
  <c r="AB17" i="30"/>
  <c r="Z17" i="29"/>
  <c r="AG16" i="30"/>
  <c r="AE16" i="29"/>
  <c r="P15" i="29"/>
  <c r="R15" i="30"/>
  <c r="W10" i="30"/>
  <c r="U10" i="29"/>
  <c r="Z18" i="29"/>
  <c r="AB18" i="30"/>
  <c r="AE13" i="29"/>
  <c r="AG13" i="30"/>
  <c r="U13" i="29"/>
  <c r="W13" i="30"/>
  <c r="W18" i="30"/>
  <c r="U18" i="29"/>
  <c r="Q141" i="24"/>
  <c r="Q18" i="30"/>
  <c r="O18" i="29"/>
  <c r="Q17" i="24"/>
  <c r="O10" i="29"/>
  <c r="Q10" i="30"/>
  <c r="Q82" i="24"/>
  <c r="O14" i="29"/>
  <c r="Q14" i="30"/>
  <c r="W16" i="30"/>
  <c r="U16" i="29"/>
  <c r="W19" i="30"/>
  <c r="U19" i="29"/>
  <c r="Z11" i="29"/>
  <c r="AB11" i="30"/>
  <c r="AB24" i="30"/>
  <c r="H31" i="30" s="1"/>
  <c r="W21" i="30"/>
  <c r="U21" i="29"/>
  <c r="Q172" i="24"/>
  <c r="Q20" i="30"/>
  <c r="O20" i="29"/>
  <c r="Q112" i="24"/>
  <c r="Q16" i="30"/>
  <c r="O16" i="29"/>
  <c r="AE21" i="29"/>
  <c r="AG21" i="30"/>
  <c r="AE17" i="29"/>
  <c r="AG17" i="30"/>
  <c r="AG22" i="30"/>
  <c r="AE22" i="29"/>
  <c r="M24" i="29"/>
  <c r="W20" i="30"/>
  <c r="U20" i="29"/>
  <c r="J40" i="25"/>
  <c r="R40" i="25" s="1"/>
  <c r="J23" i="25"/>
  <c r="R23" i="25" s="1"/>
  <c r="M25" i="17"/>
  <c r="N25" i="17" s="1"/>
  <c r="J25" i="17"/>
  <c r="M19" i="16"/>
  <c r="N19" i="16" s="1"/>
  <c r="M9" i="16"/>
  <c r="N9" i="16" s="1"/>
  <c r="J12" i="16"/>
  <c r="J22" i="16"/>
  <c r="U25" i="16"/>
  <c r="V25" i="16" s="1"/>
  <c r="M11" i="16"/>
  <c r="N11" i="16" s="1"/>
  <c r="M23" i="16"/>
  <c r="N23" i="16" s="1"/>
  <c r="K25" i="16"/>
  <c r="J9" i="16"/>
  <c r="J19" i="16"/>
  <c r="J21" i="16"/>
  <c r="M14" i="16"/>
  <c r="N14" i="16" s="1"/>
  <c r="M10" i="16"/>
  <c r="N10" i="16" s="1"/>
  <c r="M20" i="16"/>
  <c r="N20" i="16" s="1"/>
  <c r="M18" i="16"/>
  <c r="N18" i="16" s="1"/>
  <c r="Y25" i="16"/>
  <c r="Z25" i="16" s="1"/>
  <c r="L25" i="16"/>
  <c r="M17" i="16"/>
  <c r="N17" i="16" s="1"/>
  <c r="J20" i="16"/>
  <c r="J18" i="16"/>
  <c r="M13" i="16"/>
  <c r="N13" i="16" s="1"/>
  <c r="D25" i="16"/>
  <c r="E25" i="16"/>
  <c r="Q25" i="16"/>
  <c r="R25" i="16" s="1"/>
  <c r="J16" i="16"/>
  <c r="M21" i="16"/>
  <c r="N21" i="16" s="1"/>
  <c r="J13" i="16"/>
  <c r="V13" i="16"/>
  <c r="M15" i="16"/>
  <c r="N15" i="16" s="1"/>
  <c r="J15" i="16"/>
  <c r="R13" i="16"/>
  <c r="Z13" i="16"/>
  <c r="D91" i="4"/>
  <c r="C91" i="4"/>
  <c r="AC25" i="15"/>
  <c r="AB25" i="15"/>
  <c r="AA25" i="15"/>
  <c r="X25" i="15"/>
  <c r="W25" i="15"/>
  <c r="T25" i="15"/>
  <c r="S25" i="15"/>
  <c r="P25" i="15"/>
  <c r="O25" i="15"/>
  <c r="I25" i="15"/>
  <c r="H25" i="15"/>
  <c r="G25" i="15"/>
  <c r="F25" i="15"/>
  <c r="Y11" i="15"/>
  <c r="Z11" i="15" s="1"/>
  <c r="U11" i="15"/>
  <c r="V11" i="15" s="1"/>
  <c r="Q11" i="15"/>
  <c r="R11" i="15" s="1"/>
  <c r="L11" i="15"/>
  <c r="K11" i="15"/>
  <c r="E11" i="15"/>
  <c r="D11" i="15"/>
  <c r="Y21" i="15"/>
  <c r="Z21" i="15" s="1"/>
  <c r="U21" i="15"/>
  <c r="V21" i="15" s="1"/>
  <c r="Q21" i="15"/>
  <c r="R21" i="15" s="1"/>
  <c r="L21" i="15"/>
  <c r="K21" i="15"/>
  <c r="E21" i="15"/>
  <c r="D21" i="15"/>
  <c r="Y16" i="15"/>
  <c r="Z16" i="15" s="1"/>
  <c r="U16" i="15"/>
  <c r="V16" i="15" s="1"/>
  <c r="Q16" i="15"/>
  <c r="R16" i="15" s="1"/>
  <c r="L16" i="15"/>
  <c r="K16" i="15"/>
  <c r="E16" i="15"/>
  <c r="D16" i="15"/>
  <c r="Y15" i="15"/>
  <c r="Z15" i="15" s="1"/>
  <c r="U15" i="15"/>
  <c r="V15" i="15" s="1"/>
  <c r="Q15" i="15"/>
  <c r="R15" i="15" s="1"/>
  <c r="L15" i="15"/>
  <c r="K15" i="15"/>
  <c r="E15" i="15"/>
  <c r="D15" i="15"/>
  <c r="Y19" i="15"/>
  <c r="Z19" i="15" s="1"/>
  <c r="U19" i="15"/>
  <c r="V19" i="15" s="1"/>
  <c r="Q19" i="15"/>
  <c r="R19" i="15" s="1"/>
  <c r="L19" i="15"/>
  <c r="K19" i="15"/>
  <c r="E19" i="15"/>
  <c r="D19" i="15"/>
  <c r="Y22" i="15"/>
  <c r="Z22" i="15" s="1"/>
  <c r="U22" i="15"/>
  <c r="V22" i="15" s="1"/>
  <c r="Q22" i="15"/>
  <c r="R22" i="15" s="1"/>
  <c r="L22" i="15"/>
  <c r="K22" i="15"/>
  <c r="E22" i="15"/>
  <c r="D22" i="15"/>
  <c r="Y18" i="15"/>
  <c r="Z18" i="15" s="1"/>
  <c r="U18" i="15"/>
  <c r="V18" i="15" s="1"/>
  <c r="Q18" i="15"/>
  <c r="R18" i="15" s="1"/>
  <c r="L18" i="15"/>
  <c r="K18" i="15"/>
  <c r="E18" i="15"/>
  <c r="D18" i="15"/>
  <c r="Y17" i="15"/>
  <c r="Z17" i="15" s="1"/>
  <c r="U17" i="15"/>
  <c r="V17" i="15" s="1"/>
  <c r="Q17" i="15"/>
  <c r="R17" i="15" s="1"/>
  <c r="L17" i="15"/>
  <c r="K17" i="15"/>
  <c r="E17" i="15"/>
  <c r="D17" i="15"/>
  <c r="Y20" i="15"/>
  <c r="Z20" i="15" s="1"/>
  <c r="U20" i="15"/>
  <c r="V20" i="15" s="1"/>
  <c r="Q20" i="15"/>
  <c r="R20" i="15" s="1"/>
  <c r="L20" i="15"/>
  <c r="K20" i="15"/>
  <c r="E20" i="15"/>
  <c r="D20" i="15"/>
  <c r="Y23" i="15"/>
  <c r="Z23" i="15" s="1"/>
  <c r="U23" i="15"/>
  <c r="V23" i="15" s="1"/>
  <c r="Q23" i="15"/>
  <c r="R23" i="15" s="1"/>
  <c r="L23" i="15"/>
  <c r="K23" i="15"/>
  <c r="E23" i="15"/>
  <c r="D23" i="15"/>
  <c r="Y13" i="15"/>
  <c r="Z13" i="15" s="1"/>
  <c r="U13" i="15"/>
  <c r="V13" i="15" s="1"/>
  <c r="Q13" i="15"/>
  <c r="R13" i="15" s="1"/>
  <c r="L13" i="15"/>
  <c r="K13" i="15"/>
  <c r="E13" i="15"/>
  <c r="D13" i="15"/>
  <c r="Y12" i="15"/>
  <c r="Z12" i="15" s="1"/>
  <c r="U12" i="15"/>
  <c r="V12" i="15" s="1"/>
  <c r="Q12" i="15"/>
  <c r="R12" i="15" s="1"/>
  <c r="L12" i="15"/>
  <c r="K12" i="15"/>
  <c r="E12" i="15"/>
  <c r="D12" i="15"/>
  <c r="Y9" i="15"/>
  <c r="Z9" i="15" s="1"/>
  <c r="U9" i="15"/>
  <c r="V9" i="15" s="1"/>
  <c r="Q9" i="15"/>
  <c r="R9" i="15" s="1"/>
  <c r="L9" i="15"/>
  <c r="K9" i="15"/>
  <c r="E9" i="15"/>
  <c r="D9" i="15"/>
  <c r="Y10" i="15"/>
  <c r="Z10" i="15" s="1"/>
  <c r="U10" i="15"/>
  <c r="V10" i="15" s="1"/>
  <c r="Q10" i="15"/>
  <c r="R10" i="15" s="1"/>
  <c r="L10" i="15"/>
  <c r="K10" i="15"/>
  <c r="E10" i="15"/>
  <c r="D10" i="15"/>
  <c r="Y14" i="15"/>
  <c r="U14" i="15"/>
  <c r="Q14" i="15"/>
  <c r="L14" i="15"/>
  <c r="K14" i="15"/>
  <c r="E14" i="15"/>
  <c r="D14" i="15"/>
  <c r="P18" i="29" l="1"/>
  <c r="R18" i="30"/>
  <c r="P19" i="29"/>
  <c r="R19" i="30"/>
  <c r="R11" i="30"/>
  <c r="P11" i="29"/>
  <c r="R16" i="30"/>
  <c r="P16" i="29"/>
  <c r="Q24" i="30"/>
  <c r="P14" i="29"/>
  <c r="R14" i="30"/>
  <c r="R12" i="30"/>
  <c r="P12" i="29"/>
  <c r="O24" i="29"/>
  <c r="P24" i="29" s="1"/>
  <c r="H29" i="29" s="1"/>
  <c r="R17" i="30"/>
  <c r="P17" i="29"/>
  <c r="P22" i="29"/>
  <c r="R22" i="30"/>
  <c r="P10" i="29"/>
  <c r="R10" i="30"/>
  <c r="R20" i="30"/>
  <c r="P20" i="29"/>
  <c r="R13" i="30"/>
  <c r="P13" i="29"/>
  <c r="R21" i="30"/>
  <c r="P21" i="29"/>
  <c r="R24" i="30"/>
  <c r="H29" i="30" s="1"/>
  <c r="J25" i="16"/>
  <c r="M25" i="16"/>
  <c r="N25" i="16" s="1"/>
  <c r="J23" i="15"/>
  <c r="M17" i="15"/>
  <c r="N17" i="15" s="1"/>
  <c r="M11" i="15"/>
  <c r="N11" i="15" s="1"/>
  <c r="U25" i="15"/>
  <c r="V25" i="15" s="1"/>
  <c r="J22" i="15"/>
  <c r="J21" i="15"/>
  <c r="D25" i="15"/>
  <c r="M20" i="15"/>
  <c r="N20" i="15" s="1"/>
  <c r="M19" i="15"/>
  <c r="N19" i="15" s="1"/>
  <c r="M15" i="15"/>
  <c r="N15" i="15" s="1"/>
  <c r="M9" i="15"/>
  <c r="N9" i="15" s="1"/>
  <c r="M12" i="15"/>
  <c r="N12" i="15" s="1"/>
  <c r="J20" i="15"/>
  <c r="J9" i="15"/>
  <c r="J19" i="15"/>
  <c r="L25" i="15"/>
  <c r="J14" i="15"/>
  <c r="Q25" i="15"/>
  <c r="R25" i="15" s="1"/>
  <c r="J13" i="15"/>
  <c r="J18" i="15"/>
  <c r="J16" i="15"/>
  <c r="E25" i="15"/>
  <c r="J10" i="15"/>
  <c r="K25" i="15"/>
  <c r="Y25" i="15"/>
  <c r="Z25" i="15" s="1"/>
  <c r="M10" i="15"/>
  <c r="N10" i="15" s="1"/>
  <c r="J12" i="15"/>
  <c r="M13" i="15"/>
  <c r="N13" i="15" s="1"/>
  <c r="M23" i="15"/>
  <c r="N23" i="15" s="1"/>
  <c r="J17" i="15"/>
  <c r="M18" i="15"/>
  <c r="N18" i="15" s="1"/>
  <c r="M22" i="15"/>
  <c r="N22" i="15" s="1"/>
  <c r="J15" i="15"/>
  <c r="M16" i="15"/>
  <c r="N16" i="15" s="1"/>
  <c r="M21" i="15"/>
  <c r="N21" i="15" s="1"/>
  <c r="J11" i="15"/>
  <c r="M14" i="15"/>
  <c r="V14" i="15"/>
  <c r="R14" i="15"/>
  <c r="Z14" i="15"/>
  <c r="K17" i="14"/>
  <c r="L17" i="14"/>
  <c r="J25" i="15" l="1"/>
  <c r="M25" i="15"/>
  <c r="N25" i="15" s="1"/>
  <c r="N14" i="15"/>
  <c r="D84" i="4"/>
  <c r="C84" i="4"/>
  <c r="AC25" i="14"/>
  <c r="AB25" i="14"/>
  <c r="AA25" i="14"/>
  <c r="X25" i="14"/>
  <c r="W25" i="14"/>
  <c r="T25" i="14"/>
  <c r="S25" i="14"/>
  <c r="P25" i="14"/>
  <c r="O25" i="14"/>
  <c r="I25" i="14"/>
  <c r="H25" i="14"/>
  <c r="G25" i="14"/>
  <c r="F25" i="14"/>
  <c r="Y14" i="14"/>
  <c r="Z14" i="14" s="1"/>
  <c r="U14" i="14"/>
  <c r="V14" i="14" s="1"/>
  <c r="Q14" i="14"/>
  <c r="R14" i="14" s="1"/>
  <c r="L14" i="14"/>
  <c r="K14" i="14"/>
  <c r="E14" i="14"/>
  <c r="D14" i="14"/>
  <c r="Y10" i="14"/>
  <c r="Z10" i="14" s="1"/>
  <c r="U10" i="14"/>
  <c r="V10" i="14" s="1"/>
  <c r="Q10" i="14"/>
  <c r="R10" i="14" s="1"/>
  <c r="L10" i="14"/>
  <c r="K10" i="14"/>
  <c r="E10" i="14"/>
  <c r="D10" i="14"/>
  <c r="Y18" i="14"/>
  <c r="Z18" i="14" s="1"/>
  <c r="U18" i="14"/>
  <c r="V18" i="14" s="1"/>
  <c r="Q18" i="14"/>
  <c r="R18" i="14" s="1"/>
  <c r="L18" i="14"/>
  <c r="K18" i="14"/>
  <c r="E18" i="14"/>
  <c r="D18" i="14"/>
  <c r="Y11" i="14"/>
  <c r="Z11" i="14" s="1"/>
  <c r="U11" i="14"/>
  <c r="V11" i="14" s="1"/>
  <c r="Q11" i="14"/>
  <c r="R11" i="14" s="1"/>
  <c r="L11" i="14"/>
  <c r="K11" i="14"/>
  <c r="E11" i="14"/>
  <c r="D11" i="14"/>
  <c r="Y21" i="14"/>
  <c r="Z21" i="14" s="1"/>
  <c r="U21" i="14"/>
  <c r="V21" i="14" s="1"/>
  <c r="Q21" i="14"/>
  <c r="R21" i="14" s="1"/>
  <c r="L21" i="14"/>
  <c r="K21" i="14"/>
  <c r="E21" i="14"/>
  <c r="D21" i="14"/>
  <c r="Y19" i="14"/>
  <c r="Z19" i="14" s="1"/>
  <c r="U19" i="14"/>
  <c r="V19" i="14" s="1"/>
  <c r="Q19" i="14"/>
  <c r="R19" i="14" s="1"/>
  <c r="L19" i="14"/>
  <c r="K19" i="14"/>
  <c r="E19" i="14"/>
  <c r="D19" i="14"/>
  <c r="Y22" i="14"/>
  <c r="Z22" i="14" s="1"/>
  <c r="U22" i="14"/>
  <c r="V22" i="14" s="1"/>
  <c r="Q22" i="14"/>
  <c r="R22" i="14" s="1"/>
  <c r="L22" i="14"/>
  <c r="K22" i="14"/>
  <c r="E22" i="14"/>
  <c r="D22" i="14"/>
  <c r="Y12" i="14"/>
  <c r="Z12" i="14" s="1"/>
  <c r="U12" i="14"/>
  <c r="V12" i="14" s="1"/>
  <c r="Q12" i="14"/>
  <c r="R12" i="14" s="1"/>
  <c r="L12" i="14"/>
  <c r="K12" i="14"/>
  <c r="M12" i="14" s="1"/>
  <c r="N12" i="14" s="1"/>
  <c r="E12" i="14"/>
  <c r="D12" i="14"/>
  <c r="Y20" i="14"/>
  <c r="Z20" i="14" s="1"/>
  <c r="U20" i="14"/>
  <c r="V20" i="14" s="1"/>
  <c r="Q20" i="14"/>
  <c r="R20" i="14" s="1"/>
  <c r="L20" i="14"/>
  <c r="K20" i="14"/>
  <c r="E20" i="14"/>
  <c r="D20" i="14"/>
  <c r="Y15" i="14"/>
  <c r="Z15" i="14" s="1"/>
  <c r="U15" i="14"/>
  <c r="V15" i="14" s="1"/>
  <c r="Q15" i="14"/>
  <c r="R15" i="14" s="1"/>
  <c r="L15" i="14"/>
  <c r="K15" i="14"/>
  <c r="E15" i="14"/>
  <c r="D15" i="14"/>
  <c r="J15" i="14" s="1"/>
  <c r="Y16" i="14"/>
  <c r="Z16" i="14" s="1"/>
  <c r="U16" i="14"/>
  <c r="V16" i="14" s="1"/>
  <c r="Q16" i="14"/>
  <c r="R16" i="14" s="1"/>
  <c r="L16" i="14"/>
  <c r="K16" i="14"/>
  <c r="E16" i="14"/>
  <c r="D16" i="14"/>
  <c r="Y17" i="14"/>
  <c r="Z17" i="14" s="1"/>
  <c r="U17" i="14"/>
  <c r="V17" i="14" s="1"/>
  <c r="Q17" i="14"/>
  <c r="R17" i="14" s="1"/>
  <c r="E17" i="14"/>
  <c r="D17" i="14"/>
  <c r="Y23" i="14"/>
  <c r="Z23" i="14" s="1"/>
  <c r="U23" i="14"/>
  <c r="V23" i="14" s="1"/>
  <c r="Q23" i="14"/>
  <c r="R23" i="14" s="1"/>
  <c r="L23" i="14"/>
  <c r="K23" i="14"/>
  <c r="E23" i="14"/>
  <c r="D23" i="14"/>
  <c r="Y9" i="14"/>
  <c r="Z9" i="14" s="1"/>
  <c r="U9" i="14"/>
  <c r="V9" i="14" s="1"/>
  <c r="Q9" i="14"/>
  <c r="R9" i="14" s="1"/>
  <c r="L9" i="14"/>
  <c r="K9" i="14"/>
  <c r="E9" i="14"/>
  <c r="D9" i="14"/>
  <c r="Y13" i="14"/>
  <c r="Z13" i="14" s="1"/>
  <c r="U13" i="14"/>
  <c r="V13" i="14" s="1"/>
  <c r="Q13" i="14"/>
  <c r="R13" i="14" s="1"/>
  <c r="L13" i="14"/>
  <c r="K13" i="14"/>
  <c r="E13" i="14"/>
  <c r="D13" i="14"/>
  <c r="J21" i="14" l="1"/>
  <c r="M19" i="14"/>
  <c r="N19" i="14" s="1"/>
  <c r="J20" i="14"/>
  <c r="J14" i="14"/>
  <c r="J23" i="14"/>
  <c r="J22" i="14"/>
  <c r="M21" i="14"/>
  <c r="N21" i="14" s="1"/>
  <c r="J18" i="14"/>
  <c r="M11" i="14"/>
  <c r="N11" i="14" s="1"/>
  <c r="M10" i="14"/>
  <c r="N10" i="14" s="1"/>
  <c r="M14" i="14"/>
  <c r="N14" i="14" s="1"/>
  <c r="J16" i="14"/>
  <c r="J9" i="14"/>
  <c r="J19" i="14"/>
  <c r="M16" i="14"/>
  <c r="N16" i="14" s="1"/>
  <c r="M18" i="14"/>
  <c r="N18" i="14" s="1"/>
  <c r="M20" i="14"/>
  <c r="N20" i="14" s="1"/>
  <c r="J11" i="14"/>
  <c r="J10" i="14"/>
  <c r="M17" i="14"/>
  <c r="N17" i="14" s="1"/>
  <c r="D25" i="14"/>
  <c r="M15" i="14"/>
  <c r="N15" i="14" s="1"/>
  <c r="M22" i="14"/>
  <c r="N22" i="14" s="1"/>
  <c r="J17" i="14"/>
  <c r="L25" i="14"/>
  <c r="K25" i="14"/>
  <c r="M23" i="14"/>
  <c r="N23" i="14" s="1"/>
  <c r="J12" i="14"/>
  <c r="E25" i="14"/>
  <c r="Q25" i="14"/>
  <c r="R25" i="14" s="1"/>
  <c r="U25" i="14"/>
  <c r="V25" i="14" s="1"/>
  <c r="Y25" i="14"/>
  <c r="Z25" i="14" s="1"/>
  <c r="M13" i="14"/>
  <c r="J13" i="14"/>
  <c r="M9" i="14"/>
  <c r="N9" i="14" s="1"/>
  <c r="L23" i="13"/>
  <c r="L22" i="13"/>
  <c r="L16" i="13"/>
  <c r="L21" i="13"/>
  <c r="L13" i="13"/>
  <c r="L11" i="13"/>
  <c r="L17" i="13"/>
  <c r="L20" i="13"/>
  <c r="L19" i="13"/>
  <c r="L14" i="13"/>
  <c r="L10" i="13"/>
  <c r="L12" i="13"/>
  <c r="L15" i="13"/>
  <c r="L18" i="13"/>
  <c r="L9" i="13"/>
  <c r="K23" i="13"/>
  <c r="K22" i="13"/>
  <c r="K16" i="13"/>
  <c r="K21" i="13"/>
  <c r="K13" i="13"/>
  <c r="K11" i="13"/>
  <c r="K17" i="13"/>
  <c r="M17" i="13" s="1"/>
  <c r="N17" i="13" s="1"/>
  <c r="K20" i="13"/>
  <c r="K19" i="13"/>
  <c r="K14" i="13"/>
  <c r="K10" i="13"/>
  <c r="K12" i="13"/>
  <c r="K15" i="13"/>
  <c r="K18" i="13"/>
  <c r="K9" i="13"/>
  <c r="D77" i="4"/>
  <c r="C77" i="4"/>
  <c r="AC25" i="13"/>
  <c r="AB25" i="13"/>
  <c r="AA25" i="13"/>
  <c r="X25" i="13"/>
  <c r="W25" i="13"/>
  <c r="T25" i="13"/>
  <c r="S25" i="13"/>
  <c r="P25" i="13"/>
  <c r="O25" i="13"/>
  <c r="I25" i="13"/>
  <c r="H25" i="13"/>
  <c r="G25" i="13"/>
  <c r="F25" i="13"/>
  <c r="Y23" i="13"/>
  <c r="Z23" i="13" s="1"/>
  <c r="U23" i="13"/>
  <c r="V23" i="13" s="1"/>
  <c r="Q23" i="13"/>
  <c r="R23" i="13" s="1"/>
  <c r="E23" i="13"/>
  <c r="D23" i="13"/>
  <c r="Y21" i="13"/>
  <c r="Z21" i="13" s="1"/>
  <c r="U21" i="13"/>
  <c r="V21" i="13" s="1"/>
  <c r="Q21" i="13"/>
  <c r="R21" i="13" s="1"/>
  <c r="E21" i="13"/>
  <c r="D21" i="13"/>
  <c r="Y17" i="13"/>
  <c r="Z17" i="13" s="1"/>
  <c r="U17" i="13"/>
  <c r="V17" i="13" s="1"/>
  <c r="Q17" i="13"/>
  <c r="R17" i="13" s="1"/>
  <c r="E17" i="13"/>
  <c r="D17" i="13"/>
  <c r="Y19" i="13"/>
  <c r="Z19" i="13" s="1"/>
  <c r="U19" i="13"/>
  <c r="V19" i="13" s="1"/>
  <c r="Q19" i="13"/>
  <c r="R19" i="13" s="1"/>
  <c r="E19" i="13"/>
  <c r="D19" i="13"/>
  <c r="Y12" i="13"/>
  <c r="Z12" i="13" s="1"/>
  <c r="U12" i="13"/>
  <c r="V12" i="13" s="1"/>
  <c r="Q12" i="13"/>
  <c r="R12" i="13" s="1"/>
  <c r="E12" i="13"/>
  <c r="D12" i="13"/>
  <c r="Y15" i="13"/>
  <c r="Z15" i="13" s="1"/>
  <c r="U15" i="13"/>
  <c r="V15" i="13" s="1"/>
  <c r="Q15" i="13"/>
  <c r="R15" i="13" s="1"/>
  <c r="E15" i="13"/>
  <c r="D15" i="13"/>
  <c r="Y13" i="13"/>
  <c r="Z13" i="13" s="1"/>
  <c r="U13" i="13"/>
  <c r="V13" i="13" s="1"/>
  <c r="Q13" i="13"/>
  <c r="R13" i="13" s="1"/>
  <c r="E13" i="13"/>
  <c r="D13" i="13"/>
  <c r="Y10" i="13"/>
  <c r="Z10" i="13" s="1"/>
  <c r="U10" i="13"/>
  <c r="V10" i="13" s="1"/>
  <c r="Q10" i="13"/>
  <c r="R10" i="13" s="1"/>
  <c r="E10" i="13"/>
  <c r="D10" i="13"/>
  <c r="Y14" i="13"/>
  <c r="Z14" i="13" s="1"/>
  <c r="U14" i="13"/>
  <c r="V14" i="13" s="1"/>
  <c r="Q14" i="13"/>
  <c r="R14" i="13" s="1"/>
  <c r="E14" i="13"/>
  <c r="D14" i="13"/>
  <c r="Y11" i="13"/>
  <c r="Z11" i="13" s="1"/>
  <c r="U11" i="13"/>
  <c r="V11" i="13" s="1"/>
  <c r="Q11" i="13"/>
  <c r="R11" i="13" s="1"/>
  <c r="E11" i="13"/>
  <c r="D11" i="13"/>
  <c r="Y22" i="13"/>
  <c r="Z22" i="13" s="1"/>
  <c r="U22" i="13"/>
  <c r="V22" i="13" s="1"/>
  <c r="Q22" i="13"/>
  <c r="R22" i="13" s="1"/>
  <c r="E22" i="13"/>
  <c r="D22" i="13"/>
  <c r="Y18" i="13"/>
  <c r="Z18" i="13" s="1"/>
  <c r="U18" i="13"/>
  <c r="V18" i="13" s="1"/>
  <c r="Q18" i="13"/>
  <c r="R18" i="13" s="1"/>
  <c r="E18" i="13"/>
  <c r="D18" i="13"/>
  <c r="J18" i="13" s="1"/>
  <c r="Y9" i="13"/>
  <c r="Z9" i="13" s="1"/>
  <c r="U9" i="13"/>
  <c r="V9" i="13" s="1"/>
  <c r="Q9" i="13"/>
  <c r="R9" i="13" s="1"/>
  <c r="E9" i="13"/>
  <c r="D9" i="13"/>
  <c r="Y16" i="13"/>
  <c r="Z16" i="13" s="1"/>
  <c r="U16" i="13"/>
  <c r="V16" i="13" s="1"/>
  <c r="Q16" i="13"/>
  <c r="R16" i="13" s="1"/>
  <c r="E16" i="13"/>
  <c r="D16" i="13"/>
  <c r="Y20" i="13"/>
  <c r="U20" i="13"/>
  <c r="Q20" i="13"/>
  <c r="E20" i="13"/>
  <c r="D20" i="13"/>
  <c r="J23" i="13" l="1"/>
  <c r="J25" i="14"/>
  <c r="N13" i="14"/>
  <c r="M25" i="14"/>
  <c r="N25" i="14" s="1"/>
  <c r="J14" i="13"/>
  <c r="M13" i="13"/>
  <c r="N13" i="13" s="1"/>
  <c r="J10" i="13"/>
  <c r="J9" i="13"/>
  <c r="J11" i="13"/>
  <c r="J15" i="13"/>
  <c r="M20" i="13"/>
  <c r="N20" i="13" s="1"/>
  <c r="M10" i="13"/>
  <c r="N10" i="13" s="1"/>
  <c r="M11" i="13"/>
  <c r="N11" i="13" s="1"/>
  <c r="J17" i="13"/>
  <c r="M14" i="13"/>
  <c r="N14" i="13" s="1"/>
  <c r="M22" i="13"/>
  <c r="N22" i="13" s="1"/>
  <c r="J19" i="13"/>
  <c r="M12" i="13"/>
  <c r="N12" i="13" s="1"/>
  <c r="M23" i="13"/>
  <c r="N23" i="13" s="1"/>
  <c r="M21" i="13"/>
  <c r="N21" i="13" s="1"/>
  <c r="M15" i="13"/>
  <c r="N15" i="13" s="1"/>
  <c r="M19" i="13"/>
  <c r="N19" i="13" s="1"/>
  <c r="J22" i="13"/>
  <c r="Q25" i="13"/>
  <c r="R25" i="13" s="1"/>
  <c r="Y25" i="13"/>
  <c r="Z25" i="13" s="1"/>
  <c r="M18" i="13"/>
  <c r="N18" i="13" s="1"/>
  <c r="J13" i="13"/>
  <c r="J12" i="13"/>
  <c r="J21" i="13"/>
  <c r="D25" i="13"/>
  <c r="J16" i="13"/>
  <c r="E25" i="13"/>
  <c r="J20" i="13"/>
  <c r="U25" i="13"/>
  <c r="V25" i="13" s="1"/>
  <c r="V20" i="13"/>
  <c r="L25" i="13"/>
  <c r="M16" i="13"/>
  <c r="N16" i="13" s="1"/>
  <c r="M9" i="13"/>
  <c r="N9" i="13" s="1"/>
  <c r="K25" i="13"/>
  <c r="R20" i="13"/>
  <c r="Z20" i="13"/>
  <c r="D63" i="4"/>
  <c r="C63" i="4"/>
  <c r="AC25" i="12"/>
  <c r="AB25" i="12"/>
  <c r="AA25" i="12"/>
  <c r="X25" i="12"/>
  <c r="W25" i="12"/>
  <c r="T25" i="12"/>
  <c r="S25" i="12"/>
  <c r="P25" i="12"/>
  <c r="O25" i="12"/>
  <c r="I25" i="12"/>
  <c r="H25" i="12"/>
  <c r="G25" i="12"/>
  <c r="F25" i="12"/>
  <c r="Y15" i="12"/>
  <c r="Z15" i="12" s="1"/>
  <c r="U15" i="12"/>
  <c r="V15" i="12" s="1"/>
  <c r="Q15" i="12"/>
  <c r="R15" i="12" s="1"/>
  <c r="E15" i="12"/>
  <c r="D15" i="12"/>
  <c r="Y18" i="12"/>
  <c r="Z18" i="12" s="1"/>
  <c r="U18" i="12"/>
  <c r="V18" i="12" s="1"/>
  <c r="Q18" i="12"/>
  <c r="R18" i="12" s="1"/>
  <c r="E18" i="12"/>
  <c r="D18" i="12"/>
  <c r="Y12" i="12"/>
  <c r="Z12" i="12" s="1"/>
  <c r="U12" i="12"/>
  <c r="V12" i="12" s="1"/>
  <c r="Q12" i="12"/>
  <c r="R12" i="12" s="1"/>
  <c r="E12" i="12"/>
  <c r="D12" i="12"/>
  <c r="Y19" i="12"/>
  <c r="Z19" i="12" s="1"/>
  <c r="U19" i="12"/>
  <c r="V19" i="12" s="1"/>
  <c r="Q19" i="12"/>
  <c r="R19" i="12" s="1"/>
  <c r="E19" i="12"/>
  <c r="D19" i="12"/>
  <c r="Y23" i="12"/>
  <c r="Z23" i="12" s="1"/>
  <c r="U23" i="12"/>
  <c r="V23" i="12" s="1"/>
  <c r="Q23" i="12"/>
  <c r="R23" i="12" s="1"/>
  <c r="E23" i="12"/>
  <c r="D23" i="12"/>
  <c r="Y17" i="12"/>
  <c r="Z17" i="12" s="1"/>
  <c r="U17" i="12"/>
  <c r="V17" i="12" s="1"/>
  <c r="Q17" i="12"/>
  <c r="R17" i="12" s="1"/>
  <c r="E17" i="12"/>
  <c r="D17" i="12"/>
  <c r="Y14" i="12"/>
  <c r="Z14" i="12" s="1"/>
  <c r="U14" i="12"/>
  <c r="V14" i="12" s="1"/>
  <c r="Q14" i="12"/>
  <c r="R14" i="12" s="1"/>
  <c r="E14" i="12"/>
  <c r="D14" i="12"/>
  <c r="Y20" i="12"/>
  <c r="Z20" i="12" s="1"/>
  <c r="U20" i="12"/>
  <c r="V20" i="12" s="1"/>
  <c r="Q20" i="12"/>
  <c r="R20" i="12" s="1"/>
  <c r="E20" i="12"/>
  <c r="D20" i="12"/>
  <c r="Y9" i="12"/>
  <c r="Z9" i="12" s="1"/>
  <c r="U9" i="12"/>
  <c r="V9" i="12" s="1"/>
  <c r="Q9" i="12"/>
  <c r="R9" i="12" s="1"/>
  <c r="L9" i="12"/>
  <c r="K9" i="12"/>
  <c r="E9" i="12"/>
  <c r="D9" i="12"/>
  <c r="Y22" i="12"/>
  <c r="Z22" i="12" s="1"/>
  <c r="U22" i="12"/>
  <c r="V22" i="12" s="1"/>
  <c r="Q22" i="12"/>
  <c r="R22" i="12" s="1"/>
  <c r="E22" i="12"/>
  <c r="D22" i="12"/>
  <c r="Y21" i="12"/>
  <c r="Z21" i="12" s="1"/>
  <c r="U21" i="12"/>
  <c r="V21" i="12" s="1"/>
  <c r="Q21" i="12"/>
  <c r="R21" i="12" s="1"/>
  <c r="E21" i="12"/>
  <c r="D21" i="12"/>
  <c r="Y16" i="12"/>
  <c r="Z16" i="12" s="1"/>
  <c r="U16" i="12"/>
  <c r="V16" i="12" s="1"/>
  <c r="Q16" i="12"/>
  <c r="R16" i="12" s="1"/>
  <c r="E16" i="12"/>
  <c r="D16" i="12"/>
  <c r="Y11" i="12"/>
  <c r="Z11" i="12" s="1"/>
  <c r="U11" i="12"/>
  <c r="V11" i="12" s="1"/>
  <c r="Q11" i="12"/>
  <c r="R11" i="12" s="1"/>
  <c r="E11" i="12"/>
  <c r="D11" i="12"/>
  <c r="J11" i="12" s="1"/>
  <c r="Y10" i="12"/>
  <c r="Z10" i="12" s="1"/>
  <c r="U10" i="12"/>
  <c r="V10" i="12" s="1"/>
  <c r="Q10" i="12"/>
  <c r="R10" i="12" s="1"/>
  <c r="L10" i="12"/>
  <c r="K10" i="12"/>
  <c r="E10" i="12"/>
  <c r="D10" i="12"/>
  <c r="Y13" i="12"/>
  <c r="Z13" i="12" s="1"/>
  <c r="U13" i="12"/>
  <c r="V13" i="12" s="1"/>
  <c r="Q13" i="12"/>
  <c r="R13" i="12" s="1"/>
  <c r="E13" i="12"/>
  <c r="D13" i="12"/>
  <c r="J15" i="12" l="1"/>
  <c r="J25" i="13"/>
  <c r="M25" i="13"/>
  <c r="N25" i="13" s="1"/>
  <c r="J10" i="12"/>
  <c r="J17" i="12"/>
  <c r="J21" i="12"/>
  <c r="M9" i="12"/>
  <c r="N9" i="12" s="1"/>
  <c r="M23" i="12"/>
  <c r="N23" i="12" s="1"/>
  <c r="J9" i="12"/>
  <c r="M11" i="12"/>
  <c r="N11" i="12" s="1"/>
  <c r="M16" i="12"/>
  <c r="N16" i="12" s="1"/>
  <c r="J23" i="12"/>
  <c r="M19" i="12"/>
  <c r="N19" i="12" s="1"/>
  <c r="M22" i="12"/>
  <c r="N22" i="12" s="1"/>
  <c r="M17" i="12"/>
  <c r="N17" i="12" s="1"/>
  <c r="J20" i="12"/>
  <c r="M20" i="12"/>
  <c r="N20" i="12" s="1"/>
  <c r="K25" i="12"/>
  <c r="L25" i="12"/>
  <c r="J18" i="12"/>
  <c r="J12" i="12"/>
  <c r="D25" i="12"/>
  <c r="M21" i="12"/>
  <c r="N21" i="12" s="1"/>
  <c r="J19" i="12"/>
  <c r="M14" i="12"/>
  <c r="N14" i="12" s="1"/>
  <c r="J16" i="12"/>
  <c r="J22" i="12"/>
  <c r="J14" i="12"/>
  <c r="M12" i="12"/>
  <c r="N12" i="12" s="1"/>
  <c r="M18" i="12"/>
  <c r="N18" i="12" s="1"/>
  <c r="M15" i="12"/>
  <c r="N15" i="12" s="1"/>
  <c r="E25" i="12"/>
  <c r="Q25" i="12"/>
  <c r="R25" i="12" s="1"/>
  <c r="U25" i="12"/>
  <c r="V25" i="12" s="1"/>
  <c r="Y25" i="12"/>
  <c r="Z25" i="12" s="1"/>
  <c r="M13" i="12"/>
  <c r="J13" i="12"/>
  <c r="M10" i="12"/>
  <c r="N10" i="12" s="1"/>
  <c r="D56" i="4"/>
  <c r="C56" i="4"/>
  <c r="AC25" i="11"/>
  <c r="AB25" i="11"/>
  <c r="AA25" i="11"/>
  <c r="X25" i="11"/>
  <c r="W25" i="11"/>
  <c r="T25" i="11"/>
  <c r="S25" i="11"/>
  <c r="P25" i="11"/>
  <c r="O25" i="11"/>
  <c r="I25" i="11"/>
  <c r="H25" i="11"/>
  <c r="G25" i="11"/>
  <c r="F25" i="11"/>
  <c r="Y16" i="11"/>
  <c r="Z16" i="11" s="1"/>
  <c r="U16" i="11"/>
  <c r="V16" i="11" s="1"/>
  <c r="Q16" i="11"/>
  <c r="R16" i="11" s="1"/>
  <c r="M16" i="11"/>
  <c r="N16" i="11" s="1"/>
  <c r="E16" i="11"/>
  <c r="D16" i="11"/>
  <c r="Y20" i="11"/>
  <c r="Z20" i="11" s="1"/>
  <c r="U20" i="11"/>
  <c r="V20" i="11" s="1"/>
  <c r="Q20" i="11"/>
  <c r="R20" i="11" s="1"/>
  <c r="E20" i="11"/>
  <c r="D20" i="11"/>
  <c r="Y19" i="11"/>
  <c r="Z19" i="11" s="1"/>
  <c r="U19" i="11"/>
  <c r="V19" i="11" s="1"/>
  <c r="Q19" i="11"/>
  <c r="R19" i="11" s="1"/>
  <c r="E19" i="11"/>
  <c r="D19" i="11"/>
  <c r="Y14" i="11"/>
  <c r="Z14" i="11" s="1"/>
  <c r="U14" i="11"/>
  <c r="V14" i="11" s="1"/>
  <c r="Q14" i="11"/>
  <c r="R14" i="11" s="1"/>
  <c r="E14" i="11"/>
  <c r="D14" i="11"/>
  <c r="Y18" i="11"/>
  <c r="Z18" i="11" s="1"/>
  <c r="U18" i="11"/>
  <c r="V18" i="11" s="1"/>
  <c r="Q18" i="11"/>
  <c r="R18" i="11" s="1"/>
  <c r="M18" i="11"/>
  <c r="N18" i="11" s="1"/>
  <c r="E18" i="11"/>
  <c r="D18" i="11"/>
  <c r="Y15" i="11"/>
  <c r="Z15" i="11" s="1"/>
  <c r="U15" i="11"/>
  <c r="V15" i="11" s="1"/>
  <c r="Q15" i="11"/>
  <c r="R15" i="11" s="1"/>
  <c r="E15" i="11"/>
  <c r="D15" i="11"/>
  <c r="Y23" i="11"/>
  <c r="Z23" i="11" s="1"/>
  <c r="U23" i="11"/>
  <c r="V23" i="11" s="1"/>
  <c r="Q23" i="11"/>
  <c r="R23" i="11" s="1"/>
  <c r="E23" i="11"/>
  <c r="D23" i="11"/>
  <c r="Y22" i="11"/>
  <c r="Z22" i="11" s="1"/>
  <c r="U22" i="11"/>
  <c r="V22" i="11" s="1"/>
  <c r="Q22" i="11"/>
  <c r="R22" i="11" s="1"/>
  <c r="E22" i="11"/>
  <c r="D22" i="11"/>
  <c r="Y13" i="11"/>
  <c r="Z13" i="11" s="1"/>
  <c r="U13" i="11"/>
  <c r="V13" i="11" s="1"/>
  <c r="Q13" i="11"/>
  <c r="R13" i="11" s="1"/>
  <c r="E13" i="11"/>
  <c r="D13" i="11"/>
  <c r="Y10" i="11"/>
  <c r="Z10" i="11" s="1"/>
  <c r="U10" i="11"/>
  <c r="V10" i="11" s="1"/>
  <c r="Q10" i="11"/>
  <c r="R10" i="11" s="1"/>
  <c r="E10" i="11"/>
  <c r="D10" i="11"/>
  <c r="Y12" i="11"/>
  <c r="Z12" i="11" s="1"/>
  <c r="U12" i="11"/>
  <c r="V12" i="11" s="1"/>
  <c r="Q12" i="11"/>
  <c r="R12" i="11" s="1"/>
  <c r="E12" i="11"/>
  <c r="D12" i="11"/>
  <c r="Y11" i="11"/>
  <c r="Z11" i="11" s="1"/>
  <c r="U11" i="11"/>
  <c r="V11" i="11" s="1"/>
  <c r="Q11" i="11"/>
  <c r="R11" i="11" s="1"/>
  <c r="E11" i="11"/>
  <c r="D11" i="11"/>
  <c r="Y17" i="11"/>
  <c r="Z17" i="11" s="1"/>
  <c r="U17" i="11"/>
  <c r="V17" i="11" s="1"/>
  <c r="Q17" i="11"/>
  <c r="R17" i="11" s="1"/>
  <c r="E17" i="11"/>
  <c r="D17" i="11"/>
  <c r="J17" i="11" s="1"/>
  <c r="Y9" i="11"/>
  <c r="Z9" i="11" s="1"/>
  <c r="U9" i="11"/>
  <c r="V9" i="11" s="1"/>
  <c r="Q9" i="11"/>
  <c r="R9" i="11" s="1"/>
  <c r="E9" i="11"/>
  <c r="D9" i="11"/>
  <c r="Y21" i="11"/>
  <c r="U21" i="11"/>
  <c r="Q21" i="11"/>
  <c r="E21" i="11"/>
  <c r="D21" i="11"/>
  <c r="J22" i="11" l="1"/>
  <c r="J13" i="11"/>
  <c r="J25" i="12"/>
  <c r="N13" i="12"/>
  <c r="M25" i="12"/>
  <c r="N25" i="12" s="1"/>
  <c r="J16" i="11"/>
  <c r="M21" i="11"/>
  <c r="N21" i="11" s="1"/>
  <c r="J14" i="11"/>
  <c r="J11" i="11"/>
  <c r="E25" i="11"/>
  <c r="M14" i="11"/>
  <c r="N14" i="11" s="1"/>
  <c r="Y25" i="11"/>
  <c r="Z25" i="11" s="1"/>
  <c r="L25" i="11"/>
  <c r="K25" i="11"/>
  <c r="M10" i="11"/>
  <c r="N10" i="11" s="1"/>
  <c r="U25" i="11"/>
  <c r="V25" i="11" s="1"/>
  <c r="M12" i="11"/>
  <c r="N12" i="11" s="1"/>
  <c r="J10" i="11"/>
  <c r="M22" i="11"/>
  <c r="N22" i="11" s="1"/>
  <c r="M23" i="11"/>
  <c r="N23" i="11" s="1"/>
  <c r="J19" i="11"/>
  <c r="Q25" i="11"/>
  <c r="R25" i="11" s="1"/>
  <c r="M13" i="11"/>
  <c r="N13" i="11" s="1"/>
  <c r="J15" i="11"/>
  <c r="M19" i="11"/>
  <c r="N19" i="11" s="1"/>
  <c r="D25" i="11"/>
  <c r="J12" i="11"/>
  <c r="M20" i="11"/>
  <c r="N20" i="11" s="1"/>
  <c r="M15" i="11"/>
  <c r="N15" i="11" s="1"/>
  <c r="M11" i="11"/>
  <c r="J23" i="11"/>
  <c r="J18" i="11"/>
  <c r="J20" i="11"/>
  <c r="J21" i="11"/>
  <c r="V21" i="11"/>
  <c r="M9" i="11"/>
  <c r="N9" i="11" s="1"/>
  <c r="M17" i="11"/>
  <c r="N17" i="11" s="1"/>
  <c r="J9" i="11"/>
  <c r="R21" i="11"/>
  <c r="Z21" i="11"/>
  <c r="D35" i="4"/>
  <c r="C35" i="4"/>
  <c r="E12" i="10"/>
  <c r="AC25" i="10"/>
  <c r="AB25" i="10"/>
  <c r="AA25" i="10"/>
  <c r="X25" i="10"/>
  <c r="W25" i="10"/>
  <c r="T25" i="10"/>
  <c r="S25" i="10"/>
  <c r="P25" i="10"/>
  <c r="O25" i="10"/>
  <c r="I25" i="10"/>
  <c r="H25" i="10"/>
  <c r="G25" i="10"/>
  <c r="F25" i="10"/>
  <c r="Y10" i="10"/>
  <c r="Z10" i="10" s="1"/>
  <c r="U10" i="10"/>
  <c r="V10" i="10" s="1"/>
  <c r="Q10" i="10"/>
  <c r="R10" i="10" s="1"/>
  <c r="E10" i="10"/>
  <c r="D10" i="10"/>
  <c r="Y11" i="10"/>
  <c r="Z11" i="10" s="1"/>
  <c r="U11" i="10"/>
  <c r="V11" i="10" s="1"/>
  <c r="Q11" i="10"/>
  <c r="R11" i="10" s="1"/>
  <c r="E11" i="10"/>
  <c r="D11" i="10"/>
  <c r="Y15" i="10"/>
  <c r="Z15" i="10" s="1"/>
  <c r="U15" i="10"/>
  <c r="V15" i="10" s="1"/>
  <c r="Q15" i="10"/>
  <c r="R15" i="10" s="1"/>
  <c r="E15" i="10"/>
  <c r="D15" i="10"/>
  <c r="Y18" i="10"/>
  <c r="Z18" i="10" s="1"/>
  <c r="U18" i="10"/>
  <c r="V18" i="10" s="1"/>
  <c r="Q18" i="10"/>
  <c r="R18" i="10" s="1"/>
  <c r="E18" i="10"/>
  <c r="D18" i="10"/>
  <c r="Y13" i="10"/>
  <c r="Z13" i="10" s="1"/>
  <c r="U13" i="10"/>
  <c r="V13" i="10" s="1"/>
  <c r="Q13" i="10"/>
  <c r="R13" i="10" s="1"/>
  <c r="E13" i="10"/>
  <c r="D13" i="10"/>
  <c r="Y22" i="10"/>
  <c r="Z22" i="10" s="1"/>
  <c r="U22" i="10"/>
  <c r="V22" i="10" s="1"/>
  <c r="Q22" i="10"/>
  <c r="R22" i="10" s="1"/>
  <c r="E22" i="10"/>
  <c r="D22" i="10"/>
  <c r="Y16" i="10"/>
  <c r="Z16" i="10" s="1"/>
  <c r="U16" i="10"/>
  <c r="V16" i="10" s="1"/>
  <c r="Q16" i="10"/>
  <c r="R16" i="10" s="1"/>
  <c r="E16" i="10"/>
  <c r="D16" i="10"/>
  <c r="Y9" i="10"/>
  <c r="Z9" i="10" s="1"/>
  <c r="U9" i="10"/>
  <c r="V9" i="10" s="1"/>
  <c r="Q9" i="10"/>
  <c r="R9" i="10" s="1"/>
  <c r="E9" i="10"/>
  <c r="D9" i="10"/>
  <c r="Y23" i="10"/>
  <c r="Z23" i="10" s="1"/>
  <c r="U23" i="10"/>
  <c r="V23" i="10" s="1"/>
  <c r="Q23" i="10"/>
  <c r="R23" i="10" s="1"/>
  <c r="E23" i="10"/>
  <c r="D23" i="10"/>
  <c r="Y21" i="10"/>
  <c r="Z21" i="10" s="1"/>
  <c r="U21" i="10"/>
  <c r="V21" i="10" s="1"/>
  <c r="Q21" i="10"/>
  <c r="R21" i="10" s="1"/>
  <c r="E21" i="10"/>
  <c r="D21" i="10"/>
  <c r="Y20" i="10"/>
  <c r="Z20" i="10" s="1"/>
  <c r="U20" i="10"/>
  <c r="V20" i="10" s="1"/>
  <c r="Q20" i="10"/>
  <c r="R20" i="10" s="1"/>
  <c r="E20" i="10"/>
  <c r="D20" i="10"/>
  <c r="Y14" i="10"/>
  <c r="Z14" i="10" s="1"/>
  <c r="U14" i="10"/>
  <c r="V14" i="10" s="1"/>
  <c r="Q14" i="10"/>
  <c r="R14" i="10" s="1"/>
  <c r="E14" i="10"/>
  <c r="D14" i="10"/>
  <c r="Y17" i="10"/>
  <c r="Z17" i="10" s="1"/>
  <c r="U17" i="10"/>
  <c r="V17" i="10" s="1"/>
  <c r="Q17" i="10"/>
  <c r="R17" i="10" s="1"/>
  <c r="E17" i="10"/>
  <c r="D17" i="10"/>
  <c r="Y19" i="10"/>
  <c r="Z19" i="10" s="1"/>
  <c r="U19" i="10"/>
  <c r="V19" i="10" s="1"/>
  <c r="Q19" i="10"/>
  <c r="R19" i="10" s="1"/>
  <c r="E19" i="10"/>
  <c r="D19" i="10"/>
  <c r="Y12" i="10"/>
  <c r="U12" i="10"/>
  <c r="Q12" i="10"/>
  <c r="D12" i="10"/>
  <c r="J25" i="11" l="1"/>
  <c r="N11" i="11"/>
  <c r="M25" i="11"/>
  <c r="N25" i="11" s="1"/>
  <c r="J21" i="10"/>
  <c r="J23" i="10"/>
  <c r="M10" i="10"/>
  <c r="N10" i="10" s="1"/>
  <c r="J10" i="10"/>
  <c r="J18" i="10"/>
  <c r="M12" i="10"/>
  <c r="N12" i="10" s="1"/>
  <c r="J14" i="10"/>
  <c r="M21" i="10"/>
  <c r="N21" i="10" s="1"/>
  <c r="J9" i="10"/>
  <c r="J15" i="10"/>
  <c r="M16" i="10"/>
  <c r="N16" i="10" s="1"/>
  <c r="J20" i="10"/>
  <c r="M23" i="10"/>
  <c r="N23" i="10" s="1"/>
  <c r="M9" i="10"/>
  <c r="N9" i="10" s="1"/>
  <c r="M20" i="10"/>
  <c r="N20" i="10" s="1"/>
  <c r="J22" i="10"/>
  <c r="M15" i="10"/>
  <c r="N15" i="10" s="1"/>
  <c r="M11" i="10"/>
  <c r="N11" i="10" s="1"/>
  <c r="Q25" i="10"/>
  <c r="R25" i="10" s="1"/>
  <c r="J17" i="10"/>
  <c r="M22" i="10"/>
  <c r="N22" i="10" s="1"/>
  <c r="M13" i="10"/>
  <c r="N13" i="10" s="1"/>
  <c r="M18" i="10"/>
  <c r="N18" i="10" s="1"/>
  <c r="Y25" i="10"/>
  <c r="Z25" i="10" s="1"/>
  <c r="M14" i="10"/>
  <c r="N14" i="10" s="1"/>
  <c r="J16" i="10"/>
  <c r="J13" i="10"/>
  <c r="J11" i="10"/>
  <c r="D25" i="10"/>
  <c r="J19" i="10"/>
  <c r="E25" i="10"/>
  <c r="J12" i="10"/>
  <c r="U25" i="10"/>
  <c r="V25" i="10" s="1"/>
  <c r="V12" i="10"/>
  <c r="L25" i="10"/>
  <c r="M19" i="10"/>
  <c r="N19" i="10" s="1"/>
  <c r="M17" i="10"/>
  <c r="N17" i="10" s="1"/>
  <c r="K25" i="10"/>
  <c r="R12" i="10"/>
  <c r="Z12" i="10"/>
  <c r="C28" i="4"/>
  <c r="D28" i="4"/>
  <c r="D13" i="9" s="1"/>
  <c r="AC25" i="8"/>
  <c r="AB25" i="8"/>
  <c r="AA25" i="8"/>
  <c r="X25" i="8"/>
  <c r="W25" i="8"/>
  <c r="T25" i="8"/>
  <c r="X13" i="9" s="1"/>
  <c r="S25" i="8"/>
  <c r="W13" i="9" s="1"/>
  <c r="P25" i="8"/>
  <c r="S13" i="9" s="1"/>
  <c r="O25" i="8"/>
  <c r="R13" i="9" s="1"/>
  <c r="I25" i="8"/>
  <c r="K13" i="9" s="1"/>
  <c r="H25" i="8"/>
  <c r="J13" i="9" s="1"/>
  <c r="G25" i="8"/>
  <c r="I13" i="9" s="1"/>
  <c r="F25" i="8"/>
  <c r="H13" i="9" s="1"/>
  <c r="Y14" i="8"/>
  <c r="Z14" i="8" s="1"/>
  <c r="U14" i="8"/>
  <c r="V14" i="8" s="1"/>
  <c r="Q14" i="8"/>
  <c r="R14" i="8" s="1"/>
  <c r="L14" i="8"/>
  <c r="K14" i="8"/>
  <c r="E14" i="8"/>
  <c r="D14" i="8"/>
  <c r="J14" i="8" s="1"/>
  <c r="Y23" i="8"/>
  <c r="Z23" i="8" s="1"/>
  <c r="U23" i="8"/>
  <c r="V23" i="8" s="1"/>
  <c r="Q23" i="8"/>
  <c r="R23" i="8" s="1"/>
  <c r="L23" i="8"/>
  <c r="K23" i="8"/>
  <c r="E23" i="8"/>
  <c r="D23" i="8"/>
  <c r="J23" i="8" s="1"/>
  <c r="Y13" i="8"/>
  <c r="Z13" i="8" s="1"/>
  <c r="U13" i="8"/>
  <c r="V13" i="8" s="1"/>
  <c r="Q13" i="8"/>
  <c r="R13" i="8" s="1"/>
  <c r="L13" i="8"/>
  <c r="K13" i="8"/>
  <c r="E13" i="8"/>
  <c r="D13" i="8"/>
  <c r="Y10" i="8"/>
  <c r="Z10" i="8" s="1"/>
  <c r="U10" i="8"/>
  <c r="V10" i="8" s="1"/>
  <c r="Q10" i="8"/>
  <c r="R10" i="8" s="1"/>
  <c r="L10" i="8"/>
  <c r="K10" i="8"/>
  <c r="E10" i="8"/>
  <c r="D10" i="8"/>
  <c r="Y18" i="8"/>
  <c r="Z18" i="8" s="1"/>
  <c r="U18" i="8"/>
  <c r="V18" i="8" s="1"/>
  <c r="Q18" i="8"/>
  <c r="R18" i="8" s="1"/>
  <c r="L18" i="8"/>
  <c r="K18" i="8"/>
  <c r="E18" i="8"/>
  <c r="D18" i="8"/>
  <c r="Y15" i="8"/>
  <c r="Z15" i="8" s="1"/>
  <c r="U15" i="8"/>
  <c r="V15" i="8" s="1"/>
  <c r="Q15" i="8"/>
  <c r="R15" i="8" s="1"/>
  <c r="L15" i="8"/>
  <c r="K15" i="8"/>
  <c r="E15" i="8"/>
  <c r="D15" i="8"/>
  <c r="J15" i="8" s="1"/>
  <c r="Y20" i="8"/>
  <c r="Z20" i="8" s="1"/>
  <c r="U20" i="8"/>
  <c r="V20" i="8" s="1"/>
  <c r="Q20" i="8"/>
  <c r="R20" i="8" s="1"/>
  <c r="L20" i="8"/>
  <c r="K20" i="8"/>
  <c r="E20" i="8"/>
  <c r="D20" i="8"/>
  <c r="Y9" i="8"/>
  <c r="Z9" i="8" s="1"/>
  <c r="U9" i="8"/>
  <c r="V9" i="8" s="1"/>
  <c r="Q9" i="8"/>
  <c r="R9" i="8" s="1"/>
  <c r="L9" i="8"/>
  <c r="K9" i="8"/>
  <c r="E9" i="8"/>
  <c r="D9" i="8"/>
  <c r="Y19" i="8"/>
  <c r="Z19" i="8" s="1"/>
  <c r="U19" i="8"/>
  <c r="V19" i="8" s="1"/>
  <c r="Q19" i="8"/>
  <c r="R19" i="8" s="1"/>
  <c r="L19" i="8"/>
  <c r="K19" i="8"/>
  <c r="E19" i="8"/>
  <c r="D19" i="8"/>
  <c r="Y17" i="8"/>
  <c r="Z17" i="8" s="1"/>
  <c r="U17" i="8"/>
  <c r="V17" i="8" s="1"/>
  <c r="Q17" i="8"/>
  <c r="R17" i="8" s="1"/>
  <c r="L17" i="8"/>
  <c r="K17" i="8"/>
  <c r="E17" i="8"/>
  <c r="D17" i="8"/>
  <c r="Y22" i="8"/>
  <c r="Z22" i="8" s="1"/>
  <c r="U22" i="8"/>
  <c r="V22" i="8" s="1"/>
  <c r="Q22" i="8"/>
  <c r="R22" i="8" s="1"/>
  <c r="L22" i="8"/>
  <c r="K22" i="8"/>
  <c r="E22" i="8"/>
  <c r="D22" i="8"/>
  <c r="Y12" i="8"/>
  <c r="Z12" i="8" s="1"/>
  <c r="U12" i="8"/>
  <c r="V12" i="8" s="1"/>
  <c r="Q12" i="8"/>
  <c r="R12" i="8" s="1"/>
  <c r="L12" i="8"/>
  <c r="K12" i="8"/>
  <c r="E12" i="8"/>
  <c r="D12" i="8"/>
  <c r="Y21" i="8"/>
  <c r="Z21" i="8" s="1"/>
  <c r="U21" i="8"/>
  <c r="V21" i="8" s="1"/>
  <c r="Q21" i="8"/>
  <c r="R21" i="8" s="1"/>
  <c r="L21" i="8"/>
  <c r="K21" i="8"/>
  <c r="E21" i="8"/>
  <c r="D21" i="8"/>
  <c r="Y11" i="8"/>
  <c r="Z11" i="8" s="1"/>
  <c r="U11" i="8"/>
  <c r="V11" i="8" s="1"/>
  <c r="Q11" i="8"/>
  <c r="R11" i="8" s="1"/>
  <c r="L11" i="8"/>
  <c r="K11" i="8"/>
  <c r="E11" i="8"/>
  <c r="D11" i="8"/>
  <c r="Y16" i="8"/>
  <c r="U16" i="8"/>
  <c r="Q16" i="8"/>
  <c r="L16" i="8"/>
  <c r="K16" i="8"/>
  <c r="E16" i="8"/>
  <c r="D16" i="8"/>
  <c r="M21" i="8" l="1"/>
  <c r="N21" i="8" s="1"/>
  <c r="M18" i="8"/>
  <c r="N18" i="8" s="1"/>
  <c r="J13" i="8"/>
  <c r="M13" i="8"/>
  <c r="N13" i="8" s="1"/>
  <c r="J25" i="10"/>
  <c r="M25" i="10"/>
  <c r="N25" i="10" s="1"/>
  <c r="M10" i="8"/>
  <c r="N10" i="8" s="1"/>
  <c r="J10" i="8"/>
  <c r="J17" i="8"/>
  <c r="M17" i="8"/>
  <c r="N17" i="8" s="1"/>
  <c r="M9" i="8"/>
  <c r="N9" i="8" s="1"/>
  <c r="M14" i="8"/>
  <c r="N14" i="8" s="1"/>
  <c r="K25" i="8"/>
  <c r="M13" i="9" s="1"/>
  <c r="D25" i="8"/>
  <c r="F13" i="9" s="1"/>
  <c r="M12" i="8"/>
  <c r="N12" i="8" s="1"/>
  <c r="M19" i="8"/>
  <c r="N19" i="8" s="1"/>
  <c r="M15" i="8"/>
  <c r="N15" i="8" s="1"/>
  <c r="M23" i="8"/>
  <c r="N23" i="8" s="1"/>
  <c r="Q25" i="8"/>
  <c r="L25" i="8"/>
  <c r="N13" i="9" s="1"/>
  <c r="E25" i="8"/>
  <c r="G13" i="9" s="1"/>
  <c r="U25" i="8"/>
  <c r="J11" i="8"/>
  <c r="J22" i="8"/>
  <c r="J20" i="8"/>
  <c r="Y25" i="8"/>
  <c r="Z25" i="8" s="1"/>
  <c r="J21" i="8"/>
  <c r="J12" i="8"/>
  <c r="M22" i="8"/>
  <c r="N22" i="8" s="1"/>
  <c r="J19" i="8"/>
  <c r="J9" i="8"/>
  <c r="M20" i="8"/>
  <c r="N20" i="8" s="1"/>
  <c r="J18" i="8"/>
  <c r="M16" i="8"/>
  <c r="J16" i="8"/>
  <c r="V16" i="8"/>
  <c r="M11" i="8"/>
  <c r="N11" i="8" s="1"/>
  <c r="R16" i="8"/>
  <c r="Z16" i="8"/>
  <c r="C21" i="4"/>
  <c r="D21" i="4"/>
  <c r="D12" i="9" s="1"/>
  <c r="AC25" i="6"/>
  <c r="AB25" i="6"/>
  <c r="AA25" i="6"/>
  <c r="X25" i="6"/>
  <c r="W25" i="6"/>
  <c r="T25" i="6"/>
  <c r="X12" i="9" s="1"/>
  <c r="S25" i="6"/>
  <c r="W12" i="9" s="1"/>
  <c r="P25" i="6"/>
  <c r="S12" i="9" s="1"/>
  <c r="O25" i="6"/>
  <c r="R12" i="9" s="1"/>
  <c r="I25" i="6"/>
  <c r="K12" i="9" s="1"/>
  <c r="H25" i="6"/>
  <c r="J12" i="9" s="1"/>
  <c r="G25" i="6"/>
  <c r="I12" i="9" s="1"/>
  <c r="F25" i="6"/>
  <c r="H12" i="9" s="1"/>
  <c r="Y23" i="6"/>
  <c r="Z23" i="6" s="1"/>
  <c r="U23" i="6"/>
  <c r="V23" i="6" s="1"/>
  <c r="Q23" i="6"/>
  <c r="R23" i="6" s="1"/>
  <c r="L23" i="6"/>
  <c r="K23" i="6"/>
  <c r="E23" i="6"/>
  <c r="D23" i="6"/>
  <c r="Y22" i="6"/>
  <c r="Z22" i="6" s="1"/>
  <c r="U22" i="6"/>
  <c r="V22" i="6" s="1"/>
  <c r="Q22" i="6"/>
  <c r="R22" i="6" s="1"/>
  <c r="L22" i="6"/>
  <c r="K22" i="6"/>
  <c r="E22" i="6"/>
  <c r="D22" i="6"/>
  <c r="Y21" i="6"/>
  <c r="Z21" i="6" s="1"/>
  <c r="U21" i="6"/>
  <c r="V21" i="6" s="1"/>
  <c r="Q21" i="6"/>
  <c r="R21" i="6" s="1"/>
  <c r="L21" i="6"/>
  <c r="K21" i="6"/>
  <c r="E21" i="6"/>
  <c r="D21" i="6"/>
  <c r="Y20" i="6"/>
  <c r="Z20" i="6" s="1"/>
  <c r="U20" i="6"/>
  <c r="V20" i="6" s="1"/>
  <c r="Q20" i="6"/>
  <c r="R20" i="6" s="1"/>
  <c r="L20" i="6"/>
  <c r="K20" i="6"/>
  <c r="E20" i="6"/>
  <c r="D20" i="6"/>
  <c r="Y14" i="6"/>
  <c r="Z14" i="6" s="1"/>
  <c r="U14" i="6"/>
  <c r="V14" i="6" s="1"/>
  <c r="Q14" i="6"/>
  <c r="R14" i="6" s="1"/>
  <c r="L14" i="6"/>
  <c r="K14" i="6"/>
  <c r="E14" i="6"/>
  <c r="D14" i="6"/>
  <c r="Y16" i="6"/>
  <c r="Z16" i="6" s="1"/>
  <c r="U16" i="6"/>
  <c r="V16" i="6" s="1"/>
  <c r="Q16" i="6"/>
  <c r="R16" i="6" s="1"/>
  <c r="L16" i="6"/>
  <c r="K16" i="6"/>
  <c r="E16" i="6"/>
  <c r="D16" i="6"/>
  <c r="Y18" i="6"/>
  <c r="Z18" i="6" s="1"/>
  <c r="U18" i="6"/>
  <c r="V18" i="6" s="1"/>
  <c r="Q18" i="6"/>
  <c r="R18" i="6" s="1"/>
  <c r="L18" i="6"/>
  <c r="K18" i="6"/>
  <c r="E18" i="6"/>
  <c r="D18" i="6"/>
  <c r="J18" i="6" s="1"/>
  <c r="Y13" i="6"/>
  <c r="Z13" i="6" s="1"/>
  <c r="U13" i="6"/>
  <c r="V13" i="6" s="1"/>
  <c r="Q13" i="6"/>
  <c r="R13" i="6" s="1"/>
  <c r="L13" i="6"/>
  <c r="K13" i="6"/>
  <c r="E13" i="6"/>
  <c r="D13" i="6"/>
  <c r="Y10" i="6"/>
  <c r="Z10" i="6" s="1"/>
  <c r="U10" i="6"/>
  <c r="V10" i="6" s="1"/>
  <c r="Q10" i="6"/>
  <c r="R10" i="6" s="1"/>
  <c r="L10" i="6"/>
  <c r="K10" i="6"/>
  <c r="M10" i="6" s="1"/>
  <c r="N10" i="6" s="1"/>
  <c r="E10" i="6"/>
  <c r="D10" i="6"/>
  <c r="Y15" i="6"/>
  <c r="Z15" i="6" s="1"/>
  <c r="U15" i="6"/>
  <c r="V15" i="6" s="1"/>
  <c r="Q15" i="6"/>
  <c r="R15" i="6" s="1"/>
  <c r="L15" i="6"/>
  <c r="K15" i="6"/>
  <c r="E15" i="6"/>
  <c r="D15" i="6"/>
  <c r="Y19" i="6"/>
  <c r="Z19" i="6" s="1"/>
  <c r="U19" i="6"/>
  <c r="V19" i="6" s="1"/>
  <c r="Q19" i="6"/>
  <c r="R19" i="6" s="1"/>
  <c r="L19" i="6"/>
  <c r="K19" i="6"/>
  <c r="E19" i="6"/>
  <c r="D19" i="6"/>
  <c r="J19" i="6" s="1"/>
  <c r="Y11" i="6"/>
  <c r="Z11" i="6" s="1"/>
  <c r="U11" i="6"/>
  <c r="V11" i="6" s="1"/>
  <c r="Q11" i="6"/>
  <c r="R11" i="6" s="1"/>
  <c r="L11" i="6"/>
  <c r="K11" i="6"/>
  <c r="E11" i="6"/>
  <c r="D11" i="6"/>
  <c r="Y12" i="6"/>
  <c r="Z12" i="6" s="1"/>
  <c r="U12" i="6"/>
  <c r="V12" i="6" s="1"/>
  <c r="Q12" i="6"/>
  <c r="R12" i="6" s="1"/>
  <c r="L12" i="6"/>
  <c r="K12" i="6"/>
  <c r="E12" i="6"/>
  <c r="D12" i="6"/>
  <c r="Y17" i="6"/>
  <c r="Z17" i="6" s="1"/>
  <c r="U17" i="6"/>
  <c r="V17" i="6" s="1"/>
  <c r="Q17" i="6"/>
  <c r="R17" i="6" s="1"/>
  <c r="L17" i="6"/>
  <c r="K17" i="6"/>
  <c r="E17" i="6"/>
  <c r="D17" i="6"/>
  <c r="Y9" i="6"/>
  <c r="Z9" i="6" s="1"/>
  <c r="U9" i="6"/>
  <c r="Q9" i="6"/>
  <c r="L9" i="6"/>
  <c r="K9" i="6"/>
  <c r="E9" i="6"/>
  <c r="D9" i="6"/>
  <c r="J12" i="6" l="1"/>
  <c r="R25" i="8"/>
  <c r="U13" i="9" s="1"/>
  <c r="T13" i="9"/>
  <c r="V25" i="8"/>
  <c r="Z13" i="9" s="1"/>
  <c r="Y13" i="9"/>
  <c r="J25" i="8"/>
  <c r="M25" i="8"/>
  <c r="N16" i="8"/>
  <c r="J17" i="6"/>
  <c r="J15" i="6"/>
  <c r="J14" i="6"/>
  <c r="J16" i="6"/>
  <c r="M12" i="6"/>
  <c r="N12" i="6" s="1"/>
  <c r="M13" i="6"/>
  <c r="N13" i="6" s="1"/>
  <c r="J13" i="6"/>
  <c r="J9" i="6"/>
  <c r="J10" i="6"/>
  <c r="M11" i="6"/>
  <c r="N11" i="6" s="1"/>
  <c r="Q25" i="6"/>
  <c r="M19" i="6"/>
  <c r="N19" i="6" s="1"/>
  <c r="J11" i="6"/>
  <c r="M18" i="6"/>
  <c r="N18" i="6" s="1"/>
  <c r="M16" i="6"/>
  <c r="N16" i="6" s="1"/>
  <c r="M21" i="6"/>
  <c r="N21" i="6" s="1"/>
  <c r="M22" i="6"/>
  <c r="N22" i="6" s="1"/>
  <c r="M23" i="6"/>
  <c r="N23" i="6" s="1"/>
  <c r="U25" i="6"/>
  <c r="M20" i="6"/>
  <c r="N20" i="6" s="1"/>
  <c r="E25" i="6"/>
  <c r="G12" i="9" s="1"/>
  <c r="R9" i="6"/>
  <c r="M14" i="6"/>
  <c r="N14" i="6" s="1"/>
  <c r="L25" i="6"/>
  <c r="N12" i="9" s="1"/>
  <c r="Y25" i="6"/>
  <c r="Z25" i="6" s="1"/>
  <c r="M17" i="6"/>
  <c r="N17" i="6" s="1"/>
  <c r="M15" i="6"/>
  <c r="N15" i="6" s="1"/>
  <c r="K25" i="6"/>
  <c r="M12" i="9" s="1"/>
  <c r="M9" i="6"/>
  <c r="D25" i="6"/>
  <c r="F12" i="9" s="1"/>
  <c r="V9" i="6"/>
  <c r="Y23" i="5"/>
  <c r="Z23" i="5" s="1"/>
  <c r="Y22" i="5"/>
  <c r="Z22" i="5" s="1"/>
  <c r="Y11" i="5"/>
  <c r="Z11" i="5" s="1"/>
  <c r="Y21" i="5"/>
  <c r="Y20" i="5"/>
  <c r="Z20" i="5" s="1"/>
  <c r="Y16" i="5"/>
  <c r="Z16" i="5" s="1"/>
  <c r="Y12" i="5"/>
  <c r="Z12" i="5" s="1"/>
  <c r="Y10" i="5"/>
  <c r="Z10" i="5" s="1"/>
  <c r="Y17" i="5"/>
  <c r="Z17" i="5" s="1"/>
  <c r="Y15" i="5"/>
  <c r="Z15" i="5" s="1"/>
  <c r="Y14" i="5"/>
  <c r="Z14" i="5" s="1"/>
  <c r="Y13" i="5"/>
  <c r="Z13" i="5" s="1"/>
  <c r="Y19" i="5"/>
  <c r="Z19" i="5" s="1"/>
  <c r="Y9" i="5"/>
  <c r="Z9" i="5" s="1"/>
  <c r="D14" i="4"/>
  <c r="D11" i="9" s="1"/>
  <c r="C14" i="4"/>
  <c r="AC25" i="5"/>
  <c r="AB25" i="5"/>
  <c r="AA25" i="5"/>
  <c r="X25" i="5"/>
  <c r="W25" i="5"/>
  <c r="T25" i="5"/>
  <c r="X11" i="9" s="1"/>
  <c r="S25" i="5"/>
  <c r="W11" i="9" s="1"/>
  <c r="P25" i="5"/>
  <c r="S11" i="9" s="1"/>
  <c r="O25" i="5"/>
  <c r="R11" i="9" s="1"/>
  <c r="I25" i="5"/>
  <c r="K11" i="9" s="1"/>
  <c r="H25" i="5"/>
  <c r="J11" i="9" s="1"/>
  <c r="G25" i="5"/>
  <c r="I11" i="9" s="1"/>
  <c r="F25" i="5"/>
  <c r="H11" i="9" s="1"/>
  <c r="U23" i="5"/>
  <c r="V23" i="5" s="1"/>
  <c r="Q23" i="5"/>
  <c r="R23" i="5" s="1"/>
  <c r="L23" i="5"/>
  <c r="K23" i="5"/>
  <c r="E23" i="5"/>
  <c r="D23" i="5"/>
  <c r="Z21" i="5"/>
  <c r="U21" i="5"/>
  <c r="V21" i="5" s="1"/>
  <c r="Q21" i="5"/>
  <c r="R21" i="5" s="1"/>
  <c r="L21" i="5"/>
  <c r="K21" i="5"/>
  <c r="E21" i="5"/>
  <c r="D21" i="5"/>
  <c r="U12" i="5"/>
  <c r="V12" i="5" s="1"/>
  <c r="Q12" i="5"/>
  <c r="R12" i="5" s="1"/>
  <c r="L12" i="5"/>
  <c r="K12" i="5"/>
  <c r="E12" i="5"/>
  <c r="D12" i="5"/>
  <c r="U10" i="5"/>
  <c r="V10" i="5" s="1"/>
  <c r="Q10" i="5"/>
  <c r="R10" i="5" s="1"/>
  <c r="L10" i="5"/>
  <c r="K10" i="5"/>
  <c r="E10" i="5"/>
  <c r="D10" i="5"/>
  <c r="U19" i="5"/>
  <c r="V19" i="5" s="1"/>
  <c r="Q19" i="5"/>
  <c r="R19" i="5" s="1"/>
  <c r="L19" i="5"/>
  <c r="K19" i="5"/>
  <c r="E19" i="5"/>
  <c r="D19" i="5"/>
  <c r="U15" i="5"/>
  <c r="V15" i="5" s="1"/>
  <c r="Q15" i="5"/>
  <c r="R15" i="5" s="1"/>
  <c r="L15" i="5"/>
  <c r="K15" i="5"/>
  <c r="E15" i="5"/>
  <c r="D15" i="5"/>
  <c r="U13" i="5"/>
  <c r="V13" i="5" s="1"/>
  <c r="Q13" i="5"/>
  <c r="L13" i="5"/>
  <c r="K13" i="5"/>
  <c r="E13" i="5"/>
  <c r="D13" i="5"/>
  <c r="Y18" i="5"/>
  <c r="U18" i="5"/>
  <c r="V18" i="5" s="1"/>
  <c r="Q18" i="5"/>
  <c r="R18" i="5" s="1"/>
  <c r="L18" i="5"/>
  <c r="K18" i="5"/>
  <c r="E18" i="5"/>
  <c r="D18" i="5"/>
  <c r="U16" i="5"/>
  <c r="V16" i="5" s="1"/>
  <c r="Q16" i="5"/>
  <c r="R16" i="5" s="1"/>
  <c r="L16" i="5"/>
  <c r="K16" i="5"/>
  <c r="E16" i="5"/>
  <c r="D16" i="5"/>
  <c r="U17" i="5"/>
  <c r="V17" i="5" s="1"/>
  <c r="Q17" i="5"/>
  <c r="R17" i="5" s="1"/>
  <c r="L17" i="5"/>
  <c r="K17" i="5"/>
  <c r="E17" i="5"/>
  <c r="D17" i="5"/>
  <c r="U14" i="5"/>
  <c r="V14" i="5" s="1"/>
  <c r="Q14" i="5"/>
  <c r="R14" i="5" s="1"/>
  <c r="L14" i="5"/>
  <c r="K14" i="5"/>
  <c r="E14" i="5"/>
  <c r="D14" i="5"/>
  <c r="U22" i="5"/>
  <c r="V22" i="5" s="1"/>
  <c r="Q22" i="5"/>
  <c r="R22" i="5" s="1"/>
  <c r="L22" i="5"/>
  <c r="K22" i="5"/>
  <c r="E22" i="5"/>
  <c r="D22" i="5"/>
  <c r="U11" i="5"/>
  <c r="V11" i="5" s="1"/>
  <c r="Q11" i="5"/>
  <c r="R11" i="5" s="1"/>
  <c r="L11" i="5"/>
  <c r="K11" i="5"/>
  <c r="E11" i="5"/>
  <c r="D11" i="5"/>
  <c r="U9" i="5"/>
  <c r="V9" i="5" s="1"/>
  <c r="Q9" i="5"/>
  <c r="R9" i="5" s="1"/>
  <c r="L9" i="5"/>
  <c r="K9" i="5"/>
  <c r="E9" i="5"/>
  <c r="D9" i="5"/>
  <c r="U20" i="5"/>
  <c r="V20" i="5" s="1"/>
  <c r="Q20" i="5"/>
  <c r="R20" i="5" s="1"/>
  <c r="L20" i="5"/>
  <c r="K20" i="5"/>
  <c r="E20" i="5"/>
  <c r="D20" i="5"/>
  <c r="N25" i="8" l="1"/>
  <c r="P13" i="9" s="1"/>
  <c r="O13" i="9"/>
  <c r="V25" i="6"/>
  <c r="Z12" i="9" s="1"/>
  <c r="Y12" i="9"/>
  <c r="R25" i="6"/>
  <c r="U12" i="9" s="1"/>
  <c r="T12" i="9"/>
  <c r="J25" i="6"/>
  <c r="M25" i="6"/>
  <c r="N9" i="6"/>
  <c r="J14" i="5"/>
  <c r="J10" i="5"/>
  <c r="J11" i="5"/>
  <c r="Y25" i="5"/>
  <c r="Z25" i="5" s="1"/>
  <c r="J16" i="5"/>
  <c r="M15" i="5"/>
  <c r="N15" i="5" s="1"/>
  <c r="M21" i="5"/>
  <c r="N21" i="5" s="1"/>
  <c r="K25" i="5"/>
  <c r="M11" i="9" s="1"/>
  <c r="J9" i="5"/>
  <c r="J17" i="5"/>
  <c r="J15" i="5"/>
  <c r="M10" i="5"/>
  <c r="N10" i="5" s="1"/>
  <c r="Z18" i="5"/>
  <c r="M20" i="5"/>
  <c r="N20" i="5" s="1"/>
  <c r="M9" i="5"/>
  <c r="N9" i="5" s="1"/>
  <c r="M11" i="5"/>
  <c r="N11" i="5" s="1"/>
  <c r="M22" i="5"/>
  <c r="N22" i="5" s="1"/>
  <c r="M14" i="5"/>
  <c r="N14" i="5" s="1"/>
  <c r="M17" i="5"/>
  <c r="N17" i="5" s="1"/>
  <c r="M16" i="5"/>
  <c r="N16" i="5" s="1"/>
  <c r="M18" i="5"/>
  <c r="N18" i="5" s="1"/>
  <c r="M13" i="5"/>
  <c r="N13" i="5" s="1"/>
  <c r="M12" i="5"/>
  <c r="N12" i="5" s="1"/>
  <c r="E25" i="5"/>
  <c r="G11" i="9" s="1"/>
  <c r="J13" i="5"/>
  <c r="Q25" i="5"/>
  <c r="M19" i="5"/>
  <c r="N19" i="5" s="1"/>
  <c r="J12" i="5"/>
  <c r="M23" i="5"/>
  <c r="N23" i="5" s="1"/>
  <c r="L25" i="5"/>
  <c r="N11" i="9" s="1"/>
  <c r="R13" i="5"/>
  <c r="D25" i="5"/>
  <c r="F11" i="9" s="1"/>
  <c r="U25" i="5"/>
  <c r="L22" i="2"/>
  <c r="K22" i="2"/>
  <c r="L11" i="2"/>
  <c r="K11" i="2"/>
  <c r="L10" i="2"/>
  <c r="K10" i="2"/>
  <c r="L21" i="2"/>
  <c r="K21" i="2"/>
  <c r="L8" i="2"/>
  <c r="K8" i="2"/>
  <c r="L14" i="2"/>
  <c r="K14" i="2"/>
  <c r="L20" i="2"/>
  <c r="K20" i="2"/>
  <c r="L19" i="2"/>
  <c r="K19" i="2"/>
  <c r="L13" i="2"/>
  <c r="K13" i="2"/>
  <c r="L17" i="2"/>
  <c r="K17" i="2"/>
  <c r="L12" i="2"/>
  <c r="K12" i="2"/>
  <c r="L16" i="2"/>
  <c r="K16" i="2"/>
  <c r="L18" i="2"/>
  <c r="K18" i="2"/>
  <c r="L9" i="2"/>
  <c r="K9" i="2"/>
  <c r="L15" i="2"/>
  <c r="Y15" i="2"/>
  <c r="Z15" i="2" s="1"/>
  <c r="D7" i="4"/>
  <c r="D10" i="9" s="1"/>
  <c r="H18" i="9" s="1"/>
  <c r="C7" i="4"/>
  <c r="Z22" i="2"/>
  <c r="Z11" i="2"/>
  <c r="Z10" i="2"/>
  <c r="Z21" i="2"/>
  <c r="Z8" i="2"/>
  <c r="Z14" i="2"/>
  <c r="Z20" i="2"/>
  <c r="Z19" i="2"/>
  <c r="Z13" i="2"/>
  <c r="Z17" i="2"/>
  <c r="Z12" i="2"/>
  <c r="Z16" i="2"/>
  <c r="Z18" i="2"/>
  <c r="Z9" i="2"/>
  <c r="U9" i="2"/>
  <c r="V9" i="2" s="1"/>
  <c r="U18" i="2"/>
  <c r="V18" i="2" s="1"/>
  <c r="U16" i="2"/>
  <c r="V16" i="2" s="1"/>
  <c r="U12" i="2"/>
  <c r="V12" i="2" s="1"/>
  <c r="U17" i="2"/>
  <c r="V17" i="2" s="1"/>
  <c r="U13" i="2"/>
  <c r="V13" i="2" s="1"/>
  <c r="U19" i="2"/>
  <c r="V19" i="2" s="1"/>
  <c r="U20" i="2"/>
  <c r="V20" i="2" s="1"/>
  <c r="U14" i="2"/>
  <c r="V14" i="2" s="1"/>
  <c r="U8" i="2"/>
  <c r="V8" i="2" s="1"/>
  <c r="U21" i="2"/>
  <c r="V21" i="2" s="1"/>
  <c r="U10" i="2"/>
  <c r="V10" i="2" s="1"/>
  <c r="U11" i="2"/>
  <c r="V11" i="2" s="1"/>
  <c r="U22" i="2"/>
  <c r="V22" i="2" s="1"/>
  <c r="U15" i="2"/>
  <c r="V15" i="2" s="1"/>
  <c r="Q9" i="2"/>
  <c r="R9" i="2" s="1"/>
  <c r="Q18" i="2"/>
  <c r="R18" i="2" s="1"/>
  <c r="Q16" i="2"/>
  <c r="R16" i="2" s="1"/>
  <c r="Q12" i="2"/>
  <c r="R12" i="2" s="1"/>
  <c r="Q17" i="2"/>
  <c r="R17" i="2" s="1"/>
  <c r="Q13" i="2"/>
  <c r="R13" i="2" s="1"/>
  <c r="Q19" i="2"/>
  <c r="R19" i="2" s="1"/>
  <c r="Q20" i="2"/>
  <c r="R20" i="2" s="1"/>
  <c r="Q14" i="2"/>
  <c r="R14" i="2" s="1"/>
  <c r="Q8" i="2"/>
  <c r="R8" i="2" s="1"/>
  <c r="Q21" i="2"/>
  <c r="R21" i="2" s="1"/>
  <c r="Q10" i="2"/>
  <c r="R10" i="2" s="1"/>
  <c r="Q11" i="2"/>
  <c r="R11" i="2" s="1"/>
  <c r="Q22" i="2"/>
  <c r="R22" i="2" s="1"/>
  <c r="Q15" i="2"/>
  <c r="R15" i="2" s="1"/>
  <c r="T11" i="9" l="1"/>
  <c r="R25" i="5"/>
  <c r="U11" i="9" s="1"/>
  <c r="Y11" i="9"/>
  <c r="V25" i="5"/>
  <c r="Z11" i="9" s="1"/>
  <c r="N25" i="6"/>
  <c r="P12" i="9" s="1"/>
  <c r="O12" i="9"/>
  <c r="J25" i="5"/>
  <c r="M25" i="5"/>
  <c r="AC23" i="2"/>
  <c r="G23" i="2"/>
  <c r="I10" i="9" s="1"/>
  <c r="H24" i="9" s="1"/>
  <c r="H23" i="2"/>
  <c r="J10" i="9" s="1"/>
  <c r="H25" i="9" s="1"/>
  <c r="AB23" i="2"/>
  <c r="AA23" i="2"/>
  <c r="I23" i="2"/>
  <c r="K10" i="9" s="1"/>
  <c r="H26" i="9" s="1"/>
  <c r="Y23" i="2"/>
  <c r="Z23" i="2" s="1"/>
  <c r="X23" i="2"/>
  <c r="W23" i="2"/>
  <c r="F23" i="2"/>
  <c r="H10" i="9" s="1"/>
  <c r="H23" i="9" s="1"/>
  <c r="U23" i="2"/>
  <c r="T23" i="2"/>
  <c r="X10" i="9" s="1"/>
  <c r="X15" i="9" s="1"/>
  <c r="S23" i="2"/>
  <c r="W10" i="9" s="1"/>
  <c r="W15" i="9" s="1"/>
  <c r="Q23" i="2"/>
  <c r="P23" i="2"/>
  <c r="S10" i="9" s="1"/>
  <c r="S15" i="9" s="1"/>
  <c r="O23" i="2"/>
  <c r="R10" i="9" s="1"/>
  <c r="R15" i="9" s="1"/>
  <c r="O11" i="9" l="1"/>
  <c r="N25" i="5"/>
  <c r="P11" i="9" s="1"/>
  <c r="T10" i="9"/>
  <c r="T15" i="9" s="1"/>
  <c r="R23" i="2"/>
  <c r="U10" i="9" s="1"/>
  <c r="Y10" i="9"/>
  <c r="Y15" i="9" s="1"/>
  <c r="Z15" i="9" s="1"/>
  <c r="H22" i="9" s="1"/>
  <c r="V23" i="2"/>
  <c r="Z10" i="9" s="1"/>
  <c r="U15" i="9"/>
  <c r="H21" i="9" s="1"/>
  <c r="E22" i="2"/>
  <c r="D22" i="2"/>
  <c r="E11" i="2"/>
  <c r="D11" i="2"/>
  <c r="J11" i="2" s="1"/>
  <c r="E10" i="2"/>
  <c r="D10" i="2"/>
  <c r="E21" i="2"/>
  <c r="D21" i="2"/>
  <c r="J21" i="2" s="1"/>
  <c r="E8" i="2"/>
  <c r="D8" i="2"/>
  <c r="E14" i="2"/>
  <c r="D14" i="2"/>
  <c r="J14" i="2" s="1"/>
  <c r="E20" i="2"/>
  <c r="D20" i="2"/>
  <c r="E19" i="2"/>
  <c r="D19" i="2"/>
  <c r="J19" i="2" s="1"/>
  <c r="E13" i="2"/>
  <c r="D13" i="2"/>
  <c r="E17" i="2"/>
  <c r="D17" i="2"/>
  <c r="J17" i="2" s="1"/>
  <c r="E12" i="2"/>
  <c r="D12" i="2"/>
  <c r="E16" i="2"/>
  <c r="D16" i="2"/>
  <c r="J16" i="2" s="1"/>
  <c r="E18" i="2"/>
  <c r="D18" i="2"/>
  <c r="E9" i="2"/>
  <c r="D9" i="2"/>
  <c r="J9" i="2" s="1"/>
  <c r="E15" i="2"/>
  <c r="K15" i="2"/>
  <c r="D15" i="2"/>
  <c r="J15" i="2" l="1"/>
  <c r="J18" i="2"/>
  <c r="J12" i="2"/>
  <c r="J13" i="2"/>
  <c r="J20" i="2"/>
  <c r="J8" i="2"/>
  <c r="J10" i="2"/>
  <c r="J22" i="2"/>
  <c r="M19" i="2"/>
  <c r="N19" i="2" s="1"/>
  <c r="M20" i="2"/>
  <c r="N20" i="2" s="1"/>
  <c r="M21" i="2"/>
  <c r="N21" i="2" s="1"/>
  <c r="M22" i="2"/>
  <c r="N22" i="2" s="1"/>
  <c r="M8" i="2"/>
  <c r="N8" i="2" s="1"/>
  <c r="M10" i="2"/>
  <c r="N10" i="2" s="1"/>
  <c r="M13" i="2"/>
  <c r="N13" i="2" s="1"/>
  <c r="M12" i="2"/>
  <c r="N12" i="2" s="1"/>
  <c r="M16" i="2"/>
  <c r="N16" i="2" s="1"/>
  <c r="M18" i="2"/>
  <c r="N18" i="2" s="1"/>
  <c r="E23" i="2"/>
  <c r="G10" i="9" s="1"/>
  <c r="H19" i="9" s="1"/>
  <c r="K23" i="2"/>
  <c r="M10" i="9" s="1"/>
  <c r="M15" i="9" s="1"/>
  <c r="M15" i="2"/>
  <c r="N15" i="2" s="1"/>
  <c r="L23" i="2"/>
  <c r="N10" i="9" s="1"/>
  <c r="N15" i="9" s="1"/>
  <c r="D23" i="2"/>
  <c r="F10" i="9" s="1"/>
  <c r="H17" i="9" s="1"/>
  <c r="M9" i="2"/>
  <c r="N9" i="2" s="1"/>
  <c r="M17" i="2"/>
  <c r="N17" i="2" s="1"/>
  <c r="M14" i="2"/>
  <c r="N14" i="2" s="1"/>
  <c r="M11" i="2"/>
  <c r="N11" i="2" s="1"/>
  <c r="J23" i="2" l="1"/>
  <c r="M23" i="2"/>
  <c r="O10" i="9" l="1"/>
  <c r="O15" i="9" s="1"/>
  <c r="P15" i="9" s="1"/>
  <c r="H20" i="9" s="1"/>
  <c r="N23" i="2"/>
  <c r="P10" i="9" s="1"/>
</calcChain>
</file>

<file path=xl/sharedStrings.xml><?xml version="1.0" encoding="utf-8"?>
<sst xmlns="http://schemas.openxmlformats.org/spreadsheetml/2006/main" count="3878" uniqueCount="219">
  <si>
    <t>Afiq</t>
  </si>
  <si>
    <t>Chem</t>
  </si>
  <si>
    <t>Ben</t>
  </si>
  <si>
    <t>Cheng</t>
  </si>
  <si>
    <t>Po</t>
  </si>
  <si>
    <t>Salim</t>
  </si>
  <si>
    <t>Zaki</t>
  </si>
  <si>
    <t>Leh</t>
  </si>
  <si>
    <t>Azim</t>
  </si>
  <si>
    <t>Arif</t>
  </si>
  <si>
    <t>Iky</t>
  </si>
  <si>
    <t>Cahmi</t>
  </si>
  <si>
    <t>Kisyok</t>
  </si>
  <si>
    <t>Achik</t>
  </si>
  <si>
    <t>Aiman</t>
  </si>
  <si>
    <t>AST</t>
  </si>
  <si>
    <t>T/O</t>
  </si>
  <si>
    <t>BLK</t>
  </si>
  <si>
    <t>STL</t>
  </si>
  <si>
    <t>MADE</t>
  </si>
  <si>
    <t>MISS</t>
  </si>
  <si>
    <t>FG %</t>
  </si>
  <si>
    <t>2-PT %</t>
  </si>
  <si>
    <t>3-PT %</t>
  </si>
  <si>
    <t>PLAYER</t>
  </si>
  <si>
    <t>NO</t>
  </si>
  <si>
    <t>PTS</t>
  </si>
  <si>
    <t>MIN</t>
  </si>
  <si>
    <t>FT</t>
  </si>
  <si>
    <t>FT %</t>
  </si>
  <si>
    <t>OFFENSIVE</t>
  </si>
  <si>
    <t>DEFENSIVE</t>
  </si>
  <si>
    <t>MISC</t>
  </si>
  <si>
    <t>XX</t>
  </si>
  <si>
    <t>Total</t>
  </si>
  <si>
    <t>FG (2-PT)</t>
  </si>
  <si>
    <t>FG (3-PT)</t>
  </si>
  <si>
    <t>F (T)</t>
  </si>
  <si>
    <t xml:space="preserve">DATE, VENUE  :                                                                                              </t>
  </si>
  <si>
    <t xml:space="preserve">OPPONENT      :                                                                                              </t>
  </si>
  <si>
    <t xml:space="preserve">EVENT               :                                                                                              </t>
  </si>
  <si>
    <t>REB
(Off)</t>
  </si>
  <si>
    <t>REB
(Def)</t>
  </si>
  <si>
    <t>REB
(Tot)</t>
  </si>
  <si>
    <t>Fouls
(Tot)</t>
  </si>
  <si>
    <t>FG (TOT)</t>
  </si>
  <si>
    <t>Made</t>
  </si>
  <si>
    <t>Miss</t>
  </si>
  <si>
    <t>ATT</t>
  </si>
  <si>
    <t>PELONTAR XI BASKETBALL PUTRAJAYA</t>
  </si>
  <si>
    <t xml:space="preserve">OPPONENT      :   JOKERS                                                                                           </t>
  </si>
  <si>
    <t xml:space="preserve">EVENT               :   FRIENDLY (NCBL PREP)                                                               </t>
  </si>
  <si>
    <t xml:space="preserve">DATE, VENUE  :   26-10-2018, UNITEN                                                                  </t>
  </si>
  <si>
    <t>NA</t>
  </si>
  <si>
    <t>Q1</t>
  </si>
  <si>
    <t>Q2</t>
  </si>
  <si>
    <t>Q3</t>
  </si>
  <si>
    <t>Q4</t>
  </si>
  <si>
    <t>FINAL</t>
  </si>
  <si>
    <t>PXI</t>
  </si>
  <si>
    <t>JOKER</t>
  </si>
  <si>
    <t>SCORE</t>
  </si>
  <si>
    <t>f(X)</t>
  </si>
  <si>
    <t>REB</t>
  </si>
  <si>
    <t>RTG</t>
  </si>
  <si>
    <t>BBST</t>
  </si>
  <si>
    <t xml:space="preserve">OPPONENT      :   BBST                                                                                           </t>
  </si>
  <si>
    <t xml:space="preserve">DATE, VENUE   :   2-11-2018, UNITEN                                                                  </t>
  </si>
  <si>
    <t xml:space="preserve">DATE, VENUE   :   9-11-2018, UNITEN                                                                  </t>
  </si>
  <si>
    <t xml:space="preserve">OPPONENT      :   SLASHERS                                                                                           </t>
  </si>
  <si>
    <t>SLASHERS</t>
  </si>
  <si>
    <t>Titans Zeus</t>
  </si>
  <si>
    <t>Pelontar 11</t>
  </si>
  <si>
    <t>14 Apr, Sun, 12.00, Court 2</t>
  </si>
  <si>
    <t>Falcons</t>
  </si>
  <si>
    <t>07 Apr, Sun, 3.00, Court 2</t>
  </si>
  <si>
    <t>Zero</t>
  </si>
  <si>
    <t>24 Mar, Sun, 12.00, Court 1</t>
  </si>
  <si>
    <t>Arcana</t>
  </si>
  <si>
    <t>10 Mar, Sun, 12.00, Court 2</t>
  </si>
  <si>
    <t>NGAP Nemesis</t>
  </si>
  <si>
    <t>17 Feb, Sun, 1.30, Court 2</t>
  </si>
  <si>
    <t>Renaissance</t>
  </si>
  <si>
    <t>GoStrong Jr</t>
  </si>
  <si>
    <t>06 Jan, Sun, 1.30, Court 1</t>
  </si>
  <si>
    <t>Savages</t>
  </si>
  <si>
    <t>30 Dec, Sun, 4.30, Court 2</t>
  </si>
  <si>
    <t>Purge</t>
  </si>
  <si>
    <t>23 Dec, Sun, 4.30, Court 2</t>
  </si>
  <si>
    <t>Opponent</t>
  </si>
  <si>
    <t>VS</t>
  </si>
  <si>
    <t>Team</t>
  </si>
  <si>
    <t>Date, Time, Venue</t>
  </si>
  <si>
    <t>20 Jan, 12pm-6pm</t>
  </si>
  <si>
    <t>DSA Cup 3 on 3</t>
  </si>
  <si>
    <t>All Star, Skill, OPENING CEREMONY</t>
  </si>
  <si>
    <t xml:space="preserve">DATE, VENUE   :   14-12-2018, SJKC Taman Connaught                                                                  </t>
  </si>
  <si>
    <t xml:space="preserve">OPPONENT      :   Hurricanes (Div 2)                                                                                           </t>
  </si>
  <si>
    <t>Sabbir</t>
  </si>
  <si>
    <t>HURRICANES</t>
  </si>
  <si>
    <t>Jokers</t>
  </si>
  <si>
    <t>Slashers</t>
  </si>
  <si>
    <t>Hurricanes</t>
  </si>
  <si>
    <t>FG%</t>
  </si>
  <si>
    <t xml:space="preserve">Points     :  </t>
  </si>
  <si>
    <t xml:space="preserve">Rebounds     :  </t>
  </si>
  <si>
    <t xml:space="preserve">FG%     :  </t>
  </si>
  <si>
    <t xml:space="preserve">3PT%     :  </t>
  </si>
  <si>
    <t xml:space="preserve">Assists     :  </t>
  </si>
  <si>
    <t xml:space="preserve">Steal     :  </t>
  </si>
  <si>
    <t xml:space="preserve">Blocks     :  </t>
  </si>
  <si>
    <t xml:space="preserve">Turnovers     :  </t>
  </si>
  <si>
    <t xml:space="preserve">Points allowed     :  </t>
  </si>
  <si>
    <t>%</t>
  </si>
  <si>
    <t>FG</t>
  </si>
  <si>
    <t>3-Pts</t>
  </si>
  <si>
    <t xml:space="preserve">2PT%     :  </t>
  </si>
  <si>
    <t>2-Pts</t>
  </si>
  <si>
    <t>PER GAME AVERAGE (after 4 games)</t>
  </si>
  <si>
    <t>PURGE</t>
  </si>
  <si>
    <t>DATE, VENUE   :   23-12-2018, SJKC KWONG HON</t>
  </si>
  <si>
    <t>OPPONENT      :   Purge (D3 Game 1)</t>
  </si>
  <si>
    <t xml:space="preserve">EVENT               :   NCBL 2018/2019                     </t>
  </si>
  <si>
    <t>20 Jan, Sun, 12.00, Court 2</t>
  </si>
  <si>
    <t>2 Feb, 12pm-9pm</t>
  </si>
  <si>
    <t>RENAISSANCE</t>
  </si>
  <si>
    <t>DATE, VENUE   :   20-01-2019, SJKC KWONG HON</t>
  </si>
  <si>
    <t>OPPONENT      :   Renaissance (D3 Game 4)</t>
  </si>
  <si>
    <t>NGAPNMS</t>
  </si>
  <si>
    <t>DATE, VENUE   :   17-02-2019, SJKC KWONG HON</t>
  </si>
  <si>
    <t>OPPONENT      :   NGAP Nemesis (D3 Game 4)</t>
  </si>
  <si>
    <t>DATE, VENUE   :   24-3-2019, SJKC KWONG HON</t>
  </si>
  <si>
    <t>OPPONENT      :   ZERO (D3 grouping)</t>
  </si>
  <si>
    <t>ZERO</t>
  </si>
  <si>
    <t>Wan</t>
  </si>
  <si>
    <t>Tenno</t>
  </si>
  <si>
    <t>BG Wizards</t>
  </si>
  <si>
    <t>GROUPING</t>
  </si>
  <si>
    <t>[T16] 20 Apr, Sat 6.00pm</t>
  </si>
  <si>
    <t>[QF] 21 Apr, Sun, 1.30pm</t>
  </si>
  <si>
    <t>[SF] 27 Apr, Sat, 4.30pm</t>
  </si>
  <si>
    <t>PLAY-OFF</t>
  </si>
  <si>
    <t>F</t>
  </si>
  <si>
    <t>[MABA] 1 Mei, Wed, 3.00pm</t>
  </si>
  <si>
    <t>TIT.ZEUS</t>
  </si>
  <si>
    <t>DATE, VENUE   :   14-4-2019, SJKC KWONG HON</t>
  </si>
  <si>
    <t>OPPONENT      :   Titans Zeus (D3 grouping)</t>
  </si>
  <si>
    <t>TITANS POSEIDON</t>
  </si>
  <si>
    <t>DATE, VENUE   :   20-4-2019, SJKC KWONG HON</t>
  </si>
  <si>
    <t>OPPONENT      :   Bayang Gelap Wizards (D3 Playoff - Top16)</t>
  </si>
  <si>
    <t>DATE, VENUE   :   21-4-2019, SJKC KWONG HON</t>
  </si>
  <si>
    <t>OPPONENT      :   Titans Poseidon (D3 QF)</t>
  </si>
  <si>
    <t>Titans Poseidon</t>
  </si>
  <si>
    <t>DATE, VENUE   :   27-4-2019, SJKC KWONG HON</t>
  </si>
  <si>
    <t>OPPONENT      :   Arcana (D3 SF)</t>
  </si>
  <si>
    <t>DATE, VENUE   :   30-12-2018, SJKC KWONG HON</t>
  </si>
  <si>
    <t>OPPONENT      :   Savages (D3 Game2)</t>
  </si>
  <si>
    <t>GoStrongJr</t>
  </si>
  <si>
    <t>DATE, VENUE   :   06-01-2019, SJKC KWONG HON</t>
  </si>
  <si>
    <t>OPPONENT      :   GoStrong Jr (D3 Game3)</t>
  </si>
  <si>
    <t>San Quakes</t>
  </si>
  <si>
    <t>DATE, VENUE   :   07-4-2019, SJKC KWONG HON</t>
  </si>
  <si>
    <t>OPPONENT      :   Falcons (D3 Grouping)</t>
  </si>
  <si>
    <t>MVP</t>
  </si>
  <si>
    <t>DATE, VENUE   :   01-5-2019, SJKC KWONG HON</t>
  </si>
  <si>
    <t>OPPONENT      :   San Quakes (D3 FINAL)</t>
  </si>
  <si>
    <t>PER GAME</t>
  </si>
  <si>
    <t>GAMES PLAYED</t>
  </si>
  <si>
    <t>total</t>
  </si>
  <si>
    <t>ARCANA</t>
  </si>
  <si>
    <t>DATE, VENUE   :   10-3-2019, SJKC KWONG HON</t>
  </si>
  <si>
    <t>OPPONENT      :   Arcana (D3 Grouping)</t>
  </si>
  <si>
    <t>TOTAL</t>
  </si>
  <si>
    <t>: 1st</t>
  </si>
  <si>
    <t>: 2nd</t>
  </si>
  <si>
    <t>: 3rd</t>
  </si>
  <si>
    <t>*Played more than 6 games</t>
  </si>
  <si>
    <t>Sabir</t>
  </si>
  <si>
    <t>1st</t>
  </si>
  <si>
    <t>2nd</t>
  </si>
  <si>
    <t>3rd</t>
  </si>
  <si>
    <t>Game</t>
  </si>
  <si>
    <t>DNP</t>
  </si>
  <si>
    <t>Top</t>
  </si>
  <si>
    <t>/game</t>
  </si>
  <si>
    <t>Overall Top Performers</t>
  </si>
  <si>
    <t>12th</t>
  </si>
  <si>
    <t>11th</t>
  </si>
  <si>
    <t>16th</t>
  </si>
  <si>
    <t>14th</t>
  </si>
  <si>
    <t>13h</t>
  </si>
  <si>
    <t>4th</t>
  </si>
  <si>
    <t>15th</t>
  </si>
  <si>
    <t>8th</t>
  </si>
  <si>
    <t>10th</t>
  </si>
  <si>
    <t>5th</t>
  </si>
  <si>
    <t>7th</t>
  </si>
  <si>
    <t>17th</t>
  </si>
  <si>
    <t>9h</t>
  </si>
  <si>
    <t>9th</t>
  </si>
  <si>
    <t>6th</t>
  </si>
  <si>
    <t>13th</t>
  </si>
  <si>
    <t>17h</t>
  </si>
  <si>
    <t>PER GAME STANDINGS (Overall)</t>
  </si>
  <si>
    <t>PER GAME STANDINGS (Played more than 6 games)</t>
  </si>
  <si>
    <t>: Top 3</t>
  </si>
  <si>
    <t>: Top 5</t>
  </si>
  <si>
    <t>GoStrong JR</t>
  </si>
  <si>
    <t>PER GAME AVERAGE (Total 13 games)</t>
  </si>
  <si>
    <t>ref's</t>
  </si>
  <si>
    <t>SEASON FIXTURES &amp; RESULTS (officials)</t>
  </si>
  <si>
    <t>FT's</t>
  </si>
  <si>
    <t>FT%</t>
  </si>
  <si>
    <t>Team Performance Summary</t>
  </si>
  <si>
    <t>Team Performance Summary - Shooting Percentage</t>
  </si>
  <si>
    <t>Individual Performance Summary</t>
  </si>
  <si>
    <t>/GAME</t>
  </si>
  <si>
    <t>Individual Performance Summary (Per-Game data)</t>
  </si>
  <si>
    <t>DETAIL GAME STATS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</si>
</sst>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i/>
      <u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mediumGray"/>
    </fill>
    <fill>
      <patternFill patternType="mediumGray">
        <bgColor theme="4" tint="0.79998168889431442"/>
      </patternFill>
    </fill>
    <fill>
      <patternFill patternType="mediumGray">
        <bgColor theme="4" tint="0.59999389629810485"/>
      </patternFill>
    </fill>
    <fill>
      <patternFill patternType="mediumGray">
        <bgColor theme="7" tint="0.79998168889431442"/>
      </patternFill>
    </fill>
    <fill>
      <patternFill patternType="mediumGray">
        <bgColor theme="7" tint="0.59999389629810485"/>
      </patternFill>
    </fill>
    <fill>
      <patternFill patternType="solid">
        <fgColor rgb="FFFF99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mediumGray">
        <bgColor theme="5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7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7" fillId="5" borderId="36" xfId="0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41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38" xfId="0" applyFont="1" applyBorder="1" applyAlignment="1">
      <alignment horizontal="left" vertical="center"/>
    </xf>
    <xf numFmtId="0" fontId="0" fillId="0" borderId="38" xfId="0" applyFont="1" applyBorder="1" applyAlignment="1">
      <alignment horizontal="center" vertical="center"/>
    </xf>
    <xf numFmtId="164" fontId="7" fillId="5" borderId="22" xfId="0" applyNumberFormat="1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8" borderId="21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64" fontId="9" fillId="3" borderId="2" xfId="0" applyNumberFormat="1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164" fontId="9" fillId="9" borderId="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8" borderId="39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4" fontId="9" fillId="9" borderId="1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0" borderId="4" xfId="0" applyFont="1" applyFill="1" applyBorder="1" applyAlignment="1">
      <alignment horizontal="center" vertical="center"/>
    </xf>
    <xf numFmtId="0" fontId="9" fillId="11" borderId="39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164" fontId="9" fillId="12" borderId="1" xfId="0" applyNumberFormat="1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164" fontId="9" fillId="14" borderId="1" xfId="0" applyNumberFormat="1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5" fillId="10" borderId="33" xfId="0" applyFont="1" applyFill="1" applyBorder="1" applyAlignment="1">
      <alignment horizontal="center" vertical="center"/>
    </xf>
    <xf numFmtId="0" fontId="5" fillId="10" borderId="34" xfId="0" applyFont="1" applyFill="1" applyBorder="1" applyAlignment="1">
      <alignment horizontal="center" vertical="center"/>
    </xf>
    <xf numFmtId="0" fontId="9" fillId="10" borderId="35" xfId="0" applyFont="1" applyFill="1" applyBorder="1" applyAlignment="1">
      <alignment horizontal="center" vertical="center"/>
    </xf>
    <xf numFmtId="0" fontId="9" fillId="10" borderId="34" xfId="0" applyFont="1" applyFill="1" applyBorder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9" fillId="11" borderId="35" xfId="0" applyFont="1" applyFill="1" applyBorder="1" applyAlignment="1">
      <alignment horizontal="center" vertical="center"/>
    </xf>
    <xf numFmtId="164" fontId="9" fillId="12" borderId="35" xfId="0" applyNumberFormat="1" applyFont="1" applyFill="1" applyBorder="1" applyAlignment="1">
      <alignment horizontal="center" vertical="center"/>
    </xf>
    <xf numFmtId="0" fontId="9" fillId="13" borderId="33" xfId="0" applyFont="1" applyFill="1" applyBorder="1" applyAlignment="1">
      <alignment horizontal="center" vertical="center"/>
    </xf>
    <xf numFmtId="0" fontId="9" fillId="13" borderId="35" xfId="0" applyFont="1" applyFill="1" applyBorder="1" applyAlignment="1">
      <alignment horizontal="center" vertical="center"/>
    </xf>
    <xf numFmtId="164" fontId="9" fillId="14" borderId="35" xfId="0" applyNumberFormat="1" applyFont="1" applyFill="1" applyBorder="1" applyAlignment="1">
      <alignment horizontal="center" vertical="center"/>
    </xf>
    <xf numFmtId="0" fontId="9" fillId="10" borderId="33" xfId="0" applyFont="1" applyFill="1" applyBorder="1" applyAlignment="1">
      <alignment horizontal="center" vertical="center"/>
    </xf>
    <xf numFmtId="0" fontId="9" fillId="16" borderId="8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7" borderId="4" xfId="0" applyFont="1" applyFill="1" applyBorder="1" applyAlignment="1">
      <alignment horizontal="center" vertical="center"/>
    </xf>
    <xf numFmtId="0" fontId="9" fillId="17" borderId="3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9" fillId="10" borderId="6" xfId="0" applyFont="1" applyFill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0" fontId="9" fillId="11" borderId="42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164" fontId="9" fillId="12" borderId="6" xfId="0" applyNumberFormat="1" applyFont="1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9" fillId="13" borderId="6" xfId="0" applyFont="1" applyFill="1" applyBorder="1" applyAlignment="1">
      <alignment horizontal="center" vertical="center"/>
    </xf>
    <xf numFmtId="164" fontId="9" fillId="14" borderId="6" xfId="0" applyNumberFormat="1" applyFont="1" applyFill="1" applyBorder="1" applyAlignment="1">
      <alignment horizontal="center" vertical="center"/>
    </xf>
    <xf numFmtId="0" fontId="9" fillId="10" borderId="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3" fillId="19" borderId="43" xfId="0" applyFont="1" applyFill="1" applyBorder="1" applyAlignment="1">
      <alignment horizontal="center" vertical="center"/>
    </xf>
    <xf numFmtId="0" fontId="13" fillId="19" borderId="44" xfId="0" applyFont="1" applyFill="1" applyBorder="1" applyAlignment="1">
      <alignment horizontal="center" vertical="center"/>
    </xf>
    <xf numFmtId="0" fontId="0" fillId="20" borderId="49" xfId="0" applyFill="1" applyBorder="1"/>
    <xf numFmtId="0" fontId="0" fillId="20" borderId="50" xfId="0" applyFill="1" applyBorder="1"/>
    <xf numFmtId="0" fontId="0" fillId="20" borderId="40" xfId="0" applyFill="1" applyBorder="1"/>
    <xf numFmtId="0" fontId="0" fillId="20" borderId="51" xfId="0" applyFill="1" applyBorder="1"/>
    <xf numFmtId="0" fontId="0" fillId="20" borderId="0" xfId="0" applyFill="1" applyBorder="1"/>
    <xf numFmtId="0" fontId="0" fillId="20" borderId="52" xfId="0" applyFill="1" applyBorder="1"/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0" fillId="0" borderId="0" xfId="0" applyBorder="1"/>
    <xf numFmtId="0" fontId="14" fillId="0" borderId="50" xfId="0" applyFont="1" applyFill="1" applyBorder="1"/>
    <xf numFmtId="0" fontId="16" fillId="0" borderId="0" xfId="0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/>
    <xf numFmtId="2" fontId="0" fillId="0" borderId="0" xfId="0" applyNumberFormat="1" applyAlignment="1">
      <alignment horizontal="center" vertical="center"/>
    </xf>
    <xf numFmtId="0" fontId="12" fillId="0" borderId="50" xfId="0" applyFont="1" applyBorder="1" applyAlignment="1">
      <alignment horizontal="center"/>
    </xf>
    <xf numFmtId="2" fontId="12" fillId="0" borderId="50" xfId="0" applyNumberFormat="1" applyFont="1" applyBorder="1" applyAlignment="1">
      <alignment horizontal="center"/>
    </xf>
    <xf numFmtId="164" fontId="11" fillId="0" borderId="0" xfId="0" applyNumberFormat="1" applyFont="1" applyBorder="1" applyAlignment="1">
      <alignment horizontal="center"/>
    </xf>
    <xf numFmtId="0" fontId="11" fillId="0" borderId="0" xfId="0" applyFont="1" applyBorder="1"/>
    <xf numFmtId="164" fontId="11" fillId="22" borderId="0" xfId="0" applyNumberFormat="1" applyFont="1" applyFill="1" applyBorder="1" applyAlignment="1">
      <alignment horizontal="center"/>
    </xf>
    <xf numFmtId="0" fontId="11" fillId="22" borderId="0" xfId="0" applyFont="1" applyFill="1" applyBorder="1"/>
    <xf numFmtId="0" fontId="3" fillId="22" borderId="0" xfId="0" applyFont="1" applyFill="1" applyBorder="1"/>
    <xf numFmtId="0" fontId="12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horizontal="center" vertical="center" wrapText="1"/>
    </xf>
    <xf numFmtId="0" fontId="11" fillId="18" borderId="2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3" xfId="0" applyBorder="1"/>
    <xf numFmtId="0" fontId="0" fillId="0" borderId="54" xfId="0" applyBorder="1"/>
    <xf numFmtId="0" fontId="14" fillId="0" borderId="57" xfId="0" applyFont="1" applyFill="1" applyBorder="1"/>
    <xf numFmtId="0" fontId="14" fillId="0" borderId="58" xfId="0" applyFont="1" applyFill="1" applyBorder="1"/>
    <xf numFmtId="0" fontId="3" fillId="22" borderId="54" xfId="0" applyFont="1" applyFill="1" applyBorder="1"/>
    <xf numFmtId="0" fontId="3" fillId="0" borderId="54" xfId="0" applyFont="1" applyBorder="1"/>
    <xf numFmtId="0" fontId="0" fillId="0" borderId="59" xfId="0" applyBorder="1"/>
    <xf numFmtId="0" fontId="0" fillId="0" borderId="60" xfId="0" applyBorder="1" applyAlignment="1"/>
    <xf numFmtId="0" fontId="0" fillId="0" borderId="60" xfId="0" applyBorder="1"/>
    <xf numFmtId="0" fontId="0" fillId="0" borderId="61" xfId="0" applyBorder="1"/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16" borderId="7" xfId="0" applyFont="1" applyFill="1" applyBorder="1" applyAlignment="1">
      <alignment horizontal="center" vertical="center"/>
    </xf>
    <xf numFmtId="0" fontId="9" fillId="8" borderId="42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164" fontId="9" fillId="9" borderId="6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17" fillId="0" borderId="0" xfId="0" applyFont="1"/>
    <xf numFmtId="0" fontId="18" fillId="0" borderId="0" xfId="0" applyFont="1"/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/>
    </xf>
    <xf numFmtId="0" fontId="5" fillId="10" borderId="62" xfId="0" applyFont="1" applyFill="1" applyBorder="1" applyAlignment="1">
      <alignment horizontal="center" vertical="center"/>
    </xf>
    <xf numFmtId="0" fontId="5" fillId="10" borderId="63" xfId="0" applyFont="1" applyFill="1" applyBorder="1" applyAlignment="1">
      <alignment horizontal="center" vertical="center"/>
    </xf>
    <xf numFmtId="0" fontId="9" fillId="10" borderId="64" xfId="0" applyFont="1" applyFill="1" applyBorder="1" applyAlignment="1">
      <alignment horizontal="center" vertical="center"/>
    </xf>
    <xf numFmtId="0" fontId="9" fillId="10" borderId="63" xfId="0" applyFont="1" applyFill="1" applyBorder="1" applyAlignment="1">
      <alignment horizontal="center" vertical="center"/>
    </xf>
    <xf numFmtId="0" fontId="9" fillId="17" borderId="63" xfId="0" applyFont="1" applyFill="1" applyBorder="1" applyAlignment="1">
      <alignment horizontal="center" vertical="center"/>
    </xf>
    <xf numFmtId="0" fontId="9" fillId="11" borderId="65" xfId="0" applyFont="1" applyFill="1" applyBorder="1" applyAlignment="1">
      <alignment horizontal="center" vertical="center"/>
    </xf>
    <xf numFmtId="0" fontId="9" fillId="11" borderId="64" xfId="0" applyFont="1" applyFill="1" applyBorder="1" applyAlignment="1">
      <alignment horizontal="center" vertical="center"/>
    </xf>
    <xf numFmtId="164" fontId="9" fillId="12" borderId="64" xfId="0" applyNumberFormat="1" applyFont="1" applyFill="1" applyBorder="1" applyAlignment="1">
      <alignment horizontal="center" vertical="center"/>
    </xf>
    <xf numFmtId="0" fontId="9" fillId="13" borderId="62" xfId="0" applyFont="1" applyFill="1" applyBorder="1" applyAlignment="1">
      <alignment horizontal="center" vertical="center"/>
    </xf>
    <xf numFmtId="0" fontId="9" fillId="13" borderId="64" xfId="0" applyFont="1" applyFill="1" applyBorder="1" applyAlignment="1">
      <alignment horizontal="center" vertical="center"/>
    </xf>
    <xf numFmtId="164" fontId="9" fillId="14" borderId="64" xfId="0" applyNumberFormat="1" applyFont="1" applyFill="1" applyBorder="1" applyAlignment="1">
      <alignment horizontal="center" vertical="center"/>
    </xf>
    <xf numFmtId="0" fontId="9" fillId="10" borderId="6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9" fillId="0" borderId="64" xfId="0" applyFont="1" applyFill="1" applyBorder="1" applyAlignment="1">
      <alignment horizontal="center" vertical="center"/>
    </xf>
    <xf numFmtId="0" fontId="9" fillId="0" borderId="63" xfId="0" applyFont="1" applyFill="1" applyBorder="1" applyAlignment="1">
      <alignment horizontal="center" vertical="center"/>
    </xf>
    <xf numFmtId="0" fontId="9" fillId="16" borderId="63" xfId="0" applyFont="1" applyFill="1" applyBorder="1" applyAlignment="1">
      <alignment horizontal="center" vertical="center"/>
    </xf>
    <xf numFmtId="0" fontId="9" fillId="8" borderId="65" xfId="0" applyFont="1" applyFill="1" applyBorder="1" applyAlignment="1">
      <alignment horizontal="center" vertical="center"/>
    </xf>
    <xf numFmtId="0" fontId="9" fillId="8" borderId="64" xfId="0" applyFont="1" applyFill="1" applyBorder="1" applyAlignment="1">
      <alignment horizontal="center" vertical="center"/>
    </xf>
    <xf numFmtId="164" fontId="9" fillId="3" borderId="64" xfId="0" applyNumberFormat="1" applyFont="1" applyFill="1" applyBorder="1" applyAlignment="1">
      <alignment horizontal="center" vertical="center"/>
    </xf>
    <xf numFmtId="0" fontId="9" fillId="7" borderId="62" xfId="0" applyFont="1" applyFill="1" applyBorder="1" applyAlignment="1">
      <alignment horizontal="center" vertical="center"/>
    </xf>
    <xf numFmtId="0" fontId="9" fillId="7" borderId="64" xfId="0" applyFont="1" applyFill="1" applyBorder="1" applyAlignment="1">
      <alignment horizontal="center" vertical="center"/>
    </xf>
    <xf numFmtId="164" fontId="9" fillId="9" borderId="64" xfId="0" applyNumberFormat="1" applyFont="1" applyFill="1" applyBorder="1" applyAlignment="1">
      <alignment horizontal="center" vertical="center"/>
    </xf>
    <xf numFmtId="0" fontId="9" fillId="0" borderId="62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9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0" fillId="23" borderId="1" xfId="0" applyFont="1" applyFill="1" applyBorder="1" applyAlignment="1">
      <alignment horizontal="center" vertical="center"/>
    </xf>
    <xf numFmtId="0" fontId="20" fillId="2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0" fillId="0" borderId="39" xfId="0" applyFont="1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6" borderId="39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0" fontId="5" fillId="25" borderId="3" xfId="0" applyFont="1" applyFill="1" applyBorder="1" applyAlignment="1">
      <alignment horizontal="center" vertical="center"/>
    </xf>
    <xf numFmtId="0" fontId="5" fillId="25" borderId="4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9" fillId="25" borderId="4" xfId="0" applyFont="1" applyFill="1" applyBorder="1" applyAlignment="1">
      <alignment horizontal="center" vertical="center"/>
    </xf>
    <xf numFmtId="0" fontId="9" fillId="25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9" fillId="10" borderId="39" xfId="0" applyFont="1" applyFill="1" applyBorder="1" applyAlignment="1">
      <alignment horizontal="center" vertical="center"/>
    </xf>
    <xf numFmtId="164" fontId="9" fillId="10" borderId="1" xfId="0" applyNumberFormat="1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12" fillId="26" borderId="1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23" borderId="1" xfId="0" applyFont="1" applyFill="1" applyBorder="1" applyAlignment="1">
      <alignment vertical="center"/>
    </xf>
    <xf numFmtId="0" fontId="0" fillId="27" borderId="1" xfId="0" applyFont="1" applyFill="1" applyBorder="1" applyAlignment="1">
      <alignment vertical="center"/>
    </xf>
    <xf numFmtId="0" fontId="0" fillId="28" borderId="1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2" fillId="18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164" fontId="12" fillId="26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29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2" fillId="18" borderId="1" xfId="0" applyFont="1" applyFill="1" applyBorder="1" applyAlignment="1">
      <alignment vertical="center"/>
    </xf>
    <xf numFmtId="0" fontId="0" fillId="4" borderId="35" xfId="0" applyFont="1" applyFill="1" applyBorder="1" applyAlignment="1">
      <alignment horizontal="center" vertical="center"/>
    </xf>
    <xf numFmtId="0" fontId="22" fillId="4" borderId="10" xfId="0" applyFont="1" applyFill="1" applyBorder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  <xf numFmtId="0" fontId="22" fillId="29" borderId="2" xfId="0" applyFont="1" applyFill="1" applyBorder="1" applyAlignment="1">
      <alignment horizontal="center" vertical="center"/>
    </xf>
    <xf numFmtId="0" fontId="0" fillId="2" borderId="35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22" fillId="2" borderId="1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vertical="center"/>
    </xf>
    <xf numFmtId="0" fontId="6" fillId="18" borderId="1" xfId="0" applyFont="1" applyFill="1" applyBorder="1" applyAlignment="1">
      <alignment horizontal="center" vertical="center"/>
    </xf>
    <xf numFmtId="0" fontId="6" fillId="18" borderId="1" xfId="0" quotePrefix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0" borderId="68" xfId="0" applyFont="1" applyBorder="1" applyAlignment="1">
      <alignment horizontal="center" vertical="center"/>
    </xf>
    <xf numFmtId="164" fontId="0" fillId="0" borderId="69" xfId="0" applyNumberFormat="1" applyFont="1" applyBorder="1" applyAlignment="1">
      <alignment horizontal="center" vertical="center"/>
    </xf>
    <xf numFmtId="0" fontId="0" fillId="0" borderId="68" xfId="0" applyFont="1" applyFill="1" applyBorder="1" applyAlignment="1">
      <alignment horizontal="center" vertical="center"/>
    </xf>
    <xf numFmtId="164" fontId="0" fillId="0" borderId="69" xfId="0" applyNumberFormat="1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" fontId="0" fillId="9" borderId="1" xfId="0" applyNumberFormat="1" applyFont="1" applyFill="1" applyBorder="1" applyAlignment="1">
      <alignment horizontal="center" vertical="center"/>
    </xf>
    <xf numFmtId="1" fontId="0" fillId="2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 vertical="center"/>
    </xf>
    <xf numFmtId="164" fontId="0" fillId="23" borderId="1" xfId="0" applyNumberFormat="1" applyFont="1" applyFill="1" applyBorder="1" applyAlignment="1">
      <alignment horizontal="center" vertical="center"/>
    </xf>
    <xf numFmtId="164" fontId="0" fillId="9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vertical="center"/>
    </xf>
    <xf numFmtId="0" fontId="1" fillId="0" borderId="0" xfId="0" applyFont="1"/>
    <xf numFmtId="0" fontId="23" fillId="0" borderId="0" xfId="0" applyFont="1" applyAlignment="1">
      <alignment vertical="center"/>
    </xf>
    <xf numFmtId="0" fontId="12" fillId="0" borderId="50" xfId="0" applyFont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4" fillId="0" borderId="0" xfId="0" applyFont="1"/>
    <xf numFmtId="0" fontId="11" fillId="0" borderId="0" xfId="0" applyFont="1"/>
    <xf numFmtId="0" fontId="11" fillId="31" borderId="0" xfId="0" applyFont="1" applyFill="1" applyAlignment="1">
      <alignment horizontal="center" vertical="center"/>
    </xf>
    <xf numFmtId="0" fontId="11" fillId="32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2" fontId="3" fillId="8" borderId="0" xfId="0" applyNumberFormat="1" applyFont="1" applyFill="1" applyAlignment="1">
      <alignment horizontal="center" vertical="center"/>
    </xf>
    <xf numFmtId="0" fontId="3" fillId="0" borderId="0" xfId="0" applyFont="1"/>
    <xf numFmtId="0" fontId="3" fillId="30" borderId="0" xfId="0" applyFont="1" applyFill="1" applyAlignment="1">
      <alignment horizontal="center" vertical="center"/>
    </xf>
    <xf numFmtId="2" fontId="3" fillId="3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1" fillId="31" borderId="50" xfId="0" applyFont="1" applyFill="1" applyBorder="1" applyAlignment="1">
      <alignment horizontal="center" vertical="center"/>
    </xf>
    <xf numFmtId="2" fontId="11" fillId="31" borderId="50" xfId="0" applyNumberFormat="1" applyFont="1" applyFill="1" applyBorder="1" applyAlignment="1">
      <alignment horizontal="center" vertical="center"/>
    </xf>
    <xf numFmtId="0" fontId="11" fillId="32" borderId="50" xfId="0" applyFont="1" applyFill="1" applyBorder="1" applyAlignment="1">
      <alignment horizontal="center" vertical="center"/>
    </xf>
    <xf numFmtId="2" fontId="11" fillId="32" borderId="50" xfId="0" applyNumberFormat="1" applyFont="1" applyFill="1" applyBorder="1" applyAlignment="1">
      <alignment horizontal="center" vertical="center"/>
    </xf>
    <xf numFmtId="0" fontId="12" fillId="18" borderId="0" xfId="0" applyFont="1" applyFill="1" applyBorder="1" applyAlignment="1">
      <alignment horizontal="center" vertical="center"/>
    </xf>
    <xf numFmtId="0" fontId="12" fillId="29" borderId="1" xfId="0" quotePrefix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0" borderId="47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67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5" borderId="70" xfId="0" applyFont="1" applyFill="1" applyBorder="1" applyAlignment="1">
      <alignment horizontal="center" vertical="center"/>
    </xf>
    <xf numFmtId="0" fontId="0" fillId="33" borderId="76" xfId="0" applyFill="1" applyBorder="1" applyAlignment="1">
      <alignment horizontal="center" vertical="center"/>
    </xf>
    <xf numFmtId="0" fontId="0" fillId="33" borderId="73" xfId="0" applyFill="1" applyBorder="1" applyAlignment="1">
      <alignment horizontal="center" vertical="center"/>
    </xf>
    <xf numFmtId="0" fontId="0" fillId="33" borderId="2" xfId="0" applyFill="1" applyBorder="1" applyAlignment="1">
      <alignment horizontal="center" vertical="center"/>
    </xf>
    <xf numFmtId="0" fontId="0" fillId="33" borderId="1" xfId="0" applyFill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0" fillId="33" borderId="75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33" borderId="35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5" fillId="5" borderId="36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77" xfId="0" applyFill="1" applyBorder="1" applyAlignment="1">
      <alignment horizontal="center" vertical="center"/>
    </xf>
    <xf numFmtId="0" fontId="0" fillId="5" borderId="71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18" xfId="0" applyFont="1" applyFill="1" applyBorder="1" applyAlignment="1">
      <alignment horizontal="center" vertical="center"/>
    </xf>
    <xf numFmtId="0" fontId="3" fillId="5" borderId="42" xfId="0" applyFont="1" applyFill="1" applyBorder="1" applyAlignment="1">
      <alignment horizontal="center" vertical="center"/>
    </xf>
    <xf numFmtId="0" fontId="3" fillId="5" borderId="72" xfId="0" applyFont="1" applyFill="1" applyBorder="1" applyAlignment="1">
      <alignment horizontal="center" vertical="center"/>
    </xf>
    <xf numFmtId="0" fontId="3" fillId="5" borderId="7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1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13" fillId="19" borderId="44" xfId="0" applyFont="1" applyFill="1" applyBorder="1" applyAlignment="1">
      <alignment horizontal="center" vertical="center"/>
    </xf>
    <xf numFmtId="0" fontId="13" fillId="19" borderId="46" xfId="0" applyFont="1" applyFill="1" applyBorder="1" applyAlignment="1">
      <alignment horizontal="center" vertical="center"/>
    </xf>
    <xf numFmtId="0" fontId="13" fillId="19" borderId="66" xfId="0" applyFont="1" applyFill="1" applyBorder="1" applyAlignment="1">
      <alignment horizontal="center" vertical="center"/>
    </xf>
    <xf numFmtId="0" fontId="13" fillId="19" borderId="45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textRotation="90"/>
    </xf>
    <xf numFmtId="0" fontId="0" fillId="3" borderId="47" xfId="0" applyFont="1" applyFill="1" applyBorder="1" applyAlignment="1">
      <alignment horizontal="center" vertical="center"/>
    </xf>
    <xf numFmtId="0" fontId="0" fillId="3" borderId="48" xfId="0" applyFont="1" applyFill="1" applyBorder="1" applyAlignment="1">
      <alignment horizontal="center" vertical="center"/>
    </xf>
    <xf numFmtId="0" fontId="0" fillId="3" borderId="39" xfId="0" applyFont="1" applyFill="1" applyBorder="1" applyAlignment="1">
      <alignment horizontal="center" vertical="center"/>
    </xf>
    <xf numFmtId="0" fontId="0" fillId="16" borderId="1" xfId="0" applyFont="1" applyFill="1" applyBorder="1" applyAlignment="1">
      <alignment horizontal="center" vertical="center" textRotation="90"/>
    </xf>
    <xf numFmtId="0" fontId="11" fillId="22" borderId="53" xfId="0" applyFont="1" applyFill="1" applyBorder="1" applyAlignment="1">
      <alignment horizontal="right"/>
    </xf>
    <xf numFmtId="0" fontId="11" fillId="22" borderId="0" xfId="0" applyFont="1" applyFill="1" applyBorder="1" applyAlignment="1">
      <alignment horizontal="right"/>
    </xf>
    <xf numFmtId="0" fontId="11" fillId="0" borderId="53" xfId="0" applyFont="1" applyBorder="1" applyAlignment="1">
      <alignment horizontal="right"/>
    </xf>
    <xf numFmtId="0" fontId="11" fillId="0" borderId="0" xfId="0" applyFont="1" applyBorder="1" applyAlignment="1">
      <alignment horizontal="right"/>
    </xf>
    <xf numFmtId="0" fontId="0" fillId="0" borderId="60" xfId="0" applyBorder="1" applyAlignment="1">
      <alignment horizontal="right"/>
    </xf>
    <xf numFmtId="0" fontId="0" fillId="0" borderId="38" xfId="0" applyBorder="1" applyAlignment="1">
      <alignment horizontal="center" vertical="center"/>
    </xf>
    <xf numFmtId="0" fontId="13" fillId="21" borderId="55" xfId="0" applyFont="1" applyFill="1" applyBorder="1" applyAlignment="1">
      <alignment horizontal="center"/>
    </xf>
    <xf numFmtId="0" fontId="13" fillId="21" borderId="48" xfId="0" applyFont="1" applyFill="1" applyBorder="1" applyAlignment="1">
      <alignment horizontal="center"/>
    </xf>
    <xf numFmtId="0" fontId="13" fillId="21" borderId="56" xfId="0" applyFont="1" applyFill="1" applyBorder="1" applyAlignment="1">
      <alignment horizontal="center"/>
    </xf>
    <xf numFmtId="0" fontId="11" fillId="31" borderId="38" xfId="0" applyFont="1" applyFill="1" applyBorder="1" applyAlignment="1">
      <alignment horizontal="center" vertical="center"/>
    </xf>
    <xf numFmtId="0" fontId="11" fillId="32" borderId="38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3" fillId="5" borderId="39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2" fillId="29" borderId="47" xfId="0" applyFont="1" applyFill="1" applyBorder="1" applyAlignment="1">
      <alignment horizontal="center" vertical="center"/>
    </xf>
    <xf numFmtId="0" fontId="2" fillId="29" borderId="39" xfId="0" applyFont="1" applyFill="1" applyBorder="1" applyAlignment="1">
      <alignment horizontal="center" vertical="center"/>
    </xf>
    <xf numFmtId="0" fontId="12" fillId="18" borderId="49" xfId="0" applyFont="1" applyFill="1" applyBorder="1" applyAlignment="1">
      <alignment horizontal="center" vertical="center" wrapText="1"/>
    </xf>
    <xf numFmtId="0" fontId="12" fillId="18" borderId="40" xfId="0" applyFont="1" applyFill="1" applyBorder="1" applyAlignment="1">
      <alignment horizontal="center" vertical="center" wrapText="1"/>
    </xf>
    <xf numFmtId="0" fontId="12" fillId="18" borderId="67" xfId="0" applyFont="1" applyFill="1" applyBorder="1" applyAlignment="1">
      <alignment horizontal="center" vertical="center" wrapText="1"/>
    </xf>
    <xf numFmtId="0" fontId="12" fillId="18" borderId="21" xfId="0" applyFont="1" applyFill="1" applyBorder="1" applyAlignment="1">
      <alignment horizontal="center" vertical="center" wrapText="1"/>
    </xf>
    <xf numFmtId="0" fontId="12" fillId="18" borderId="1" xfId="0" applyFont="1" applyFill="1" applyBorder="1" applyAlignment="1">
      <alignment horizontal="center" vertical="center"/>
    </xf>
    <xf numFmtId="0" fontId="12" fillId="26" borderId="1" xfId="0" applyFont="1" applyFill="1" applyBorder="1" applyAlignment="1">
      <alignment horizontal="center" vertical="center"/>
    </xf>
    <xf numFmtId="0" fontId="12" fillId="26" borderId="47" xfId="0" applyFont="1" applyFill="1" applyBorder="1" applyAlignment="1">
      <alignment horizontal="center" vertical="center"/>
    </xf>
    <xf numFmtId="0" fontId="12" fillId="26" borderId="48" xfId="0" applyFont="1" applyFill="1" applyBorder="1" applyAlignment="1">
      <alignment horizontal="center" vertical="center"/>
    </xf>
    <xf numFmtId="0" fontId="12" fillId="26" borderId="39" xfId="0" applyFont="1" applyFill="1" applyBorder="1" applyAlignment="1">
      <alignment horizontal="center" vertical="center"/>
    </xf>
    <xf numFmtId="0" fontId="12" fillId="29" borderId="47" xfId="0" applyFont="1" applyFill="1" applyBorder="1" applyAlignment="1">
      <alignment horizontal="center" vertical="center"/>
    </xf>
    <xf numFmtId="0" fontId="12" fillId="29" borderId="39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3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CCCC"/>
      <color rgb="FFCC99FF"/>
      <color rgb="FFFF99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SeasonSum!$F$210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SeasonSum!$G$210:$S$210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3-4BA9-92F5-BCDF5F948009}"/>
            </c:ext>
          </c:extLst>
        </c:ser>
        <c:ser>
          <c:idx val="1"/>
          <c:order val="1"/>
          <c:tx>
            <c:strRef>
              <c:f>SeasonSum!$F$211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SeasonSum!$G$211:$S$211</c:f>
              <c:numCache>
                <c:formatCode>General</c:formatCode>
                <c:ptCount val="13"/>
                <c:pt idx="0">
                  <c:v>8</c:v>
                </c:pt>
                <c:pt idx="1">
                  <c:v>12</c:v>
                </c:pt>
                <c:pt idx="2">
                  <c:v>11</c:v>
                </c:pt>
                <c:pt idx="3">
                  <c:v>0</c:v>
                </c:pt>
                <c:pt idx="4">
                  <c:v>7</c:v>
                </c:pt>
                <c:pt idx="5">
                  <c:v>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3-4BA9-92F5-BCDF5F948009}"/>
            </c:ext>
          </c:extLst>
        </c:ser>
        <c:ser>
          <c:idx val="2"/>
          <c:order val="2"/>
          <c:tx>
            <c:strRef>
              <c:f>SeasonSum!$F$212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SeasonSum!$G$212:$S$212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D3-4BA9-92F5-BCDF5F948009}"/>
            </c:ext>
          </c:extLst>
        </c:ser>
        <c:ser>
          <c:idx val="3"/>
          <c:order val="3"/>
          <c:tx>
            <c:strRef>
              <c:f>SeasonSum!$F$213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SeasonSum!$G$213:$S$213</c:f>
              <c:numCache>
                <c:formatCode>General</c:formatCode>
                <c:ptCount val="13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D3-4BA9-92F5-BCDF5F948009}"/>
            </c:ext>
          </c:extLst>
        </c:ser>
        <c:ser>
          <c:idx val="4"/>
          <c:order val="4"/>
          <c:tx>
            <c:strRef>
              <c:f>SeasonSum!$F$214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SeasonSum!$G$214:$S$214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D3-4BA9-92F5-BCDF5F948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97912"/>
        <c:axId val="392801440"/>
      </c:lineChart>
      <c:catAx>
        <c:axId val="39279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1440"/>
        <c:crosses val="autoZero"/>
        <c:auto val="1"/>
        <c:lblAlgn val="ctr"/>
        <c:lblOffset val="100"/>
        <c:noMultiLvlLbl val="0"/>
      </c:catAx>
      <c:valAx>
        <c:axId val="3928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7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59015598281115789"/>
          <c:h val="0.10205511187471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SeasonSum!$F$282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SeasonSum!$G$282:$S$282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C-4F3E-BD70-C5C30DFF2DCF}"/>
            </c:ext>
          </c:extLst>
        </c:ser>
        <c:ser>
          <c:idx val="1"/>
          <c:order val="1"/>
          <c:tx>
            <c:strRef>
              <c:f>SeasonSum!$F$283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SeasonSum!$G$283:$S$283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3</c:v>
                </c:pt>
                <c:pt idx="8">
                  <c:v>4</c:v>
                </c:pt>
                <c:pt idx="9">
                  <c:v>1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C-4F3E-BD70-C5C30DFF2DCF}"/>
            </c:ext>
          </c:extLst>
        </c:ser>
        <c:ser>
          <c:idx val="2"/>
          <c:order val="2"/>
          <c:tx>
            <c:strRef>
              <c:f>SeasonSum!$F$284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SeasonSum!$G$284:$S$284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C-4F3E-BD70-C5C30DFF2DCF}"/>
            </c:ext>
          </c:extLst>
        </c:ser>
        <c:ser>
          <c:idx val="3"/>
          <c:order val="3"/>
          <c:tx>
            <c:strRef>
              <c:f>SeasonSum!$F$285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SeasonSum!$G$285:$S$285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C-4F3E-BD70-C5C30DFF2DCF}"/>
            </c:ext>
          </c:extLst>
        </c:ser>
        <c:ser>
          <c:idx val="4"/>
          <c:order val="4"/>
          <c:tx>
            <c:strRef>
              <c:f>SeasonSum!$F$286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SeasonSum!$G$286:$S$286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C-4F3E-BD70-C5C30DFF2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51080"/>
        <c:axId val="495824520"/>
      </c:lineChart>
      <c:catAx>
        <c:axId val="402851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4520"/>
        <c:crosses val="autoZero"/>
        <c:auto val="1"/>
        <c:lblAlgn val="ctr"/>
        <c:lblOffset val="100"/>
        <c:noMultiLvlLbl val="0"/>
      </c:catAx>
      <c:valAx>
        <c:axId val="49582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5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SeasonSum!$F$290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SeasonSum!$G$290:$S$290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1-4E00-B131-C20F54C0E5F2}"/>
            </c:ext>
          </c:extLst>
        </c:ser>
        <c:ser>
          <c:idx val="1"/>
          <c:order val="1"/>
          <c:tx>
            <c:strRef>
              <c:f>SeasonSum!$F$291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SeasonSum!$G$291:$S$291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91-4E00-B131-C20F54C0E5F2}"/>
            </c:ext>
          </c:extLst>
        </c:ser>
        <c:ser>
          <c:idx val="2"/>
          <c:order val="2"/>
          <c:tx>
            <c:strRef>
              <c:f>SeasonSum!$F$292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SeasonSum!$G$292:$S$292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91-4E00-B131-C20F54C0E5F2}"/>
            </c:ext>
          </c:extLst>
        </c:ser>
        <c:ser>
          <c:idx val="3"/>
          <c:order val="3"/>
          <c:tx>
            <c:strRef>
              <c:f>SeasonSum!$F$293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SeasonSum!$G$293:$S$293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91-4E00-B131-C20F54C0E5F2}"/>
            </c:ext>
          </c:extLst>
        </c:ser>
        <c:ser>
          <c:idx val="4"/>
          <c:order val="4"/>
          <c:tx>
            <c:strRef>
              <c:f>SeasonSum!$F$294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SeasonSum!$G$294:$S$294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91-4E00-B131-C20F54C0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25304"/>
        <c:axId val="495825696"/>
      </c:lineChart>
      <c:catAx>
        <c:axId val="495825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5696"/>
        <c:crosses val="autoZero"/>
        <c:auto val="1"/>
        <c:lblAlgn val="ctr"/>
        <c:lblOffset val="100"/>
        <c:noMultiLvlLbl val="0"/>
      </c:catAx>
      <c:valAx>
        <c:axId val="4958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5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SeasonSum!$F$298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SeasonSum!$G$298:$S$298</c:f>
              <c:numCache>
                <c:formatCode>General</c:formatCode>
                <c:ptCount val="13"/>
                <c:pt idx="0">
                  <c:v>9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17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8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2-4940-9283-FA414F60D2FB}"/>
            </c:ext>
          </c:extLst>
        </c:ser>
        <c:ser>
          <c:idx val="1"/>
          <c:order val="1"/>
          <c:tx>
            <c:strRef>
              <c:f>SeasonSum!$F$299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SeasonSum!$G$299:$S$299</c:f>
              <c:numCache>
                <c:formatCode>General</c:formatCode>
                <c:ptCount val="13"/>
                <c:pt idx="0">
                  <c:v>1</c:v>
                </c:pt>
                <c:pt idx="1">
                  <c:v>11</c:v>
                </c:pt>
                <c:pt idx="2">
                  <c:v>0</c:v>
                </c:pt>
                <c:pt idx="3">
                  <c:v>10</c:v>
                </c:pt>
                <c:pt idx="4">
                  <c:v>3</c:v>
                </c:pt>
                <c:pt idx="5">
                  <c:v>6</c:v>
                </c:pt>
                <c:pt idx="6">
                  <c:v>3</c:v>
                </c:pt>
                <c:pt idx="7">
                  <c:v>5</c:v>
                </c:pt>
                <c:pt idx="8">
                  <c:v>7</c:v>
                </c:pt>
                <c:pt idx="9">
                  <c:v>8</c:v>
                </c:pt>
                <c:pt idx="10">
                  <c:v>11</c:v>
                </c:pt>
                <c:pt idx="11">
                  <c:v>11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2-4940-9283-FA414F60D2FB}"/>
            </c:ext>
          </c:extLst>
        </c:ser>
        <c:ser>
          <c:idx val="2"/>
          <c:order val="2"/>
          <c:tx>
            <c:strRef>
              <c:f>SeasonSum!$F$300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SeasonSum!$G$300:$S$300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2-4940-9283-FA414F60D2FB}"/>
            </c:ext>
          </c:extLst>
        </c:ser>
        <c:ser>
          <c:idx val="3"/>
          <c:order val="3"/>
          <c:tx>
            <c:strRef>
              <c:f>SeasonSum!$F$301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SeasonSum!$G$301:$S$301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2-4940-9283-FA414F60D2FB}"/>
            </c:ext>
          </c:extLst>
        </c:ser>
        <c:ser>
          <c:idx val="4"/>
          <c:order val="4"/>
          <c:tx>
            <c:strRef>
              <c:f>SeasonSum!$F$302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SeasonSum!$G$302:$S$302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52-4940-9283-FA414F60D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26480"/>
        <c:axId val="495826872"/>
      </c:lineChart>
      <c:catAx>
        <c:axId val="49582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6872"/>
        <c:crosses val="autoZero"/>
        <c:auto val="1"/>
        <c:lblAlgn val="ctr"/>
        <c:lblOffset val="100"/>
        <c:noMultiLvlLbl val="0"/>
      </c:catAx>
      <c:valAx>
        <c:axId val="49582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SeasonSum!$F$306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SeasonSum!$G$306:$S$306</c:f>
              <c:numCache>
                <c:formatCode>General</c:formatCode>
                <c:ptCount val="13"/>
                <c:pt idx="0">
                  <c:v>4</c:v>
                </c:pt>
                <c:pt idx="1">
                  <c:v>3</c:v>
                </c:pt>
                <c:pt idx="2">
                  <c:v>0</c:v>
                </c:pt>
                <c:pt idx="3">
                  <c:v>4</c:v>
                </c:pt>
                <c:pt idx="4">
                  <c:v>10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6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F-40C2-9385-51596C3C1B3B}"/>
            </c:ext>
          </c:extLst>
        </c:ser>
        <c:ser>
          <c:idx val="1"/>
          <c:order val="1"/>
          <c:tx>
            <c:strRef>
              <c:f>SeasonSum!$F$307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SeasonSum!$G$307:$S$307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10</c:v>
                </c:pt>
                <c:pt idx="4">
                  <c:v>5</c:v>
                </c:pt>
                <c:pt idx="5">
                  <c:v>1</c:v>
                </c:pt>
                <c:pt idx="6">
                  <c:v>10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5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F-40C2-9385-51596C3C1B3B}"/>
            </c:ext>
          </c:extLst>
        </c:ser>
        <c:ser>
          <c:idx val="2"/>
          <c:order val="2"/>
          <c:tx>
            <c:strRef>
              <c:f>SeasonSum!$F$308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SeasonSum!$G$308:$S$308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9F-40C2-9385-51596C3C1B3B}"/>
            </c:ext>
          </c:extLst>
        </c:ser>
        <c:ser>
          <c:idx val="3"/>
          <c:order val="3"/>
          <c:tx>
            <c:strRef>
              <c:f>SeasonSum!$F$309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SeasonSum!$G$309:$S$309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9F-40C2-9385-51596C3C1B3B}"/>
            </c:ext>
          </c:extLst>
        </c:ser>
        <c:ser>
          <c:idx val="4"/>
          <c:order val="4"/>
          <c:tx>
            <c:strRef>
              <c:f>SeasonSum!$F$310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SeasonSum!$G$310:$S$310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9F-40C2-9385-51596C3C1B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827656"/>
        <c:axId val="495828048"/>
      </c:lineChart>
      <c:catAx>
        <c:axId val="495827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8048"/>
        <c:crosses val="autoZero"/>
        <c:auto val="1"/>
        <c:lblAlgn val="ctr"/>
        <c:lblOffset val="100"/>
        <c:noMultiLvlLbl val="0"/>
      </c:catAx>
      <c:valAx>
        <c:axId val="4958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82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SeasonSum!$F$314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SeasonSum!$G$314:$S$314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18</c:v>
                </c:pt>
                <c:pt idx="4">
                  <c:v>11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8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7-4F19-933A-26D1EDBFC6BF}"/>
            </c:ext>
          </c:extLst>
        </c:ser>
        <c:ser>
          <c:idx val="1"/>
          <c:order val="1"/>
          <c:tx>
            <c:strRef>
              <c:f>SeasonSum!$F$315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SeasonSum!$G$315:$S$315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2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9</c:v>
                </c:pt>
                <c:pt idx="10">
                  <c:v>4</c:v>
                </c:pt>
                <c:pt idx="11">
                  <c:v>15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D7-4F19-933A-26D1EDBFC6BF}"/>
            </c:ext>
          </c:extLst>
        </c:ser>
        <c:ser>
          <c:idx val="2"/>
          <c:order val="2"/>
          <c:tx>
            <c:strRef>
              <c:f>SeasonSum!$F$316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SeasonSum!$G$316:$S$316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D7-4F19-933A-26D1EDBFC6BF}"/>
            </c:ext>
          </c:extLst>
        </c:ser>
        <c:ser>
          <c:idx val="3"/>
          <c:order val="3"/>
          <c:tx>
            <c:strRef>
              <c:f>SeasonSum!$F$317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SeasonSum!$G$317:$S$317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D7-4F19-933A-26D1EDBFC6BF}"/>
            </c:ext>
          </c:extLst>
        </c:ser>
        <c:ser>
          <c:idx val="4"/>
          <c:order val="4"/>
          <c:tx>
            <c:strRef>
              <c:f>SeasonSum!$F$318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SeasonSum!$G$318:$S$318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D7-4F19-933A-26D1EDBF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1368"/>
        <c:axId val="408411760"/>
      </c:lineChart>
      <c:catAx>
        <c:axId val="408411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1760"/>
        <c:crosses val="autoZero"/>
        <c:auto val="1"/>
        <c:lblAlgn val="ctr"/>
        <c:lblOffset val="100"/>
        <c:noMultiLvlLbl val="0"/>
      </c:catAx>
      <c:valAx>
        <c:axId val="40841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SeasonSum!$F$322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SeasonSum!$G$322:$S$322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5F-4A5F-92EF-269B4456C134}"/>
            </c:ext>
          </c:extLst>
        </c:ser>
        <c:ser>
          <c:idx val="1"/>
          <c:order val="1"/>
          <c:tx>
            <c:strRef>
              <c:f>SeasonSum!$F$323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SeasonSum!$G$323:$S$323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7</c:v>
                </c:pt>
                <c:pt idx="7">
                  <c:v>0</c:v>
                </c:pt>
                <c:pt idx="8">
                  <c:v>4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5F-4A5F-92EF-269B4456C134}"/>
            </c:ext>
          </c:extLst>
        </c:ser>
        <c:ser>
          <c:idx val="2"/>
          <c:order val="2"/>
          <c:tx>
            <c:strRef>
              <c:f>SeasonSum!$F$324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SeasonSum!$G$324:$S$324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5F-4A5F-92EF-269B4456C134}"/>
            </c:ext>
          </c:extLst>
        </c:ser>
        <c:ser>
          <c:idx val="3"/>
          <c:order val="3"/>
          <c:tx>
            <c:strRef>
              <c:f>SeasonSum!$F$325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SeasonSum!$G$325:$S$325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5F-4A5F-92EF-269B4456C134}"/>
            </c:ext>
          </c:extLst>
        </c:ser>
        <c:ser>
          <c:idx val="4"/>
          <c:order val="4"/>
          <c:tx>
            <c:strRef>
              <c:f>SeasonSum!$F$326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SeasonSum!$G$326:$S$326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5F-4A5F-92EF-269B4456C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8412544"/>
        <c:axId val="408412936"/>
      </c:lineChart>
      <c:catAx>
        <c:axId val="40841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2936"/>
        <c:crosses val="autoZero"/>
        <c:auto val="1"/>
        <c:lblAlgn val="ctr"/>
        <c:lblOffset val="100"/>
        <c:noMultiLvlLbl val="0"/>
      </c:catAx>
      <c:valAx>
        <c:axId val="408412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41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SeasonSum!$F$330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SeasonSum!$G$330:$S$330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9F-40D3-B0F2-5F7020DC5728}"/>
            </c:ext>
          </c:extLst>
        </c:ser>
        <c:ser>
          <c:idx val="1"/>
          <c:order val="1"/>
          <c:tx>
            <c:strRef>
              <c:f>SeasonSum!$F$331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SeasonSum!$G$331:$S$331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9F-40D3-B0F2-5F7020DC5728}"/>
            </c:ext>
          </c:extLst>
        </c:ser>
        <c:ser>
          <c:idx val="2"/>
          <c:order val="2"/>
          <c:tx>
            <c:strRef>
              <c:f>SeasonSum!$F$332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SeasonSum!$G$332:$S$332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9F-40D3-B0F2-5F7020DC5728}"/>
            </c:ext>
          </c:extLst>
        </c:ser>
        <c:ser>
          <c:idx val="3"/>
          <c:order val="3"/>
          <c:tx>
            <c:strRef>
              <c:f>SeasonSum!$F$333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SeasonSum!$G$333:$S$333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9F-40D3-B0F2-5F7020DC5728}"/>
            </c:ext>
          </c:extLst>
        </c:ser>
        <c:ser>
          <c:idx val="4"/>
          <c:order val="4"/>
          <c:tx>
            <c:strRef>
              <c:f>SeasonSum!$F$334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SeasonSum!$G$334:$S$334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9F-40D3-B0F2-5F7020DC5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1648"/>
        <c:axId val="498242040"/>
      </c:lineChart>
      <c:catAx>
        <c:axId val="49824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2040"/>
        <c:crosses val="autoZero"/>
        <c:auto val="1"/>
        <c:lblAlgn val="ctr"/>
        <c:lblOffset val="100"/>
        <c:noMultiLvlLbl val="0"/>
      </c:catAx>
      <c:valAx>
        <c:axId val="49824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SeasonSum!$F$338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SeasonSum!$G$338:$S$338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E1-4A1E-9D7F-50A2506FC07A}"/>
            </c:ext>
          </c:extLst>
        </c:ser>
        <c:ser>
          <c:idx val="1"/>
          <c:order val="1"/>
          <c:tx>
            <c:strRef>
              <c:f>SeasonSum!$F$339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SeasonSum!$G$339:$S$339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E1-4A1E-9D7F-50A2506FC07A}"/>
            </c:ext>
          </c:extLst>
        </c:ser>
        <c:ser>
          <c:idx val="2"/>
          <c:order val="2"/>
          <c:tx>
            <c:strRef>
              <c:f>SeasonSum!$F$340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SeasonSum!$G$340:$S$340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E1-4A1E-9D7F-50A2506FC07A}"/>
            </c:ext>
          </c:extLst>
        </c:ser>
        <c:ser>
          <c:idx val="3"/>
          <c:order val="3"/>
          <c:tx>
            <c:strRef>
              <c:f>SeasonSum!$F$341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SeasonSum!$G$341:$S$341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E1-4A1E-9D7F-50A2506FC07A}"/>
            </c:ext>
          </c:extLst>
        </c:ser>
        <c:ser>
          <c:idx val="4"/>
          <c:order val="4"/>
          <c:tx>
            <c:strRef>
              <c:f>SeasonSum!$F$342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SeasonSum!$G$342:$S$342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E1-4A1E-9D7F-50A2506FC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42824"/>
        <c:axId val="498243216"/>
      </c:lineChart>
      <c:catAx>
        <c:axId val="49824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3216"/>
        <c:crosses val="autoZero"/>
        <c:auto val="1"/>
        <c:lblAlgn val="ctr"/>
        <c:lblOffset val="100"/>
        <c:noMultiLvlLbl val="0"/>
      </c:catAx>
      <c:valAx>
        <c:axId val="49824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42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SeasonSum!$F$218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SeasonSum!$G$218:$S$218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C-4520-9666-3BA7AFAA93F9}"/>
            </c:ext>
          </c:extLst>
        </c:ser>
        <c:ser>
          <c:idx val="1"/>
          <c:order val="1"/>
          <c:tx>
            <c:strRef>
              <c:f>SeasonSum!$F$219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SeasonSum!$G$219:$S$219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6</c:v>
                </c:pt>
                <c:pt idx="11">
                  <c:v>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0C-4520-9666-3BA7AFAA93F9}"/>
            </c:ext>
          </c:extLst>
        </c:ser>
        <c:ser>
          <c:idx val="2"/>
          <c:order val="2"/>
          <c:tx>
            <c:strRef>
              <c:f>SeasonSum!$F$220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SeasonSum!$G$220:$S$220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C-4520-9666-3BA7AFAA93F9}"/>
            </c:ext>
          </c:extLst>
        </c:ser>
        <c:ser>
          <c:idx val="3"/>
          <c:order val="3"/>
          <c:tx>
            <c:strRef>
              <c:f>SeasonSum!$F$221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SeasonSum!$G$221:$S$221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C-4520-9666-3BA7AFAA93F9}"/>
            </c:ext>
          </c:extLst>
        </c:ser>
        <c:ser>
          <c:idx val="4"/>
          <c:order val="4"/>
          <c:tx>
            <c:strRef>
              <c:f>SeasonSum!$F$222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SeasonSum!$G$222:$S$222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C-4520-9666-3BA7AFAA9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99480"/>
        <c:axId val="392801048"/>
      </c:lineChart>
      <c:catAx>
        <c:axId val="39279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801048"/>
        <c:crosses val="autoZero"/>
        <c:auto val="1"/>
        <c:lblAlgn val="ctr"/>
        <c:lblOffset val="100"/>
        <c:noMultiLvlLbl val="0"/>
      </c:catAx>
      <c:valAx>
        <c:axId val="39280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79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SeasonSum!$F$226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SeasonSum!$G$226:$S$226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9E-4B58-AB75-7C3C6E5C8124}"/>
            </c:ext>
          </c:extLst>
        </c:ser>
        <c:ser>
          <c:idx val="1"/>
          <c:order val="1"/>
          <c:tx>
            <c:strRef>
              <c:f>SeasonSum!$F$227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SeasonSum!$G$227:$S$227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9E-4B58-AB75-7C3C6E5C8124}"/>
            </c:ext>
          </c:extLst>
        </c:ser>
        <c:ser>
          <c:idx val="2"/>
          <c:order val="2"/>
          <c:tx>
            <c:strRef>
              <c:f>SeasonSum!$F$228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SeasonSum!$G$228:$S$228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9E-4B58-AB75-7C3C6E5C8124}"/>
            </c:ext>
          </c:extLst>
        </c:ser>
        <c:ser>
          <c:idx val="3"/>
          <c:order val="3"/>
          <c:tx>
            <c:strRef>
              <c:f>SeasonSum!$F$229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SeasonSum!$G$229:$S$229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9E-4B58-AB75-7C3C6E5C8124}"/>
            </c:ext>
          </c:extLst>
        </c:ser>
        <c:ser>
          <c:idx val="4"/>
          <c:order val="4"/>
          <c:tx>
            <c:strRef>
              <c:f>SeasonSum!$F$230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SeasonSum!$G$230:$S$230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9E-4B58-AB75-7C3C6E5C8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994672"/>
        <c:axId val="323995456"/>
      </c:lineChart>
      <c:catAx>
        <c:axId val="3239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95456"/>
        <c:crosses val="autoZero"/>
        <c:auto val="1"/>
        <c:lblAlgn val="ctr"/>
        <c:lblOffset val="100"/>
        <c:noMultiLvlLbl val="0"/>
      </c:catAx>
      <c:valAx>
        <c:axId val="32399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SeasonSum!$F$234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SeasonSum!$G$234:$S$234</c:f>
              <c:numCache>
                <c:formatCode>General</c:formatCode>
                <c:ptCount val="13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3</c:v>
                </c:pt>
                <c:pt idx="4">
                  <c:v>3</c:v>
                </c:pt>
                <c:pt idx="5">
                  <c:v>18</c:v>
                </c:pt>
                <c:pt idx="6">
                  <c:v>15</c:v>
                </c:pt>
                <c:pt idx="7">
                  <c:v>16</c:v>
                </c:pt>
                <c:pt idx="8">
                  <c:v>10</c:v>
                </c:pt>
                <c:pt idx="9">
                  <c:v>7</c:v>
                </c:pt>
                <c:pt idx="10">
                  <c:v>5</c:v>
                </c:pt>
                <c:pt idx="11">
                  <c:v>9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1-4222-A985-291E308558B5}"/>
            </c:ext>
          </c:extLst>
        </c:ser>
        <c:ser>
          <c:idx val="1"/>
          <c:order val="1"/>
          <c:tx>
            <c:strRef>
              <c:f>SeasonSum!$F$235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SeasonSum!$G$235:$S$235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1-4222-A985-291E308558B5}"/>
            </c:ext>
          </c:extLst>
        </c:ser>
        <c:ser>
          <c:idx val="2"/>
          <c:order val="2"/>
          <c:tx>
            <c:strRef>
              <c:f>SeasonSum!$F$236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SeasonSum!$G$236:$S$236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1-4222-A985-291E308558B5}"/>
            </c:ext>
          </c:extLst>
        </c:ser>
        <c:ser>
          <c:idx val="3"/>
          <c:order val="3"/>
          <c:tx>
            <c:strRef>
              <c:f>SeasonSum!$F$237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SeasonSum!$G$237:$S$237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1-4222-A985-291E308558B5}"/>
            </c:ext>
          </c:extLst>
        </c:ser>
        <c:ser>
          <c:idx val="4"/>
          <c:order val="4"/>
          <c:tx>
            <c:strRef>
              <c:f>SeasonSum!$F$238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SeasonSum!$G$238:$S$238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1-4222-A985-291E30855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997416"/>
        <c:axId val="325752400"/>
      </c:lineChart>
      <c:catAx>
        <c:axId val="323997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52400"/>
        <c:crosses val="autoZero"/>
        <c:auto val="1"/>
        <c:lblAlgn val="ctr"/>
        <c:lblOffset val="100"/>
        <c:noMultiLvlLbl val="0"/>
      </c:catAx>
      <c:valAx>
        <c:axId val="3257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99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SeasonSum!$F$242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SeasonSum!$G$242:$S$242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49-4395-B2E3-1840349EE9BA}"/>
            </c:ext>
          </c:extLst>
        </c:ser>
        <c:ser>
          <c:idx val="1"/>
          <c:order val="1"/>
          <c:tx>
            <c:strRef>
              <c:f>SeasonSum!$F$243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SeasonSum!$G$243:$S$243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49-4395-B2E3-1840349EE9BA}"/>
            </c:ext>
          </c:extLst>
        </c:ser>
        <c:ser>
          <c:idx val="2"/>
          <c:order val="2"/>
          <c:tx>
            <c:strRef>
              <c:f>SeasonSum!$F$244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SeasonSum!$G$244:$S$244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49-4395-B2E3-1840349EE9BA}"/>
            </c:ext>
          </c:extLst>
        </c:ser>
        <c:ser>
          <c:idx val="3"/>
          <c:order val="3"/>
          <c:tx>
            <c:strRef>
              <c:f>SeasonSum!$F$245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SeasonSum!$G$245:$S$245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49-4395-B2E3-1840349EE9BA}"/>
            </c:ext>
          </c:extLst>
        </c:ser>
        <c:ser>
          <c:idx val="4"/>
          <c:order val="4"/>
          <c:tx>
            <c:strRef>
              <c:f>SeasonSum!$F$246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SeasonSum!$G$246:$S$246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49-4395-B2E3-1840349EE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21640"/>
        <c:axId val="407176136"/>
      </c:lineChart>
      <c:catAx>
        <c:axId val="39532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6136"/>
        <c:crosses val="autoZero"/>
        <c:auto val="1"/>
        <c:lblAlgn val="ctr"/>
        <c:lblOffset val="100"/>
        <c:noMultiLvlLbl val="0"/>
      </c:catAx>
      <c:valAx>
        <c:axId val="4071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2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SeasonSum!$F$250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SeasonSum!$G$250:$S$250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6-47F6-B74E-9075DB3E4E3C}"/>
            </c:ext>
          </c:extLst>
        </c:ser>
        <c:ser>
          <c:idx val="1"/>
          <c:order val="1"/>
          <c:tx>
            <c:strRef>
              <c:f>SeasonSum!$F$251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SeasonSum!$G$251:$S$251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6-47F6-B74E-9075DB3E4E3C}"/>
            </c:ext>
          </c:extLst>
        </c:ser>
        <c:ser>
          <c:idx val="2"/>
          <c:order val="2"/>
          <c:tx>
            <c:strRef>
              <c:f>SeasonSum!$F$252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SeasonSum!$G$252:$S$252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6-47F6-B74E-9075DB3E4E3C}"/>
            </c:ext>
          </c:extLst>
        </c:ser>
        <c:ser>
          <c:idx val="3"/>
          <c:order val="3"/>
          <c:tx>
            <c:strRef>
              <c:f>SeasonSum!$F$253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SeasonSum!$G$253:$S$253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6-47F6-B74E-9075DB3E4E3C}"/>
            </c:ext>
          </c:extLst>
        </c:ser>
        <c:ser>
          <c:idx val="4"/>
          <c:order val="4"/>
          <c:tx>
            <c:strRef>
              <c:f>SeasonSum!$F$254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SeasonSum!$G$254:$S$254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6-47F6-B74E-9075DB3E4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176920"/>
        <c:axId val="407177312"/>
      </c:lineChart>
      <c:catAx>
        <c:axId val="40717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7312"/>
        <c:crosses val="autoZero"/>
        <c:auto val="1"/>
        <c:lblAlgn val="ctr"/>
        <c:lblOffset val="100"/>
        <c:noMultiLvlLbl val="0"/>
      </c:catAx>
      <c:valAx>
        <c:axId val="4071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17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SeasonSum!$F$258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SeasonSum!$G$258:$S$258</c:f>
              <c:numCache>
                <c:formatCode>General</c:formatCode>
                <c:ptCount val="13"/>
                <c:pt idx="0">
                  <c:v>0</c:v>
                </c:pt>
                <c:pt idx="1">
                  <c:v>8</c:v>
                </c:pt>
                <c:pt idx="2">
                  <c:v>0</c:v>
                </c:pt>
                <c:pt idx="3">
                  <c:v>3</c:v>
                </c:pt>
                <c:pt idx="4">
                  <c:v>11</c:v>
                </c:pt>
                <c:pt idx="5">
                  <c:v>0</c:v>
                </c:pt>
                <c:pt idx="6">
                  <c:v>0</c:v>
                </c:pt>
                <c:pt idx="7">
                  <c:v>10</c:v>
                </c:pt>
                <c:pt idx="8">
                  <c:v>6</c:v>
                </c:pt>
                <c:pt idx="9">
                  <c:v>17</c:v>
                </c:pt>
                <c:pt idx="10">
                  <c:v>4</c:v>
                </c:pt>
                <c:pt idx="11">
                  <c:v>4</c:v>
                </c:pt>
                <c:pt idx="1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F-4D4D-B083-8325AF9FAD7E}"/>
            </c:ext>
          </c:extLst>
        </c:ser>
        <c:ser>
          <c:idx val="1"/>
          <c:order val="1"/>
          <c:tx>
            <c:strRef>
              <c:f>SeasonSum!$F$259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SeasonSum!$G$259:$S$259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2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5</c:v>
                </c:pt>
                <c:pt idx="9">
                  <c:v>9</c:v>
                </c:pt>
                <c:pt idx="10">
                  <c:v>5</c:v>
                </c:pt>
                <c:pt idx="11">
                  <c:v>6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DF-4D4D-B083-8325AF9FAD7E}"/>
            </c:ext>
          </c:extLst>
        </c:ser>
        <c:ser>
          <c:idx val="2"/>
          <c:order val="2"/>
          <c:tx>
            <c:strRef>
              <c:f>SeasonSum!$F$260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SeasonSum!$G$260:$S$260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DF-4D4D-B083-8325AF9FAD7E}"/>
            </c:ext>
          </c:extLst>
        </c:ser>
        <c:ser>
          <c:idx val="3"/>
          <c:order val="3"/>
          <c:tx>
            <c:strRef>
              <c:f>SeasonSum!$F$261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SeasonSum!$G$261:$S$261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DF-4D4D-B083-8325AF9FAD7E}"/>
            </c:ext>
          </c:extLst>
        </c:ser>
        <c:ser>
          <c:idx val="4"/>
          <c:order val="4"/>
          <c:tx>
            <c:strRef>
              <c:f>SeasonSum!$F$262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SeasonSum!$G$262:$S$262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DF-4D4D-B083-8325AF9FA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47552"/>
        <c:axId val="402847944"/>
      </c:lineChart>
      <c:catAx>
        <c:axId val="40284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47944"/>
        <c:crosses val="autoZero"/>
        <c:auto val="1"/>
        <c:lblAlgn val="ctr"/>
        <c:lblOffset val="100"/>
        <c:noMultiLvlLbl val="0"/>
      </c:catAx>
      <c:valAx>
        <c:axId val="40284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4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SeasonSum!$F$266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SeasonSum!$G$266:$S$266</c:f>
              <c:numCache>
                <c:formatCode>General</c:formatCode>
                <c:ptCount val="13"/>
                <c:pt idx="0">
                  <c:v>3</c:v>
                </c:pt>
                <c:pt idx="1">
                  <c:v>0</c:v>
                </c:pt>
                <c:pt idx="2">
                  <c:v>10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0-4B01-BB24-E77767CD1BDD}"/>
            </c:ext>
          </c:extLst>
        </c:ser>
        <c:ser>
          <c:idx val="1"/>
          <c:order val="1"/>
          <c:tx>
            <c:strRef>
              <c:f>SeasonSum!$F$267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SeasonSum!$G$267:$S$267</c:f>
              <c:numCache>
                <c:formatCode>General</c:formatCode>
                <c:ptCount val="1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0-4B01-BB24-E77767CD1BDD}"/>
            </c:ext>
          </c:extLst>
        </c:ser>
        <c:ser>
          <c:idx val="2"/>
          <c:order val="2"/>
          <c:tx>
            <c:strRef>
              <c:f>SeasonSum!$F$268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SeasonSum!$G$268:$S$268</c:f>
              <c:numCache>
                <c:formatCode>General</c:formatCode>
                <c:ptCount val="1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0-4B01-BB24-E77767CD1BDD}"/>
            </c:ext>
          </c:extLst>
        </c:ser>
        <c:ser>
          <c:idx val="3"/>
          <c:order val="3"/>
          <c:tx>
            <c:strRef>
              <c:f>SeasonSum!$F$269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SeasonSum!$G$269:$S$269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0-4B01-BB24-E77767CD1BDD}"/>
            </c:ext>
          </c:extLst>
        </c:ser>
        <c:ser>
          <c:idx val="4"/>
          <c:order val="4"/>
          <c:tx>
            <c:strRef>
              <c:f>SeasonSum!$F$270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SeasonSum!$G$270:$S$270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30-4B01-BB24-E77767CD1B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48728"/>
        <c:axId val="402849120"/>
      </c:lineChart>
      <c:catAx>
        <c:axId val="402848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49120"/>
        <c:crosses val="autoZero"/>
        <c:auto val="1"/>
        <c:lblAlgn val="ctr"/>
        <c:lblOffset val="100"/>
        <c:noMultiLvlLbl val="0"/>
      </c:catAx>
      <c:valAx>
        <c:axId val="4028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4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6580927384076991E-2"/>
          <c:y val="5.0019459968856886E-2"/>
          <c:w val="0.90286351706036749"/>
          <c:h val="0.84321758912420697"/>
        </c:manualLayout>
      </c:layout>
      <c:lineChart>
        <c:grouping val="standard"/>
        <c:varyColors val="0"/>
        <c:ser>
          <c:idx val="0"/>
          <c:order val="0"/>
          <c:tx>
            <c:strRef>
              <c:f>SeasonSum!$F$274</c:f>
              <c:strCache>
                <c:ptCount val="1"/>
                <c:pt idx="0">
                  <c:v>PTS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SeasonSum!$G$274:$S$274</c:f>
              <c:numCache>
                <c:formatCode>General</c:formatCode>
                <c:ptCount val="13"/>
                <c:pt idx="0">
                  <c:v>10</c:v>
                </c:pt>
                <c:pt idx="1">
                  <c:v>6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11</c:v>
                </c:pt>
                <c:pt idx="6">
                  <c:v>20</c:v>
                </c:pt>
                <c:pt idx="7">
                  <c:v>18</c:v>
                </c:pt>
                <c:pt idx="8">
                  <c:v>0</c:v>
                </c:pt>
                <c:pt idx="9">
                  <c:v>16</c:v>
                </c:pt>
                <c:pt idx="10">
                  <c:v>9</c:v>
                </c:pt>
                <c:pt idx="11">
                  <c:v>12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0-40D5-9BC8-B3B3B27E23D9}"/>
            </c:ext>
          </c:extLst>
        </c:ser>
        <c:ser>
          <c:idx val="1"/>
          <c:order val="1"/>
          <c:tx>
            <c:strRef>
              <c:f>SeasonSum!$F$275</c:f>
              <c:strCache>
                <c:ptCount val="1"/>
                <c:pt idx="0">
                  <c:v>REB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SeasonSum!$G$275:$S$275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20-40D5-9BC8-B3B3B27E23D9}"/>
            </c:ext>
          </c:extLst>
        </c:ser>
        <c:ser>
          <c:idx val="2"/>
          <c:order val="2"/>
          <c:tx>
            <c:strRef>
              <c:f>SeasonSum!$F$276</c:f>
              <c:strCache>
                <c:ptCount val="1"/>
                <c:pt idx="0">
                  <c:v>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SeasonSum!$G$276:$S$276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20-40D5-9BC8-B3B3B27E23D9}"/>
            </c:ext>
          </c:extLst>
        </c:ser>
        <c:ser>
          <c:idx val="3"/>
          <c:order val="3"/>
          <c:tx>
            <c:strRef>
              <c:f>SeasonSum!$F$277</c:f>
              <c:strCache>
                <c:ptCount val="1"/>
                <c:pt idx="0">
                  <c:v>STL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SeasonSum!$G$277:$S$277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C20-40D5-9BC8-B3B3B27E23D9}"/>
            </c:ext>
          </c:extLst>
        </c:ser>
        <c:ser>
          <c:idx val="4"/>
          <c:order val="4"/>
          <c:tx>
            <c:strRef>
              <c:f>SeasonSum!$F$278</c:f>
              <c:strCache>
                <c:ptCount val="1"/>
                <c:pt idx="0">
                  <c:v>BLK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SeasonSum!$G$209:$S$209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SeasonSum!$G$278:$S$278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20-40D5-9BC8-B3B3B27E2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849904"/>
        <c:axId val="402850296"/>
      </c:lineChart>
      <c:catAx>
        <c:axId val="4028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50296"/>
        <c:crosses val="autoZero"/>
        <c:auto val="1"/>
        <c:lblAlgn val="ctr"/>
        <c:lblOffset val="100"/>
        <c:noMultiLvlLbl val="0"/>
      </c:catAx>
      <c:valAx>
        <c:axId val="40285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8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35039370078738E-2"/>
          <c:y val="3.6556455571655808E-2"/>
          <c:w val="0.70968197490024254"/>
          <c:h val="0.10129835877128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1.emf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3.emf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5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6.pn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8.pn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2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1.png"/><Relationship Id="rId4" Type="http://schemas.openxmlformats.org/officeDocument/2006/relationships/image" Target="../media/image5.emf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0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7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9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1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emf"/><Relationship Id="rId1" Type="http://schemas.openxmlformats.org/officeDocument/2006/relationships/image" Target="../media/image13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6.png"/><Relationship Id="rId1" Type="http://schemas.openxmlformats.org/officeDocument/2006/relationships/image" Target="../media/image1.png"/><Relationship Id="rId4" Type="http://schemas.openxmlformats.org/officeDocument/2006/relationships/image" Target="../media/image17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19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2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312419</xdr:colOff>
      <xdr:row>1</xdr:row>
      <xdr:rowOff>7621</xdr:rowOff>
    </xdr:from>
    <xdr:to>
      <xdr:col>15</xdr:col>
      <xdr:colOff>335280</xdr:colOff>
      <xdr:row>4</xdr:row>
      <xdr:rowOff>76426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193779" y="190501"/>
          <a:ext cx="838201" cy="960345"/>
        </a:xfrm>
        <a:prstGeom prst="rect">
          <a:avLst/>
        </a:prstGeom>
      </xdr:spPr>
    </xdr:pic>
    <xdr:clientData/>
  </xdr:twoCellAnchor>
  <xdr:twoCellAnchor editAs="oneCell">
    <xdr:from>
      <xdr:col>11</xdr:col>
      <xdr:colOff>769620</xdr:colOff>
      <xdr:row>1</xdr:row>
      <xdr:rowOff>15240</xdr:rowOff>
    </xdr:from>
    <xdr:to>
      <xdr:col>13</xdr:col>
      <xdr:colOff>182881</xdr:colOff>
      <xdr:row>4</xdr:row>
      <xdr:rowOff>123882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55580" y="198120"/>
          <a:ext cx="708661" cy="100018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350520</xdr:colOff>
      <xdr:row>1</xdr:row>
      <xdr:rowOff>13065</xdr:rowOff>
    </xdr:from>
    <xdr:to>
      <xdr:col>30</xdr:col>
      <xdr:colOff>13468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689080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419100</xdr:colOff>
      <xdr:row>1</xdr:row>
      <xdr:rowOff>7620</xdr:rowOff>
    </xdr:from>
    <xdr:to>
      <xdr:col>25</xdr:col>
      <xdr:colOff>275815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4220" y="190500"/>
          <a:ext cx="710155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  <xdr:twoCellAnchor editAs="oneCell">
    <xdr:from>
      <xdr:col>1</xdr:col>
      <xdr:colOff>13855</xdr:colOff>
      <xdr:row>25</xdr:row>
      <xdr:rowOff>138547</xdr:rowOff>
    </xdr:from>
    <xdr:to>
      <xdr:col>6</xdr:col>
      <xdr:colOff>332509</xdr:colOff>
      <xdr:row>35</xdr:row>
      <xdr:rowOff>5820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3964" y="8257311"/>
          <a:ext cx="2618509" cy="16683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300569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24</xdr:col>
      <xdr:colOff>346363</xdr:colOff>
      <xdr:row>1</xdr:row>
      <xdr:rowOff>7620</xdr:rowOff>
    </xdr:from>
    <xdr:to>
      <xdr:col>26</xdr:col>
      <xdr:colOff>6344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8436" y="187729"/>
          <a:ext cx="712926" cy="1000182"/>
        </a:xfrm>
        <a:prstGeom prst="rect">
          <a:avLst/>
        </a:prstGeom>
      </xdr:spPr>
    </xdr:pic>
    <xdr:clientData/>
  </xdr:twoCellAnchor>
  <xdr:twoCellAnchor editAs="oneCell">
    <xdr:from>
      <xdr:col>24</xdr:col>
      <xdr:colOff>412973</xdr:colOff>
      <xdr:row>33</xdr:row>
      <xdr:rowOff>161365</xdr:rowOff>
    </xdr:from>
    <xdr:to>
      <xdr:col>25</xdr:col>
      <xdr:colOff>201108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773" y="9655885"/>
          <a:ext cx="214855" cy="2194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</xdr:colOff>
          <xdr:row>25</xdr:row>
          <xdr:rowOff>117997</xdr:rowOff>
        </xdr:from>
        <xdr:to>
          <xdr:col>6</xdr:col>
          <xdr:colOff>342900</xdr:colOff>
          <xdr:row>35</xdr:row>
          <xdr:rowOff>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F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51:$D$56" spid="_x0000_s1444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56540" y="8144397"/>
              <a:ext cx="2639060" cy="1660003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529986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300569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24</xdr:col>
      <xdr:colOff>403412</xdr:colOff>
      <xdr:row>1</xdr:row>
      <xdr:rowOff>7620</xdr:rowOff>
    </xdr:from>
    <xdr:to>
      <xdr:col>28</xdr:col>
      <xdr:colOff>68281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8965" y="186914"/>
          <a:ext cx="713740" cy="1000182"/>
        </a:xfrm>
        <a:prstGeom prst="rect">
          <a:avLst/>
        </a:prstGeom>
      </xdr:spPr>
    </xdr:pic>
    <xdr:clientData/>
  </xdr:twoCellAnchor>
  <xdr:twoCellAnchor editAs="oneCell">
    <xdr:from>
      <xdr:col>24</xdr:col>
      <xdr:colOff>412973</xdr:colOff>
      <xdr:row>33</xdr:row>
      <xdr:rowOff>161365</xdr:rowOff>
    </xdr:from>
    <xdr:to>
      <xdr:col>25</xdr:col>
      <xdr:colOff>201108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773" y="9655885"/>
          <a:ext cx="214855" cy="2194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12700</xdr:colOff>
          <xdr:row>25</xdr:row>
          <xdr:rowOff>160112</xdr:rowOff>
        </xdr:from>
        <xdr:to>
          <xdr:col>6</xdr:col>
          <xdr:colOff>355600</xdr:colOff>
          <xdr:row>34</xdr:row>
          <xdr:rowOff>173960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10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58:$D$63" spid="_x0000_s16486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66700" y="8186512"/>
              <a:ext cx="2641600" cy="161404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293915</xdr:colOff>
      <xdr:row>1</xdr:row>
      <xdr:rowOff>13065</xdr:rowOff>
    </xdr:from>
    <xdr:to>
      <xdr:col>29</xdr:col>
      <xdr:colOff>492440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593286" y="198122"/>
          <a:ext cx="819011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364672</xdr:colOff>
      <xdr:row>1</xdr:row>
      <xdr:rowOff>7620</xdr:rowOff>
    </xdr:from>
    <xdr:to>
      <xdr:col>25</xdr:col>
      <xdr:colOff>223564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14958" y="192677"/>
          <a:ext cx="707977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300569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24</xdr:col>
      <xdr:colOff>285750</xdr:colOff>
      <xdr:row>1</xdr:row>
      <xdr:rowOff>7620</xdr:rowOff>
    </xdr:from>
    <xdr:to>
      <xdr:col>25</xdr:col>
      <xdr:colOff>569185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0" y="198120"/>
          <a:ext cx="702535" cy="1000182"/>
        </a:xfrm>
        <a:prstGeom prst="rect">
          <a:avLst/>
        </a:prstGeom>
      </xdr:spPr>
    </xdr:pic>
    <xdr:clientData/>
  </xdr:twoCellAnchor>
  <xdr:twoCellAnchor editAs="oneCell">
    <xdr:from>
      <xdr:col>24</xdr:col>
      <xdr:colOff>412973</xdr:colOff>
      <xdr:row>33</xdr:row>
      <xdr:rowOff>161365</xdr:rowOff>
    </xdr:from>
    <xdr:to>
      <xdr:col>25</xdr:col>
      <xdr:colOff>201108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773" y="9655885"/>
          <a:ext cx="214855" cy="219432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25</xdr:row>
      <xdr:rowOff>165100</xdr:rowOff>
    </xdr:from>
    <xdr:to>
      <xdr:col>6</xdr:col>
      <xdr:colOff>279400</xdr:colOff>
      <xdr:row>34</xdr:row>
      <xdr:rowOff>165246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100" y="8191500"/>
          <a:ext cx="2540000" cy="160034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228600</xdr:colOff>
      <xdr:row>1</xdr:row>
      <xdr:rowOff>13065</xdr:rowOff>
    </xdr:from>
    <xdr:to>
      <xdr:col>29</xdr:col>
      <xdr:colOff>432568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430000" y="203565"/>
          <a:ext cx="813568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1</xdr:row>
      <xdr:rowOff>7620</xdr:rowOff>
    </xdr:from>
    <xdr:to>
      <xdr:col>25</xdr:col>
      <xdr:colOff>169135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198120"/>
          <a:ext cx="702535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228600</xdr:colOff>
      <xdr:row>1</xdr:row>
      <xdr:rowOff>13065</xdr:rowOff>
    </xdr:from>
    <xdr:to>
      <xdr:col>29</xdr:col>
      <xdr:colOff>432568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430000" y="203565"/>
          <a:ext cx="813568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1</xdr:row>
      <xdr:rowOff>7620</xdr:rowOff>
    </xdr:from>
    <xdr:to>
      <xdr:col>25</xdr:col>
      <xdr:colOff>169135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198120"/>
          <a:ext cx="702535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0173" y="9610165"/>
          <a:ext cx="219935" cy="20927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25</xdr:row>
      <xdr:rowOff>139700</xdr:rowOff>
    </xdr:from>
    <xdr:to>
      <xdr:col>6</xdr:col>
      <xdr:colOff>292100</xdr:colOff>
      <xdr:row>35</xdr:row>
      <xdr:rowOff>4318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6700" y="8166100"/>
          <a:ext cx="2578100" cy="164261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290946</xdr:colOff>
      <xdr:row>1</xdr:row>
      <xdr:rowOff>13065</xdr:rowOff>
    </xdr:from>
    <xdr:to>
      <xdr:col>29</xdr:col>
      <xdr:colOff>491450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679382" y="193174"/>
          <a:ext cx="823959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363681</xdr:colOff>
      <xdr:row>1</xdr:row>
      <xdr:rowOff>7620</xdr:rowOff>
    </xdr:from>
    <xdr:to>
      <xdr:col>25</xdr:col>
      <xdr:colOff>217626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3136" y="187729"/>
          <a:ext cx="712926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</xdr:row>
      <xdr:rowOff>12699</xdr:rowOff>
    </xdr:from>
    <xdr:to>
      <xdr:col>6</xdr:col>
      <xdr:colOff>165100</xdr:colOff>
      <xdr:row>34</xdr:row>
      <xdr:rowOff>152000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8216899"/>
          <a:ext cx="2451100" cy="156170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228600</xdr:colOff>
      <xdr:row>1</xdr:row>
      <xdr:rowOff>13065</xdr:rowOff>
    </xdr:from>
    <xdr:to>
      <xdr:col>29</xdr:col>
      <xdr:colOff>432568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430000" y="203565"/>
          <a:ext cx="813568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304800</xdr:colOff>
      <xdr:row>1</xdr:row>
      <xdr:rowOff>7620</xdr:rowOff>
    </xdr:from>
    <xdr:to>
      <xdr:col>25</xdr:col>
      <xdr:colOff>169135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198120"/>
          <a:ext cx="702535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25</xdr:row>
      <xdr:rowOff>165100</xdr:rowOff>
    </xdr:from>
    <xdr:to>
      <xdr:col>6</xdr:col>
      <xdr:colOff>76200</xdr:colOff>
      <xdr:row>35</xdr:row>
      <xdr:rowOff>6894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8191500"/>
          <a:ext cx="2362200" cy="161979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285750</xdr:colOff>
      <xdr:row>1</xdr:row>
      <xdr:rowOff>13065</xdr:rowOff>
    </xdr:from>
    <xdr:to>
      <xdr:col>29</xdr:col>
      <xdr:colOff>489718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487150" y="203565"/>
          <a:ext cx="813568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361950</xdr:colOff>
      <xdr:row>1</xdr:row>
      <xdr:rowOff>7620</xdr:rowOff>
    </xdr:from>
    <xdr:to>
      <xdr:col>25</xdr:col>
      <xdr:colOff>226285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25150" y="198120"/>
          <a:ext cx="702535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126999</xdr:rowOff>
    </xdr:from>
    <xdr:to>
      <xdr:col>6</xdr:col>
      <xdr:colOff>292100</xdr:colOff>
      <xdr:row>34</xdr:row>
      <xdr:rowOff>172806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1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800" y="8153399"/>
          <a:ext cx="2590800" cy="16460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510935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2605423" y="192359"/>
          <a:ext cx="832394" cy="946129"/>
        </a:xfrm>
        <a:prstGeom prst="rect">
          <a:avLst/>
        </a:prstGeom>
      </xdr:spPr>
    </xdr:pic>
    <xdr:clientData/>
  </xdr:twoCellAnchor>
  <xdr:twoCellAnchor editAs="oneCell">
    <xdr:from>
      <xdr:col>3</xdr:col>
      <xdr:colOff>259080</xdr:colOff>
      <xdr:row>31</xdr:row>
      <xdr:rowOff>121920</xdr:rowOff>
    </xdr:from>
    <xdr:to>
      <xdr:col>4</xdr:col>
      <xdr:colOff>44566</xdr:colOff>
      <xdr:row>32</xdr:row>
      <xdr:rowOff>151300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2320" y="9707880"/>
          <a:ext cx="213360" cy="212260"/>
        </a:xfrm>
        <a:prstGeom prst="rect">
          <a:avLst/>
        </a:prstGeom>
      </xdr:spPr>
    </xdr:pic>
    <xdr:clientData/>
  </xdr:twoCellAnchor>
  <xdr:twoCellAnchor editAs="oneCell">
    <xdr:from>
      <xdr:col>26</xdr:col>
      <xdr:colOff>10609</xdr:colOff>
      <xdr:row>1</xdr:row>
      <xdr:rowOff>7620</xdr:rowOff>
    </xdr:from>
    <xdr:to>
      <xdr:col>27</xdr:col>
      <xdr:colOff>294046</xdr:colOff>
      <xdr:row>4</xdr:row>
      <xdr:rowOff>93402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19903" y="186914"/>
          <a:ext cx="713741" cy="10001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152400</xdr:rowOff>
        </xdr:from>
        <xdr:to>
          <xdr:col>4</xdr:col>
          <xdr:colOff>742604</xdr:colOff>
          <xdr:row>32</xdr:row>
          <xdr:rowOff>174567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2:$D$7" spid="_x0000_s221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70856" y="8174182"/>
              <a:ext cx="2103120" cy="146304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 editAs="oneCell">
    <xdr:from>
      <xdr:col>23</xdr:col>
      <xdr:colOff>331693</xdr:colOff>
      <xdr:row>31</xdr:row>
      <xdr:rowOff>161365</xdr:rowOff>
    </xdr:from>
    <xdr:to>
      <xdr:col>24</xdr:col>
      <xdr:colOff>114749</xdr:colOff>
      <xdr:row>33</xdr:row>
      <xdr:rowOff>15037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2711" y="9443910"/>
          <a:ext cx="212546" cy="2138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346364</xdr:colOff>
      <xdr:row>1</xdr:row>
      <xdr:rowOff>13065</xdr:rowOff>
    </xdr:from>
    <xdr:to>
      <xdr:col>30</xdr:col>
      <xdr:colOff>6541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734800" y="193174"/>
          <a:ext cx="823959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419099</xdr:colOff>
      <xdr:row>1</xdr:row>
      <xdr:rowOff>7620</xdr:rowOff>
    </xdr:from>
    <xdr:to>
      <xdr:col>25</xdr:col>
      <xdr:colOff>273044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48554" y="187729"/>
          <a:ext cx="712926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129540</xdr:colOff>
      <xdr:row>1</xdr:row>
      <xdr:rowOff>13065</xdr:rowOff>
    </xdr:from>
    <xdr:to>
      <xdr:col>28</xdr:col>
      <xdr:colOff>530134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2352020" y="195945"/>
          <a:ext cx="827314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259080</xdr:colOff>
      <xdr:row>24</xdr:row>
      <xdr:rowOff>182880</xdr:rowOff>
    </xdr:from>
    <xdr:to>
      <xdr:col>24</xdr:col>
      <xdr:colOff>45720</xdr:colOff>
      <xdr:row>24</xdr:row>
      <xdr:rowOff>395140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74680" y="8092440"/>
          <a:ext cx="213360" cy="212260"/>
        </a:xfrm>
        <a:prstGeom prst="rect">
          <a:avLst/>
        </a:prstGeom>
      </xdr:spPr>
    </xdr:pic>
    <xdr:clientData/>
  </xdr:twoCellAnchor>
  <xdr:twoCellAnchor editAs="oneCell">
    <xdr:from>
      <xdr:col>25</xdr:col>
      <xdr:colOff>7620</xdr:colOff>
      <xdr:row>1</xdr:row>
      <xdr:rowOff>7620</xdr:rowOff>
    </xdr:from>
    <xdr:to>
      <xdr:col>26</xdr:col>
      <xdr:colOff>289561</xdr:colOff>
      <xdr:row>4</xdr:row>
      <xdr:rowOff>93402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76660" y="190500"/>
          <a:ext cx="708661" cy="10001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295235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10609</xdr:colOff>
      <xdr:row>1</xdr:row>
      <xdr:rowOff>7620</xdr:rowOff>
    </xdr:from>
    <xdr:to>
      <xdr:col>27</xdr:col>
      <xdr:colOff>294044</xdr:colOff>
      <xdr:row>4</xdr:row>
      <xdr:rowOff>93402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74009" y="190500"/>
          <a:ext cx="710156" cy="1000182"/>
        </a:xfrm>
        <a:prstGeom prst="rect">
          <a:avLst/>
        </a:prstGeom>
      </xdr:spPr>
    </xdr:pic>
    <xdr:clientData/>
  </xdr:twoCellAnchor>
  <xdr:twoCellAnchor editAs="oneCell">
    <xdr:from>
      <xdr:col>23</xdr:col>
      <xdr:colOff>331693</xdr:colOff>
      <xdr:row>33</xdr:row>
      <xdr:rowOff>161365</xdr:rowOff>
    </xdr:from>
    <xdr:to>
      <xdr:col>24</xdr:col>
      <xdr:colOff>114748</xdr:colOff>
      <xdr:row>35</xdr:row>
      <xdr:rowOff>15037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4433" y="9366325"/>
          <a:ext cx="209775" cy="2194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27</xdr:row>
          <xdr:rowOff>0</xdr:rowOff>
        </xdr:from>
        <xdr:to>
          <xdr:col>5</xdr:col>
          <xdr:colOff>281940</xdr:colOff>
          <xdr:row>35</xdr:row>
          <xdr:rowOff>7620</xdr:rowOff>
        </xdr:to>
        <xdr:pic>
          <xdr:nvPicPr>
            <xdr:cNvPr id="7" name="Picture 6">
              <a:extLst>
                <a:ext uri="{FF2B5EF4-FFF2-40B4-BE49-F238E27FC236}">
                  <a16:creationId xmlns:a16="http://schemas.microsoft.com/office/drawing/2014/main" id="{00000000-0008-0000-0300-000007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9:$D$14" spid="_x0000_s424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76860" y="8089900"/>
              <a:ext cx="2125980" cy="143002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300569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10609</xdr:colOff>
      <xdr:row>1</xdr:row>
      <xdr:rowOff>7620</xdr:rowOff>
    </xdr:from>
    <xdr:to>
      <xdr:col>27</xdr:col>
      <xdr:colOff>294044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7349" y="190500"/>
          <a:ext cx="710155" cy="1000182"/>
        </a:xfrm>
        <a:prstGeom prst="rect">
          <a:avLst/>
        </a:prstGeom>
      </xdr:spPr>
    </xdr:pic>
    <xdr:clientData/>
  </xdr:twoCellAnchor>
  <xdr:twoCellAnchor editAs="oneCell">
    <xdr:from>
      <xdr:col>24</xdr:col>
      <xdr:colOff>412973</xdr:colOff>
      <xdr:row>33</xdr:row>
      <xdr:rowOff>161365</xdr:rowOff>
    </xdr:from>
    <xdr:to>
      <xdr:col>25</xdr:col>
      <xdr:colOff>201108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773" y="9655885"/>
          <a:ext cx="214855" cy="2194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43180</xdr:colOff>
          <xdr:row>27</xdr:row>
          <xdr:rowOff>111760</xdr:rowOff>
        </xdr:from>
        <xdr:to>
          <xdr:col>5</xdr:col>
          <xdr:colOff>297180</xdr:colOff>
          <xdr:row>34</xdr:row>
          <xdr:rowOff>160020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4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16:$D$21" spid="_x0000_s6289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97180" y="8493760"/>
              <a:ext cx="2120900" cy="129286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300569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26</xdr:col>
      <xdr:colOff>10609</xdr:colOff>
      <xdr:row>1</xdr:row>
      <xdr:rowOff>7620</xdr:rowOff>
    </xdr:from>
    <xdr:to>
      <xdr:col>27</xdr:col>
      <xdr:colOff>294044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7349" y="190500"/>
          <a:ext cx="710155" cy="1000182"/>
        </a:xfrm>
        <a:prstGeom prst="rect">
          <a:avLst/>
        </a:prstGeom>
      </xdr:spPr>
    </xdr:pic>
    <xdr:clientData/>
  </xdr:twoCellAnchor>
  <xdr:twoCellAnchor editAs="oneCell">
    <xdr:from>
      <xdr:col>24</xdr:col>
      <xdr:colOff>412973</xdr:colOff>
      <xdr:row>33</xdr:row>
      <xdr:rowOff>161365</xdr:rowOff>
    </xdr:from>
    <xdr:to>
      <xdr:col>25</xdr:col>
      <xdr:colOff>201108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773" y="9655885"/>
          <a:ext cx="214855" cy="2194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3266</xdr:colOff>
          <xdr:row>27</xdr:row>
          <xdr:rowOff>107767</xdr:rowOff>
        </xdr:from>
        <xdr:to>
          <xdr:col>5</xdr:col>
          <xdr:colOff>243841</xdr:colOff>
          <xdr:row>34</xdr:row>
          <xdr:rowOff>163284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5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23:$D$28" spid="_x0000_s1036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64523" y="8522424"/>
              <a:ext cx="2102032" cy="1350917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508774</xdr:colOff>
      <xdr:row>6</xdr:row>
      <xdr:rowOff>24763</xdr:rowOff>
    </xdr:from>
    <xdr:ext cx="328683" cy="457837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EFEFE"/>
            </a:clrFrom>
            <a:clrTo>
              <a:srgbClr val="FEFEFE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5974" y="573403"/>
          <a:ext cx="328683" cy="457837"/>
        </a:xfrm>
        <a:prstGeom prst="rect">
          <a:avLst/>
        </a:prstGeom>
      </xdr:spPr>
    </xdr:pic>
    <xdr:clientData/>
  </xdr:oneCellAnchor>
  <xdr:oneCellAnchor>
    <xdr:from>
      <xdr:col>2</xdr:col>
      <xdr:colOff>38099</xdr:colOff>
      <xdr:row>6</xdr:row>
      <xdr:rowOff>45721</xdr:rowOff>
    </xdr:from>
    <xdr:ext cx="828041" cy="421128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7299" y="777241"/>
          <a:ext cx="828041" cy="4211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815340</xdr:colOff>
      <xdr:row>6</xdr:row>
      <xdr:rowOff>45720</xdr:rowOff>
    </xdr:from>
    <xdr:ext cx="2095500" cy="42672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/>
      </xdr:nvSpPr>
      <xdr:spPr>
        <a:xfrm>
          <a:off x="2438400" y="594360"/>
          <a:ext cx="2095500" cy="4267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wrap="square" lIns="0" tIns="0" rIns="0" bIns="0" rtlCol="0" anchor="ctr">
          <a:noAutofit/>
        </a:bodyPr>
        <a:lstStyle/>
        <a:p>
          <a:pPr algn="ctr"/>
          <a:r>
            <a:rPr lang="en-US" sz="1400" b="1"/>
            <a:t>2018/2019 SEASON</a:t>
          </a:r>
        </a:p>
        <a:p>
          <a:pPr algn="ctr"/>
          <a:r>
            <a:rPr lang="en-US" sz="1800" b="1"/>
            <a:t>FIXTURES / RESULT</a:t>
          </a:r>
        </a:p>
      </xdr:txBody>
    </xdr:sp>
    <xdr:clientData/>
  </xdr:oneCellAnchor>
  <xdr:oneCellAnchor>
    <xdr:from>
      <xdr:col>8</xdr:col>
      <xdr:colOff>80516</xdr:colOff>
      <xdr:row>6</xdr:row>
      <xdr:rowOff>53339</xdr:rowOff>
    </xdr:from>
    <xdr:ext cx="357143" cy="408941"/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4347716" y="601979"/>
          <a:ext cx="357143" cy="40894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36673</xdr:colOff>
      <xdr:row>208</xdr:row>
      <xdr:rowOff>17929</xdr:rowOff>
    </xdr:from>
    <xdr:to>
      <xdr:col>28</xdr:col>
      <xdr:colOff>591671</xdr:colOff>
      <xdr:row>215</xdr:row>
      <xdr:rowOff>251012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36673</xdr:colOff>
      <xdr:row>216</xdr:row>
      <xdr:rowOff>26894</xdr:rowOff>
    </xdr:from>
    <xdr:to>
      <xdr:col>28</xdr:col>
      <xdr:colOff>591671</xdr:colOff>
      <xdr:row>223</xdr:row>
      <xdr:rowOff>259977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36673</xdr:colOff>
      <xdr:row>224</xdr:row>
      <xdr:rowOff>17930</xdr:rowOff>
    </xdr:from>
    <xdr:to>
      <xdr:col>28</xdr:col>
      <xdr:colOff>591671</xdr:colOff>
      <xdr:row>231</xdr:row>
      <xdr:rowOff>251012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36673</xdr:colOff>
      <xdr:row>232</xdr:row>
      <xdr:rowOff>8965</xdr:rowOff>
    </xdr:from>
    <xdr:to>
      <xdr:col>28</xdr:col>
      <xdr:colOff>591671</xdr:colOff>
      <xdr:row>239</xdr:row>
      <xdr:rowOff>242048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36673</xdr:colOff>
      <xdr:row>240</xdr:row>
      <xdr:rowOff>26894</xdr:rowOff>
    </xdr:from>
    <xdr:to>
      <xdr:col>28</xdr:col>
      <xdr:colOff>591671</xdr:colOff>
      <xdr:row>247</xdr:row>
      <xdr:rowOff>259977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36673</xdr:colOff>
      <xdr:row>248</xdr:row>
      <xdr:rowOff>17928</xdr:rowOff>
    </xdr:from>
    <xdr:to>
      <xdr:col>28</xdr:col>
      <xdr:colOff>591671</xdr:colOff>
      <xdr:row>255</xdr:row>
      <xdr:rowOff>251011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36673</xdr:colOff>
      <xdr:row>256</xdr:row>
      <xdr:rowOff>26893</xdr:rowOff>
    </xdr:from>
    <xdr:to>
      <xdr:col>28</xdr:col>
      <xdr:colOff>591671</xdr:colOff>
      <xdr:row>263</xdr:row>
      <xdr:rowOff>259976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36673</xdr:colOff>
      <xdr:row>264</xdr:row>
      <xdr:rowOff>8964</xdr:rowOff>
    </xdr:from>
    <xdr:to>
      <xdr:col>28</xdr:col>
      <xdr:colOff>591671</xdr:colOff>
      <xdr:row>271</xdr:row>
      <xdr:rowOff>242046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36673</xdr:colOff>
      <xdr:row>272</xdr:row>
      <xdr:rowOff>17928</xdr:rowOff>
    </xdr:from>
    <xdr:to>
      <xdr:col>28</xdr:col>
      <xdr:colOff>591671</xdr:colOff>
      <xdr:row>279</xdr:row>
      <xdr:rowOff>251011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36673</xdr:colOff>
      <xdr:row>280</xdr:row>
      <xdr:rowOff>8964</xdr:rowOff>
    </xdr:from>
    <xdr:to>
      <xdr:col>28</xdr:col>
      <xdr:colOff>591671</xdr:colOff>
      <xdr:row>287</xdr:row>
      <xdr:rowOff>242046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36673</xdr:colOff>
      <xdr:row>288</xdr:row>
      <xdr:rowOff>17928</xdr:rowOff>
    </xdr:from>
    <xdr:to>
      <xdr:col>28</xdr:col>
      <xdr:colOff>591671</xdr:colOff>
      <xdr:row>295</xdr:row>
      <xdr:rowOff>251011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</xdr:col>
      <xdr:colOff>36673</xdr:colOff>
      <xdr:row>296</xdr:row>
      <xdr:rowOff>17928</xdr:rowOff>
    </xdr:from>
    <xdr:to>
      <xdr:col>28</xdr:col>
      <xdr:colOff>591671</xdr:colOff>
      <xdr:row>303</xdr:row>
      <xdr:rowOff>251011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9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36673</xdr:colOff>
      <xdr:row>303</xdr:row>
      <xdr:rowOff>268940</xdr:rowOff>
    </xdr:from>
    <xdr:to>
      <xdr:col>28</xdr:col>
      <xdr:colOff>591671</xdr:colOff>
      <xdr:row>311</xdr:row>
      <xdr:rowOff>233081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21</xdr:col>
      <xdr:colOff>36673</xdr:colOff>
      <xdr:row>312</xdr:row>
      <xdr:rowOff>26892</xdr:rowOff>
    </xdr:from>
    <xdr:to>
      <xdr:col>28</xdr:col>
      <xdr:colOff>591671</xdr:colOff>
      <xdr:row>319</xdr:row>
      <xdr:rowOff>259975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9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36673</xdr:colOff>
      <xdr:row>320</xdr:row>
      <xdr:rowOff>26892</xdr:rowOff>
    </xdr:from>
    <xdr:to>
      <xdr:col>28</xdr:col>
      <xdr:colOff>591671</xdr:colOff>
      <xdr:row>327</xdr:row>
      <xdr:rowOff>259974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9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21</xdr:col>
      <xdr:colOff>36673</xdr:colOff>
      <xdr:row>328</xdr:row>
      <xdr:rowOff>17927</xdr:rowOff>
    </xdr:from>
    <xdr:to>
      <xdr:col>28</xdr:col>
      <xdr:colOff>591671</xdr:colOff>
      <xdr:row>335</xdr:row>
      <xdr:rowOff>251010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9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36673</xdr:colOff>
      <xdr:row>336</xdr:row>
      <xdr:rowOff>26892</xdr:rowOff>
    </xdr:from>
    <xdr:to>
      <xdr:col>28</xdr:col>
      <xdr:colOff>591671</xdr:colOff>
      <xdr:row>343</xdr:row>
      <xdr:rowOff>259975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9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135517</xdr:colOff>
      <xdr:row>1</xdr:row>
      <xdr:rowOff>13065</xdr:rowOff>
    </xdr:from>
    <xdr:to>
      <xdr:col>29</xdr:col>
      <xdr:colOff>529985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3005697" y="195945"/>
          <a:ext cx="821188" cy="946129"/>
        </a:xfrm>
        <a:prstGeom prst="rect">
          <a:avLst/>
        </a:prstGeom>
      </xdr:spPr>
    </xdr:pic>
    <xdr:clientData/>
  </xdr:twoCellAnchor>
  <xdr:twoCellAnchor editAs="oneCell">
    <xdr:from>
      <xdr:col>24</xdr:col>
      <xdr:colOff>342900</xdr:colOff>
      <xdr:row>1</xdr:row>
      <xdr:rowOff>7620</xdr:rowOff>
    </xdr:from>
    <xdr:to>
      <xdr:col>26</xdr:col>
      <xdr:colOff>4035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1900" y="185420"/>
          <a:ext cx="715235" cy="1000182"/>
        </a:xfrm>
        <a:prstGeom prst="rect">
          <a:avLst/>
        </a:prstGeom>
      </xdr:spPr>
    </xdr:pic>
    <xdr:clientData/>
  </xdr:twoCellAnchor>
  <xdr:twoCellAnchor editAs="oneCell">
    <xdr:from>
      <xdr:col>24</xdr:col>
      <xdr:colOff>412973</xdr:colOff>
      <xdr:row>33</xdr:row>
      <xdr:rowOff>161365</xdr:rowOff>
    </xdr:from>
    <xdr:to>
      <xdr:col>25</xdr:col>
      <xdr:colOff>201108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85773" y="9655885"/>
          <a:ext cx="214855" cy="21943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23586</xdr:colOff>
          <xdr:row>26</xdr:row>
          <xdr:rowOff>81001</xdr:rowOff>
        </xdr:from>
        <xdr:to>
          <xdr:col>6</xdr:col>
          <xdr:colOff>203200</xdr:colOff>
          <xdr:row>34</xdr:row>
          <xdr:rowOff>162560</xdr:rowOff>
        </xdr:to>
        <xdr:pic>
          <xdr:nvPicPr>
            <xdr:cNvPr id="6" name="Picture 5">
              <a:extLst>
                <a:ext uri="{FF2B5EF4-FFF2-40B4-BE49-F238E27FC236}">
                  <a16:creationId xmlns:a16="http://schemas.microsoft.com/office/drawing/2014/main" id="{00000000-0008-0000-0C00-000006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points!$B$30:$D$35" spid="_x0000_s12401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277586" y="8285201"/>
              <a:ext cx="2478314" cy="150395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noFill/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290946</xdr:colOff>
      <xdr:row>1</xdr:row>
      <xdr:rowOff>13065</xdr:rowOff>
    </xdr:from>
    <xdr:to>
      <xdr:col>29</xdr:col>
      <xdr:colOff>491450</xdr:colOff>
      <xdr:row>4</xdr:row>
      <xdr:rowOff>44794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424" t="3164" r="10055"/>
        <a:stretch/>
      </xdr:blipFill>
      <xdr:spPr>
        <a:xfrm>
          <a:off x="11679382" y="193174"/>
          <a:ext cx="823959" cy="946129"/>
        </a:xfrm>
        <a:prstGeom prst="rect">
          <a:avLst/>
        </a:prstGeom>
      </xdr:spPr>
    </xdr:pic>
    <xdr:clientData/>
  </xdr:twoCellAnchor>
  <xdr:twoCellAnchor editAs="oneCell">
    <xdr:from>
      <xdr:col>23</xdr:col>
      <xdr:colOff>363681</xdr:colOff>
      <xdr:row>1</xdr:row>
      <xdr:rowOff>7620</xdr:rowOff>
    </xdr:from>
    <xdr:to>
      <xdr:col>25</xdr:col>
      <xdr:colOff>217626</xdr:colOff>
      <xdr:row>4</xdr:row>
      <xdr:rowOff>93402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93136" y="187729"/>
          <a:ext cx="712926" cy="1000182"/>
        </a:xfrm>
        <a:prstGeom prst="rect">
          <a:avLst/>
        </a:prstGeom>
      </xdr:spPr>
    </xdr:pic>
    <xdr:clientData/>
  </xdr:twoCellAnchor>
  <xdr:twoCellAnchor editAs="oneCell">
    <xdr:from>
      <xdr:col>21</xdr:col>
      <xdr:colOff>273273</xdr:colOff>
      <xdr:row>33</xdr:row>
      <xdr:rowOff>161365</xdr:rowOff>
    </xdr:from>
    <xdr:to>
      <xdr:col>21</xdr:col>
      <xdr:colOff>493208</xdr:colOff>
      <xdr:row>35</xdr:row>
      <xdr:rowOff>15037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9213" y="9648265"/>
          <a:ext cx="219935" cy="21943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</xdr:row>
      <xdr:rowOff>0</xdr:rowOff>
    </xdr:from>
    <xdr:to>
      <xdr:col>6</xdr:col>
      <xdr:colOff>304800</xdr:colOff>
      <xdr:row>34</xdr:row>
      <xdr:rowOff>177062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0500" y="8204200"/>
          <a:ext cx="2590800" cy="15994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16"/>
  <sheetViews>
    <sheetView workbookViewId="0">
      <selection activeCell="D4" sqref="D4"/>
    </sheetView>
  </sheetViews>
  <sheetFormatPr defaultRowHeight="15" x14ac:dyDescent="0.25"/>
  <cols>
    <col min="2" max="2" width="10.28515625" bestFit="1" customWidth="1"/>
    <col min="3" max="4" width="5.28515625" customWidth="1"/>
    <col min="5" max="5" width="13.140625" bestFit="1" customWidth="1"/>
  </cols>
  <sheetData>
    <row r="3" spans="2:7" x14ac:dyDescent="0.25">
      <c r="G3" t="s">
        <v>163</v>
      </c>
    </row>
    <row r="4" spans="2:7" x14ac:dyDescent="0.25">
      <c r="B4" s="209" t="s">
        <v>72</v>
      </c>
      <c r="C4" s="202">
        <v>31</v>
      </c>
      <c r="D4" s="203">
        <v>30</v>
      </c>
      <c r="E4" s="209" t="s">
        <v>87</v>
      </c>
    </row>
    <row r="5" spans="2:7" x14ac:dyDescent="0.25">
      <c r="B5" s="104" t="s">
        <v>72</v>
      </c>
      <c r="C5" s="203">
        <v>44</v>
      </c>
      <c r="D5" s="202">
        <v>51</v>
      </c>
      <c r="E5" s="104" t="s">
        <v>85</v>
      </c>
    </row>
    <row r="6" spans="2:7" x14ac:dyDescent="0.25">
      <c r="B6" s="209" t="s">
        <v>72</v>
      </c>
      <c r="C6" s="202">
        <v>48</v>
      </c>
      <c r="D6" s="203">
        <v>31</v>
      </c>
      <c r="E6" s="209" t="s">
        <v>83</v>
      </c>
    </row>
    <row r="7" spans="2:7" x14ac:dyDescent="0.25">
      <c r="B7" s="104" t="s">
        <v>72</v>
      </c>
      <c r="C7" s="203">
        <v>47</v>
      </c>
      <c r="D7" s="202">
        <v>51</v>
      </c>
      <c r="E7" s="104" t="s">
        <v>82</v>
      </c>
    </row>
    <row r="8" spans="2:7" x14ac:dyDescent="0.25">
      <c r="B8" s="209" t="s">
        <v>72</v>
      </c>
      <c r="C8" s="202">
        <v>62</v>
      </c>
      <c r="D8" s="203">
        <v>57</v>
      </c>
      <c r="E8" s="209" t="s">
        <v>80</v>
      </c>
    </row>
    <row r="9" spans="2:7" x14ac:dyDescent="0.25">
      <c r="B9" s="104" t="s">
        <v>72</v>
      </c>
      <c r="C9" s="203">
        <v>48</v>
      </c>
      <c r="D9" s="202">
        <v>58</v>
      </c>
      <c r="E9" s="104" t="s">
        <v>78</v>
      </c>
    </row>
    <row r="10" spans="2:7" x14ac:dyDescent="0.25">
      <c r="B10" s="209" t="s">
        <v>72</v>
      </c>
      <c r="C10" s="202">
        <v>66</v>
      </c>
      <c r="D10" s="203">
        <v>50</v>
      </c>
      <c r="E10" s="209" t="s">
        <v>76</v>
      </c>
    </row>
    <row r="11" spans="2:7" x14ac:dyDescent="0.25">
      <c r="B11" s="104" t="s">
        <v>72</v>
      </c>
      <c r="C11" s="202">
        <v>58</v>
      </c>
      <c r="D11" s="203">
        <v>55</v>
      </c>
      <c r="E11" s="104" t="s">
        <v>74</v>
      </c>
    </row>
    <row r="12" spans="2:7" x14ac:dyDescent="0.25">
      <c r="B12" s="209" t="s">
        <v>72</v>
      </c>
      <c r="C12" s="202">
        <v>52</v>
      </c>
      <c r="D12" s="203">
        <v>50</v>
      </c>
      <c r="E12" s="209" t="s">
        <v>71</v>
      </c>
    </row>
    <row r="13" spans="2:7" x14ac:dyDescent="0.25">
      <c r="B13" s="204" t="s">
        <v>72</v>
      </c>
      <c r="C13" s="202">
        <v>64</v>
      </c>
      <c r="D13" s="203">
        <v>43</v>
      </c>
      <c r="E13" s="204" t="s">
        <v>136</v>
      </c>
    </row>
    <row r="14" spans="2:7" ht="24" x14ac:dyDescent="0.25">
      <c r="B14" s="209" t="s">
        <v>72</v>
      </c>
      <c r="C14" s="202">
        <v>78</v>
      </c>
      <c r="D14" s="203">
        <v>37</v>
      </c>
      <c r="E14" s="219" t="s">
        <v>147</v>
      </c>
    </row>
    <row r="15" spans="2:7" x14ac:dyDescent="0.25">
      <c r="B15" s="204" t="s">
        <v>72</v>
      </c>
      <c r="C15" s="202">
        <v>44</v>
      </c>
      <c r="D15" s="203">
        <v>37</v>
      </c>
      <c r="E15" s="204" t="s">
        <v>78</v>
      </c>
    </row>
    <row r="16" spans="2:7" x14ac:dyDescent="0.25">
      <c r="B16" s="209" t="s">
        <v>72</v>
      </c>
      <c r="C16" s="210"/>
      <c r="D16" s="210"/>
      <c r="E16" s="209" t="s">
        <v>160</v>
      </c>
    </row>
  </sheetData>
  <pageMargins left="0.7" right="0.7" top="0.75" bottom="0.75" header="0.3" footer="0.3"/>
  <pageSetup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2:AG355"/>
  <sheetViews>
    <sheetView view="pageBreakPreview" topLeftCell="D154" zoomScale="60" zoomScaleNormal="85" workbookViewId="0">
      <selection activeCell="G24" sqref="G24"/>
    </sheetView>
  </sheetViews>
  <sheetFormatPr defaultColWidth="8.85546875" defaultRowHeight="15" x14ac:dyDescent="0.25"/>
  <cols>
    <col min="1" max="4" width="8.85546875" style="1"/>
    <col min="5" max="5" width="6.7109375" style="1" customWidth="1"/>
    <col min="6" max="6" width="8.85546875" style="1"/>
    <col min="7" max="12" width="8.85546875" style="1" customWidth="1"/>
    <col min="13" max="16384" width="8.85546875" style="1"/>
  </cols>
  <sheetData>
    <row r="2" spans="1:29" ht="21.75" thickBot="1" x14ac:dyDescent="0.3">
      <c r="E2" s="33" t="s">
        <v>121</v>
      </c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6" customHeight="1" x14ac:dyDescent="0.25">
      <c r="E3" s="331" t="s">
        <v>25</v>
      </c>
      <c r="F3" s="333" t="s">
        <v>24</v>
      </c>
      <c r="G3" s="343" t="s">
        <v>26</v>
      </c>
      <c r="H3" s="342" t="s">
        <v>63</v>
      </c>
      <c r="I3" s="329" t="s">
        <v>15</v>
      </c>
      <c r="J3" s="343" t="s">
        <v>18</v>
      </c>
      <c r="K3" s="329" t="s">
        <v>17</v>
      </c>
      <c r="L3" s="333" t="s">
        <v>16</v>
      </c>
      <c r="M3" s="351" t="s">
        <v>64</v>
      </c>
      <c r="N3" s="345" t="s">
        <v>45</v>
      </c>
      <c r="O3" s="345"/>
      <c r="P3" s="335"/>
      <c r="Q3" s="349" t="s">
        <v>21</v>
      </c>
      <c r="R3" s="348" t="s">
        <v>35</v>
      </c>
      <c r="S3" s="345"/>
      <c r="T3" s="335"/>
      <c r="U3" s="329" t="s">
        <v>22</v>
      </c>
      <c r="V3" s="339" t="s">
        <v>36</v>
      </c>
      <c r="W3" s="345"/>
      <c r="X3" s="335"/>
      <c r="Y3" s="329" t="s">
        <v>23</v>
      </c>
      <c r="Z3" s="339" t="s">
        <v>28</v>
      </c>
      <c r="AA3" s="345"/>
      <c r="AB3" s="335"/>
      <c r="AC3" s="329" t="s">
        <v>29</v>
      </c>
    </row>
    <row r="4" spans="1:29" ht="16.5" thickBot="1" x14ac:dyDescent="0.3">
      <c r="E4" s="332"/>
      <c r="F4" s="334"/>
      <c r="G4" s="344"/>
      <c r="H4" s="330"/>
      <c r="I4" s="330"/>
      <c r="J4" s="344"/>
      <c r="K4" s="330"/>
      <c r="L4" s="334"/>
      <c r="M4" s="352"/>
      <c r="N4" s="226" t="s">
        <v>19</v>
      </c>
      <c r="O4" s="225" t="s">
        <v>20</v>
      </c>
      <c r="P4" s="225" t="s">
        <v>48</v>
      </c>
      <c r="Q4" s="350"/>
      <c r="R4" s="226" t="s">
        <v>19</v>
      </c>
      <c r="S4" s="225" t="s">
        <v>20</v>
      </c>
      <c r="T4" s="225" t="s">
        <v>48</v>
      </c>
      <c r="U4" s="330"/>
      <c r="V4" s="225" t="s">
        <v>19</v>
      </c>
      <c r="W4" s="225" t="s">
        <v>20</v>
      </c>
      <c r="X4" s="225" t="s">
        <v>48</v>
      </c>
      <c r="Y4" s="330"/>
      <c r="Z4" s="225" t="s">
        <v>19</v>
      </c>
      <c r="AA4" s="225" t="s">
        <v>20</v>
      </c>
      <c r="AB4" s="225" t="s">
        <v>48</v>
      </c>
      <c r="AC4" s="330"/>
    </row>
    <row r="5" spans="1:29" ht="21" x14ac:dyDescent="0.25">
      <c r="A5" s="1">
        <v>1</v>
      </c>
      <c r="B5" s="1" t="str">
        <f>F5&amp;A5</f>
        <v>Afiq1</v>
      </c>
      <c r="E5" s="10">
        <v>2</v>
      </c>
      <c r="F5" s="11" t="s">
        <v>0</v>
      </c>
      <c r="G5" s="47">
        <f t="shared" ref="G5:G16" si="0">R5*2+V5*3+Z5</f>
        <v>0</v>
      </c>
      <c r="H5" s="47">
        <v>8</v>
      </c>
      <c r="I5" s="47">
        <v>1</v>
      </c>
      <c r="J5" s="47">
        <v>3</v>
      </c>
      <c r="K5" s="47">
        <v>1</v>
      </c>
      <c r="L5" s="48">
        <v>1</v>
      </c>
      <c r="M5" s="79">
        <f t="shared" ref="M5:M16" si="1">G5+2*H5+I5+J5+2*K5-L5</f>
        <v>21</v>
      </c>
      <c r="N5" s="49">
        <f>R5+V5</f>
        <v>0</v>
      </c>
      <c r="O5" s="50">
        <f>S5+W5</f>
        <v>3</v>
      </c>
      <c r="P5" s="50">
        <f t="shared" ref="P5:P16" si="2">N5+O5</f>
        <v>3</v>
      </c>
      <c r="Q5" s="51">
        <f t="shared" ref="Q5:Q16" si="3">IF(P5=0,0,(N5/(N5+O5)*100))</f>
        <v>0</v>
      </c>
      <c r="R5" s="52">
        <v>0</v>
      </c>
      <c r="S5" s="53">
        <v>3</v>
      </c>
      <c r="T5" s="53">
        <f t="shared" ref="T5:T16" si="4">S5+R5</f>
        <v>3</v>
      </c>
      <c r="U5" s="54">
        <f t="shared" ref="U5:U17" si="5">IF(T5=0,0,(R5/(R5+S5)*100))</f>
        <v>0</v>
      </c>
      <c r="V5" s="50">
        <v>0</v>
      </c>
      <c r="W5" s="50">
        <v>0</v>
      </c>
      <c r="X5" s="50">
        <f t="shared" ref="X5:X16" si="6">W5+V5</f>
        <v>0</v>
      </c>
      <c r="Y5" s="51">
        <f t="shared" ref="Y5:Y17" si="7">IF(X5=0,0,(V5/(V5+W5)*100))</f>
        <v>0</v>
      </c>
      <c r="Z5" s="53">
        <v>0</v>
      </c>
      <c r="AA5" s="53">
        <v>0</v>
      </c>
      <c r="AB5" s="53">
        <f t="shared" ref="AB5:AB16" si="8">AA5+Z5</f>
        <v>0</v>
      </c>
      <c r="AC5" s="54">
        <f t="shared" ref="AC5:AC17" si="9">IF(AB5=0,0,(Z5/(Z5+AA5)*100))</f>
        <v>0</v>
      </c>
    </row>
    <row r="6" spans="1:29" ht="21" x14ac:dyDescent="0.25">
      <c r="A6" s="1">
        <v>1</v>
      </c>
      <c r="B6" s="1" t="str">
        <f t="shared" ref="B6:B16" si="10">F6&amp;A6</f>
        <v>Salim1</v>
      </c>
      <c r="E6" s="10">
        <v>14</v>
      </c>
      <c r="F6" s="11" t="s">
        <v>5</v>
      </c>
      <c r="G6" s="47">
        <f t="shared" si="0"/>
        <v>2</v>
      </c>
      <c r="H6" s="47">
        <v>3</v>
      </c>
      <c r="I6" s="47">
        <v>2</v>
      </c>
      <c r="J6" s="47">
        <v>0</v>
      </c>
      <c r="K6" s="47">
        <v>2</v>
      </c>
      <c r="L6" s="48">
        <v>0</v>
      </c>
      <c r="M6" s="79">
        <f t="shared" si="1"/>
        <v>14</v>
      </c>
      <c r="N6" s="49">
        <f t="shared" ref="N6:O16" si="11">R6+V6</f>
        <v>0</v>
      </c>
      <c r="O6" s="50">
        <f t="shared" si="11"/>
        <v>1</v>
      </c>
      <c r="P6" s="50">
        <f t="shared" si="2"/>
        <v>1</v>
      </c>
      <c r="Q6" s="51">
        <f t="shared" si="3"/>
        <v>0</v>
      </c>
      <c r="R6" s="52">
        <v>0</v>
      </c>
      <c r="S6" s="53">
        <v>1</v>
      </c>
      <c r="T6" s="53">
        <f t="shared" si="4"/>
        <v>1</v>
      </c>
      <c r="U6" s="54">
        <f t="shared" si="5"/>
        <v>0</v>
      </c>
      <c r="V6" s="50">
        <v>0</v>
      </c>
      <c r="W6" s="50">
        <v>0</v>
      </c>
      <c r="X6" s="50">
        <f t="shared" si="6"/>
        <v>0</v>
      </c>
      <c r="Y6" s="51">
        <f t="shared" si="7"/>
        <v>0</v>
      </c>
      <c r="Z6" s="53">
        <v>2</v>
      </c>
      <c r="AA6" s="53">
        <v>2</v>
      </c>
      <c r="AB6" s="53">
        <f t="shared" si="8"/>
        <v>4</v>
      </c>
      <c r="AC6" s="54">
        <f t="shared" si="9"/>
        <v>50</v>
      </c>
    </row>
    <row r="7" spans="1:29" ht="21" x14ac:dyDescent="0.25">
      <c r="A7" s="1">
        <v>1</v>
      </c>
      <c r="B7" s="1" t="str">
        <f t="shared" si="10"/>
        <v>Iky1</v>
      </c>
      <c r="E7" s="10">
        <v>10</v>
      </c>
      <c r="F7" s="11" t="s">
        <v>10</v>
      </c>
      <c r="G7" s="47">
        <f t="shared" si="0"/>
        <v>10</v>
      </c>
      <c r="H7" s="47">
        <v>2</v>
      </c>
      <c r="I7" s="47">
        <v>0</v>
      </c>
      <c r="J7" s="47">
        <v>0</v>
      </c>
      <c r="K7" s="47">
        <v>0</v>
      </c>
      <c r="L7" s="48">
        <v>1</v>
      </c>
      <c r="M7" s="79">
        <f t="shared" si="1"/>
        <v>13</v>
      </c>
      <c r="N7" s="49">
        <f t="shared" si="11"/>
        <v>4</v>
      </c>
      <c r="O7" s="50">
        <f t="shared" si="11"/>
        <v>9</v>
      </c>
      <c r="P7" s="50">
        <f t="shared" si="2"/>
        <v>13</v>
      </c>
      <c r="Q7" s="51">
        <f t="shared" si="3"/>
        <v>30.76923076923077</v>
      </c>
      <c r="R7" s="52">
        <v>2</v>
      </c>
      <c r="S7" s="53">
        <v>0</v>
      </c>
      <c r="T7" s="53">
        <f t="shared" si="4"/>
        <v>2</v>
      </c>
      <c r="U7" s="54">
        <f t="shared" si="5"/>
        <v>100</v>
      </c>
      <c r="V7" s="50">
        <v>2</v>
      </c>
      <c r="W7" s="50">
        <v>9</v>
      </c>
      <c r="X7" s="50">
        <f t="shared" si="6"/>
        <v>11</v>
      </c>
      <c r="Y7" s="51">
        <f t="shared" si="7"/>
        <v>18.181818181818183</v>
      </c>
      <c r="Z7" s="53">
        <v>0</v>
      </c>
      <c r="AA7" s="53">
        <v>0</v>
      </c>
      <c r="AB7" s="53">
        <f t="shared" si="8"/>
        <v>0</v>
      </c>
      <c r="AC7" s="54">
        <f t="shared" si="9"/>
        <v>0</v>
      </c>
    </row>
    <row r="8" spans="1:29" ht="21" x14ac:dyDescent="0.25">
      <c r="A8" s="1">
        <v>1</v>
      </c>
      <c r="B8" s="1" t="str">
        <f t="shared" si="10"/>
        <v>Sabbir1</v>
      </c>
      <c r="E8" s="10">
        <v>1</v>
      </c>
      <c r="F8" s="11" t="s">
        <v>98</v>
      </c>
      <c r="G8" s="47">
        <f t="shared" si="0"/>
        <v>4</v>
      </c>
      <c r="H8" s="47">
        <v>1</v>
      </c>
      <c r="I8" s="47">
        <v>0</v>
      </c>
      <c r="J8" s="47">
        <v>1</v>
      </c>
      <c r="K8" s="47">
        <v>3</v>
      </c>
      <c r="L8" s="48">
        <v>2</v>
      </c>
      <c r="M8" s="79">
        <f t="shared" si="1"/>
        <v>11</v>
      </c>
      <c r="N8" s="49">
        <f t="shared" si="11"/>
        <v>2</v>
      </c>
      <c r="O8" s="50">
        <f t="shared" si="11"/>
        <v>1</v>
      </c>
      <c r="P8" s="50">
        <f t="shared" si="2"/>
        <v>3</v>
      </c>
      <c r="Q8" s="51">
        <f t="shared" si="3"/>
        <v>66.666666666666657</v>
      </c>
      <c r="R8" s="52">
        <v>2</v>
      </c>
      <c r="S8" s="53">
        <v>1</v>
      </c>
      <c r="T8" s="53">
        <f t="shared" si="4"/>
        <v>3</v>
      </c>
      <c r="U8" s="54">
        <f t="shared" si="5"/>
        <v>66.666666666666657</v>
      </c>
      <c r="V8" s="50">
        <v>0</v>
      </c>
      <c r="W8" s="50">
        <v>0</v>
      </c>
      <c r="X8" s="50">
        <f t="shared" si="6"/>
        <v>0</v>
      </c>
      <c r="Y8" s="51">
        <f t="shared" si="7"/>
        <v>0</v>
      </c>
      <c r="Z8" s="53">
        <v>0</v>
      </c>
      <c r="AA8" s="53">
        <v>2</v>
      </c>
      <c r="AB8" s="53">
        <f t="shared" si="8"/>
        <v>2</v>
      </c>
      <c r="AC8" s="54">
        <f t="shared" si="9"/>
        <v>0</v>
      </c>
    </row>
    <row r="9" spans="1:29" ht="21" x14ac:dyDescent="0.25">
      <c r="A9" s="1">
        <v>1</v>
      </c>
      <c r="B9" s="1" t="str">
        <f t="shared" si="10"/>
        <v>Azim1</v>
      </c>
      <c r="E9" s="10">
        <v>5</v>
      </c>
      <c r="F9" s="11" t="s">
        <v>8</v>
      </c>
      <c r="G9" s="47">
        <f t="shared" si="0"/>
        <v>3</v>
      </c>
      <c r="H9" s="47">
        <v>4</v>
      </c>
      <c r="I9" s="47">
        <v>0</v>
      </c>
      <c r="J9" s="47">
        <v>1</v>
      </c>
      <c r="K9" s="47">
        <v>0</v>
      </c>
      <c r="L9" s="48">
        <v>1</v>
      </c>
      <c r="M9" s="79">
        <f t="shared" si="1"/>
        <v>11</v>
      </c>
      <c r="N9" s="49">
        <f t="shared" si="11"/>
        <v>1</v>
      </c>
      <c r="O9" s="50">
        <f t="shared" si="11"/>
        <v>2</v>
      </c>
      <c r="P9" s="50">
        <f t="shared" si="2"/>
        <v>3</v>
      </c>
      <c r="Q9" s="51">
        <f t="shared" si="3"/>
        <v>33.333333333333329</v>
      </c>
      <c r="R9" s="52">
        <v>0</v>
      </c>
      <c r="S9" s="53">
        <v>1</v>
      </c>
      <c r="T9" s="53">
        <f t="shared" si="4"/>
        <v>1</v>
      </c>
      <c r="U9" s="54">
        <f t="shared" si="5"/>
        <v>0</v>
      </c>
      <c r="V9" s="50">
        <v>1</v>
      </c>
      <c r="W9" s="50">
        <v>1</v>
      </c>
      <c r="X9" s="50">
        <f t="shared" si="6"/>
        <v>2</v>
      </c>
      <c r="Y9" s="51">
        <f t="shared" si="7"/>
        <v>50</v>
      </c>
      <c r="Z9" s="53">
        <v>0</v>
      </c>
      <c r="AA9" s="53">
        <v>0</v>
      </c>
      <c r="AB9" s="53">
        <f t="shared" si="8"/>
        <v>0</v>
      </c>
      <c r="AC9" s="54">
        <f t="shared" si="9"/>
        <v>0</v>
      </c>
    </row>
    <row r="10" spans="1:29" ht="21" x14ac:dyDescent="0.25">
      <c r="A10" s="1">
        <v>1</v>
      </c>
      <c r="B10" s="1" t="str">
        <f t="shared" si="10"/>
        <v>Po1</v>
      </c>
      <c r="E10" s="10">
        <v>13</v>
      </c>
      <c r="F10" s="11" t="s">
        <v>4</v>
      </c>
      <c r="G10" s="47">
        <f t="shared" si="0"/>
        <v>9</v>
      </c>
      <c r="H10" s="47">
        <v>1</v>
      </c>
      <c r="I10" s="47">
        <v>0</v>
      </c>
      <c r="J10" s="47">
        <v>0</v>
      </c>
      <c r="K10" s="47">
        <v>1</v>
      </c>
      <c r="L10" s="48">
        <v>3</v>
      </c>
      <c r="M10" s="79">
        <f t="shared" si="1"/>
        <v>10</v>
      </c>
      <c r="N10" s="49">
        <f t="shared" si="11"/>
        <v>4</v>
      </c>
      <c r="O10" s="50">
        <f t="shared" si="11"/>
        <v>1</v>
      </c>
      <c r="P10" s="50">
        <f t="shared" si="2"/>
        <v>5</v>
      </c>
      <c r="Q10" s="51">
        <f t="shared" si="3"/>
        <v>80</v>
      </c>
      <c r="R10" s="52">
        <v>4</v>
      </c>
      <c r="S10" s="53">
        <v>1</v>
      </c>
      <c r="T10" s="53">
        <f t="shared" si="4"/>
        <v>5</v>
      </c>
      <c r="U10" s="54">
        <f t="shared" si="5"/>
        <v>80</v>
      </c>
      <c r="V10" s="50">
        <v>0</v>
      </c>
      <c r="W10" s="50">
        <v>0</v>
      </c>
      <c r="X10" s="50">
        <f t="shared" si="6"/>
        <v>0</v>
      </c>
      <c r="Y10" s="51">
        <f t="shared" si="7"/>
        <v>0</v>
      </c>
      <c r="Z10" s="53">
        <v>1</v>
      </c>
      <c r="AA10" s="53">
        <v>0</v>
      </c>
      <c r="AB10" s="53">
        <f t="shared" si="8"/>
        <v>1</v>
      </c>
      <c r="AC10" s="54">
        <f t="shared" si="9"/>
        <v>100</v>
      </c>
    </row>
    <row r="11" spans="1:29" ht="21" x14ac:dyDescent="0.25">
      <c r="A11" s="1">
        <v>1</v>
      </c>
      <c r="B11" s="1" t="str">
        <f t="shared" si="10"/>
        <v>Cheng1</v>
      </c>
      <c r="E11" s="10">
        <v>9</v>
      </c>
      <c r="F11" s="11" t="s">
        <v>3</v>
      </c>
      <c r="G11" s="47">
        <f t="shared" si="0"/>
        <v>3</v>
      </c>
      <c r="H11" s="47">
        <v>2</v>
      </c>
      <c r="I11" s="47">
        <v>1</v>
      </c>
      <c r="J11" s="47">
        <v>0</v>
      </c>
      <c r="K11" s="47">
        <v>0</v>
      </c>
      <c r="L11" s="48">
        <v>3</v>
      </c>
      <c r="M11" s="79">
        <f t="shared" si="1"/>
        <v>5</v>
      </c>
      <c r="N11" s="49">
        <f t="shared" si="11"/>
        <v>1</v>
      </c>
      <c r="O11" s="50">
        <f t="shared" si="11"/>
        <v>3</v>
      </c>
      <c r="P11" s="50">
        <f t="shared" si="2"/>
        <v>4</v>
      </c>
      <c r="Q11" s="51">
        <f t="shared" si="3"/>
        <v>25</v>
      </c>
      <c r="R11" s="52">
        <v>1</v>
      </c>
      <c r="S11" s="53">
        <v>2</v>
      </c>
      <c r="T11" s="53">
        <f t="shared" si="4"/>
        <v>3</v>
      </c>
      <c r="U11" s="54">
        <f t="shared" si="5"/>
        <v>33.333333333333329</v>
      </c>
      <c r="V11" s="50">
        <v>0</v>
      </c>
      <c r="W11" s="50">
        <v>1</v>
      </c>
      <c r="X11" s="50">
        <f t="shared" si="6"/>
        <v>1</v>
      </c>
      <c r="Y11" s="51">
        <f t="shared" si="7"/>
        <v>0</v>
      </c>
      <c r="Z11" s="53">
        <v>1</v>
      </c>
      <c r="AA11" s="53">
        <v>1</v>
      </c>
      <c r="AB11" s="53">
        <f t="shared" si="8"/>
        <v>2</v>
      </c>
      <c r="AC11" s="54">
        <f t="shared" si="9"/>
        <v>50</v>
      </c>
    </row>
    <row r="12" spans="1:29" ht="21" x14ac:dyDescent="0.25">
      <c r="A12" s="1">
        <v>1</v>
      </c>
      <c r="B12" s="1" t="str">
        <f t="shared" si="10"/>
        <v>Aiman1</v>
      </c>
      <c r="E12" s="10">
        <v>3</v>
      </c>
      <c r="F12" s="11" t="s">
        <v>14</v>
      </c>
      <c r="G12" s="47">
        <f t="shared" si="0"/>
        <v>0</v>
      </c>
      <c r="H12" s="47">
        <v>1</v>
      </c>
      <c r="I12" s="47">
        <v>1</v>
      </c>
      <c r="J12" s="47">
        <v>3</v>
      </c>
      <c r="K12" s="47">
        <v>0</v>
      </c>
      <c r="L12" s="48">
        <v>2</v>
      </c>
      <c r="M12" s="79">
        <f t="shared" si="1"/>
        <v>4</v>
      </c>
      <c r="N12" s="49">
        <f t="shared" si="11"/>
        <v>0</v>
      </c>
      <c r="O12" s="50">
        <f t="shared" si="11"/>
        <v>1</v>
      </c>
      <c r="P12" s="50">
        <f t="shared" si="2"/>
        <v>1</v>
      </c>
      <c r="Q12" s="51">
        <f t="shared" si="3"/>
        <v>0</v>
      </c>
      <c r="R12" s="52">
        <v>0</v>
      </c>
      <c r="S12" s="53">
        <v>0</v>
      </c>
      <c r="T12" s="53">
        <f t="shared" si="4"/>
        <v>0</v>
      </c>
      <c r="U12" s="54">
        <f t="shared" si="5"/>
        <v>0</v>
      </c>
      <c r="V12" s="50">
        <v>0</v>
      </c>
      <c r="W12" s="50">
        <v>1</v>
      </c>
      <c r="X12" s="50">
        <f t="shared" si="6"/>
        <v>1</v>
      </c>
      <c r="Y12" s="51">
        <f t="shared" si="7"/>
        <v>0</v>
      </c>
      <c r="Z12" s="53">
        <v>0</v>
      </c>
      <c r="AA12" s="53">
        <v>0</v>
      </c>
      <c r="AB12" s="53">
        <f t="shared" si="8"/>
        <v>0</v>
      </c>
      <c r="AC12" s="54">
        <f t="shared" si="9"/>
        <v>0</v>
      </c>
    </row>
    <row r="13" spans="1:29" ht="21" x14ac:dyDescent="0.25">
      <c r="A13" s="1">
        <v>1</v>
      </c>
      <c r="B13" s="1" t="str">
        <f t="shared" si="10"/>
        <v>Ben1</v>
      </c>
      <c r="E13" s="10">
        <v>6</v>
      </c>
      <c r="F13" s="11" t="s">
        <v>2</v>
      </c>
      <c r="G13" s="47">
        <f t="shared" si="0"/>
        <v>0</v>
      </c>
      <c r="H13" s="47">
        <v>3</v>
      </c>
      <c r="I13" s="47">
        <v>3</v>
      </c>
      <c r="J13" s="47">
        <v>1</v>
      </c>
      <c r="K13" s="47">
        <v>0</v>
      </c>
      <c r="L13" s="48">
        <v>6</v>
      </c>
      <c r="M13" s="79">
        <f t="shared" si="1"/>
        <v>4</v>
      </c>
      <c r="N13" s="49">
        <f t="shared" si="11"/>
        <v>0</v>
      </c>
      <c r="O13" s="50">
        <f t="shared" si="11"/>
        <v>0</v>
      </c>
      <c r="P13" s="50">
        <f t="shared" si="2"/>
        <v>0</v>
      </c>
      <c r="Q13" s="51">
        <f t="shared" si="3"/>
        <v>0</v>
      </c>
      <c r="R13" s="52">
        <v>0</v>
      </c>
      <c r="S13" s="53">
        <v>0</v>
      </c>
      <c r="T13" s="53">
        <f t="shared" si="4"/>
        <v>0</v>
      </c>
      <c r="U13" s="54">
        <f t="shared" si="5"/>
        <v>0</v>
      </c>
      <c r="V13" s="50">
        <v>0</v>
      </c>
      <c r="W13" s="50">
        <v>0</v>
      </c>
      <c r="X13" s="50">
        <f t="shared" si="6"/>
        <v>0</v>
      </c>
      <c r="Y13" s="51">
        <f t="shared" si="7"/>
        <v>0</v>
      </c>
      <c r="Z13" s="53">
        <v>0</v>
      </c>
      <c r="AA13" s="53">
        <v>0</v>
      </c>
      <c r="AB13" s="53">
        <f t="shared" si="8"/>
        <v>0</v>
      </c>
      <c r="AC13" s="54">
        <f t="shared" si="9"/>
        <v>0</v>
      </c>
    </row>
    <row r="14" spans="1:29" ht="21" x14ac:dyDescent="0.25">
      <c r="A14" s="1">
        <v>1</v>
      </c>
      <c r="B14" s="1" t="str">
        <f t="shared" si="10"/>
        <v>Chem1</v>
      </c>
      <c r="E14" s="10">
        <v>8</v>
      </c>
      <c r="F14" s="11" t="s">
        <v>1</v>
      </c>
      <c r="G14" s="47">
        <f t="shared" si="0"/>
        <v>0</v>
      </c>
      <c r="H14" s="47">
        <v>2</v>
      </c>
      <c r="I14" s="47">
        <v>1</v>
      </c>
      <c r="J14" s="47">
        <v>1</v>
      </c>
      <c r="K14" s="47">
        <v>0</v>
      </c>
      <c r="L14" s="48">
        <v>3</v>
      </c>
      <c r="M14" s="79">
        <f t="shared" si="1"/>
        <v>3</v>
      </c>
      <c r="N14" s="49">
        <f t="shared" si="11"/>
        <v>0</v>
      </c>
      <c r="O14" s="50">
        <f t="shared" si="11"/>
        <v>5</v>
      </c>
      <c r="P14" s="50">
        <f t="shared" si="2"/>
        <v>5</v>
      </c>
      <c r="Q14" s="51">
        <f t="shared" si="3"/>
        <v>0</v>
      </c>
      <c r="R14" s="52">
        <v>0</v>
      </c>
      <c r="S14" s="53">
        <v>5</v>
      </c>
      <c r="T14" s="53">
        <f t="shared" si="4"/>
        <v>5</v>
      </c>
      <c r="U14" s="54">
        <f t="shared" si="5"/>
        <v>0</v>
      </c>
      <c r="V14" s="50">
        <v>0</v>
      </c>
      <c r="W14" s="50">
        <v>0</v>
      </c>
      <c r="X14" s="50">
        <f t="shared" si="6"/>
        <v>0</v>
      </c>
      <c r="Y14" s="51">
        <f t="shared" si="7"/>
        <v>0</v>
      </c>
      <c r="Z14" s="53">
        <v>0</v>
      </c>
      <c r="AA14" s="53">
        <v>0</v>
      </c>
      <c r="AB14" s="53">
        <f t="shared" si="8"/>
        <v>0</v>
      </c>
      <c r="AC14" s="54">
        <f t="shared" si="9"/>
        <v>0</v>
      </c>
    </row>
    <row r="15" spans="1:29" ht="21" x14ac:dyDescent="0.25">
      <c r="A15" s="1">
        <v>1</v>
      </c>
      <c r="B15" s="1" t="str">
        <f t="shared" si="10"/>
        <v>Kisyok1</v>
      </c>
      <c r="E15" s="10">
        <v>11</v>
      </c>
      <c r="F15" s="11" t="s">
        <v>12</v>
      </c>
      <c r="G15" s="47">
        <f t="shared" si="0"/>
        <v>0</v>
      </c>
      <c r="H15" s="47">
        <v>1</v>
      </c>
      <c r="I15" s="47">
        <v>0</v>
      </c>
      <c r="J15" s="47">
        <v>0</v>
      </c>
      <c r="K15" s="47">
        <v>0</v>
      </c>
      <c r="L15" s="48">
        <v>1</v>
      </c>
      <c r="M15" s="79">
        <f t="shared" si="1"/>
        <v>1</v>
      </c>
      <c r="N15" s="49">
        <f t="shared" si="11"/>
        <v>0</v>
      </c>
      <c r="O15" s="50">
        <f t="shared" si="11"/>
        <v>0</v>
      </c>
      <c r="P15" s="50">
        <f t="shared" si="2"/>
        <v>0</v>
      </c>
      <c r="Q15" s="51">
        <f t="shared" si="3"/>
        <v>0</v>
      </c>
      <c r="R15" s="52">
        <v>0</v>
      </c>
      <c r="S15" s="53">
        <v>0</v>
      </c>
      <c r="T15" s="53">
        <f t="shared" si="4"/>
        <v>0</v>
      </c>
      <c r="U15" s="54">
        <f t="shared" si="5"/>
        <v>0</v>
      </c>
      <c r="V15" s="50">
        <v>0</v>
      </c>
      <c r="W15" s="50">
        <v>0</v>
      </c>
      <c r="X15" s="50">
        <f t="shared" si="6"/>
        <v>0</v>
      </c>
      <c r="Y15" s="51">
        <f t="shared" si="7"/>
        <v>0</v>
      </c>
      <c r="Z15" s="53">
        <v>0</v>
      </c>
      <c r="AA15" s="53">
        <v>0</v>
      </c>
      <c r="AB15" s="53">
        <f t="shared" si="8"/>
        <v>0</v>
      </c>
      <c r="AC15" s="54">
        <f t="shared" si="9"/>
        <v>0</v>
      </c>
    </row>
    <row r="16" spans="1:29" ht="21.75" thickBot="1" x14ac:dyDescent="0.3">
      <c r="A16" s="1">
        <v>1</v>
      </c>
      <c r="B16" s="1" t="str">
        <f t="shared" si="10"/>
        <v>Leh1</v>
      </c>
      <c r="E16" s="10">
        <v>12</v>
      </c>
      <c r="F16" s="11" t="s">
        <v>7</v>
      </c>
      <c r="G16" s="47">
        <f t="shared" si="0"/>
        <v>0</v>
      </c>
      <c r="H16" s="47">
        <v>0</v>
      </c>
      <c r="I16" s="47">
        <v>0</v>
      </c>
      <c r="J16" s="47">
        <v>0</v>
      </c>
      <c r="K16" s="47">
        <v>0</v>
      </c>
      <c r="L16" s="48">
        <v>0</v>
      </c>
      <c r="M16" s="79">
        <f t="shared" si="1"/>
        <v>0</v>
      </c>
      <c r="N16" s="49">
        <f t="shared" si="11"/>
        <v>0</v>
      </c>
      <c r="O16" s="50">
        <f t="shared" si="11"/>
        <v>0</v>
      </c>
      <c r="P16" s="50">
        <f t="shared" si="2"/>
        <v>0</v>
      </c>
      <c r="Q16" s="51">
        <f t="shared" si="3"/>
        <v>0</v>
      </c>
      <c r="R16" s="52">
        <v>0</v>
      </c>
      <c r="S16" s="53">
        <v>0</v>
      </c>
      <c r="T16" s="53">
        <f t="shared" si="4"/>
        <v>0</v>
      </c>
      <c r="U16" s="54">
        <f t="shared" si="5"/>
        <v>0</v>
      </c>
      <c r="V16" s="50">
        <v>0</v>
      </c>
      <c r="W16" s="50">
        <v>0</v>
      </c>
      <c r="X16" s="50">
        <f t="shared" si="6"/>
        <v>0</v>
      </c>
      <c r="Y16" s="51">
        <f t="shared" si="7"/>
        <v>0</v>
      </c>
      <c r="Z16" s="53">
        <v>0</v>
      </c>
      <c r="AA16" s="53">
        <v>0</v>
      </c>
      <c r="AB16" s="53">
        <f t="shared" si="8"/>
        <v>0</v>
      </c>
      <c r="AC16" s="54">
        <f t="shared" si="9"/>
        <v>0</v>
      </c>
    </row>
    <row r="17" spans="1:29" ht="21.75" thickBot="1" x14ac:dyDescent="0.3">
      <c r="E17" s="27" t="s">
        <v>33</v>
      </c>
      <c r="F17" s="28" t="s">
        <v>34</v>
      </c>
      <c r="G17" s="29">
        <f t="shared" ref="G17:P17" si="12">SUM(G5:G16)</f>
        <v>31</v>
      </c>
      <c r="H17" s="29">
        <f t="shared" si="12"/>
        <v>28</v>
      </c>
      <c r="I17" s="29">
        <f t="shared" si="12"/>
        <v>9</v>
      </c>
      <c r="J17" s="29">
        <f t="shared" si="12"/>
        <v>10</v>
      </c>
      <c r="K17" s="29">
        <f t="shared" si="12"/>
        <v>7</v>
      </c>
      <c r="L17" s="28">
        <f t="shared" si="12"/>
        <v>23</v>
      </c>
      <c r="M17" s="28">
        <f t="shared" si="12"/>
        <v>97</v>
      </c>
      <c r="N17" s="30">
        <f t="shared" si="12"/>
        <v>12</v>
      </c>
      <c r="O17" s="29">
        <f t="shared" si="12"/>
        <v>26</v>
      </c>
      <c r="P17" s="29">
        <f t="shared" si="12"/>
        <v>38</v>
      </c>
      <c r="Q17" s="35">
        <f>IF(P17=0,0,(N17/(N17+O17)*100))</f>
        <v>31.578947368421051</v>
      </c>
      <c r="R17" s="27">
        <f>SUM(R5:R16)</f>
        <v>9</v>
      </c>
      <c r="S17" s="29">
        <f>SUM(S5:S16)</f>
        <v>14</v>
      </c>
      <c r="T17" s="29">
        <f>SUM(T5:T16)</f>
        <v>23</v>
      </c>
      <c r="U17" s="35">
        <f t="shared" si="5"/>
        <v>39.130434782608695</v>
      </c>
      <c r="V17" s="29">
        <f>SUM(V5:V16)</f>
        <v>3</v>
      </c>
      <c r="W17" s="29">
        <f>SUM(W5:W16)</f>
        <v>12</v>
      </c>
      <c r="X17" s="29">
        <f>SUM(X5:X16)</f>
        <v>15</v>
      </c>
      <c r="Y17" s="35">
        <f t="shared" si="7"/>
        <v>20</v>
      </c>
      <c r="Z17" s="29">
        <f>SUM(Z5:Z16)</f>
        <v>4</v>
      </c>
      <c r="AA17" s="29">
        <f>SUM(AA5:AA16)</f>
        <v>5</v>
      </c>
      <c r="AB17" s="29">
        <f>SUM(AB5:AB16)</f>
        <v>9</v>
      </c>
      <c r="AC17" s="35">
        <f t="shared" si="9"/>
        <v>44.444444444444443</v>
      </c>
    </row>
    <row r="19" spans="1:29" ht="21.75" thickBot="1" x14ac:dyDescent="0.3">
      <c r="E19" s="33" t="s">
        <v>156</v>
      </c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6" customHeight="1" x14ac:dyDescent="0.25">
      <c r="E20" s="331" t="s">
        <v>25</v>
      </c>
      <c r="F20" s="333" t="s">
        <v>24</v>
      </c>
      <c r="G20" s="329" t="s">
        <v>26</v>
      </c>
      <c r="H20" s="342" t="s">
        <v>63</v>
      </c>
      <c r="I20" s="329" t="s">
        <v>15</v>
      </c>
      <c r="J20" s="329" t="s">
        <v>18</v>
      </c>
      <c r="K20" s="329" t="s">
        <v>17</v>
      </c>
      <c r="L20" s="333" t="s">
        <v>16</v>
      </c>
      <c r="M20" s="351" t="s">
        <v>64</v>
      </c>
      <c r="N20" s="345" t="s">
        <v>45</v>
      </c>
      <c r="O20" s="345"/>
      <c r="P20" s="335"/>
      <c r="Q20" s="335" t="s">
        <v>21</v>
      </c>
      <c r="R20" s="348" t="s">
        <v>35</v>
      </c>
      <c r="S20" s="345"/>
      <c r="T20" s="335"/>
      <c r="U20" s="329" t="s">
        <v>22</v>
      </c>
      <c r="V20" s="339" t="s">
        <v>36</v>
      </c>
      <c r="W20" s="345"/>
      <c r="X20" s="335"/>
      <c r="Y20" s="329" t="s">
        <v>23</v>
      </c>
      <c r="Z20" s="339" t="s">
        <v>28</v>
      </c>
      <c r="AA20" s="345"/>
      <c r="AB20" s="335"/>
      <c r="AC20" s="329" t="s">
        <v>29</v>
      </c>
    </row>
    <row r="21" spans="1:29" ht="15.75" x14ac:dyDescent="0.25">
      <c r="E21" s="378"/>
      <c r="F21" s="375"/>
      <c r="G21" s="374"/>
      <c r="H21" s="374"/>
      <c r="I21" s="374"/>
      <c r="J21" s="374"/>
      <c r="K21" s="374"/>
      <c r="L21" s="375"/>
      <c r="M21" s="376"/>
      <c r="N21" s="223" t="s">
        <v>19</v>
      </c>
      <c r="O21" s="224" t="s">
        <v>20</v>
      </c>
      <c r="P21" s="224" t="s">
        <v>48</v>
      </c>
      <c r="Q21" s="377"/>
      <c r="R21" s="223" t="s">
        <v>19</v>
      </c>
      <c r="S21" s="224" t="s">
        <v>20</v>
      </c>
      <c r="T21" s="224" t="s">
        <v>48</v>
      </c>
      <c r="U21" s="374"/>
      <c r="V21" s="224" t="s">
        <v>19</v>
      </c>
      <c r="W21" s="224" t="s">
        <v>20</v>
      </c>
      <c r="X21" s="224" t="s">
        <v>48</v>
      </c>
      <c r="Y21" s="374"/>
      <c r="Z21" s="224" t="s">
        <v>19</v>
      </c>
      <c r="AA21" s="224" t="s">
        <v>20</v>
      </c>
      <c r="AB21" s="224" t="s">
        <v>48</v>
      </c>
      <c r="AC21" s="374"/>
    </row>
    <row r="22" spans="1:29" ht="21" x14ac:dyDescent="0.25">
      <c r="A22" s="1">
        <v>2</v>
      </c>
      <c r="B22" s="1" t="str">
        <f>F22&amp;A22</f>
        <v>Afiq2</v>
      </c>
      <c r="E22" s="211">
        <v>2</v>
      </c>
      <c r="F22" s="212" t="s">
        <v>0</v>
      </c>
      <c r="G22" s="213">
        <f t="shared" ref="G22:G33" si="13">R22*2+V22*3+Z22</f>
        <v>2</v>
      </c>
      <c r="H22" s="213">
        <v>12</v>
      </c>
      <c r="I22" s="213">
        <v>2</v>
      </c>
      <c r="J22" s="213">
        <v>1</v>
      </c>
      <c r="K22" s="213">
        <v>1</v>
      </c>
      <c r="L22" s="214">
        <v>2</v>
      </c>
      <c r="M22" s="79">
        <f t="shared" ref="M22:M33" si="14">G22+2*H22+I22+J22+2*K22-L22</f>
        <v>29</v>
      </c>
      <c r="N22" s="49">
        <f t="shared" ref="N22:N33" si="15">R22+V22</f>
        <v>1</v>
      </c>
      <c r="O22" s="50">
        <f t="shared" ref="O22:O33" si="16">S22+W22</f>
        <v>4</v>
      </c>
      <c r="P22" s="50">
        <f t="shared" ref="P22:P33" si="17">N22+O22</f>
        <v>5</v>
      </c>
      <c r="Q22" s="51">
        <f t="shared" ref="Q22:Q34" si="18">IF(P22=0,0,(N22/(N22+O22)*100))</f>
        <v>20</v>
      </c>
      <c r="R22" s="52">
        <v>1</v>
      </c>
      <c r="S22" s="53">
        <v>4</v>
      </c>
      <c r="T22" s="53">
        <f t="shared" ref="T22:T33" si="19">S22+R22</f>
        <v>5</v>
      </c>
      <c r="U22" s="54">
        <f t="shared" ref="U22:U33" si="20">IF(T22=0,0,(R22/(R22+S22)*100))</f>
        <v>20</v>
      </c>
      <c r="V22" s="50">
        <v>0</v>
      </c>
      <c r="W22" s="50">
        <v>0</v>
      </c>
      <c r="X22" s="50">
        <f t="shared" ref="X22:X33" si="21">W22+V22</f>
        <v>0</v>
      </c>
      <c r="Y22" s="51">
        <f t="shared" ref="Y22:Y33" si="22">IF(X22=0,0,(V22/(V22+W22)*100))</f>
        <v>0</v>
      </c>
      <c r="Z22" s="53">
        <v>0</v>
      </c>
      <c r="AA22" s="53">
        <v>3</v>
      </c>
      <c r="AB22" s="53">
        <f t="shared" ref="AB22:AB33" si="23">AA22+Z22</f>
        <v>3</v>
      </c>
      <c r="AC22" s="54">
        <f t="shared" ref="AC22:AC33" si="24">IF(AB22=0,0,(Z22/(Z22+AA22)*100))</f>
        <v>0</v>
      </c>
    </row>
    <row r="23" spans="1:29" ht="21" x14ac:dyDescent="0.25">
      <c r="A23" s="1">
        <v>2</v>
      </c>
      <c r="B23" s="1" t="str">
        <f t="shared" ref="B23:B33" si="25">F23&amp;A23</f>
        <v>Po2</v>
      </c>
      <c r="E23" s="211">
        <v>13</v>
      </c>
      <c r="F23" s="212" t="s">
        <v>4</v>
      </c>
      <c r="G23" s="213">
        <f t="shared" si="13"/>
        <v>9</v>
      </c>
      <c r="H23" s="213">
        <v>11</v>
      </c>
      <c r="I23" s="213">
        <v>1</v>
      </c>
      <c r="J23" s="213">
        <v>1</v>
      </c>
      <c r="K23" s="213">
        <v>0</v>
      </c>
      <c r="L23" s="214">
        <v>6</v>
      </c>
      <c r="M23" s="79">
        <f t="shared" si="14"/>
        <v>27</v>
      </c>
      <c r="N23" s="49">
        <f t="shared" si="15"/>
        <v>4</v>
      </c>
      <c r="O23" s="50">
        <f t="shared" si="16"/>
        <v>7</v>
      </c>
      <c r="P23" s="50">
        <f t="shared" si="17"/>
        <v>11</v>
      </c>
      <c r="Q23" s="51">
        <f t="shared" si="18"/>
        <v>36.363636363636367</v>
      </c>
      <c r="R23" s="52">
        <v>4</v>
      </c>
      <c r="S23" s="53">
        <v>7</v>
      </c>
      <c r="T23" s="53">
        <f t="shared" si="19"/>
        <v>11</v>
      </c>
      <c r="U23" s="54">
        <f t="shared" si="20"/>
        <v>36.363636363636367</v>
      </c>
      <c r="V23" s="50">
        <v>0</v>
      </c>
      <c r="W23" s="50">
        <v>0</v>
      </c>
      <c r="X23" s="50">
        <f t="shared" si="21"/>
        <v>0</v>
      </c>
      <c r="Y23" s="51">
        <f t="shared" si="22"/>
        <v>0</v>
      </c>
      <c r="Z23" s="53">
        <v>1</v>
      </c>
      <c r="AA23" s="53">
        <v>0</v>
      </c>
      <c r="AB23" s="53">
        <f t="shared" si="23"/>
        <v>1</v>
      </c>
      <c r="AC23" s="54">
        <f t="shared" si="24"/>
        <v>100</v>
      </c>
    </row>
    <row r="24" spans="1:29" ht="21" x14ac:dyDescent="0.25">
      <c r="A24" s="1">
        <v>2</v>
      </c>
      <c r="B24" s="1" t="str">
        <f t="shared" si="25"/>
        <v>Azim2</v>
      </c>
      <c r="E24" s="211">
        <v>5</v>
      </c>
      <c r="F24" s="212" t="s">
        <v>8</v>
      </c>
      <c r="G24" s="213">
        <f t="shared" si="13"/>
        <v>5</v>
      </c>
      <c r="H24" s="213">
        <v>8</v>
      </c>
      <c r="I24" s="213">
        <v>0</v>
      </c>
      <c r="J24" s="213">
        <v>2</v>
      </c>
      <c r="K24" s="213">
        <v>0</v>
      </c>
      <c r="L24" s="214">
        <v>2</v>
      </c>
      <c r="M24" s="79">
        <f t="shared" si="14"/>
        <v>21</v>
      </c>
      <c r="N24" s="49">
        <f t="shared" si="15"/>
        <v>2</v>
      </c>
      <c r="O24" s="50">
        <f t="shared" si="16"/>
        <v>6</v>
      </c>
      <c r="P24" s="50">
        <f t="shared" si="17"/>
        <v>8</v>
      </c>
      <c r="Q24" s="51">
        <f t="shared" si="18"/>
        <v>25</v>
      </c>
      <c r="R24" s="52">
        <v>1</v>
      </c>
      <c r="S24" s="53">
        <v>3</v>
      </c>
      <c r="T24" s="53">
        <f t="shared" si="19"/>
        <v>4</v>
      </c>
      <c r="U24" s="54">
        <f t="shared" si="20"/>
        <v>25</v>
      </c>
      <c r="V24" s="50">
        <v>1</v>
      </c>
      <c r="W24" s="50">
        <v>3</v>
      </c>
      <c r="X24" s="50">
        <f t="shared" si="21"/>
        <v>4</v>
      </c>
      <c r="Y24" s="51">
        <f t="shared" si="22"/>
        <v>25</v>
      </c>
      <c r="Z24" s="53">
        <v>0</v>
      </c>
      <c r="AA24" s="53">
        <v>0</v>
      </c>
      <c r="AB24" s="53">
        <f t="shared" si="23"/>
        <v>0</v>
      </c>
      <c r="AC24" s="54">
        <f t="shared" si="24"/>
        <v>0</v>
      </c>
    </row>
    <row r="25" spans="1:29" ht="21" x14ac:dyDescent="0.25">
      <c r="A25" s="1">
        <v>2</v>
      </c>
      <c r="B25" s="1" t="str">
        <f t="shared" si="25"/>
        <v>Chem2</v>
      </c>
      <c r="E25" s="211">
        <v>8</v>
      </c>
      <c r="F25" s="212" t="s">
        <v>1</v>
      </c>
      <c r="G25" s="213">
        <f t="shared" si="13"/>
        <v>8</v>
      </c>
      <c r="H25" s="213">
        <v>5</v>
      </c>
      <c r="I25" s="213">
        <v>2</v>
      </c>
      <c r="J25" s="213">
        <v>1</v>
      </c>
      <c r="K25" s="213">
        <v>1</v>
      </c>
      <c r="L25" s="214">
        <v>2</v>
      </c>
      <c r="M25" s="79">
        <f t="shared" si="14"/>
        <v>21</v>
      </c>
      <c r="N25" s="49">
        <f t="shared" si="15"/>
        <v>4</v>
      </c>
      <c r="O25" s="50">
        <f t="shared" si="16"/>
        <v>18</v>
      </c>
      <c r="P25" s="50">
        <f t="shared" si="17"/>
        <v>22</v>
      </c>
      <c r="Q25" s="51">
        <f t="shared" si="18"/>
        <v>18.181818181818183</v>
      </c>
      <c r="R25" s="52">
        <v>4</v>
      </c>
      <c r="S25" s="53">
        <v>14</v>
      </c>
      <c r="T25" s="53">
        <f t="shared" si="19"/>
        <v>18</v>
      </c>
      <c r="U25" s="54">
        <f t="shared" si="20"/>
        <v>22.222222222222221</v>
      </c>
      <c r="V25" s="50">
        <v>0</v>
      </c>
      <c r="W25" s="50">
        <v>4</v>
      </c>
      <c r="X25" s="50">
        <f t="shared" si="21"/>
        <v>4</v>
      </c>
      <c r="Y25" s="51">
        <f t="shared" si="22"/>
        <v>0</v>
      </c>
      <c r="Z25" s="53">
        <v>0</v>
      </c>
      <c r="AA25" s="53">
        <v>2</v>
      </c>
      <c r="AB25" s="53">
        <f t="shared" si="23"/>
        <v>2</v>
      </c>
      <c r="AC25" s="54">
        <f t="shared" si="24"/>
        <v>0</v>
      </c>
    </row>
    <row r="26" spans="1:29" ht="21" x14ac:dyDescent="0.25">
      <c r="A26" s="1">
        <v>2</v>
      </c>
      <c r="B26" s="1" t="str">
        <f t="shared" si="25"/>
        <v>Ben2</v>
      </c>
      <c r="E26" s="211">
        <v>6</v>
      </c>
      <c r="F26" s="212" t="s">
        <v>2</v>
      </c>
      <c r="G26" s="213">
        <f t="shared" si="13"/>
        <v>4</v>
      </c>
      <c r="H26" s="213">
        <v>2</v>
      </c>
      <c r="I26" s="213">
        <v>3</v>
      </c>
      <c r="J26" s="213">
        <v>3</v>
      </c>
      <c r="K26" s="213">
        <v>0</v>
      </c>
      <c r="L26" s="214">
        <v>1</v>
      </c>
      <c r="M26" s="79">
        <f t="shared" si="14"/>
        <v>13</v>
      </c>
      <c r="N26" s="49">
        <f t="shared" si="15"/>
        <v>2</v>
      </c>
      <c r="O26" s="50">
        <f t="shared" si="16"/>
        <v>5</v>
      </c>
      <c r="P26" s="50">
        <f t="shared" si="17"/>
        <v>7</v>
      </c>
      <c r="Q26" s="51">
        <f t="shared" si="18"/>
        <v>28.571428571428569</v>
      </c>
      <c r="R26" s="52">
        <v>2</v>
      </c>
      <c r="S26" s="53">
        <v>4</v>
      </c>
      <c r="T26" s="53">
        <f t="shared" si="19"/>
        <v>6</v>
      </c>
      <c r="U26" s="54">
        <f t="shared" si="20"/>
        <v>33.333333333333329</v>
      </c>
      <c r="V26" s="50">
        <v>0</v>
      </c>
      <c r="W26" s="50">
        <v>1</v>
      </c>
      <c r="X26" s="50">
        <f t="shared" si="21"/>
        <v>1</v>
      </c>
      <c r="Y26" s="51">
        <f t="shared" si="22"/>
        <v>0</v>
      </c>
      <c r="Z26" s="53">
        <v>0</v>
      </c>
      <c r="AA26" s="53">
        <v>0</v>
      </c>
      <c r="AB26" s="53">
        <f t="shared" si="23"/>
        <v>0</v>
      </c>
      <c r="AC26" s="54">
        <f t="shared" si="24"/>
        <v>0</v>
      </c>
    </row>
    <row r="27" spans="1:29" ht="21" x14ac:dyDescent="0.25">
      <c r="A27" s="1">
        <v>2</v>
      </c>
      <c r="B27" s="1" t="str">
        <f t="shared" si="25"/>
        <v>Iky2</v>
      </c>
      <c r="E27" s="211">
        <v>10</v>
      </c>
      <c r="F27" s="212" t="s">
        <v>10</v>
      </c>
      <c r="G27" s="213">
        <f t="shared" si="13"/>
        <v>6</v>
      </c>
      <c r="H27" s="213">
        <v>2</v>
      </c>
      <c r="I27" s="213">
        <v>1</v>
      </c>
      <c r="J27" s="213">
        <v>1</v>
      </c>
      <c r="K27" s="213">
        <v>0</v>
      </c>
      <c r="L27" s="214">
        <v>0</v>
      </c>
      <c r="M27" s="79">
        <f t="shared" si="14"/>
        <v>12</v>
      </c>
      <c r="N27" s="49">
        <f t="shared" si="15"/>
        <v>2</v>
      </c>
      <c r="O27" s="50">
        <f t="shared" si="16"/>
        <v>11</v>
      </c>
      <c r="P27" s="50">
        <f t="shared" si="17"/>
        <v>13</v>
      </c>
      <c r="Q27" s="51">
        <f t="shared" si="18"/>
        <v>15.384615384615385</v>
      </c>
      <c r="R27" s="52">
        <v>0</v>
      </c>
      <c r="S27" s="53">
        <v>0</v>
      </c>
      <c r="T27" s="53">
        <f t="shared" si="19"/>
        <v>0</v>
      </c>
      <c r="U27" s="54">
        <f t="shared" si="20"/>
        <v>0</v>
      </c>
      <c r="V27" s="50">
        <v>2</v>
      </c>
      <c r="W27" s="50">
        <v>11</v>
      </c>
      <c r="X27" s="50">
        <f t="shared" si="21"/>
        <v>13</v>
      </c>
      <c r="Y27" s="51">
        <f t="shared" si="22"/>
        <v>15.384615384615385</v>
      </c>
      <c r="Z27" s="53">
        <v>0</v>
      </c>
      <c r="AA27" s="53">
        <v>0</v>
      </c>
      <c r="AB27" s="53">
        <f t="shared" si="23"/>
        <v>0</v>
      </c>
      <c r="AC27" s="54">
        <f t="shared" si="24"/>
        <v>0</v>
      </c>
    </row>
    <row r="28" spans="1:29" ht="21" x14ac:dyDescent="0.25">
      <c r="A28" s="1">
        <v>2</v>
      </c>
      <c r="B28" s="1" t="str">
        <f t="shared" si="25"/>
        <v>Sabbir2</v>
      </c>
      <c r="E28" s="211">
        <v>1</v>
      </c>
      <c r="F28" s="212" t="s">
        <v>98</v>
      </c>
      <c r="G28" s="213">
        <f t="shared" si="13"/>
        <v>3</v>
      </c>
      <c r="H28" s="213">
        <v>4</v>
      </c>
      <c r="I28" s="213">
        <v>0</v>
      </c>
      <c r="J28" s="213">
        <v>0</v>
      </c>
      <c r="K28" s="213">
        <v>0</v>
      </c>
      <c r="L28" s="214">
        <v>0</v>
      </c>
      <c r="M28" s="79">
        <f t="shared" si="14"/>
        <v>11</v>
      </c>
      <c r="N28" s="49">
        <f t="shared" si="15"/>
        <v>1</v>
      </c>
      <c r="O28" s="50">
        <f t="shared" si="16"/>
        <v>1</v>
      </c>
      <c r="P28" s="50">
        <f t="shared" si="17"/>
        <v>2</v>
      </c>
      <c r="Q28" s="51">
        <f t="shared" si="18"/>
        <v>50</v>
      </c>
      <c r="R28" s="52">
        <v>1</v>
      </c>
      <c r="S28" s="53">
        <v>1</v>
      </c>
      <c r="T28" s="53">
        <f t="shared" si="19"/>
        <v>2</v>
      </c>
      <c r="U28" s="54">
        <f t="shared" si="20"/>
        <v>50</v>
      </c>
      <c r="V28" s="50">
        <v>0</v>
      </c>
      <c r="W28" s="50">
        <v>0</v>
      </c>
      <c r="X28" s="50">
        <f t="shared" si="21"/>
        <v>0</v>
      </c>
      <c r="Y28" s="51">
        <f t="shared" si="22"/>
        <v>0</v>
      </c>
      <c r="Z28" s="53">
        <v>1</v>
      </c>
      <c r="AA28" s="53">
        <v>3</v>
      </c>
      <c r="AB28" s="53">
        <f t="shared" si="23"/>
        <v>4</v>
      </c>
      <c r="AC28" s="54">
        <f t="shared" si="24"/>
        <v>25</v>
      </c>
    </row>
    <row r="29" spans="1:29" ht="21" x14ac:dyDescent="0.25">
      <c r="A29" s="1">
        <v>2</v>
      </c>
      <c r="B29" s="1" t="str">
        <f t="shared" si="25"/>
        <v>Salim2</v>
      </c>
      <c r="E29" s="211">
        <v>14</v>
      </c>
      <c r="F29" s="212" t="s">
        <v>5</v>
      </c>
      <c r="G29" s="213">
        <f t="shared" si="13"/>
        <v>3</v>
      </c>
      <c r="H29" s="213">
        <v>4</v>
      </c>
      <c r="I29" s="213">
        <v>0</v>
      </c>
      <c r="J29" s="213">
        <v>0</v>
      </c>
      <c r="K29" s="213">
        <v>0</v>
      </c>
      <c r="L29" s="214">
        <v>1</v>
      </c>
      <c r="M29" s="79">
        <f t="shared" si="14"/>
        <v>10</v>
      </c>
      <c r="N29" s="49">
        <f t="shared" si="15"/>
        <v>1</v>
      </c>
      <c r="O29" s="50">
        <f t="shared" si="16"/>
        <v>8</v>
      </c>
      <c r="P29" s="50">
        <f t="shared" si="17"/>
        <v>9</v>
      </c>
      <c r="Q29" s="51">
        <f t="shared" si="18"/>
        <v>11.111111111111111</v>
      </c>
      <c r="R29" s="52">
        <v>1</v>
      </c>
      <c r="S29" s="53">
        <v>8</v>
      </c>
      <c r="T29" s="53">
        <f t="shared" si="19"/>
        <v>9</v>
      </c>
      <c r="U29" s="54">
        <f t="shared" si="20"/>
        <v>11.111111111111111</v>
      </c>
      <c r="V29" s="50">
        <v>0</v>
      </c>
      <c r="W29" s="50">
        <v>0</v>
      </c>
      <c r="X29" s="50">
        <f t="shared" si="21"/>
        <v>0</v>
      </c>
      <c r="Y29" s="51">
        <f t="shared" si="22"/>
        <v>0</v>
      </c>
      <c r="Z29" s="53">
        <v>1</v>
      </c>
      <c r="AA29" s="53">
        <v>1</v>
      </c>
      <c r="AB29" s="53">
        <f t="shared" si="23"/>
        <v>2</v>
      </c>
      <c r="AC29" s="54">
        <f t="shared" si="24"/>
        <v>50</v>
      </c>
    </row>
    <row r="30" spans="1:29" ht="21" x14ac:dyDescent="0.25">
      <c r="A30" s="1">
        <v>2</v>
      </c>
      <c r="B30" s="1" t="str">
        <f t="shared" si="25"/>
        <v>Cahmi2</v>
      </c>
      <c r="E30" s="211">
        <v>7</v>
      </c>
      <c r="F30" s="212" t="s">
        <v>11</v>
      </c>
      <c r="G30" s="213">
        <f t="shared" si="13"/>
        <v>2</v>
      </c>
      <c r="H30" s="213">
        <v>2</v>
      </c>
      <c r="I30" s="213">
        <v>0</v>
      </c>
      <c r="J30" s="213">
        <v>1</v>
      </c>
      <c r="K30" s="213">
        <v>0</v>
      </c>
      <c r="L30" s="214">
        <v>0</v>
      </c>
      <c r="M30" s="79">
        <f t="shared" si="14"/>
        <v>7</v>
      </c>
      <c r="N30" s="49">
        <f t="shared" si="15"/>
        <v>1</v>
      </c>
      <c r="O30" s="50">
        <f t="shared" si="16"/>
        <v>0</v>
      </c>
      <c r="P30" s="50">
        <f t="shared" si="17"/>
        <v>1</v>
      </c>
      <c r="Q30" s="51">
        <f t="shared" si="18"/>
        <v>100</v>
      </c>
      <c r="R30" s="52">
        <v>1</v>
      </c>
      <c r="S30" s="53">
        <v>0</v>
      </c>
      <c r="T30" s="53">
        <f t="shared" si="19"/>
        <v>1</v>
      </c>
      <c r="U30" s="54">
        <f t="shared" si="20"/>
        <v>100</v>
      </c>
      <c r="V30" s="50">
        <v>0</v>
      </c>
      <c r="W30" s="50">
        <v>0</v>
      </c>
      <c r="X30" s="50">
        <f t="shared" si="21"/>
        <v>0</v>
      </c>
      <c r="Y30" s="51">
        <f t="shared" si="22"/>
        <v>0</v>
      </c>
      <c r="Z30" s="53">
        <v>0</v>
      </c>
      <c r="AA30" s="53">
        <v>0</v>
      </c>
      <c r="AB30" s="53">
        <f t="shared" si="23"/>
        <v>0</v>
      </c>
      <c r="AC30" s="54">
        <f t="shared" si="24"/>
        <v>0</v>
      </c>
    </row>
    <row r="31" spans="1:29" ht="21" x14ac:dyDescent="0.25">
      <c r="A31" s="1">
        <v>2</v>
      </c>
      <c r="B31" s="1" t="str">
        <f t="shared" si="25"/>
        <v>Aiman2</v>
      </c>
      <c r="E31" s="211">
        <v>3</v>
      </c>
      <c r="F31" s="212" t="s">
        <v>14</v>
      </c>
      <c r="G31" s="213">
        <f t="shared" si="13"/>
        <v>0</v>
      </c>
      <c r="H31" s="213">
        <v>1</v>
      </c>
      <c r="I31" s="213">
        <v>0</v>
      </c>
      <c r="J31" s="213">
        <v>0</v>
      </c>
      <c r="K31" s="213">
        <v>0</v>
      </c>
      <c r="L31" s="214">
        <v>0</v>
      </c>
      <c r="M31" s="79">
        <f t="shared" si="14"/>
        <v>2</v>
      </c>
      <c r="N31" s="49">
        <f t="shared" si="15"/>
        <v>0</v>
      </c>
      <c r="O31" s="50">
        <f t="shared" si="16"/>
        <v>0</v>
      </c>
      <c r="P31" s="50">
        <f t="shared" si="17"/>
        <v>0</v>
      </c>
      <c r="Q31" s="51">
        <f t="shared" si="18"/>
        <v>0</v>
      </c>
      <c r="R31" s="52">
        <v>0</v>
      </c>
      <c r="S31" s="53">
        <v>0</v>
      </c>
      <c r="T31" s="53">
        <f t="shared" si="19"/>
        <v>0</v>
      </c>
      <c r="U31" s="54">
        <f t="shared" si="20"/>
        <v>0</v>
      </c>
      <c r="V31" s="50">
        <v>0</v>
      </c>
      <c r="W31" s="50">
        <v>0</v>
      </c>
      <c r="X31" s="50">
        <f t="shared" si="21"/>
        <v>0</v>
      </c>
      <c r="Y31" s="51">
        <f t="shared" si="22"/>
        <v>0</v>
      </c>
      <c r="Z31" s="53">
        <v>0</v>
      </c>
      <c r="AA31" s="53">
        <v>0</v>
      </c>
      <c r="AB31" s="53">
        <f t="shared" si="23"/>
        <v>0</v>
      </c>
      <c r="AC31" s="54">
        <f t="shared" si="24"/>
        <v>0</v>
      </c>
    </row>
    <row r="32" spans="1:29" ht="21" x14ac:dyDescent="0.25">
      <c r="A32" s="1">
        <v>2</v>
      </c>
      <c r="B32" s="1" t="str">
        <f t="shared" si="25"/>
        <v>Arif2</v>
      </c>
      <c r="E32" s="211">
        <v>9</v>
      </c>
      <c r="F32" s="212" t="s">
        <v>9</v>
      </c>
      <c r="G32" s="213">
        <f t="shared" si="13"/>
        <v>2</v>
      </c>
      <c r="H32" s="213">
        <v>0</v>
      </c>
      <c r="I32" s="213">
        <v>0</v>
      </c>
      <c r="J32" s="213">
        <v>0</v>
      </c>
      <c r="K32" s="213">
        <v>0</v>
      </c>
      <c r="L32" s="214">
        <v>2</v>
      </c>
      <c r="M32" s="79">
        <f t="shared" si="14"/>
        <v>0</v>
      </c>
      <c r="N32" s="49">
        <f t="shared" si="15"/>
        <v>1</v>
      </c>
      <c r="O32" s="50">
        <f t="shared" si="16"/>
        <v>3</v>
      </c>
      <c r="P32" s="50">
        <f t="shared" si="17"/>
        <v>4</v>
      </c>
      <c r="Q32" s="51">
        <f t="shared" si="18"/>
        <v>25</v>
      </c>
      <c r="R32" s="52">
        <v>1</v>
      </c>
      <c r="S32" s="53">
        <v>3</v>
      </c>
      <c r="T32" s="53">
        <f t="shared" si="19"/>
        <v>4</v>
      </c>
      <c r="U32" s="54">
        <f t="shared" si="20"/>
        <v>25</v>
      </c>
      <c r="V32" s="50">
        <v>0</v>
      </c>
      <c r="W32" s="50">
        <v>0</v>
      </c>
      <c r="X32" s="50">
        <f t="shared" si="21"/>
        <v>0</v>
      </c>
      <c r="Y32" s="51">
        <f t="shared" si="22"/>
        <v>0</v>
      </c>
      <c r="Z32" s="53">
        <v>0</v>
      </c>
      <c r="AA32" s="53">
        <v>0</v>
      </c>
      <c r="AB32" s="53">
        <f t="shared" si="23"/>
        <v>0</v>
      </c>
      <c r="AC32" s="54">
        <f t="shared" si="24"/>
        <v>0</v>
      </c>
    </row>
    <row r="33" spans="1:29" ht="21.75" thickBot="1" x14ac:dyDescent="0.3">
      <c r="A33" s="1">
        <v>2</v>
      </c>
      <c r="B33" s="1" t="str">
        <f t="shared" si="25"/>
        <v>Kisyok2</v>
      </c>
      <c r="E33" s="211">
        <v>11</v>
      </c>
      <c r="F33" s="212" t="s">
        <v>12</v>
      </c>
      <c r="G33" s="213">
        <f t="shared" si="13"/>
        <v>0</v>
      </c>
      <c r="H33" s="213">
        <v>0</v>
      </c>
      <c r="I33" s="213">
        <v>0</v>
      </c>
      <c r="J33" s="213">
        <v>0</v>
      </c>
      <c r="K33" s="213">
        <v>0</v>
      </c>
      <c r="L33" s="214">
        <v>0</v>
      </c>
      <c r="M33" s="79">
        <f t="shared" si="14"/>
        <v>0</v>
      </c>
      <c r="N33" s="49">
        <f t="shared" si="15"/>
        <v>0</v>
      </c>
      <c r="O33" s="50">
        <f t="shared" si="16"/>
        <v>1</v>
      </c>
      <c r="P33" s="50">
        <f t="shared" si="17"/>
        <v>1</v>
      </c>
      <c r="Q33" s="51">
        <f t="shared" si="18"/>
        <v>0</v>
      </c>
      <c r="R33" s="52">
        <v>0</v>
      </c>
      <c r="S33" s="53">
        <v>1</v>
      </c>
      <c r="T33" s="53">
        <f t="shared" si="19"/>
        <v>1</v>
      </c>
      <c r="U33" s="54">
        <f t="shared" si="20"/>
        <v>0</v>
      </c>
      <c r="V33" s="50">
        <v>0</v>
      </c>
      <c r="W33" s="50">
        <v>0</v>
      </c>
      <c r="X33" s="50">
        <f t="shared" si="21"/>
        <v>0</v>
      </c>
      <c r="Y33" s="51">
        <f t="shared" si="22"/>
        <v>0</v>
      </c>
      <c r="Z33" s="53">
        <v>0</v>
      </c>
      <c r="AA33" s="53">
        <v>0</v>
      </c>
      <c r="AB33" s="53">
        <f t="shared" si="23"/>
        <v>0</v>
      </c>
      <c r="AC33" s="54">
        <f t="shared" si="24"/>
        <v>0</v>
      </c>
    </row>
    <row r="34" spans="1:29" ht="21.75" thickBot="1" x14ac:dyDescent="0.3">
      <c r="E34" s="27" t="s">
        <v>33</v>
      </c>
      <c r="F34" s="28" t="s">
        <v>34</v>
      </c>
      <c r="G34" s="29">
        <f t="shared" ref="G34:P34" si="26">SUM(G22:G33)</f>
        <v>44</v>
      </c>
      <c r="H34" s="29">
        <f t="shared" si="26"/>
        <v>51</v>
      </c>
      <c r="I34" s="29">
        <f t="shared" si="26"/>
        <v>9</v>
      </c>
      <c r="J34" s="29">
        <f t="shared" si="26"/>
        <v>10</v>
      </c>
      <c r="K34" s="29">
        <f t="shared" si="26"/>
        <v>2</v>
      </c>
      <c r="L34" s="28">
        <f t="shared" si="26"/>
        <v>16</v>
      </c>
      <c r="M34" s="28">
        <f t="shared" si="26"/>
        <v>153</v>
      </c>
      <c r="N34" s="30">
        <f t="shared" si="26"/>
        <v>19</v>
      </c>
      <c r="O34" s="29">
        <f t="shared" si="26"/>
        <v>64</v>
      </c>
      <c r="P34" s="29">
        <f t="shared" si="26"/>
        <v>83</v>
      </c>
      <c r="Q34" s="35">
        <f t="shared" si="18"/>
        <v>22.891566265060241</v>
      </c>
      <c r="R34" s="27">
        <f>SUM(R22:R33)</f>
        <v>16</v>
      </c>
      <c r="S34" s="29">
        <f>SUM(S22:S33)</f>
        <v>45</v>
      </c>
      <c r="T34" s="29">
        <f>SUM(T22:T33)</f>
        <v>61</v>
      </c>
      <c r="U34" s="35">
        <f t="shared" ref="U34" si="27">IF(T34=0,0,(R34/(R34+S34)*100))</f>
        <v>26.229508196721312</v>
      </c>
      <c r="V34" s="29">
        <f>SUM(V22:V33)</f>
        <v>3</v>
      </c>
      <c r="W34" s="29">
        <f>SUM(W22:W33)</f>
        <v>19</v>
      </c>
      <c r="X34" s="29">
        <f>SUM(X22:X33)</f>
        <v>22</v>
      </c>
      <c r="Y34" s="35">
        <f t="shared" ref="Y34" si="28">IF(X34=0,0,(V34/(V34+W34)*100))</f>
        <v>13.636363636363635</v>
      </c>
      <c r="Z34" s="29">
        <f>SUM(Z22:Z33)</f>
        <v>3</v>
      </c>
      <c r="AA34" s="29">
        <f>SUM(AA22:AA33)</f>
        <v>9</v>
      </c>
      <c r="AB34" s="29">
        <f>SUM(AB22:AB33)</f>
        <v>12</v>
      </c>
      <c r="AC34" s="35">
        <f t="shared" ref="AC34" si="29">IF(AB34=0,0,(Z34/(Z34+AA34)*100))</f>
        <v>25</v>
      </c>
    </row>
    <row r="36" spans="1:29" ht="21.75" thickBot="1" x14ac:dyDescent="0.3">
      <c r="E36" s="33" t="s">
        <v>159</v>
      </c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6" customHeight="1" x14ac:dyDescent="0.25">
      <c r="E37" s="331" t="s">
        <v>25</v>
      </c>
      <c r="F37" s="333" t="s">
        <v>24</v>
      </c>
      <c r="G37" s="329" t="s">
        <v>26</v>
      </c>
      <c r="H37" s="342" t="s">
        <v>63</v>
      </c>
      <c r="I37" s="329" t="s">
        <v>15</v>
      </c>
      <c r="J37" s="329" t="s">
        <v>18</v>
      </c>
      <c r="K37" s="329" t="s">
        <v>17</v>
      </c>
      <c r="L37" s="333" t="s">
        <v>16</v>
      </c>
      <c r="M37" s="351" t="s">
        <v>64</v>
      </c>
      <c r="N37" s="345" t="s">
        <v>45</v>
      </c>
      <c r="O37" s="345"/>
      <c r="P37" s="335"/>
      <c r="Q37" s="335" t="s">
        <v>21</v>
      </c>
      <c r="R37" s="348" t="s">
        <v>35</v>
      </c>
      <c r="S37" s="345"/>
      <c r="T37" s="335"/>
      <c r="U37" s="329" t="s">
        <v>22</v>
      </c>
      <c r="V37" s="339" t="s">
        <v>36</v>
      </c>
      <c r="W37" s="345"/>
      <c r="X37" s="335"/>
      <c r="Y37" s="329" t="s">
        <v>23</v>
      </c>
      <c r="Z37" s="339" t="s">
        <v>28</v>
      </c>
      <c r="AA37" s="345"/>
      <c r="AB37" s="335"/>
      <c r="AC37" s="329" t="s">
        <v>29</v>
      </c>
    </row>
    <row r="38" spans="1:29" ht="15.75" x14ac:dyDescent="0.25">
      <c r="E38" s="378"/>
      <c r="F38" s="375"/>
      <c r="G38" s="374"/>
      <c r="H38" s="374"/>
      <c r="I38" s="374"/>
      <c r="J38" s="374"/>
      <c r="K38" s="374"/>
      <c r="L38" s="375"/>
      <c r="M38" s="376"/>
      <c r="N38" s="223" t="s">
        <v>19</v>
      </c>
      <c r="O38" s="224" t="s">
        <v>20</v>
      </c>
      <c r="P38" s="224" t="s">
        <v>48</v>
      </c>
      <c r="Q38" s="377"/>
      <c r="R38" s="223" t="s">
        <v>19</v>
      </c>
      <c r="S38" s="224" t="s">
        <v>20</v>
      </c>
      <c r="T38" s="224" t="s">
        <v>48</v>
      </c>
      <c r="U38" s="374"/>
      <c r="V38" s="224" t="s">
        <v>19</v>
      </c>
      <c r="W38" s="224" t="s">
        <v>20</v>
      </c>
      <c r="X38" s="224" t="s">
        <v>48</v>
      </c>
      <c r="Y38" s="374"/>
      <c r="Z38" s="224" t="s">
        <v>19</v>
      </c>
      <c r="AA38" s="224" t="s">
        <v>20</v>
      </c>
      <c r="AB38" s="224" t="s">
        <v>48</v>
      </c>
      <c r="AC38" s="374"/>
    </row>
    <row r="39" spans="1:29" ht="21" x14ac:dyDescent="0.25">
      <c r="A39" s="1">
        <v>3</v>
      </c>
      <c r="B39" s="1" t="str">
        <f>F39&amp;A39</f>
        <v>Afiq3</v>
      </c>
      <c r="E39" s="211">
        <v>2</v>
      </c>
      <c r="F39" s="212" t="s">
        <v>0</v>
      </c>
      <c r="G39" s="213">
        <f t="shared" ref="G39:G49" si="30">R39*2+V39*3+Z39</f>
        <v>2</v>
      </c>
      <c r="H39" s="213">
        <v>11</v>
      </c>
      <c r="I39" s="213">
        <v>3</v>
      </c>
      <c r="J39" s="213">
        <v>2</v>
      </c>
      <c r="K39" s="213">
        <v>3</v>
      </c>
      <c r="L39" s="214">
        <v>1</v>
      </c>
      <c r="M39" s="79">
        <f t="shared" ref="M39:M49" si="31">G39+2*H39+I39+J39+2*K39-L39</f>
        <v>34</v>
      </c>
      <c r="N39" s="49">
        <f t="shared" ref="N39:N49" si="32">R39+V39</f>
        <v>1</v>
      </c>
      <c r="O39" s="50">
        <f t="shared" ref="O39:O49" si="33">S39+W39</f>
        <v>1</v>
      </c>
      <c r="P39" s="50">
        <f t="shared" ref="P39:P49" si="34">N39+O39</f>
        <v>2</v>
      </c>
      <c r="Q39" s="51">
        <f t="shared" ref="Q39:Q50" si="35">IF(P39=0,0,(N39/(N39+O39)*100))</f>
        <v>50</v>
      </c>
      <c r="R39" s="52">
        <v>1</v>
      </c>
      <c r="S39" s="53">
        <v>1</v>
      </c>
      <c r="T39" s="53">
        <f t="shared" ref="T39:T49" si="36">S39+R39</f>
        <v>2</v>
      </c>
      <c r="U39" s="54">
        <f t="shared" ref="U39:U49" si="37">IF(T39=0,0,(R39/(R39+S39)*100))</f>
        <v>50</v>
      </c>
      <c r="V39" s="50">
        <v>0</v>
      </c>
      <c r="W39" s="50">
        <v>0</v>
      </c>
      <c r="X39" s="50">
        <f t="shared" ref="X39:X49" si="38">W39+V39</f>
        <v>0</v>
      </c>
      <c r="Y39" s="51">
        <f t="shared" ref="Y39:Y49" si="39">IF(X39=0,0,(V39/(V39+W39)*100))</f>
        <v>0</v>
      </c>
      <c r="Z39" s="53">
        <v>0</v>
      </c>
      <c r="AA39" s="53">
        <v>0</v>
      </c>
      <c r="AB39" s="53">
        <f t="shared" ref="AB39:AB49" si="40">AA39+Z39</f>
        <v>0</v>
      </c>
      <c r="AC39" s="54">
        <f t="shared" ref="AC39:AC49" si="41">IF(AB39=0,0,(Z39/(Z39+AA39)*100))</f>
        <v>0</v>
      </c>
    </row>
    <row r="40" spans="1:29" ht="21" x14ac:dyDescent="0.25">
      <c r="A40" s="1">
        <v>3</v>
      </c>
      <c r="B40" s="1" t="str">
        <f t="shared" ref="B40:B49" si="42">F40&amp;A40</f>
        <v>Leh3</v>
      </c>
      <c r="E40" s="211">
        <v>12</v>
      </c>
      <c r="F40" s="212" t="s">
        <v>7</v>
      </c>
      <c r="G40" s="213">
        <f t="shared" si="30"/>
        <v>10</v>
      </c>
      <c r="H40" s="213">
        <v>6</v>
      </c>
      <c r="I40" s="213">
        <v>0</v>
      </c>
      <c r="J40" s="213">
        <v>0</v>
      </c>
      <c r="K40" s="213">
        <v>0</v>
      </c>
      <c r="L40" s="214">
        <v>1</v>
      </c>
      <c r="M40" s="79">
        <f t="shared" si="31"/>
        <v>21</v>
      </c>
      <c r="N40" s="49">
        <f t="shared" si="32"/>
        <v>4</v>
      </c>
      <c r="O40" s="50">
        <f t="shared" si="33"/>
        <v>4</v>
      </c>
      <c r="P40" s="50">
        <f t="shared" si="34"/>
        <v>8</v>
      </c>
      <c r="Q40" s="51">
        <f t="shared" si="35"/>
        <v>50</v>
      </c>
      <c r="R40" s="52">
        <v>4</v>
      </c>
      <c r="S40" s="53">
        <v>4</v>
      </c>
      <c r="T40" s="53">
        <f t="shared" si="36"/>
        <v>8</v>
      </c>
      <c r="U40" s="54">
        <f t="shared" si="37"/>
        <v>50</v>
      </c>
      <c r="V40" s="50">
        <v>0</v>
      </c>
      <c r="W40" s="50">
        <v>0</v>
      </c>
      <c r="X40" s="50">
        <f t="shared" si="38"/>
        <v>0</v>
      </c>
      <c r="Y40" s="51">
        <f t="shared" si="39"/>
        <v>0</v>
      </c>
      <c r="Z40" s="53">
        <v>2</v>
      </c>
      <c r="AA40" s="53">
        <v>0</v>
      </c>
      <c r="AB40" s="53">
        <f t="shared" si="40"/>
        <v>2</v>
      </c>
      <c r="AC40" s="54">
        <f t="shared" si="41"/>
        <v>100</v>
      </c>
    </row>
    <row r="41" spans="1:29" ht="21" x14ac:dyDescent="0.25">
      <c r="A41" s="1">
        <v>3</v>
      </c>
      <c r="B41" s="1" t="str">
        <f t="shared" si="42"/>
        <v>Azim3</v>
      </c>
      <c r="E41" s="211">
        <v>5</v>
      </c>
      <c r="F41" s="212" t="s">
        <v>8</v>
      </c>
      <c r="G41" s="213">
        <f t="shared" si="30"/>
        <v>9</v>
      </c>
      <c r="H41" s="213">
        <v>3</v>
      </c>
      <c r="I41" s="213">
        <v>2</v>
      </c>
      <c r="J41" s="213">
        <v>4</v>
      </c>
      <c r="K41" s="213">
        <v>0</v>
      </c>
      <c r="L41" s="214">
        <v>2</v>
      </c>
      <c r="M41" s="79">
        <f t="shared" si="31"/>
        <v>19</v>
      </c>
      <c r="N41" s="49">
        <f t="shared" si="32"/>
        <v>4</v>
      </c>
      <c r="O41" s="50">
        <f t="shared" si="33"/>
        <v>6</v>
      </c>
      <c r="P41" s="50">
        <f t="shared" si="34"/>
        <v>10</v>
      </c>
      <c r="Q41" s="51">
        <f t="shared" si="35"/>
        <v>40</v>
      </c>
      <c r="R41" s="52">
        <v>3</v>
      </c>
      <c r="S41" s="53">
        <v>5</v>
      </c>
      <c r="T41" s="53">
        <f t="shared" si="36"/>
        <v>8</v>
      </c>
      <c r="U41" s="54">
        <f t="shared" si="37"/>
        <v>37.5</v>
      </c>
      <c r="V41" s="50">
        <v>1</v>
      </c>
      <c r="W41" s="50">
        <v>1</v>
      </c>
      <c r="X41" s="50">
        <f t="shared" si="38"/>
        <v>2</v>
      </c>
      <c r="Y41" s="51">
        <f t="shared" si="39"/>
        <v>50</v>
      </c>
      <c r="Z41" s="53">
        <v>0</v>
      </c>
      <c r="AA41" s="53">
        <v>0</v>
      </c>
      <c r="AB41" s="53">
        <f t="shared" si="40"/>
        <v>0</v>
      </c>
      <c r="AC41" s="54">
        <f t="shared" si="41"/>
        <v>0</v>
      </c>
    </row>
    <row r="42" spans="1:29" ht="21" x14ac:dyDescent="0.25">
      <c r="A42" s="1">
        <v>3</v>
      </c>
      <c r="B42" s="1" t="str">
        <f t="shared" si="42"/>
        <v>Iky3</v>
      </c>
      <c r="E42" s="211">
        <v>10</v>
      </c>
      <c r="F42" s="212" t="s">
        <v>10</v>
      </c>
      <c r="G42" s="213">
        <f t="shared" si="30"/>
        <v>5</v>
      </c>
      <c r="H42" s="213">
        <v>2</v>
      </c>
      <c r="I42" s="213">
        <v>1</v>
      </c>
      <c r="J42" s="213">
        <v>9</v>
      </c>
      <c r="K42" s="213">
        <v>0</v>
      </c>
      <c r="L42" s="214">
        <v>1</v>
      </c>
      <c r="M42" s="79">
        <f t="shared" si="31"/>
        <v>18</v>
      </c>
      <c r="N42" s="49">
        <f t="shared" si="32"/>
        <v>2</v>
      </c>
      <c r="O42" s="50">
        <f t="shared" si="33"/>
        <v>16</v>
      </c>
      <c r="P42" s="50">
        <f t="shared" si="34"/>
        <v>18</v>
      </c>
      <c r="Q42" s="51">
        <f t="shared" si="35"/>
        <v>11.111111111111111</v>
      </c>
      <c r="R42" s="52">
        <v>1</v>
      </c>
      <c r="S42" s="53">
        <v>4</v>
      </c>
      <c r="T42" s="53">
        <f t="shared" si="36"/>
        <v>5</v>
      </c>
      <c r="U42" s="54">
        <f t="shared" si="37"/>
        <v>20</v>
      </c>
      <c r="V42" s="50">
        <v>1</v>
      </c>
      <c r="W42" s="50">
        <v>12</v>
      </c>
      <c r="X42" s="50">
        <f t="shared" si="38"/>
        <v>13</v>
      </c>
      <c r="Y42" s="51">
        <f t="shared" si="39"/>
        <v>7.6923076923076925</v>
      </c>
      <c r="Z42" s="53">
        <v>0</v>
      </c>
      <c r="AA42" s="53">
        <v>0</v>
      </c>
      <c r="AB42" s="53">
        <f t="shared" si="40"/>
        <v>0</v>
      </c>
      <c r="AC42" s="54">
        <f t="shared" si="41"/>
        <v>0</v>
      </c>
    </row>
    <row r="43" spans="1:29" ht="21" x14ac:dyDescent="0.25">
      <c r="A43" s="1">
        <v>3</v>
      </c>
      <c r="B43" s="1" t="str">
        <f t="shared" si="42"/>
        <v>Salim3</v>
      </c>
      <c r="E43" s="211">
        <v>14</v>
      </c>
      <c r="F43" s="212" t="s">
        <v>5</v>
      </c>
      <c r="G43" s="213">
        <f t="shared" si="30"/>
        <v>3</v>
      </c>
      <c r="H43" s="213">
        <v>7</v>
      </c>
      <c r="I43" s="213">
        <v>0</v>
      </c>
      <c r="J43" s="213">
        <v>1</v>
      </c>
      <c r="K43" s="213">
        <v>0</v>
      </c>
      <c r="L43" s="214">
        <v>1</v>
      </c>
      <c r="M43" s="79">
        <f t="shared" si="31"/>
        <v>17</v>
      </c>
      <c r="N43" s="49">
        <f t="shared" si="32"/>
        <v>1</v>
      </c>
      <c r="O43" s="50">
        <f t="shared" si="33"/>
        <v>6</v>
      </c>
      <c r="P43" s="50">
        <f t="shared" si="34"/>
        <v>7</v>
      </c>
      <c r="Q43" s="51">
        <f t="shared" si="35"/>
        <v>14.285714285714285</v>
      </c>
      <c r="R43" s="52">
        <v>1</v>
      </c>
      <c r="S43" s="53">
        <v>6</v>
      </c>
      <c r="T43" s="53">
        <f t="shared" si="36"/>
        <v>7</v>
      </c>
      <c r="U43" s="54">
        <f t="shared" si="37"/>
        <v>14.285714285714285</v>
      </c>
      <c r="V43" s="50">
        <v>0</v>
      </c>
      <c r="W43" s="50">
        <v>0</v>
      </c>
      <c r="X43" s="50">
        <f t="shared" si="38"/>
        <v>0</v>
      </c>
      <c r="Y43" s="51">
        <f t="shared" si="39"/>
        <v>0</v>
      </c>
      <c r="Z43" s="53">
        <v>1</v>
      </c>
      <c r="AA43" s="53">
        <v>2</v>
      </c>
      <c r="AB43" s="53">
        <f t="shared" si="40"/>
        <v>3</v>
      </c>
      <c r="AC43" s="54">
        <f t="shared" si="41"/>
        <v>33.333333333333329</v>
      </c>
    </row>
    <row r="44" spans="1:29" ht="21" x14ac:dyDescent="0.25">
      <c r="A44" s="1">
        <v>3</v>
      </c>
      <c r="B44" s="1" t="str">
        <f t="shared" si="42"/>
        <v>Ben3</v>
      </c>
      <c r="E44" s="211">
        <v>6</v>
      </c>
      <c r="F44" s="212" t="s">
        <v>2</v>
      </c>
      <c r="G44" s="213">
        <f t="shared" si="30"/>
        <v>0</v>
      </c>
      <c r="H44" s="213">
        <v>2</v>
      </c>
      <c r="I44" s="213">
        <v>2</v>
      </c>
      <c r="J44" s="213">
        <v>0</v>
      </c>
      <c r="K44" s="213">
        <v>2</v>
      </c>
      <c r="L44" s="214">
        <v>1</v>
      </c>
      <c r="M44" s="79">
        <f t="shared" si="31"/>
        <v>9</v>
      </c>
      <c r="N44" s="49">
        <f t="shared" si="32"/>
        <v>0</v>
      </c>
      <c r="O44" s="50">
        <f t="shared" si="33"/>
        <v>4</v>
      </c>
      <c r="P44" s="50">
        <f t="shared" si="34"/>
        <v>4</v>
      </c>
      <c r="Q44" s="51">
        <f t="shared" si="35"/>
        <v>0</v>
      </c>
      <c r="R44" s="52">
        <v>0</v>
      </c>
      <c r="S44" s="53">
        <v>2</v>
      </c>
      <c r="T44" s="53">
        <f t="shared" si="36"/>
        <v>2</v>
      </c>
      <c r="U44" s="54">
        <f t="shared" si="37"/>
        <v>0</v>
      </c>
      <c r="V44" s="50">
        <v>0</v>
      </c>
      <c r="W44" s="50">
        <v>2</v>
      </c>
      <c r="X44" s="50">
        <f t="shared" si="38"/>
        <v>2</v>
      </c>
      <c r="Y44" s="51">
        <f t="shared" si="39"/>
        <v>0</v>
      </c>
      <c r="Z44" s="53">
        <v>0</v>
      </c>
      <c r="AA44" s="53">
        <v>0</v>
      </c>
      <c r="AB44" s="53">
        <f t="shared" si="40"/>
        <v>0</v>
      </c>
      <c r="AC44" s="54">
        <f t="shared" si="41"/>
        <v>0</v>
      </c>
    </row>
    <row r="45" spans="1:29" ht="21" x14ac:dyDescent="0.25">
      <c r="A45" s="1">
        <v>3</v>
      </c>
      <c r="B45" s="1" t="str">
        <f t="shared" si="42"/>
        <v>Cheng3</v>
      </c>
      <c r="E45" s="211">
        <v>4</v>
      </c>
      <c r="F45" s="212" t="s">
        <v>3</v>
      </c>
      <c r="G45" s="213">
        <f t="shared" si="30"/>
        <v>10</v>
      </c>
      <c r="H45" s="213">
        <v>0</v>
      </c>
      <c r="I45" s="213">
        <v>1</v>
      </c>
      <c r="J45" s="213">
        <v>1</v>
      </c>
      <c r="K45" s="213">
        <v>2</v>
      </c>
      <c r="L45" s="214">
        <v>7</v>
      </c>
      <c r="M45" s="79">
        <f t="shared" si="31"/>
        <v>9</v>
      </c>
      <c r="N45" s="49">
        <f t="shared" si="32"/>
        <v>4</v>
      </c>
      <c r="O45" s="50">
        <f t="shared" si="33"/>
        <v>8</v>
      </c>
      <c r="P45" s="50">
        <f t="shared" si="34"/>
        <v>12</v>
      </c>
      <c r="Q45" s="51">
        <f t="shared" si="35"/>
        <v>33.333333333333329</v>
      </c>
      <c r="R45" s="52">
        <v>2</v>
      </c>
      <c r="S45" s="53">
        <v>3</v>
      </c>
      <c r="T45" s="53">
        <f t="shared" si="36"/>
        <v>5</v>
      </c>
      <c r="U45" s="54">
        <f t="shared" si="37"/>
        <v>40</v>
      </c>
      <c r="V45" s="50">
        <v>2</v>
      </c>
      <c r="W45" s="50">
        <v>5</v>
      </c>
      <c r="X45" s="50">
        <f t="shared" si="38"/>
        <v>7</v>
      </c>
      <c r="Y45" s="51">
        <f t="shared" si="39"/>
        <v>28.571428571428569</v>
      </c>
      <c r="Z45" s="53">
        <v>0</v>
      </c>
      <c r="AA45" s="53">
        <v>0</v>
      </c>
      <c r="AB45" s="53">
        <f t="shared" si="40"/>
        <v>0</v>
      </c>
      <c r="AC45" s="54">
        <f t="shared" si="41"/>
        <v>0</v>
      </c>
    </row>
    <row r="46" spans="1:29" ht="21" x14ac:dyDescent="0.25">
      <c r="A46" s="1">
        <v>3</v>
      </c>
      <c r="B46" s="1" t="str">
        <f t="shared" si="42"/>
        <v>Kisyok3</v>
      </c>
      <c r="E46" s="211">
        <v>11</v>
      </c>
      <c r="F46" s="212" t="s">
        <v>12</v>
      </c>
      <c r="G46" s="213">
        <f t="shared" si="30"/>
        <v>2</v>
      </c>
      <c r="H46" s="213">
        <v>1</v>
      </c>
      <c r="I46" s="213">
        <v>1</v>
      </c>
      <c r="J46" s="213">
        <v>0</v>
      </c>
      <c r="K46" s="213">
        <v>2</v>
      </c>
      <c r="L46" s="214">
        <v>0</v>
      </c>
      <c r="M46" s="79">
        <f t="shared" si="31"/>
        <v>9</v>
      </c>
      <c r="N46" s="49">
        <f t="shared" si="32"/>
        <v>1</v>
      </c>
      <c r="O46" s="50">
        <f t="shared" si="33"/>
        <v>1</v>
      </c>
      <c r="P46" s="50">
        <f t="shared" si="34"/>
        <v>2</v>
      </c>
      <c r="Q46" s="51">
        <f t="shared" si="35"/>
        <v>50</v>
      </c>
      <c r="R46" s="52">
        <v>1</v>
      </c>
      <c r="S46" s="53">
        <v>1</v>
      </c>
      <c r="T46" s="53">
        <f t="shared" si="36"/>
        <v>2</v>
      </c>
      <c r="U46" s="54">
        <f t="shared" si="37"/>
        <v>50</v>
      </c>
      <c r="V46" s="50">
        <v>0</v>
      </c>
      <c r="W46" s="50">
        <v>0</v>
      </c>
      <c r="X46" s="50">
        <f t="shared" si="38"/>
        <v>0</v>
      </c>
      <c r="Y46" s="51">
        <f t="shared" si="39"/>
        <v>0</v>
      </c>
      <c r="Z46" s="53">
        <v>0</v>
      </c>
      <c r="AA46" s="53">
        <v>0</v>
      </c>
      <c r="AB46" s="53">
        <f t="shared" si="40"/>
        <v>0</v>
      </c>
      <c r="AC46" s="54">
        <f t="shared" si="41"/>
        <v>0</v>
      </c>
    </row>
    <row r="47" spans="1:29" ht="21" x14ac:dyDescent="0.25">
      <c r="A47" s="1">
        <v>3</v>
      </c>
      <c r="B47" s="1" t="str">
        <f t="shared" si="42"/>
        <v>Sabbir3</v>
      </c>
      <c r="E47" s="211">
        <v>1</v>
      </c>
      <c r="F47" s="212" t="s">
        <v>98</v>
      </c>
      <c r="G47" s="213">
        <f t="shared" si="30"/>
        <v>0</v>
      </c>
      <c r="H47" s="213">
        <v>3</v>
      </c>
      <c r="I47" s="213">
        <v>0</v>
      </c>
      <c r="J47" s="213">
        <v>0</v>
      </c>
      <c r="K47" s="213">
        <v>1</v>
      </c>
      <c r="L47" s="214">
        <v>0</v>
      </c>
      <c r="M47" s="79">
        <f t="shared" si="31"/>
        <v>8</v>
      </c>
      <c r="N47" s="49">
        <f t="shared" si="32"/>
        <v>0</v>
      </c>
      <c r="O47" s="50">
        <f t="shared" si="33"/>
        <v>3</v>
      </c>
      <c r="P47" s="50">
        <f t="shared" si="34"/>
        <v>3</v>
      </c>
      <c r="Q47" s="51">
        <f t="shared" si="35"/>
        <v>0</v>
      </c>
      <c r="R47" s="52">
        <v>0</v>
      </c>
      <c r="S47" s="53">
        <v>3</v>
      </c>
      <c r="T47" s="53">
        <f t="shared" si="36"/>
        <v>3</v>
      </c>
      <c r="U47" s="54">
        <f t="shared" si="37"/>
        <v>0</v>
      </c>
      <c r="V47" s="50">
        <v>0</v>
      </c>
      <c r="W47" s="50">
        <v>0</v>
      </c>
      <c r="X47" s="50">
        <f t="shared" si="38"/>
        <v>0</v>
      </c>
      <c r="Y47" s="51">
        <f t="shared" si="39"/>
        <v>0</v>
      </c>
      <c r="Z47" s="53">
        <v>0</v>
      </c>
      <c r="AA47" s="53">
        <v>0</v>
      </c>
      <c r="AB47" s="53">
        <f t="shared" si="40"/>
        <v>0</v>
      </c>
      <c r="AC47" s="54">
        <f t="shared" si="41"/>
        <v>0</v>
      </c>
    </row>
    <row r="48" spans="1:29" ht="21" x14ac:dyDescent="0.25">
      <c r="A48" s="1">
        <v>3</v>
      </c>
      <c r="B48" s="1" t="str">
        <f t="shared" si="42"/>
        <v>Cahmi3</v>
      </c>
      <c r="E48" s="211">
        <v>7</v>
      </c>
      <c r="F48" s="212" t="s">
        <v>11</v>
      </c>
      <c r="G48" s="213">
        <f t="shared" si="30"/>
        <v>4</v>
      </c>
      <c r="H48" s="213">
        <v>1</v>
      </c>
      <c r="I48" s="213">
        <v>0</v>
      </c>
      <c r="J48" s="213">
        <v>2</v>
      </c>
      <c r="K48" s="213">
        <v>0</v>
      </c>
      <c r="L48" s="214">
        <v>1</v>
      </c>
      <c r="M48" s="79">
        <f t="shared" si="31"/>
        <v>7</v>
      </c>
      <c r="N48" s="49">
        <f t="shared" si="32"/>
        <v>2</v>
      </c>
      <c r="O48" s="50">
        <f t="shared" si="33"/>
        <v>0</v>
      </c>
      <c r="P48" s="50">
        <f t="shared" si="34"/>
        <v>2</v>
      </c>
      <c r="Q48" s="51">
        <f t="shared" si="35"/>
        <v>100</v>
      </c>
      <c r="R48" s="52">
        <v>2</v>
      </c>
      <c r="S48" s="53">
        <v>0</v>
      </c>
      <c r="T48" s="53">
        <f t="shared" si="36"/>
        <v>2</v>
      </c>
      <c r="U48" s="54">
        <f t="shared" si="37"/>
        <v>100</v>
      </c>
      <c r="V48" s="50">
        <v>0</v>
      </c>
      <c r="W48" s="50">
        <v>0</v>
      </c>
      <c r="X48" s="50">
        <f t="shared" si="38"/>
        <v>0</v>
      </c>
      <c r="Y48" s="51">
        <f t="shared" si="39"/>
        <v>0</v>
      </c>
      <c r="Z48" s="53">
        <v>0</v>
      </c>
      <c r="AA48" s="53">
        <v>0</v>
      </c>
      <c r="AB48" s="53">
        <f t="shared" si="40"/>
        <v>0</v>
      </c>
      <c r="AC48" s="54">
        <f t="shared" si="41"/>
        <v>0</v>
      </c>
    </row>
    <row r="49" spans="1:29" ht="21.75" thickBot="1" x14ac:dyDescent="0.3">
      <c r="A49" s="1">
        <v>3</v>
      </c>
      <c r="B49" s="1" t="str">
        <f t="shared" si="42"/>
        <v>Zaki3</v>
      </c>
      <c r="E49" s="211">
        <v>15</v>
      </c>
      <c r="F49" s="212" t="s">
        <v>6</v>
      </c>
      <c r="G49" s="213">
        <f t="shared" si="30"/>
        <v>3</v>
      </c>
      <c r="H49" s="213">
        <v>0</v>
      </c>
      <c r="I49" s="213">
        <v>1</v>
      </c>
      <c r="J49" s="213">
        <v>1</v>
      </c>
      <c r="K49" s="213">
        <v>0</v>
      </c>
      <c r="L49" s="214">
        <v>1</v>
      </c>
      <c r="M49" s="79">
        <f t="shared" si="31"/>
        <v>4</v>
      </c>
      <c r="N49" s="49">
        <f t="shared" si="32"/>
        <v>1</v>
      </c>
      <c r="O49" s="50">
        <f t="shared" si="33"/>
        <v>4</v>
      </c>
      <c r="P49" s="50">
        <f t="shared" si="34"/>
        <v>5</v>
      </c>
      <c r="Q49" s="51">
        <f t="shared" si="35"/>
        <v>20</v>
      </c>
      <c r="R49" s="52">
        <v>1</v>
      </c>
      <c r="S49" s="53">
        <v>2</v>
      </c>
      <c r="T49" s="53">
        <f t="shared" si="36"/>
        <v>3</v>
      </c>
      <c r="U49" s="54">
        <f t="shared" si="37"/>
        <v>33.333333333333329</v>
      </c>
      <c r="V49" s="50">
        <v>0</v>
      </c>
      <c r="W49" s="50">
        <v>2</v>
      </c>
      <c r="X49" s="50">
        <f t="shared" si="38"/>
        <v>2</v>
      </c>
      <c r="Y49" s="51">
        <f t="shared" si="39"/>
        <v>0</v>
      </c>
      <c r="Z49" s="53">
        <v>1</v>
      </c>
      <c r="AA49" s="53">
        <v>1</v>
      </c>
      <c r="AB49" s="53">
        <f t="shared" si="40"/>
        <v>2</v>
      </c>
      <c r="AC49" s="54">
        <f t="shared" si="41"/>
        <v>50</v>
      </c>
    </row>
    <row r="50" spans="1:29" ht="21.75" thickBot="1" x14ac:dyDescent="0.3">
      <c r="E50" s="27" t="s">
        <v>33</v>
      </c>
      <c r="F50" s="28" t="s">
        <v>34</v>
      </c>
      <c r="G50" s="29">
        <f t="shared" ref="G50:P50" si="43">SUM(G39:G49)</f>
        <v>48</v>
      </c>
      <c r="H50" s="29">
        <f t="shared" si="43"/>
        <v>36</v>
      </c>
      <c r="I50" s="29">
        <f t="shared" si="43"/>
        <v>11</v>
      </c>
      <c r="J50" s="29">
        <f t="shared" si="43"/>
        <v>20</v>
      </c>
      <c r="K50" s="29">
        <f t="shared" si="43"/>
        <v>10</v>
      </c>
      <c r="L50" s="28">
        <f t="shared" si="43"/>
        <v>16</v>
      </c>
      <c r="M50" s="28">
        <f t="shared" si="43"/>
        <v>155</v>
      </c>
      <c r="N50" s="30">
        <f t="shared" si="43"/>
        <v>20</v>
      </c>
      <c r="O50" s="29">
        <f t="shared" si="43"/>
        <v>53</v>
      </c>
      <c r="P50" s="29">
        <f t="shared" si="43"/>
        <v>73</v>
      </c>
      <c r="Q50" s="35">
        <f t="shared" si="35"/>
        <v>27.397260273972602</v>
      </c>
      <c r="R50" s="27">
        <f>SUM(R39:R49)</f>
        <v>16</v>
      </c>
      <c r="S50" s="29">
        <f>SUM(S39:S49)</f>
        <v>31</v>
      </c>
      <c r="T50" s="29">
        <f>SUM(T39:T49)</f>
        <v>47</v>
      </c>
      <c r="U50" s="35">
        <f t="shared" ref="U50" si="44">IF(T50=0,0,(R50/(R50+S50)*100))</f>
        <v>34.042553191489361</v>
      </c>
      <c r="V50" s="29">
        <f>SUM(V39:V49)</f>
        <v>4</v>
      </c>
      <c r="W50" s="29">
        <f>SUM(W39:W49)</f>
        <v>22</v>
      </c>
      <c r="X50" s="29">
        <f>SUM(X39:X49)</f>
        <v>26</v>
      </c>
      <c r="Y50" s="35">
        <f t="shared" ref="Y50" si="45">IF(X50=0,0,(V50/(V50+W50)*100))</f>
        <v>15.384615384615385</v>
      </c>
      <c r="Z50" s="29">
        <f>SUM(Z39:Z49)</f>
        <v>4</v>
      </c>
      <c r="AA50" s="29">
        <f>SUM(AA39:AA49)</f>
        <v>3</v>
      </c>
      <c r="AB50" s="29">
        <f>SUM(AB39:AB49)</f>
        <v>7</v>
      </c>
      <c r="AC50" s="35">
        <f t="shared" ref="AC50" si="46">IF(AB50=0,0,(Z50/(Z50+AA50)*100))</f>
        <v>57.142857142857139</v>
      </c>
    </row>
    <row r="52" spans="1:29" ht="21.75" thickBot="1" x14ac:dyDescent="0.3">
      <c r="E52" s="33" t="s">
        <v>127</v>
      </c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5.6" customHeight="1" x14ac:dyDescent="0.25">
      <c r="E53" s="331" t="s">
        <v>25</v>
      </c>
      <c r="F53" s="333" t="s">
        <v>24</v>
      </c>
      <c r="G53" s="343" t="s">
        <v>26</v>
      </c>
      <c r="H53" s="342" t="s">
        <v>63</v>
      </c>
      <c r="I53" s="329" t="s">
        <v>15</v>
      </c>
      <c r="J53" s="343" t="s">
        <v>18</v>
      </c>
      <c r="K53" s="329" t="s">
        <v>17</v>
      </c>
      <c r="L53" s="333" t="s">
        <v>16</v>
      </c>
      <c r="M53" s="351" t="s">
        <v>64</v>
      </c>
      <c r="N53" s="345" t="s">
        <v>45</v>
      </c>
      <c r="O53" s="345"/>
      <c r="P53" s="335"/>
      <c r="Q53" s="349" t="s">
        <v>21</v>
      </c>
      <c r="R53" s="348" t="s">
        <v>35</v>
      </c>
      <c r="S53" s="345"/>
      <c r="T53" s="335"/>
      <c r="U53" s="329" t="s">
        <v>22</v>
      </c>
      <c r="V53" s="339" t="s">
        <v>36</v>
      </c>
      <c r="W53" s="345"/>
      <c r="X53" s="335"/>
      <c r="Y53" s="329" t="s">
        <v>23</v>
      </c>
      <c r="Z53" s="339" t="s">
        <v>28</v>
      </c>
      <c r="AA53" s="345"/>
      <c r="AB53" s="335"/>
      <c r="AC53" s="329" t="s">
        <v>29</v>
      </c>
    </row>
    <row r="54" spans="1:29" ht="16.5" thickBot="1" x14ac:dyDescent="0.3">
      <c r="E54" s="332"/>
      <c r="F54" s="334"/>
      <c r="G54" s="344"/>
      <c r="H54" s="330"/>
      <c r="I54" s="330"/>
      <c r="J54" s="344"/>
      <c r="K54" s="330"/>
      <c r="L54" s="334"/>
      <c r="M54" s="352"/>
      <c r="N54" s="226" t="s">
        <v>19</v>
      </c>
      <c r="O54" s="225" t="s">
        <v>20</v>
      </c>
      <c r="P54" s="225" t="s">
        <v>48</v>
      </c>
      <c r="Q54" s="350"/>
      <c r="R54" s="226" t="s">
        <v>19</v>
      </c>
      <c r="S54" s="225" t="s">
        <v>20</v>
      </c>
      <c r="T54" s="225" t="s">
        <v>48</v>
      </c>
      <c r="U54" s="330"/>
      <c r="V54" s="225" t="s">
        <v>19</v>
      </c>
      <c r="W54" s="225" t="s">
        <v>20</v>
      </c>
      <c r="X54" s="225" t="s">
        <v>48</v>
      </c>
      <c r="Y54" s="330"/>
      <c r="Z54" s="225" t="s">
        <v>19</v>
      </c>
      <c r="AA54" s="225" t="s">
        <v>20</v>
      </c>
      <c r="AB54" s="225" t="s">
        <v>48</v>
      </c>
      <c r="AC54" s="330"/>
    </row>
    <row r="55" spans="1:29" ht="21" x14ac:dyDescent="0.25">
      <c r="A55" s="1">
        <v>4</v>
      </c>
      <c r="B55" s="1" t="str">
        <f>F55&amp;A55</f>
        <v>Salim4</v>
      </c>
      <c r="E55" s="10">
        <v>14</v>
      </c>
      <c r="F55" s="11" t="s">
        <v>5</v>
      </c>
      <c r="G55" s="47">
        <f t="shared" ref="G55:G66" si="47">R55*2+V55*3+Z55</f>
        <v>18</v>
      </c>
      <c r="H55" s="47">
        <v>10</v>
      </c>
      <c r="I55" s="47">
        <v>1</v>
      </c>
      <c r="J55" s="47">
        <v>1</v>
      </c>
      <c r="K55" s="47">
        <v>1</v>
      </c>
      <c r="L55" s="48">
        <v>1</v>
      </c>
      <c r="M55" s="79">
        <f t="shared" ref="M55:M66" si="48">G55+2*H55+I55+J55+2*K55-L55</f>
        <v>41</v>
      </c>
      <c r="N55" s="49">
        <f>R55+V55</f>
        <v>8</v>
      </c>
      <c r="O55" s="50">
        <f>S55+W55</f>
        <v>9</v>
      </c>
      <c r="P55" s="50">
        <f t="shared" ref="P55:P66" si="49">N55+O55</f>
        <v>17</v>
      </c>
      <c r="Q55" s="51">
        <f t="shared" ref="Q55:Q66" si="50">IF(P55=0,0,(N55/(N55+O55)*100))</f>
        <v>47.058823529411761</v>
      </c>
      <c r="R55" s="52">
        <v>8</v>
      </c>
      <c r="S55" s="53">
        <v>8</v>
      </c>
      <c r="T55" s="53">
        <f t="shared" ref="T55:T66" si="51">S55+R55</f>
        <v>16</v>
      </c>
      <c r="U55" s="54">
        <f t="shared" ref="U55:U67" si="52">IF(T55=0,0,(R55/(R55+S55)*100))</f>
        <v>50</v>
      </c>
      <c r="V55" s="50">
        <v>0</v>
      </c>
      <c r="W55" s="50">
        <v>1</v>
      </c>
      <c r="X55" s="50">
        <f t="shared" ref="X55:X66" si="53">W55+V55</f>
        <v>1</v>
      </c>
      <c r="Y55" s="51">
        <f t="shared" ref="Y55:Y67" si="54">IF(X55=0,0,(V55/(V55+W55)*100))</f>
        <v>0</v>
      </c>
      <c r="Z55" s="53">
        <v>2</v>
      </c>
      <c r="AA55" s="53">
        <v>2</v>
      </c>
      <c r="AB55" s="53">
        <f t="shared" ref="AB55:AB66" si="55">AA55+Z55</f>
        <v>4</v>
      </c>
      <c r="AC55" s="54">
        <f t="shared" ref="AC55:AC67" si="56">IF(AB55=0,0,(Z55/(Z55+AA55)*100))</f>
        <v>50</v>
      </c>
    </row>
    <row r="56" spans="1:29" ht="21" x14ac:dyDescent="0.25">
      <c r="A56" s="1">
        <v>4</v>
      </c>
      <c r="B56" s="1" t="str">
        <f t="shared" ref="B56:B66" si="57">F56&amp;A56</f>
        <v>Po4</v>
      </c>
      <c r="E56" s="10">
        <v>13</v>
      </c>
      <c r="F56" s="11" t="s">
        <v>4</v>
      </c>
      <c r="G56" s="47">
        <f t="shared" si="47"/>
        <v>4</v>
      </c>
      <c r="H56" s="47">
        <v>10</v>
      </c>
      <c r="I56" s="47">
        <v>2</v>
      </c>
      <c r="J56" s="47">
        <v>0</v>
      </c>
      <c r="K56" s="47">
        <v>2</v>
      </c>
      <c r="L56" s="48">
        <v>3</v>
      </c>
      <c r="M56" s="79">
        <f t="shared" si="48"/>
        <v>27</v>
      </c>
      <c r="N56" s="49">
        <f t="shared" ref="N56:O66" si="58">R56+V56</f>
        <v>1</v>
      </c>
      <c r="O56" s="50">
        <f t="shared" si="58"/>
        <v>7</v>
      </c>
      <c r="P56" s="50">
        <f t="shared" si="49"/>
        <v>8</v>
      </c>
      <c r="Q56" s="51">
        <f t="shared" si="50"/>
        <v>12.5</v>
      </c>
      <c r="R56" s="52">
        <v>1</v>
      </c>
      <c r="S56" s="53">
        <v>7</v>
      </c>
      <c r="T56" s="53">
        <f t="shared" si="51"/>
        <v>8</v>
      </c>
      <c r="U56" s="54">
        <f t="shared" si="52"/>
        <v>12.5</v>
      </c>
      <c r="V56" s="50">
        <v>0</v>
      </c>
      <c r="W56" s="50">
        <v>0</v>
      </c>
      <c r="X56" s="50">
        <f t="shared" si="53"/>
        <v>0</v>
      </c>
      <c r="Y56" s="51">
        <f t="shared" si="54"/>
        <v>0</v>
      </c>
      <c r="Z56" s="53">
        <v>2</v>
      </c>
      <c r="AA56" s="53">
        <v>3</v>
      </c>
      <c r="AB56" s="53">
        <f t="shared" si="55"/>
        <v>5</v>
      </c>
      <c r="AC56" s="54">
        <f t="shared" si="56"/>
        <v>40</v>
      </c>
    </row>
    <row r="57" spans="1:29" ht="21" x14ac:dyDescent="0.25">
      <c r="A57" s="1">
        <v>4</v>
      </c>
      <c r="B57" s="1" t="str">
        <f t="shared" si="57"/>
        <v>Sabbir4</v>
      </c>
      <c r="E57" s="10">
        <v>1</v>
      </c>
      <c r="F57" s="11" t="s">
        <v>98</v>
      </c>
      <c r="G57" s="47">
        <f t="shared" si="47"/>
        <v>4</v>
      </c>
      <c r="H57" s="47">
        <v>10</v>
      </c>
      <c r="I57" s="47">
        <v>0</v>
      </c>
      <c r="J57" s="47">
        <v>1</v>
      </c>
      <c r="K57" s="47">
        <v>1</v>
      </c>
      <c r="L57" s="48">
        <v>2</v>
      </c>
      <c r="M57" s="79">
        <f t="shared" si="48"/>
        <v>25</v>
      </c>
      <c r="N57" s="49">
        <f t="shared" si="58"/>
        <v>2</v>
      </c>
      <c r="O57" s="50">
        <f t="shared" si="58"/>
        <v>3</v>
      </c>
      <c r="P57" s="50">
        <f t="shared" si="49"/>
        <v>5</v>
      </c>
      <c r="Q57" s="51">
        <f t="shared" si="50"/>
        <v>40</v>
      </c>
      <c r="R57" s="52">
        <v>2</v>
      </c>
      <c r="S57" s="53">
        <v>3</v>
      </c>
      <c r="T57" s="53">
        <f t="shared" si="51"/>
        <v>5</v>
      </c>
      <c r="U57" s="54">
        <f t="shared" si="52"/>
        <v>40</v>
      </c>
      <c r="V57" s="50">
        <v>0</v>
      </c>
      <c r="W57" s="50">
        <v>0</v>
      </c>
      <c r="X57" s="50">
        <f t="shared" si="53"/>
        <v>0</v>
      </c>
      <c r="Y57" s="51">
        <f t="shared" si="54"/>
        <v>0</v>
      </c>
      <c r="Z57" s="53">
        <v>0</v>
      </c>
      <c r="AA57" s="53">
        <v>0</v>
      </c>
      <c r="AB57" s="53">
        <f t="shared" si="55"/>
        <v>0</v>
      </c>
      <c r="AC57" s="54">
        <f t="shared" si="56"/>
        <v>0</v>
      </c>
    </row>
    <row r="58" spans="1:29" ht="21" x14ac:dyDescent="0.25">
      <c r="A58" s="1">
        <v>4</v>
      </c>
      <c r="B58" s="1" t="str">
        <f t="shared" si="57"/>
        <v>Azim4</v>
      </c>
      <c r="E58" s="10">
        <v>5</v>
      </c>
      <c r="F58" s="11" t="s">
        <v>8</v>
      </c>
      <c r="G58" s="47">
        <f t="shared" si="47"/>
        <v>3</v>
      </c>
      <c r="H58" s="47">
        <v>4</v>
      </c>
      <c r="I58" s="47">
        <v>0</v>
      </c>
      <c r="J58" s="47">
        <v>5</v>
      </c>
      <c r="K58" s="47">
        <v>0</v>
      </c>
      <c r="L58" s="48">
        <v>2</v>
      </c>
      <c r="M58" s="79">
        <f t="shared" si="48"/>
        <v>14</v>
      </c>
      <c r="N58" s="49">
        <f t="shared" si="58"/>
        <v>1</v>
      </c>
      <c r="O58" s="50">
        <f t="shared" si="58"/>
        <v>5</v>
      </c>
      <c r="P58" s="50">
        <f t="shared" si="49"/>
        <v>6</v>
      </c>
      <c r="Q58" s="51">
        <f t="shared" si="50"/>
        <v>16.666666666666664</v>
      </c>
      <c r="R58" s="52">
        <v>1</v>
      </c>
      <c r="S58" s="53">
        <v>2</v>
      </c>
      <c r="T58" s="53">
        <f t="shared" si="51"/>
        <v>3</v>
      </c>
      <c r="U58" s="54">
        <f t="shared" si="52"/>
        <v>33.333333333333329</v>
      </c>
      <c r="V58" s="50">
        <v>0</v>
      </c>
      <c r="W58" s="50">
        <v>3</v>
      </c>
      <c r="X58" s="50">
        <f t="shared" si="53"/>
        <v>3</v>
      </c>
      <c r="Y58" s="51">
        <f t="shared" si="54"/>
        <v>0</v>
      </c>
      <c r="Z58" s="53">
        <v>1</v>
      </c>
      <c r="AA58" s="53">
        <v>3</v>
      </c>
      <c r="AB58" s="53">
        <f t="shared" si="55"/>
        <v>4</v>
      </c>
      <c r="AC58" s="54">
        <f t="shared" si="56"/>
        <v>25</v>
      </c>
    </row>
    <row r="59" spans="1:29" ht="21" x14ac:dyDescent="0.25">
      <c r="A59" s="1">
        <v>4</v>
      </c>
      <c r="B59" s="1" t="str">
        <f t="shared" si="57"/>
        <v>Cheng4</v>
      </c>
      <c r="E59" s="10">
        <v>9</v>
      </c>
      <c r="F59" s="11" t="s">
        <v>3</v>
      </c>
      <c r="G59" s="47">
        <f t="shared" si="47"/>
        <v>4</v>
      </c>
      <c r="H59" s="47">
        <v>3</v>
      </c>
      <c r="I59" s="47">
        <v>2</v>
      </c>
      <c r="J59" s="47">
        <v>2</v>
      </c>
      <c r="K59" s="47">
        <v>0</v>
      </c>
      <c r="L59" s="48">
        <v>5</v>
      </c>
      <c r="M59" s="79">
        <f t="shared" si="48"/>
        <v>9</v>
      </c>
      <c r="N59" s="49">
        <f t="shared" si="58"/>
        <v>2</v>
      </c>
      <c r="O59" s="50">
        <f t="shared" si="58"/>
        <v>5</v>
      </c>
      <c r="P59" s="50">
        <f t="shared" si="49"/>
        <v>7</v>
      </c>
      <c r="Q59" s="51">
        <f t="shared" si="50"/>
        <v>28.571428571428569</v>
      </c>
      <c r="R59" s="52">
        <v>2</v>
      </c>
      <c r="S59" s="53">
        <v>3</v>
      </c>
      <c r="T59" s="53">
        <f t="shared" si="51"/>
        <v>5</v>
      </c>
      <c r="U59" s="54">
        <f t="shared" si="52"/>
        <v>40</v>
      </c>
      <c r="V59" s="50">
        <v>0</v>
      </c>
      <c r="W59" s="50">
        <v>2</v>
      </c>
      <c r="X59" s="50">
        <f t="shared" si="53"/>
        <v>2</v>
      </c>
      <c r="Y59" s="51">
        <f t="shared" si="54"/>
        <v>0</v>
      </c>
      <c r="Z59" s="53">
        <v>0</v>
      </c>
      <c r="AA59" s="53">
        <v>2</v>
      </c>
      <c r="AB59" s="53">
        <f t="shared" si="55"/>
        <v>2</v>
      </c>
      <c r="AC59" s="54">
        <f t="shared" si="56"/>
        <v>0</v>
      </c>
    </row>
    <row r="60" spans="1:29" ht="21" x14ac:dyDescent="0.25">
      <c r="A60" s="1">
        <v>4</v>
      </c>
      <c r="B60" s="1" t="str">
        <f t="shared" si="57"/>
        <v>Leh4</v>
      </c>
      <c r="E60" s="10">
        <v>12</v>
      </c>
      <c r="F60" s="11" t="s">
        <v>7</v>
      </c>
      <c r="G60" s="47">
        <f t="shared" si="47"/>
        <v>3</v>
      </c>
      <c r="H60" s="47">
        <v>4</v>
      </c>
      <c r="I60" s="47">
        <v>0</v>
      </c>
      <c r="J60" s="47">
        <v>0</v>
      </c>
      <c r="K60" s="47">
        <v>0</v>
      </c>
      <c r="L60" s="48">
        <v>2</v>
      </c>
      <c r="M60" s="79">
        <f t="shared" si="48"/>
        <v>9</v>
      </c>
      <c r="N60" s="49">
        <f t="shared" si="58"/>
        <v>1</v>
      </c>
      <c r="O60" s="50">
        <f t="shared" si="58"/>
        <v>5</v>
      </c>
      <c r="P60" s="50">
        <f t="shared" si="49"/>
        <v>6</v>
      </c>
      <c r="Q60" s="51">
        <f t="shared" si="50"/>
        <v>16.666666666666664</v>
      </c>
      <c r="R60" s="52">
        <v>1</v>
      </c>
      <c r="S60" s="53">
        <v>4</v>
      </c>
      <c r="T60" s="53">
        <f t="shared" si="51"/>
        <v>5</v>
      </c>
      <c r="U60" s="54">
        <f t="shared" si="52"/>
        <v>20</v>
      </c>
      <c r="V60" s="50">
        <v>0</v>
      </c>
      <c r="W60" s="50">
        <v>1</v>
      </c>
      <c r="X60" s="50">
        <f t="shared" si="53"/>
        <v>1</v>
      </c>
      <c r="Y60" s="51">
        <f t="shared" si="54"/>
        <v>0</v>
      </c>
      <c r="Z60" s="53">
        <v>1</v>
      </c>
      <c r="AA60" s="53">
        <v>1</v>
      </c>
      <c r="AB60" s="53">
        <f t="shared" si="55"/>
        <v>2</v>
      </c>
      <c r="AC60" s="54">
        <f t="shared" si="56"/>
        <v>50</v>
      </c>
    </row>
    <row r="61" spans="1:29" ht="21" x14ac:dyDescent="0.25">
      <c r="A61" s="1">
        <v>4</v>
      </c>
      <c r="B61" s="1" t="str">
        <f t="shared" si="57"/>
        <v>Chem4</v>
      </c>
      <c r="E61" s="10">
        <v>8</v>
      </c>
      <c r="F61" s="11" t="s">
        <v>1</v>
      </c>
      <c r="G61" s="47">
        <f t="shared" si="47"/>
        <v>3</v>
      </c>
      <c r="H61" s="47">
        <v>2</v>
      </c>
      <c r="I61" s="47">
        <v>0</v>
      </c>
      <c r="J61" s="47">
        <v>2</v>
      </c>
      <c r="K61" s="47">
        <v>0</v>
      </c>
      <c r="L61" s="48">
        <v>3</v>
      </c>
      <c r="M61" s="79">
        <f t="shared" si="48"/>
        <v>6</v>
      </c>
      <c r="N61" s="49">
        <f t="shared" si="58"/>
        <v>1</v>
      </c>
      <c r="O61" s="50">
        <f t="shared" si="58"/>
        <v>7</v>
      </c>
      <c r="P61" s="50">
        <f t="shared" si="49"/>
        <v>8</v>
      </c>
      <c r="Q61" s="51">
        <f t="shared" si="50"/>
        <v>12.5</v>
      </c>
      <c r="R61" s="52">
        <v>1</v>
      </c>
      <c r="S61" s="53">
        <v>6</v>
      </c>
      <c r="T61" s="53">
        <f t="shared" si="51"/>
        <v>7</v>
      </c>
      <c r="U61" s="54">
        <f t="shared" si="52"/>
        <v>14.285714285714285</v>
      </c>
      <c r="V61" s="50">
        <v>0</v>
      </c>
      <c r="W61" s="50">
        <v>1</v>
      </c>
      <c r="X61" s="50">
        <f t="shared" si="53"/>
        <v>1</v>
      </c>
      <c r="Y61" s="51">
        <f t="shared" si="54"/>
        <v>0</v>
      </c>
      <c r="Z61" s="53">
        <v>1</v>
      </c>
      <c r="AA61" s="53">
        <v>1</v>
      </c>
      <c r="AB61" s="53">
        <f t="shared" si="55"/>
        <v>2</v>
      </c>
      <c r="AC61" s="54">
        <f t="shared" si="56"/>
        <v>50</v>
      </c>
    </row>
    <row r="62" spans="1:29" ht="21" x14ac:dyDescent="0.25">
      <c r="A62" s="1">
        <v>4</v>
      </c>
      <c r="B62" s="1" t="str">
        <f t="shared" si="57"/>
        <v>Cahmi4</v>
      </c>
      <c r="E62" s="10">
        <v>7</v>
      </c>
      <c r="F62" s="11" t="s">
        <v>11</v>
      </c>
      <c r="G62" s="47">
        <f t="shared" si="47"/>
        <v>2</v>
      </c>
      <c r="H62" s="47">
        <v>2</v>
      </c>
      <c r="I62" s="47">
        <v>0</v>
      </c>
      <c r="J62" s="47">
        <v>1</v>
      </c>
      <c r="K62" s="47">
        <v>0</v>
      </c>
      <c r="L62" s="48">
        <v>2</v>
      </c>
      <c r="M62" s="79">
        <f t="shared" si="48"/>
        <v>5</v>
      </c>
      <c r="N62" s="49">
        <f t="shared" si="58"/>
        <v>1</v>
      </c>
      <c r="O62" s="50">
        <f t="shared" si="58"/>
        <v>1</v>
      </c>
      <c r="P62" s="50">
        <f t="shared" si="49"/>
        <v>2</v>
      </c>
      <c r="Q62" s="51">
        <f t="shared" si="50"/>
        <v>50</v>
      </c>
      <c r="R62" s="52">
        <v>1</v>
      </c>
      <c r="S62" s="53">
        <v>1</v>
      </c>
      <c r="T62" s="53">
        <f t="shared" si="51"/>
        <v>2</v>
      </c>
      <c r="U62" s="54">
        <f t="shared" si="52"/>
        <v>50</v>
      </c>
      <c r="V62" s="50">
        <v>0</v>
      </c>
      <c r="W62" s="50">
        <v>0</v>
      </c>
      <c r="X62" s="50">
        <f t="shared" si="53"/>
        <v>0</v>
      </c>
      <c r="Y62" s="51">
        <f t="shared" si="54"/>
        <v>0</v>
      </c>
      <c r="Z62" s="53">
        <v>0</v>
      </c>
      <c r="AA62" s="53">
        <v>1</v>
      </c>
      <c r="AB62" s="53">
        <f t="shared" si="55"/>
        <v>1</v>
      </c>
      <c r="AC62" s="54">
        <f t="shared" si="56"/>
        <v>0</v>
      </c>
    </row>
    <row r="63" spans="1:29" ht="21" x14ac:dyDescent="0.25">
      <c r="A63" s="1">
        <v>4</v>
      </c>
      <c r="B63" s="1" t="str">
        <f t="shared" si="57"/>
        <v>Iky4</v>
      </c>
      <c r="E63" s="10">
        <v>10</v>
      </c>
      <c r="F63" s="11" t="s">
        <v>10</v>
      </c>
      <c r="G63" s="47">
        <f t="shared" si="47"/>
        <v>2</v>
      </c>
      <c r="H63" s="47">
        <v>0</v>
      </c>
      <c r="I63" s="47">
        <v>0</v>
      </c>
      <c r="J63" s="47">
        <v>4</v>
      </c>
      <c r="K63" s="47">
        <v>0</v>
      </c>
      <c r="L63" s="48">
        <v>1</v>
      </c>
      <c r="M63" s="79">
        <f t="shared" si="48"/>
        <v>5</v>
      </c>
      <c r="N63" s="49">
        <f t="shared" si="58"/>
        <v>1</v>
      </c>
      <c r="O63" s="50">
        <f t="shared" si="58"/>
        <v>6</v>
      </c>
      <c r="P63" s="50">
        <f t="shared" si="49"/>
        <v>7</v>
      </c>
      <c r="Q63" s="51">
        <f t="shared" si="50"/>
        <v>14.285714285714285</v>
      </c>
      <c r="R63" s="52">
        <v>1</v>
      </c>
      <c r="S63" s="53">
        <v>0</v>
      </c>
      <c r="T63" s="53">
        <f t="shared" si="51"/>
        <v>1</v>
      </c>
      <c r="U63" s="54">
        <f t="shared" si="52"/>
        <v>100</v>
      </c>
      <c r="V63" s="50">
        <v>0</v>
      </c>
      <c r="W63" s="50">
        <v>6</v>
      </c>
      <c r="X63" s="50">
        <f t="shared" si="53"/>
        <v>6</v>
      </c>
      <c r="Y63" s="51">
        <f t="shared" si="54"/>
        <v>0</v>
      </c>
      <c r="Z63" s="53">
        <v>0</v>
      </c>
      <c r="AA63" s="53">
        <v>0</v>
      </c>
      <c r="AB63" s="53">
        <f t="shared" si="55"/>
        <v>0</v>
      </c>
      <c r="AC63" s="54">
        <f t="shared" si="56"/>
        <v>0</v>
      </c>
    </row>
    <row r="64" spans="1:29" ht="21" x14ac:dyDescent="0.25">
      <c r="A64" s="1">
        <v>4</v>
      </c>
      <c r="B64" s="1" t="str">
        <f t="shared" si="57"/>
        <v>Kisyok4</v>
      </c>
      <c r="E64" s="10">
        <v>11</v>
      </c>
      <c r="F64" s="11" t="s">
        <v>12</v>
      </c>
      <c r="G64" s="47">
        <f t="shared" si="47"/>
        <v>0</v>
      </c>
      <c r="H64" s="47">
        <v>2</v>
      </c>
      <c r="I64" s="47">
        <v>0</v>
      </c>
      <c r="J64" s="47">
        <v>0</v>
      </c>
      <c r="K64" s="47">
        <v>0</v>
      </c>
      <c r="L64" s="48">
        <v>0</v>
      </c>
      <c r="M64" s="79">
        <f t="shared" si="48"/>
        <v>4</v>
      </c>
      <c r="N64" s="49">
        <f t="shared" si="58"/>
        <v>0</v>
      </c>
      <c r="O64" s="50">
        <f t="shared" si="58"/>
        <v>1</v>
      </c>
      <c r="P64" s="50">
        <f t="shared" si="49"/>
        <v>1</v>
      </c>
      <c r="Q64" s="51">
        <f t="shared" si="50"/>
        <v>0</v>
      </c>
      <c r="R64" s="52">
        <v>0</v>
      </c>
      <c r="S64" s="53">
        <v>1</v>
      </c>
      <c r="T64" s="53">
        <f t="shared" si="51"/>
        <v>1</v>
      </c>
      <c r="U64" s="54">
        <f t="shared" si="52"/>
        <v>0</v>
      </c>
      <c r="V64" s="50">
        <v>0</v>
      </c>
      <c r="W64" s="50">
        <v>0</v>
      </c>
      <c r="X64" s="50">
        <f t="shared" si="53"/>
        <v>0</v>
      </c>
      <c r="Y64" s="51">
        <f t="shared" si="54"/>
        <v>0</v>
      </c>
      <c r="Z64" s="53">
        <v>0</v>
      </c>
      <c r="AA64" s="53">
        <v>0</v>
      </c>
      <c r="AB64" s="53">
        <f t="shared" si="55"/>
        <v>0</v>
      </c>
      <c r="AC64" s="54">
        <f t="shared" si="56"/>
        <v>0</v>
      </c>
    </row>
    <row r="65" spans="1:29" ht="21" x14ac:dyDescent="0.25">
      <c r="A65" s="1">
        <v>4</v>
      </c>
      <c r="B65" s="1" t="str">
        <f t="shared" si="57"/>
        <v>Zaki4</v>
      </c>
      <c r="E65" s="10">
        <v>15</v>
      </c>
      <c r="F65" s="11" t="s">
        <v>6</v>
      </c>
      <c r="G65" s="47">
        <f t="shared" si="47"/>
        <v>2</v>
      </c>
      <c r="H65" s="47">
        <v>1</v>
      </c>
      <c r="I65" s="47">
        <v>0</v>
      </c>
      <c r="J65" s="47">
        <v>0</v>
      </c>
      <c r="K65" s="47">
        <v>0</v>
      </c>
      <c r="L65" s="48">
        <v>0</v>
      </c>
      <c r="M65" s="79">
        <f t="shared" si="48"/>
        <v>4</v>
      </c>
      <c r="N65" s="49">
        <f t="shared" si="58"/>
        <v>0</v>
      </c>
      <c r="O65" s="50">
        <f t="shared" si="58"/>
        <v>3</v>
      </c>
      <c r="P65" s="50">
        <f t="shared" si="49"/>
        <v>3</v>
      </c>
      <c r="Q65" s="51">
        <f t="shared" si="50"/>
        <v>0</v>
      </c>
      <c r="R65" s="52">
        <v>0</v>
      </c>
      <c r="S65" s="53">
        <v>2</v>
      </c>
      <c r="T65" s="53">
        <f t="shared" si="51"/>
        <v>2</v>
      </c>
      <c r="U65" s="54">
        <f t="shared" si="52"/>
        <v>0</v>
      </c>
      <c r="V65" s="50">
        <v>0</v>
      </c>
      <c r="W65" s="50">
        <v>1</v>
      </c>
      <c r="X65" s="50">
        <f t="shared" si="53"/>
        <v>1</v>
      </c>
      <c r="Y65" s="51">
        <f t="shared" si="54"/>
        <v>0</v>
      </c>
      <c r="Z65" s="53">
        <v>2</v>
      </c>
      <c r="AA65" s="53">
        <v>4</v>
      </c>
      <c r="AB65" s="53">
        <f t="shared" si="55"/>
        <v>6</v>
      </c>
      <c r="AC65" s="54">
        <f t="shared" si="56"/>
        <v>33.333333333333329</v>
      </c>
    </row>
    <row r="66" spans="1:29" ht="21.75" thickBot="1" x14ac:dyDescent="0.3">
      <c r="A66" s="1">
        <v>4</v>
      </c>
      <c r="B66" s="1" t="str">
        <f t="shared" si="57"/>
        <v>Arif4</v>
      </c>
      <c r="E66" s="10">
        <v>4</v>
      </c>
      <c r="F66" s="11" t="s">
        <v>9</v>
      </c>
      <c r="G66" s="47">
        <f t="shared" si="47"/>
        <v>0</v>
      </c>
      <c r="H66" s="47">
        <v>0</v>
      </c>
      <c r="I66" s="47">
        <v>0</v>
      </c>
      <c r="J66" s="47">
        <v>0</v>
      </c>
      <c r="K66" s="47">
        <v>0</v>
      </c>
      <c r="L66" s="48">
        <v>0</v>
      </c>
      <c r="M66" s="79">
        <f t="shared" si="48"/>
        <v>0</v>
      </c>
      <c r="N66" s="49">
        <f t="shared" si="58"/>
        <v>0</v>
      </c>
      <c r="O66" s="50">
        <f t="shared" si="58"/>
        <v>0</v>
      </c>
      <c r="P66" s="50">
        <f t="shared" si="49"/>
        <v>0</v>
      </c>
      <c r="Q66" s="51">
        <f t="shared" si="50"/>
        <v>0</v>
      </c>
      <c r="R66" s="52">
        <v>0</v>
      </c>
      <c r="S66" s="53">
        <v>0</v>
      </c>
      <c r="T66" s="53">
        <f t="shared" si="51"/>
        <v>0</v>
      </c>
      <c r="U66" s="54">
        <f t="shared" si="52"/>
        <v>0</v>
      </c>
      <c r="V66" s="50">
        <v>0</v>
      </c>
      <c r="W66" s="50">
        <v>0</v>
      </c>
      <c r="X66" s="50">
        <f t="shared" si="53"/>
        <v>0</v>
      </c>
      <c r="Y66" s="51">
        <f t="shared" si="54"/>
        <v>0</v>
      </c>
      <c r="Z66" s="53">
        <v>0</v>
      </c>
      <c r="AA66" s="53">
        <v>0</v>
      </c>
      <c r="AB66" s="53">
        <f t="shared" si="55"/>
        <v>0</v>
      </c>
      <c r="AC66" s="54">
        <f t="shared" si="56"/>
        <v>0</v>
      </c>
    </row>
    <row r="67" spans="1:29" ht="21.75" thickBot="1" x14ac:dyDescent="0.3">
      <c r="E67" s="27" t="s">
        <v>33</v>
      </c>
      <c r="F67" s="28" t="s">
        <v>34</v>
      </c>
      <c r="G67" s="29">
        <f t="shared" ref="G67:P67" si="59">SUM(G55:G66)</f>
        <v>45</v>
      </c>
      <c r="H67" s="29">
        <f t="shared" si="59"/>
        <v>48</v>
      </c>
      <c r="I67" s="29">
        <f t="shared" si="59"/>
        <v>5</v>
      </c>
      <c r="J67" s="29">
        <f t="shared" si="59"/>
        <v>16</v>
      </c>
      <c r="K67" s="29">
        <f t="shared" si="59"/>
        <v>4</v>
      </c>
      <c r="L67" s="28">
        <f t="shared" si="59"/>
        <v>21</v>
      </c>
      <c r="M67" s="28">
        <f t="shared" si="59"/>
        <v>149</v>
      </c>
      <c r="N67" s="30">
        <f t="shared" si="59"/>
        <v>18</v>
      </c>
      <c r="O67" s="29">
        <f t="shared" si="59"/>
        <v>52</v>
      </c>
      <c r="P67" s="29">
        <f t="shared" si="59"/>
        <v>70</v>
      </c>
      <c r="Q67" s="35">
        <f>IF(P67=0,0,(N67/(N67+O67)*100))</f>
        <v>25.714285714285712</v>
      </c>
      <c r="R67" s="27">
        <f>SUM(R55:R66)</f>
        <v>18</v>
      </c>
      <c r="S67" s="29">
        <f>SUM(S55:S66)</f>
        <v>37</v>
      </c>
      <c r="T67" s="29">
        <f>SUM(T55:T66)</f>
        <v>55</v>
      </c>
      <c r="U67" s="35">
        <f t="shared" si="52"/>
        <v>32.727272727272727</v>
      </c>
      <c r="V67" s="29">
        <f>SUM(V55:V66)</f>
        <v>0</v>
      </c>
      <c r="W67" s="29">
        <f>SUM(W55:W66)</f>
        <v>15</v>
      </c>
      <c r="X67" s="29">
        <f>SUM(X55:X66)</f>
        <v>15</v>
      </c>
      <c r="Y67" s="35">
        <f t="shared" si="54"/>
        <v>0</v>
      </c>
      <c r="Z67" s="29">
        <f>SUM(Z55:Z66)</f>
        <v>9</v>
      </c>
      <c r="AA67" s="29">
        <f>SUM(AA55:AA66)</f>
        <v>17</v>
      </c>
      <c r="AB67" s="29">
        <f>SUM(AB55:AB66)</f>
        <v>26</v>
      </c>
      <c r="AC67" s="35">
        <f t="shared" si="56"/>
        <v>34.615384615384613</v>
      </c>
    </row>
    <row r="69" spans="1:29" ht="21.75" thickBot="1" x14ac:dyDescent="0.3">
      <c r="E69" s="33" t="s">
        <v>130</v>
      </c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5.6" customHeight="1" x14ac:dyDescent="0.25">
      <c r="E70" s="331" t="s">
        <v>25</v>
      </c>
      <c r="F70" s="333" t="s">
        <v>24</v>
      </c>
      <c r="G70" s="343" t="s">
        <v>26</v>
      </c>
      <c r="H70" s="342" t="s">
        <v>63</v>
      </c>
      <c r="I70" s="329" t="s">
        <v>15</v>
      </c>
      <c r="J70" s="343" t="s">
        <v>18</v>
      </c>
      <c r="K70" s="329" t="s">
        <v>17</v>
      </c>
      <c r="L70" s="333" t="s">
        <v>16</v>
      </c>
      <c r="M70" s="351" t="s">
        <v>64</v>
      </c>
      <c r="N70" s="345" t="s">
        <v>45</v>
      </c>
      <c r="O70" s="345"/>
      <c r="P70" s="335"/>
      <c r="Q70" s="349" t="s">
        <v>21</v>
      </c>
      <c r="R70" s="348" t="s">
        <v>35</v>
      </c>
      <c r="S70" s="345"/>
      <c r="T70" s="335"/>
      <c r="U70" s="329" t="s">
        <v>22</v>
      </c>
      <c r="V70" s="339" t="s">
        <v>36</v>
      </c>
      <c r="W70" s="345"/>
      <c r="X70" s="335"/>
      <c r="Y70" s="329" t="s">
        <v>23</v>
      </c>
      <c r="Z70" s="339" t="s">
        <v>28</v>
      </c>
      <c r="AA70" s="345"/>
      <c r="AB70" s="335"/>
      <c r="AC70" s="329" t="s">
        <v>29</v>
      </c>
    </row>
    <row r="71" spans="1:29" ht="16.5" thickBot="1" x14ac:dyDescent="0.3">
      <c r="E71" s="332"/>
      <c r="F71" s="334"/>
      <c r="G71" s="344"/>
      <c r="H71" s="330"/>
      <c r="I71" s="330"/>
      <c r="J71" s="344"/>
      <c r="K71" s="330"/>
      <c r="L71" s="334"/>
      <c r="M71" s="352"/>
      <c r="N71" s="226" t="s">
        <v>19</v>
      </c>
      <c r="O71" s="225" t="s">
        <v>20</v>
      </c>
      <c r="P71" s="225" t="s">
        <v>48</v>
      </c>
      <c r="Q71" s="350"/>
      <c r="R71" s="226" t="s">
        <v>19</v>
      </c>
      <c r="S71" s="225" t="s">
        <v>20</v>
      </c>
      <c r="T71" s="225" t="s">
        <v>48</v>
      </c>
      <c r="U71" s="330"/>
      <c r="V71" s="225" t="s">
        <v>19</v>
      </c>
      <c r="W71" s="225" t="s">
        <v>20</v>
      </c>
      <c r="X71" s="225" t="s">
        <v>48</v>
      </c>
      <c r="Y71" s="330"/>
      <c r="Z71" s="225" t="s">
        <v>19</v>
      </c>
      <c r="AA71" s="225" t="s">
        <v>20</v>
      </c>
      <c r="AB71" s="225" t="s">
        <v>48</v>
      </c>
      <c r="AC71" s="330"/>
    </row>
    <row r="72" spans="1:29" ht="21" x14ac:dyDescent="0.25">
      <c r="A72" s="1">
        <v>5</v>
      </c>
      <c r="B72" s="1" t="str">
        <f>F72&amp;A72</f>
        <v>Chem5</v>
      </c>
      <c r="E72" s="10">
        <v>8</v>
      </c>
      <c r="F72" s="11" t="s">
        <v>1</v>
      </c>
      <c r="G72" s="47">
        <f t="shared" ref="G72:G81" si="60">R72*2+V72*3+Z72</f>
        <v>11</v>
      </c>
      <c r="H72" s="47">
        <v>7</v>
      </c>
      <c r="I72" s="47">
        <v>1</v>
      </c>
      <c r="J72" s="47">
        <v>5</v>
      </c>
      <c r="K72" s="47">
        <v>0</v>
      </c>
      <c r="L72" s="48">
        <v>3</v>
      </c>
      <c r="M72" s="79">
        <f t="shared" ref="M72:M81" si="61">G72+2*H72+I72+J72+2*K72-L72</f>
        <v>28</v>
      </c>
      <c r="N72" s="49">
        <f t="shared" ref="N72:O73" si="62">R72+V72+Z72</f>
        <v>6</v>
      </c>
      <c r="O72" s="50">
        <f t="shared" si="62"/>
        <v>8</v>
      </c>
      <c r="P72" s="50">
        <f t="shared" ref="P72:P81" si="63">N72+O72</f>
        <v>14</v>
      </c>
      <c r="Q72" s="51">
        <f t="shared" ref="Q72:Q81" si="64">IF(P72=0,0,(N72/(N72+O72)*100))</f>
        <v>42.857142857142854</v>
      </c>
      <c r="R72" s="52">
        <v>5</v>
      </c>
      <c r="S72" s="53">
        <v>6</v>
      </c>
      <c r="T72" s="53">
        <f t="shared" ref="T72:T81" si="65">S72+R72</f>
        <v>11</v>
      </c>
      <c r="U72" s="54">
        <f t="shared" ref="U72:U82" si="66">IF(T72=0,0,(R72/(R72+S72)*100))</f>
        <v>45.454545454545453</v>
      </c>
      <c r="V72" s="50">
        <v>0</v>
      </c>
      <c r="W72" s="50">
        <v>1</v>
      </c>
      <c r="X72" s="50">
        <f t="shared" ref="X72:X81" si="67">W72+V72</f>
        <v>1</v>
      </c>
      <c r="Y72" s="51">
        <f t="shared" ref="Y72:Y82" si="68">IF(X72=0,0,(V72/(V72+W72)*100))</f>
        <v>0</v>
      </c>
      <c r="Z72" s="53">
        <v>1</v>
      </c>
      <c r="AA72" s="53">
        <v>1</v>
      </c>
      <c r="AB72" s="53">
        <f t="shared" ref="AB72:AB81" si="69">AA72+Z72</f>
        <v>2</v>
      </c>
      <c r="AC72" s="54">
        <f t="shared" ref="AC72:AC82" si="70">IF(AB72=0,0,(Z72/(Z72+AA72)*100))</f>
        <v>50</v>
      </c>
    </row>
    <row r="73" spans="1:29" ht="21" x14ac:dyDescent="0.25">
      <c r="A73" s="1">
        <v>5</v>
      </c>
      <c r="B73" s="1" t="str">
        <f t="shared" ref="B73:B81" si="71">F73&amp;A73</f>
        <v>Po5</v>
      </c>
      <c r="E73" s="10">
        <v>13</v>
      </c>
      <c r="F73" s="11" t="s">
        <v>4</v>
      </c>
      <c r="G73" s="47">
        <f t="shared" si="60"/>
        <v>17</v>
      </c>
      <c r="H73" s="47">
        <v>3</v>
      </c>
      <c r="I73" s="47">
        <v>0</v>
      </c>
      <c r="J73" s="47">
        <v>2</v>
      </c>
      <c r="K73" s="47">
        <v>0</v>
      </c>
      <c r="L73" s="48">
        <v>1</v>
      </c>
      <c r="M73" s="79">
        <f t="shared" si="61"/>
        <v>24</v>
      </c>
      <c r="N73" s="49">
        <f t="shared" si="62"/>
        <v>10</v>
      </c>
      <c r="O73" s="50">
        <f t="shared" si="62"/>
        <v>8</v>
      </c>
      <c r="P73" s="50">
        <f t="shared" si="63"/>
        <v>18</v>
      </c>
      <c r="Q73" s="51">
        <f t="shared" si="64"/>
        <v>55.555555555555557</v>
      </c>
      <c r="R73" s="52">
        <v>7</v>
      </c>
      <c r="S73" s="53">
        <v>2</v>
      </c>
      <c r="T73" s="53">
        <f t="shared" si="65"/>
        <v>9</v>
      </c>
      <c r="U73" s="54">
        <f t="shared" si="66"/>
        <v>77.777777777777786</v>
      </c>
      <c r="V73" s="50">
        <v>0</v>
      </c>
      <c r="W73" s="50">
        <v>0</v>
      </c>
      <c r="X73" s="50">
        <f t="shared" si="67"/>
        <v>0</v>
      </c>
      <c r="Y73" s="51">
        <f t="shared" si="68"/>
        <v>0</v>
      </c>
      <c r="Z73" s="53">
        <v>3</v>
      </c>
      <c r="AA73" s="53">
        <v>6</v>
      </c>
      <c r="AB73" s="53">
        <f t="shared" si="69"/>
        <v>9</v>
      </c>
      <c r="AC73" s="54">
        <f t="shared" si="70"/>
        <v>33.333333333333329</v>
      </c>
    </row>
    <row r="74" spans="1:29" ht="21" x14ac:dyDescent="0.25">
      <c r="A74" s="1">
        <v>5</v>
      </c>
      <c r="B74" s="1" t="str">
        <f t="shared" si="71"/>
        <v>Sabbir5</v>
      </c>
      <c r="E74" s="10">
        <v>1</v>
      </c>
      <c r="F74" s="11" t="s">
        <v>98</v>
      </c>
      <c r="G74" s="47">
        <f t="shared" si="60"/>
        <v>10</v>
      </c>
      <c r="H74" s="47">
        <v>5</v>
      </c>
      <c r="I74" s="47">
        <v>0</v>
      </c>
      <c r="J74" s="47">
        <v>1</v>
      </c>
      <c r="K74" s="47">
        <v>0</v>
      </c>
      <c r="L74" s="48">
        <v>0</v>
      </c>
      <c r="M74" s="79">
        <f t="shared" si="61"/>
        <v>21</v>
      </c>
      <c r="N74" s="49">
        <f>R74+V74</f>
        <v>5</v>
      </c>
      <c r="O74" s="50">
        <f>S74+W74</f>
        <v>3</v>
      </c>
      <c r="P74" s="50">
        <f t="shared" si="63"/>
        <v>8</v>
      </c>
      <c r="Q74" s="51">
        <f t="shared" si="64"/>
        <v>62.5</v>
      </c>
      <c r="R74" s="52">
        <v>5</v>
      </c>
      <c r="S74" s="53">
        <v>3</v>
      </c>
      <c r="T74" s="53">
        <f t="shared" si="65"/>
        <v>8</v>
      </c>
      <c r="U74" s="54">
        <f t="shared" si="66"/>
        <v>62.5</v>
      </c>
      <c r="V74" s="50">
        <v>0</v>
      </c>
      <c r="W74" s="50">
        <v>0</v>
      </c>
      <c r="X74" s="50">
        <f t="shared" si="67"/>
        <v>0</v>
      </c>
      <c r="Y74" s="51">
        <f t="shared" si="68"/>
        <v>0</v>
      </c>
      <c r="Z74" s="53">
        <v>0</v>
      </c>
      <c r="AA74" s="53">
        <v>0</v>
      </c>
      <c r="AB74" s="53">
        <f t="shared" si="69"/>
        <v>0</v>
      </c>
      <c r="AC74" s="54">
        <f t="shared" si="70"/>
        <v>0</v>
      </c>
    </row>
    <row r="75" spans="1:29" ht="21" x14ac:dyDescent="0.25">
      <c r="A75" s="1">
        <v>5</v>
      </c>
      <c r="B75" s="1" t="str">
        <f t="shared" si="71"/>
        <v>Afiq5</v>
      </c>
      <c r="E75" s="10">
        <v>2</v>
      </c>
      <c r="F75" s="11" t="s">
        <v>0</v>
      </c>
      <c r="G75" s="47">
        <f t="shared" si="60"/>
        <v>4</v>
      </c>
      <c r="H75" s="47">
        <v>7</v>
      </c>
      <c r="I75" s="47">
        <v>2</v>
      </c>
      <c r="J75" s="47">
        <v>1</v>
      </c>
      <c r="K75" s="47">
        <v>0</v>
      </c>
      <c r="L75" s="48">
        <v>1</v>
      </c>
      <c r="M75" s="79">
        <f t="shared" si="61"/>
        <v>20</v>
      </c>
      <c r="N75" s="49">
        <f t="shared" ref="N75:O81" si="72">R75+V75</f>
        <v>2</v>
      </c>
      <c r="O75" s="50">
        <f t="shared" si="72"/>
        <v>0</v>
      </c>
      <c r="P75" s="50">
        <f t="shared" si="63"/>
        <v>2</v>
      </c>
      <c r="Q75" s="51">
        <f t="shared" si="64"/>
        <v>100</v>
      </c>
      <c r="R75" s="52">
        <v>2</v>
      </c>
      <c r="S75" s="53">
        <v>0</v>
      </c>
      <c r="T75" s="53">
        <f t="shared" si="65"/>
        <v>2</v>
      </c>
      <c r="U75" s="54">
        <f t="shared" si="66"/>
        <v>100</v>
      </c>
      <c r="V75" s="50">
        <v>0</v>
      </c>
      <c r="W75" s="50">
        <v>0</v>
      </c>
      <c r="X75" s="50">
        <f t="shared" si="67"/>
        <v>0</v>
      </c>
      <c r="Y75" s="51">
        <f t="shared" si="68"/>
        <v>0</v>
      </c>
      <c r="Z75" s="53">
        <v>0</v>
      </c>
      <c r="AA75" s="53">
        <v>0</v>
      </c>
      <c r="AB75" s="53">
        <f t="shared" si="69"/>
        <v>0</v>
      </c>
      <c r="AC75" s="54">
        <f t="shared" si="70"/>
        <v>0</v>
      </c>
    </row>
    <row r="76" spans="1:29" ht="21" x14ac:dyDescent="0.25">
      <c r="A76" s="1">
        <v>5</v>
      </c>
      <c r="B76" s="1" t="str">
        <f t="shared" si="71"/>
        <v>Salim5</v>
      </c>
      <c r="E76" s="10">
        <v>14</v>
      </c>
      <c r="F76" s="11" t="s">
        <v>5</v>
      </c>
      <c r="G76" s="47">
        <f t="shared" si="60"/>
        <v>11</v>
      </c>
      <c r="H76" s="47">
        <v>2</v>
      </c>
      <c r="I76" s="47">
        <v>0</v>
      </c>
      <c r="J76" s="47">
        <v>2</v>
      </c>
      <c r="K76" s="47">
        <v>0</v>
      </c>
      <c r="L76" s="48">
        <v>1</v>
      </c>
      <c r="M76" s="79">
        <f t="shared" si="61"/>
        <v>16</v>
      </c>
      <c r="N76" s="49">
        <f t="shared" si="72"/>
        <v>4</v>
      </c>
      <c r="O76" s="50">
        <f t="shared" si="72"/>
        <v>7</v>
      </c>
      <c r="P76" s="50">
        <f t="shared" si="63"/>
        <v>11</v>
      </c>
      <c r="Q76" s="51">
        <f t="shared" si="64"/>
        <v>36.363636363636367</v>
      </c>
      <c r="R76" s="52">
        <v>4</v>
      </c>
      <c r="S76" s="53">
        <v>7</v>
      </c>
      <c r="T76" s="53">
        <f t="shared" si="65"/>
        <v>11</v>
      </c>
      <c r="U76" s="54">
        <f t="shared" si="66"/>
        <v>36.363636363636367</v>
      </c>
      <c r="V76" s="50">
        <v>0</v>
      </c>
      <c r="W76" s="50">
        <v>0</v>
      </c>
      <c r="X76" s="50">
        <f t="shared" si="67"/>
        <v>0</v>
      </c>
      <c r="Y76" s="51">
        <f t="shared" si="68"/>
        <v>0</v>
      </c>
      <c r="Z76" s="53">
        <v>3</v>
      </c>
      <c r="AA76" s="53">
        <v>2</v>
      </c>
      <c r="AB76" s="53">
        <f t="shared" si="69"/>
        <v>5</v>
      </c>
      <c r="AC76" s="54">
        <f t="shared" si="70"/>
        <v>60</v>
      </c>
    </row>
    <row r="77" spans="1:29" ht="21" x14ac:dyDescent="0.25">
      <c r="A77" s="1">
        <v>5</v>
      </c>
      <c r="B77" s="1" t="str">
        <f t="shared" si="71"/>
        <v>Iky5</v>
      </c>
      <c r="E77" s="10">
        <v>10</v>
      </c>
      <c r="F77" s="11" t="s">
        <v>10</v>
      </c>
      <c r="G77" s="47">
        <f t="shared" si="60"/>
        <v>5</v>
      </c>
      <c r="H77" s="47">
        <v>3</v>
      </c>
      <c r="I77" s="47">
        <v>1</v>
      </c>
      <c r="J77" s="47">
        <v>1</v>
      </c>
      <c r="K77" s="47">
        <v>0</v>
      </c>
      <c r="L77" s="48">
        <v>0</v>
      </c>
      <c r="M77" s="79">
        <f t="shared" si="61"/>
        <v>13</v>
      </c>
      <c r="N77" s="49">
        <f t="shared" si="72"/>
        <v>1</v>
      </c>
      <c r="O77" s="50">
        <f t="shared" si="72"/>
        <v>6</v>
      </c>
      <c r="P77" s="50">
        <f t="shared" si="63"/>
        <v>7</v>
      </c>
      <c r="Q77" s="51">
        <f t="shared" si="64"/>
        <v>14.285714285714285</v>
      </c>
      <c r="R77" s="52">
        <v>0</v>
      </c>
      <c r="S77" s="53">
        <v>1</v>
      </c>
      <c r="T77" s="53">
        <f t="shared" si="65"/>
        <v>1</v>
      </c>
      <c r="U77" s="54">
        <f t="shared" si="66"/>
        <v>0</v>
      </c>
      <c r="V77" s="50">
        <v>1</v>
      </c>
      <c r="W77" s="50">
        <v>5</v>
      </c>
      <c r="X77" s="50">
        <f t="shared" si="67"/>
        <v>6</v>
      </c>
      <c r="Y77" s="51">
        <f t="shared" si="68"/>
        <v>16.666666666666664</v>
      </c>
      <c r="Z77" s="53">
        <v>2</v>
      </c>
      <c r="AA77" s="53">
        <v>0</v>
      </c>
      <c r="AB77" s="53">
        <f t="shared" si="69"/>
        <v>2</v>
      </c>
      <c r="AC77" s="54">
        <f t="shared" si="70"/>
        <v>100</v>
      </c>
    </row>
    <row r="78" spans="1:29" ht="21" x14ac:dyDescent="0.25">
      <c r="A78" s="1">
        <v>5</v>
      </c>
      <c r="B78" s="1" t="str">
        <f t="shared" si="71"/>
        <v>Ben5</v>
      </c>
      <c r="E78" s="10">
        <v>6</v>
      </c>
      <c r="F78" s="11" t="s">
        <v>2</v>
      </c>
      <c r="G78" s="47">
        <f t="shared" si="60"/>
        <v>0</v>
      </c>
      <c r="H78" s="47">
        <v>2</v>
      </c>
      <c r="I78" s="47">
        <v>4</v>
      </c>
      <c r="J78" s="47">
        <v>1</v>
      </c>
      <c r="K78" s="47">
        <v>1</v>
      </c>
      <c r="L78" s="48">
        <v>2</v>
      </c>
      <c r="M78" s="79">
        <f t="shared" si="61"/>
        <v>9</v>
      </c>
      <c r="N78" s="49">
        <f t="shared" si="72"/>
        <v>0</v>
      </c>
      <c r="O78" s="50">
        <f t="shared" si="72"/>
        <v>0</v>
      </c>
      <c r="P78" s="50">
        <f t="shared" si="63"/>
        <v>0</v>
      </c>
      <c r="Q78" s="51">
        <f t="shared" si="64"/>
        <v>0</v>
      </c>
      <c r="R78" s="52">
        <v>0</v>
      </c>
      <c r="S78" s="53">
        <v>0</v>
      </c>
      <c r="T78" s="53">
        <f t="shared" si="65"/>
        <v>0</v>
      </c>
      <c r="U78" s="54">
        <f t="shared" si="66"/>
        <v>0</v>
      </c>
      <c r="V78" s="50">
        <v>0</v>
      </c>
      <c r="W78" s="50">
        <v>0</v>
      </c>
      <c r="X78" s="50">
        <f t="shared" si="67"/>
        <v>0</v>
      </c>
      <c r="Y78" s="51">
        <f t="shared" si="68"/>
        <v>0</v>
      </c>
      <c r="Z78" s="53">
        <v>0</v>
      </c>
      <c r="AA78" s="53">
        <v>0</v>
      </c>
      <c r="AB78" s="53">
        <f t="shared" si="69"/>
        <v>0</v>
      </c>
      <c r="AC78" s="54">
        <f t="shared" si="70"/>
        <v>0</v>
      </c>
    </row>
    <row r="79" spans="1:29" ht="21" x14ac:dyDescent="0.25">
      <c r="A79" s="1">
        <v>5</v>
      </c>
      <c r="B79" s="1" t="str">
        <f t="shared" si="71"/>
        <v>Azim5</v>
      </c>
      <c r="E79" s="10">
        <v>5</v>
      </c>
      <c r="F79" s="11" t="s">
        <v>8</v>
      </c>
      <c r="G79" s="47">
        <f t="shared" si="60"/>
        <v>3</v>
      </c>
      <c r="H79" s="47">
        <v>1</v>
      </c>
      <c r="I79" s="47">
        <v>0</v>
      </c>
      <c r="J79" s="47">
        <v>1</v>
      </c>
      <c r="K79" s="47">
        <v>0</v>
      </c>
      <c r="L79" s="48">
        <v>1</v>
      </c>
      <c r="M79" s="79">
        <f t="shared" si="61"/>
        <v>5</v>
      </c>
      <c r="N79" s="49">
        <f t="shared" si="72"/>
        <v>1</v>
      </c>
      <c r="O79" s="50">
        <f t="shared" si="72"/>
        <v>4</v>
      </c>
      <c r="P79" s="50">
        <f t="shared" si="63"/>
        <v>5</v>
      </c>
      <c r="Q79" s="51">
        <f t="shared" si="64"/>
        <v>20</v>
      </c>
      <c r="R79" s="52">
        <v>1</v>
      </c>
      <c r="S79" s="53">
        <v>2</v>
      </c>
      <c r="T79" s="53">
        <f t="shared" si="65"/>
        <v>3</v>
      </c>
      <c r="U79" s="54">
        <f t="shared" si="66"/>
        <v>33.333333333333329</v>
      </c>
      <c r="V79" s="50">
        <v>0</v>
      </c>
      <c r="W79" s="50">
        <v>2</v>
      </c>
      <c r="X79" s="50">
        <f t="shared" si="67"/>
        <v>2</v>
      </c>
      <c r="Y79" s="51">
        <f t="shared" si="68"/>
        <v>0</v>
      </c>
      <c r="Z79" s="53">
        <v>1</v>
      </c>
      <c r="AA79" s="53">
        <v>1</v>
      </c>
      <c r="AB79" s="53">
        <f t="shared" si="69"/>
        <v>2</v>
      </c>
      <c r="AC79" s="54">
        <f t="shared" si="70"/>
        <v>50</v>
      </c>
    </row>
    <row r="80" spans="1:29" ht="21" x14ac:dyDescent="0.25">
      <c r="A80" s="1">
        <v>5</v>
      </c>
      <c r="B80" s="1" t="str">
        <f t="shared" si="71"/>
        <v>Kisyok5</v>
      </c>
      <c r="E80" s="10">
        <v>11</v>
      </c>
      <c r="F80" s="11" t="s">
        <v>12</v>
      </c>
      <c r="G80" s="47">
        <f t="shared" si="60"/>
        <v>0</v>
      </c>
      <c r="H80" s="47">
        <v>0</v>
      </c>
      <c r="I80" s="47">
        <v>0</v>
      </c>
      <c r="J80" s="47">
        <v>0</v>
      </c>
      <c r="K80" s="47">
        <v>0</v>
      </c>
      <c r="L80" s="48">
        <v>0</v>
      </c>
      <c r="M80" s="79">
        <f t="shared" si="61"/>
        <v>0</v>
      </c>
      <c r="N80" s="49">
        <f t="shared" si="72"/>
        <v>0</v>
      </c>
      <c r="O80" s="50">
        <f t="shared" si="72"/>
        <v>0</v>
      </c>
      <c r="P80" s="50">
        <f t="shared" si="63"/>
        <v>0</v>
      </c>
      <c r="Q80" s="51">
        <f t="shared" si="64"/>
        <v>0</v>
      </c>
      <c r="R80" s="52">
        <v>0</v>
      </c>
      <c r="S80" s="53">
        <v>0</v>
      </c>
      <c r="T80" s="53">
        <f t="shared" si="65"/>
        <v>0</v>
      </c>
      <c r="U80" s="54">
        <f t="shared" si="66"/>
        <v>0</v>
      </c>
      <c r="V80" s="50">
        <v>0</v>
      </c>
      <c r="W80" s="50">
        <v>0</v>
      </c>
      <c r="X80" s="50">
        <f t="shared" si="67"/>
        <v>0</v>
      </c>
      <c r="Y80" s="51">
        <f t="shared" si="68"/>
        <v>0</v>
      </c>
      <c r="Z80" s="53">
        <v>0</v>
      </c>
      <c r="AA80" s="53">
        <v>0</v>
      </c>
      <c r="AB80" s="53">
        <f t="shared" si="69"/>
        <v>0</v>
      </c>
      <c r="AC80" s="54">
        <f t="shared" si="70"/>
        <v>0</v>
      </c>
    </row>
    <row r="81" spans="1:33" ht="21.75" thickBot="1" x14ac:dyDescent="0.3">
      <c r="A81" s="1">
        <v>5</v>
      </c>
      <c r="B81" s="1" t="str">
        <f t="shared" si="71"/>
        <v>Aiman5</v>
      </c>
      <c r="E81" s="180">
        <v>3</v>
      </c>
      <c r="F81" s="181" t="s">
        <v>14</v>
      </c>
      <c r="G81" s="182">
        <f t="shared" si="60"/>
        <v>0</v>
      </c>
      <c r="H81" s="182">
        <v>0</v>
      </c>
      <c r="I81" s="182">
        <v>0</v>
      </c>
      <c r="J81" s="182">
        <v>0</v>
      </c>
      <c r="K81" s="182">
        <v>0</v>
      </c>
      <c r="L81" s="183">
        <v>1</v>
      </c>
      <c r="M81" s="184">
        <f t="shared" si="61"/>
        <v>-1</v>
      </c>
      <c r="N81" s="185">
        <f t="shared" si="72"/>
        <v>0</v>
      </c>
      <c r="O81" s="186">
        <f t="shared" si="72"/>
        <v>0</v>
      </c>
      <c r="P81" s="186">
        <f t="shared" si="63"/>
        <v>0</v>
      </c>
      <c r="Q81" s="187">
        <f t="shared" si="64"/>
        <v>0</v>
      </c>
      <c r="R81" s="188">
        <v>0</v>
      </c>
      <c r="S81" s="189">
        <v>0</v>
      </c>
      <c r="T81" s="189">
        <f t="shared" si="65"/>
        <v>0</v>
      </c>
      <c r="U81" s="190">
        <f t="shared" si="66"/>
        <v>0</v>
      </c>
      <c r="V81" s="186">
        <v>0</v>
      </c>
      <c r="W81" s="186">
        <v>0</v>
      </c>
      <c r="X81" s="186">
        <f t="shared" si="67"/>
        <v>0</v>
      </c>
      <c r="Y81" s="187">
        <f t="shared" si="68"/>
        <v>0</v>
      </c>
      <c r="Z81" s="189">
        <v>0</v>
      </c>
      <c r="AA81" s="189">
        <v>0</v>
      </c>
      <c r="AB81" s="189">
        <f t="shared" si="69"/>
        <v>0</v>
      </c>
      <c r="AC81" s="190">
        <f t="shared" si="70"/>
        <v>0</v>
      </c>
    </row>
    <row r="82" spans="1:33" ht="22.5" thickTop="1" thickBot="1" x14ac:dyDescent="0.3">
      <c r="E82" s="27" t="s">
        <v>33</v>
      </c>
      <c r="F82" s="28" t="s">
        <v>34</v>
      </c>
      <c r="G82" s="29">
        <f t="shared" ref="G82:P82" si="73">SUM(G72:G81)</f>
        <v>61</v>
      </c>
      <c r="H82" s="29">
        <f t="shared" si="73"/>
        <v>30</v>
      </c>
      <c r="I82" s="29">
        <f t="shared" si="73"/>
        <v>8</v>
      </c>
      <c r="J82" s="29">
        <f t="shared" si="73"/>
        <v>14</v>
      </c>
      <c r="K82" s="29">
        <f t="shared" si="73"/>
        <v>1</v>
      </c>
      <c r="L82" s="28">
        <f t="shared" si="73"/>
        <v>10</v>
      </c>
      <c r="M82" s="28">
        <f t="shared" si="73"/>
        <v>135</v>
      </c>
      <c r="N82" s="30">
        <f t="shared" si="73"/>
        <v>29</v>
      </c>
      <c r="O82" s="29">
        <f t="shared" si="73"/>
        <v>36</v>
      </c>
      <c r="P82" s="29">
        <f t="shared" si="73"/>
        <v>65</v>
      </c>
      <c r="Q82" s="35">
        <f>IF(P82=0,0,(N82/(N82+O82)*100))</f>
        <v>44.61538461538462</v>
      </c>
      <c r="R82" s="27">
        <f>SUM(R72:R81)</f>
        <v>24</v>
      </c>
      <c r="S82" s="29">
        <f>SUM(S72:S81)</f>
        <v>21</v>
      </c>
      <c r="T82" s="29">
        <f>SUM(T72:T81)</f>
        <v>45</v>
      </c>
      <c r="U82" s="35">
        <f t="shared" si="66"/>
        <v>53.333333333333336</v>
      </c>
      <c r="V82" s="29">
        <f>SUM(V72:V81)</f>
        <v>1</v>
      </c>
      <c r="W82" s="29">
        <f>SUM(W72:W81)</f>
        <v>8</v>
      </c>
      <c r="X82" s="29">
        <f>SUM(X72:X81)</f>
        <v>9</v>
      </c>
      <c r="Y82" s="35">
        <f t="shared" si="68"/>
        <v>11.111111111111111</v>
      </c>
      <c r="Z82" s="29">
        <f>SUM(Z72:Z81)</f>
        <v>10</v>
      </c>
      <c r="AA82" s="29">
        <f>SUM(AA72:AA81)</f>
        <v>10</v>
      </c>
      <c r="AB82" s="29">
        <f>SUM(AB72:AB81)</f>
        <v>20</v>
      </c>
      <c r="AC82" s="35">
        <f t="shared" si="70"/>
        <v>50</v>
      </c>
    </row>
    <row r="84" spans="1:33" ht="21.75" thickBot="1" x14ac:dyDescent="0.3">
      <c r="E84" s="33" t="s">
        <v>171</v>
      </c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ht="15.75" x14ac:dyDescent="0.25">
      <c r="E85" s="331" t="s">
        <v>25</v>
      </c>
      <c r="F85" s="333" t="s">
        <v>24</v>
      </c>
      <c r="G85" s="329" t="s">
        <v>26</v>
      </c>
      <c r="H85" s="342" t="s">
        <v>63</v>
      </c>
      <c r="I85" s="329" t="s">
        <v>15</v>
      </c>
      <c r="J85" s="329" t="s">
        <v>18</v>
      </c>
      <c r="K85" s="329" t="s">
        <v>17</v>
      </c>
      <c r="L85" s="333" t="s">
        <v>16</v>
      </c>
      <c r="M85" s="351" t="s">
        <v>64</v>
      </c>
      <c r="N85" s="345" t="s">
        <v>45</v>
      </c>
      <c r="O85" s="345"/>
      <c r="P85" s="335"/>
      <c r="Q85" s="335" t="s">
        <v>21</v>
      </c>
      <c r="R85" s="348" t="s">
        <v>35</v>
      </c>
      <c r="S85" s="345"/>
      <c r="T85" s="335"/>
      <c r="U85" s="329" t="s">
        <v>22</v>
      </c>
      <c r="V85" s="339" t="s">
        <v>36</v>
      </c>
      <c r="W85" s="345"/>
      <c r="X85" s="335"/>
      <c r="Y85" s="329" t="s">
        <v>23</v>
      </c>
      <c r="Z85" s="339" t="s">
        <v>28</v>
      </c>
      <c r="AA85" s="345"/>
      <c r="AB85" s="335"/>
      <c r="AC85" s="329" t="s">
        <v>29</v>
      </c>
      <c r="AD85" s="2"/>
      <c r="AE85" s="2"/>
      <c r="AF85" s="2"/>
      <c r="AG85" s="2"/>
    </row>
    <row r="86" spans="1:33" ht="15.75" x14ac:dyDescent="0.25">
      <c r="E86" s="378"/>
      <c r="F86" s="375"/>
      <c r="G86" s="374"/>
      <c r="H86" s="374"/>
      <c r="I86" s="374"/>
      <c r="J86" s="374"/>
      <c r="K86" s="374"/>
      <c r="L86" s="375"/>
      <c r="M86" s="376"/>
      <c r="N86" s="223" t="s">
        <v>19</v>
      </c>
      <c r="O86" s="224" t="s">
        <v>20</v>
      </c>
      <c r="P86" s="224" t="s">
        <v>48</v>
      </c>
      <c r="Q86" s="377"/>
      <c r="R86" s="223" t="s">
        <v>19</v>
      </c>
      <c r="S86" s="224" t="s">
        <v>20</v>
      </c>
      <c r="T86" s="224" t="s">
        <v>48</v>
      </c>
      <c r="U86" s="374"/>
      <c r="V86" s="224" t="s">
        <v>19</v>
      </c>
      <c r="W86" s="224" t="s">
        <v>20</v>
      </c>
      <c r="X86" s="224" t="s">
        <v>48</v>
      </c>
      <c r="Y86" s="374"/>
      <c r="Z86" s="224" t="s">
        <v>19</v>
      </c>
      <c r="AA86" s="224" t="s">
        <v>20</v>
      </c>
      <c r="AB86" s="224" t="s">
        <v>48</v>
      </c>
      <c r="AC86" s="374"/>
      <c r="AD86" s="2"/>
      <c r="AE86" s="2"/>
      <c r="AF86" s="2"/>
      <c r="AG86" s="2"/>
    </row>
    <row r="87" spans="1:33" ht="21" x14ac:dyDescent="0.25">
      <c r="A87" s="1">
        <v>6</v>
      </c>
      <c r="B87" s="1" t="str">
        <f>F87&amp;A87</f>
        <v>Azim6</v>
      </c>
      <c r="E87" s="211">
        <v>5</v>
      </c>
      <c r="F87" s="212" t="s">
        <v>8</v>
      </c>
      <c r="G87" s="213">
        <f t="shared" ref="G87:G97" si="74">R87*2+V87*3+Z87</f>
        <v>18</v>
      </c>
      <c r="H87" s="213">
        <v>1</v>
      </c>
      <c r="I87" s="213">
        <v>0</v>
      </c>
      <c r="J87" s="213">
        <v>4</v>
      </c>
      <c r="K87" s="213">
        <v>0</v>
      </c>
      <c r="L87" s="214">
        <v>0</v>
      </c>
      <c r="M87" s="79">
        <f t="shared" ref="M87:M97" si="75">G87+2*H87+I87+J87+2*K87-L87</f>
        <v>24</v>
      </c>
      <c r="N87" s="49">
        <f t="shared" ref="N87:N97" si="76">R87+V87</f>
        <v>6</v>
      </c>
      <c r="O87" s="50">
        <f t="shared" ref="O87:O97" si="77">S87+W87</f>
        <v>5</v>
      </c>
      <c r="P87" s="50">
        <f t="shared" ref="P87:P97" si="78">N87+O87</f>
        <v>11</v>
      </c>
      <c r="Q87" s="51">
        <f t="shared" ref="Q87:Q98" si="79">IF(P87=0,0,(N87/(N87+O87)*100))</f>
        <v>54.54545454545454</v>
      </c>
      <c r="R87" s="52">
        <v>2</v>
      </c>
      <c r="S87" s="53">
        <v>1</v>
      </c>
      <c r="T87" s="53">
        <f t="shared" ref="T87:T97" si="80">S87+R87</f>
        <v>3</v>
      </c>
      <c r="U87" s="54">
        <f t="shared" ref="U87:U97" si="81">IF(T87=0,0,(R87/(R87+S87)*100))</f>
        <v>66.666666666666657</v>
      </c>
      <c r="V87" s="50">
        <v>4</v>
      </c>
      <c r="W87" s="50">
        <v>4</v>
      </c>
      <c r="X87" s="50">
        <f t="shared" ref="X87:X97" si="82">W87+V87</f>
        <v>8</v>
      </c>
      <c r="Y87" s="51">
        <f t="shared" ref="Y87:Y97" si="83">IF(X87=0,0,(V87/(V87+W87)*100))</f>
        <v>50</v>
      </c>
      <c r="Z87" s="53">
        <v>2</v>
      </c>
      <c r="AA87" s="53">
        <v>2</v>
      </c>
      <c r="AB87" s="53">
        <f t="shared" ref="AB87:AB97" si="84">AA87+Z87</f>
        <v>4</v>
      </c>
      <c r="AC87" s="54">
        <f t="shared" ref="AC87:AC97" si="85">IF(AB87=0,0,(Z87/(Z87+AA87)*100))</f>
        <v>50</v>
      </c>
      <c r="AD87" s="2"/>
      <c r="AE87" s="2"/>
      <c r="AF87" s="2"/>
      <c r="AG87" s="2"/>
    </row>
    <row r="88" spans="1:33" ht="21" x14ac:dyDescent="0.25">
      <c r="A88" s="1">
        <v>6</v>
      </c>
      <c r="B88" s="1" t="str">
        <f t="shared" ref="B88:B97" si="86">F88&amp;A88</f>
        <v>Iky6</v>
      </c>
      <c r="E88" s="211">
        <v>10</v>
      </c>
      <c r="F88" s="212" t="s">
        <v>10</v>
      </c>
      <c r="G88" s="213">
        <f t="shared" si="74"/>
        <v>11</v>
      </c>
      <c r="H88" s="213">
        <v>2</v>
      </c>
      <c r="I88" s="213">
        <v>1</v>
      </c>
      <c r="J88" s="213">
        <v>3</v>
      </c>
      <c r="K88" s="213">
        <v>0</v>
      </c>
      <c r="L88" s="214">
        <v>0</v>
      </c>
      <c r="M88" s="79">
        <f t="shared" si="75"/>
        <v>19</v>
      </c>
      <c r="N88" s="49">
        <f t="shared" si="76"/>
        <v>4</v>
      </c>
      <c r="O88" s="50">
        <f t="shared" si="77"/>
        <v>8</v>
      </c>
      <c r="P88" s="50">
        <f t="shared" si="78"/>
        <v>12</v>
      </c>
      <c r="Q88" s="51">
        <f t="shared" si="79"/>
        <v>33.333333333333329</v>
      </c>
      <c r="R88" s="52">
        <v>1</v>
      </c>
      <c r="S88" s="53">
        <v>0</v>
      </c>
      <c r="T88" s="53">
        <f t="shared" si="80"/>
        <v>1</v>
      </c>
      <c r="U88" s="54">
        <f t="shared" si="81"/>
        <v>100</v>
      </c>
      <c r="V88" s="50">
        <v>3</v>
      </c>
      <c r="W88" s="50">
        <v>8</v>
      </c>
      <c r="X88" s="50">
        <f t="shared" si="82"/>
        <v>11</v>
      </c>
      <c r="Y88" s="51">
        <f t="shared" si="83"/>
        <v>27.27272727272727</v>
      </c>
      <c r="Z88" s="53">
        <v>0</v>
      </c>
      <c r="AA88" s="53">
        <v>0</v>
      </c>
      <c r="AB88" s="53">
        <f t="shared" si="84"/>
        <v>0</v>
      </c>
      <c r="AC88" s="54">
        <f t="shared" si="85"/>
        <v>0</v>
      </c>
      <c r="AD88" s="2"/>
      <c r="AE88" s="2"/>
      <c r="AF88" s="2"/>
      <c r="AG88" s="2"/>
    </row>
    <row r="89" spans="1:33" ht="21" x14ac:dyDescent="0.25">
      <c r="A89" s="1">
        <v>6</v>
      </c>
      <c r="B89" s="1" t="str">
        <f t="shared" si="86"/>
        <v>Po6</v>
      </c>
      <c r="E89" s="211">
        <v>13</v>
      </c>
      <c r="F89" s="212" t="s">
        <v>4</v>
      </c>
      <c r="G89" s="213">
        <f t="shared" si="74"/>
        <v>6</v>
      </c>
      <c r="H89" s="213">
        <v>6</v>
      </c>
      <c r="I89" s="213">
        <v>1</v>
      </c>
      <c r="J89" s="213">
        <v>1</v>
      </c>
      <c r="K89" s="213">
        <v>0</v>
      </c>
      <c r="L89" s="214">
        <v>4</v>
      </c>
      <c r="M89" s="79">
        <f t="shared" si="75"/>
        <v>16</v>
      </c>
      <c r="N89" s="49">
        <f t="shared" si="76"/>
        <v>1</v>
      </c>
      <c r="O89" s="50">
        <f t="shared" si="77"/>
        <v>6</v>
      </c>
      <c r="P89" s="50">
        <f t="shared" si="78"/>
        <v>7</v>
      </c>
      <c r="Q89" s="51">
        <f t="shared" si="79"/>
        <v>14.285714285714285</v>
      </c>
      <c r="R89" s="52">
        <v>1</v>
      </c>
      <c r="S89" s="53">
        <v>6</v>
      </c>
      <c r="T89" s="53">
        <f t="shared" si="80"/>
        <v>7</v>
      </c>
      <c r="U89" s="54">
        <f t="shared" si="81"/>
        <v>14.285714285714285</v>
      </c>
      <c r="V89" s="50">
        <v>0</v>
      </c>
      <c r="W89" s="50">
        <v>0</v>
      </c>
      <c r="X89" s="50">
        <f t="shared" si="82"/>
        <v>0</v>
      </c>
      <c r="Y89" s="51">
        <f t="shared" si="83"/>
        <v>0</v>
      </c>
      <c r="Z89" s="53">
        <v>4</v>
      </c>
      <c r="AA89" s="53">
        <v>2</v>
      </c>
      <c r="AB89" s="53">
        <f t="shared" si="84"/>
        <v>6</v>
      </c>
      <c r="AC89" s="54">
        <f t="shared" si="85"/>
        <v>66.666666666666657</v>
      </c>
      <c r="AD89" s="2"/>
      <c r="AE89" s="2"/>
      <c r="AF89" s="2"/>
      <c r="AG89" s="2"/>
    </row>
    <row r="90" spans="1:33" ht="21" x14ac:dyDescent="0.25">
      <c r="A90" s="1">
        <v>6</v>
      </c>
      <c r="B90" s="1" t="str">
        <f t="shared" si="86"/>
        <v>Afiq6</v>
      </c>
      <c r="E90" s="211">
        <v>2</v>
      </c>
      <c r="F90" s="212" t="s">
        <v>0</v>
      </c>
      <c r="G90" s="213">
        <f t="shared" si="74"/>
        <v>3</v>
      </c>
      <c r="H90" s="213">
        <v>5</v>
      </c>
      <c r="I90" s="213">
        <v>0</v>
      </c>
      <c r="J90" s="213">
        <v>4</v>
      </c>
      <c r="K90" s="213">
        <v>0</v>
      </c>
      <c r="L90" s="214">
        <v>1</v>
      </c>
      <c r="M90" s="79">
        <f t="shared" si="75"/>
        <v>16</v>
      </c>
      <c r="N90" s="49">
        <f t="shared" si="76"/>
        <v>1</v>
      </c>
      <c r="O90" s="50">
        <f t="shared" si="77"/>
        <v>5</v>
      </c>
      <c r="P90" s="50">
        <f t="shared" si="78"/>
        <v>6</v>
      </c>
      <c r="Q90" s="51">
        <f t="shared" si="79"/>
        <v>16.666666666666664</v>
      </c>
      <c r="R90" s="52">
        <v>1</v>
      </c>
      <c r="S90" s="53">
        <v>5</v>
      </c>
      <c r="T90" s="53">
        <f t="shared" si="80"/>
        <v>6</v>
      </c>
      <c r="U90" s="54">
        <f t="shared" si="81"/>
        <v>16.666666666666664</v>
      </c>
      <c r="V90" s="50">
        <v>0</v>
      </c>
      <c r="W90" s="50">
        <v>0</v>
      </c>
      <c r="X90" s="50">
        <f t="shared" si="82"/>
        <v>0</v>
      </c>
      <c r="Y90" s="51">
        <f t="shared" si="83"/>
        <v>0</v>
      </c>
      <c r="Z90" s="53">
        <v>1</v>
      </c>
      <c r="AA90" s="53">
        <v>1</v>
      </c>
      <c r="AB90" s="53">
        <f t="shared" si="84"/>
        <v>2</v>
      </c>
      <c r="AC90" s="54">
        <f t="shared" si="85"/>
        <v>50</v>
      </c>
      <c r="AD90" s="2"/>
      <c r="AE90" s="2"/>
      <c r="AF90" s="2"/>
      <c r="AG90" s="2"/>
    </row>
    <row r="91" spans="1:33" ht="21" x14ac:dyDescent="0.25">
      <c r="A91" s="1">
        <v>6</v>
      </c>
      <c r="B91" s="1" t="str">
        <f t="shared" si="86"/>
        <v>Salim6</v>
      </c>
      <c r="E91" s="211">
        <v>14</v>
      </c>
      <c r="F91" s="212" t="s">
        <v>5</v>
      </c>
      <c r="G91" s="213">
        <f t="shared" si="74"/>
        <v>3</v>
      </c>
      <c r="H91" s="213">
        <v>6</v>
      </c>
      <c r="I91" s="213">
        <v>0</v>
      </c>
      <c r="J91" s="213">
        <v>0</v>
      </c>
      <c r="K91" s="213">
        <v>0</v>
      </c>
      <c r="L91" s="214">
        <v>0</v>
      </c>
      <c r="M91" s="79">
        <f t="shared" si="75"/>
        <v>15</v>
      </c>
      <c r="N91" s="49">
        <f t="shared" si="76"/>
        <v>0</v>
      </c>
      <c r="O91" s="50">
        <f t="shared" si="77"/>
        <v>6</v>
      </c>
      <c r="P91" s="50">
        <f t="shared" si="78"/>
        <v>6</v>
      </c>
      <c r="Q91" s="51">
        <f t="shared" si="79"/>
        <v>0</v>
      </c>
      <c r="R91" s="52">
        <v>0</v>
      </c>
      <c r="S91" s="53">
        <v>6</v>
      </c>
      <c r="T91" s="53">
        <f t="shared" si="80"/>
        <v>6</v>
      </c>
      <c r="U91" s="54">
        <f t="shared" si="81"/>
        <v>0</v>
      </c>
      <c r="V91" s="50">
        <v>0</v>
      </c>
      <c r="W91" s="50">
        <v>0</v>
      </c>
      <c r="X91" s="50">
        <f t="shared" si="82"/>
        <v>0</v>
      </c>
      <c r="Y91" s="51">
        <f t="shared" si="83"/>
        <v>0</v>
      </c>
      <c r="Z91" s="53">
        <v>3</v>
      </c>
      <c r="AA91" s="53">
        <v>1</v>
      </c>
      <c r="AB91" s="53">
        <f t="shared" si="84"/>
        <v>4</v>
      </c>
      <c r="AC91" s="54">
        <f t="shared" si="85"/>
        <v>75</v>
      </c>
      <c r="AD91" s="2"/>
      <c r="AE91" s="2"/>
      <c r="AF91" s="2"/>
      <c r="AG91" s="2"/>
    </row>
    <row r="92" spans="1:33" ht="21" x14ac:dyDescent="0.25">
      <c r="A92" s="1">
        <v>6</v>
      </c>
      <c r="B92" s="1" t="str">
        <f t="shared" si="86"/>
        <v>Tenno6</v>
      </c>
      <c r="E92" s="211">
        <v>4</v>
      </c>
      <c r="F92" s="212" t="s">
        <v>135</v>
      </c>
      <c r="G92" s="213">
        <f t="shared" si="74"/>
        <v>2</v>
      </c>
      <c r="H92" s="213">
        <v>3</v>
      </c>
      <c r="I92" s="213">
        <v>0</v>
      </c>
      <c r="J92" s="213">
        <v>0</v>
      </c>
      <c r="K92" s="213">
        <v>0</v>
      </c>
      <c r="L92" s="214">
        <v>1</v>
      </c>
      <c r="M92" s="79">
        <f t="shared" si="75"/>
        <v>7</v>
      </c>
      <c r="N92" s="49">
        <f t="shared" si="76"/>
        <v>1</v>
      </c>
      <c r="O92" s="50">
        <f t="shared" si="77"/>
        <v>4</v>
      </c>
      <c r="P92" s="50">
        <f t="shared" si="78"/>
        <v>5</v>
      </c>
      <c r="Q92" s="51">
        <f t="shared" si="79"/>
        <v>20</v>
      </c>
      <c r="R92" s="52">
        <v>1</v>
      </c>
      <c r="S92" s="53">
        <v>4</v>
      </c>
      <c r="T92" s="53">
        <f t="shared" si="80"/>
        <v>5</v>
      </c>
      <c r="U92" s="54">
        <f t="shared" si="81"/>
        <v>20</v>
      </c>
      <c r="V92" s="50">
        <v>0</v>
      </c>
      <c r="W92" s="50">
        <v>0</v>
      </c>
      <c r="X92" s="50">
        <f t="shared" si="82"/>
        <v>0</v>
      </c>
      <c r="Y92" s="51">
        <f t="shared" si="83"/>
        <v>0</v>
      </c>
      <c r="Z92" s="53">
        <v>0</v>
      </c>
      <c r="AA92" s="53">
        <v>2</v>
      </c>
      <c r="AB92" s="53">
        <f t="shared" si="84"/>
        <v>2</v>
      </c>
      <c r="AC92" s="54">
        <f t="shared" si="85"/>
        <v>0</v>
      </c>
      <c r="AD92" s="2"/>
      <c r="AE92" s="2"/>
      <c r="AF92" s="2"/>
      <c r="AG92" s="2"/>
    </row>
    <row r="93" spans="1:33" ht="21" x14ac:dyDescent="0.25">
      <c r="A93" s="1">
        <v>6</v>
      </c>
      <c r="B93" s="1" t="str">
        <f t="shared" si="86"/>
        <v>Ben6</v>
      </c>
      <c r="E93" s="211">
        <v>6</v>
      </c>
      <c r="F93" s="212" t="s">
        <v>2</v>
      </c>
      <c r="G93" s="213">
        <f t="shared" si="74"/>
        <v>0</v>
      </c>
      <c r="H93" s="213">
        <v>2</v>
      </c>
      <c r="I93" s="213">
        <v>4</v>
      </c>
      <c r="J93" s="213">
        <v>1</v>
      </c>
      <c r="K93" s="213">
        <v>0</v>
      </c>
      <c r="L93" s="214">
        <v>3</v>
      </c>
      <c r="M93" s="79">
        <f t="shared" si="75"/>
        <v>6</v>
      </c>
      <c r="N93" s="49">
        <f t="shared" si="76"/>
        <v>0</v>
      </c>
      <c r="O93" s="50">
        <f t="shared" si="77"/>
        <v>4</v>
      </c>
      <c r="P93" s="50">
        <f t="shared" si="78"/>
        <v>4</v>
      </c>
      <c r="Q93" s="51">
        <f t="shared" si="79"/>
        <v>0</v>
      </c>
      <c r="R93" s="52">
        <v>0</v>
      </c>
      <c r="S93" s="53">
        <v>4</v>
      </c>
      <c r="T93" s="53">
        <f t="shared" si="80"/>
        <v>4</v>
      </c>
      <c r="U93" s="54">
        <f t="shared" si="81"/>
        <v>0</v>
      </c>
      <c r="V93" s="50">
        <v>0</v>
      </c>
      <c r="W93" s="50">
        <v>0</v>
      </c>
      <c r="X93" s="50">
        <f t="shared" si="82"/>
        <v>0</v>
      </c>
      <c r="Y93" s="51">
        <f t="shared" si="83"/>
        <v>0</v>
      </c>
      <c r="Z93" s="53">
        <v>0</v>
      </c>
      <c r="AA93" s="53">
        <v>0</v>
      </c>
      <c r="AB93" s="53">
        <f t="shared" si="84"/>
        <v>0</v>
      </c>
      <c r="AC93" s="54">
        <f t="shared" si="85"/>
        <v>0</v>
      </c>
      <c r="AD93" s="2"/>
      <c r="AE93" s="2"/>
      <c r="AF93" s="2"/>
      <c r="AG93" s="2"/>
    </row>
    <row r="94" spans="1:33" ht="21" x14ac:dyDescent="0.25">
      <c r="A94" s="1">
        <v>6</v>
      </c>
      <c r="B94" s="1" t="str">
        <f t="shared" si="86"/>
        <v>Cahmi6</v>
      </c>
      <c r="E94" s="211">
        <v>7</v>
      </c>
      <c r="F94" s="212" t="s">
        <v>11</v>
      </c>
      <c r="G94" s="213">
        <f t="shared" si="74"/>
        <v>2</v>
      </c>
      <c r="H94" s="213">
        <v>1</v>
      </c>
      <c r="I94" s="213">
        <v>0</v>
      </c>
      <c r="J94" s="213">
        <v>0</v>
      </c>
      <c r="K94" s="213">
        <v>0</v>
      </c>
      <c r="L94" s="214">
        <v>0</v>
      </c>
      <c r="M94" s="79">
        <f t="shared" si="75"/>
        <v>4</v>
      </c>
      <c r="N94" s="49">
        <f t="shared" si="76"/>
        <v>0</v>
      </c>
      <c r="O94" s="50">
        <f t="shared" si="77"/>
        <v>2</v>
      </c>
      <c r="P94" s="50">
        <f t="shared" si="78"/>
        <v>2</v>
      </c>
      <c r="Q94" s="51">
        <f t="shared" si="79"/>
        <v>0</v>
      </c>
      <c r="R94" s="52">
        <v>0</v>
      </c>
      <c r="S94" s="53">
        <v>2</v>
      </c>
      <c r="T94" s="53">
        <f t="shared" si="80"/>
        <v>2</v>
      </c>
      <c r="U94" s="54">
        <f t="shared" si="81"/>
        <v>0</v>
      </c>
      <c r="V94" s="50">
        <v>0</v>
      </c>
      <c r="W94" s="50">
        <v>0</v>
      </c>
      <c r="X94" s="50">
        <f t="shared" si="82"/>
        <v>0</v>
      </c>
      <c r="Y94" s="51">
        <f t="shared" si="83"/>
        <v>0</v>
      </c>
      <c r="Z94" s="53">
        <v>2</v>
      </c>
      <c r="AA94" s="53">
        <v>0</v>
      </c>
      <c r="AB94" s="53">
        <f t="shared" si="84"/>
        <v>2</v>
      </c>
      <c r="AC94" s="54">
        <f t="shared" si="85"/>
        <v>100</v>
      </c>
      <c r="AD94" s="2"/>
      <c r="AE94" s="2"/>
      <c r="AF94" s="2"/>
      <c r="AG94" s="2"/>
    </row>
    <row r="95" spans="1:33" ht="21" x14ac:dyDescent="0.25">
      <c r="A95" s="1">
        <v>6</v>
      </c>
      <c r="B95" s="1" t="str">
        <f t="shared" si="86"/>
        <v>Sabbir6</v>
      </c>
      <c r="E95" s="211">
        <v>1</v>
      </c>
      <c r="F95" s="212" t="s">
        <v>98</v>
      </c>
      <c r="G95" s="213">
        <f t="shared" si="74"/>
        <v>2</v>
      </c>
      <c r="H95" s="213">
        <v>1</v>
      </c>
      <c r="I95" s="213">
        <v>0</v>
      </c>
      <c r="J95" s="213">
        <v>0</v>
      </c>
      <c r="K95" s="213">
        <v>0</v>
      </c>
      <c r="L95" s="214">
        <v>1</v>
      </c>
      <c r="M95" s="79">
        <f t="shared" si="75"/>
        <v>3</v>
      </c>
      <c r="N95" s="49">
        <f t="shared" si="76"/>
        <v>1</v>
      </c>
      <c r="O95" s="50">
        <f t="shared" si="77"/>
        <v>2</v>
      </c>
      <c r="P95" s="50">
        <f t="shared" si="78"/>
        <v>3</v>
      </c>
      <c r="Q95" s="51">
        <f t="shared" si="79"/>
        <v>33.333333333333329</v>
      </c>
      <c r="R95" s="52">
        <v>1</v>
      </c>
      <c r="S95" s="53">
        <v>2</v>
      </c>
      <c r="T95" s="53">
        <f t="shared" si="80"/>
        <v>3</v>
      </c>
      <c r="U95" s="54">
        <f t="shared" si="81"/>
        <v>33.333333333333329</v>
      </c>
      <c r="V95" s="50">
        <v>0</v>
      </c>
      <c r="W95" s="50">
        <v>0</v>
      </c>
      <c r="X95" s="50">
        <f t="shared" si="82"/>
        <v>0</v>
      </c>
      <c r="Y95" s="51">
        <f t="shared" si="83"/>
        <v>0</v>
      </c>
      <c r="Z95" s="53">
        <v>0</v>
      </c>
      <c r="AA95" s="53">
        <v>0</v>
      </c>
      <c r="AB95" s="53">
        <f t="shared" si="84"/>
        <v>0</v>
      </c>
      <c r="AC95" s="54">
        <f t="shared" si="85"/>
        <v>0</v>
      </c>
      <c r="AD95" s="2"/>
      <c r="AE95" s="2"/>
      <c r="AF95" s="2"/>
      <c r="AG95" s="2"/>
    </row>
    <row r="96" spans="1:33" ht="21" x14ac:dyDescent="0.25">
      <c r="A96" s="1">
        <v>6</v>
      </c>
      <c r="B96" s="1" t="str">
        <f t="shared" si="86"/>
        <v>Wan6</v>
      </c>
      <c r="E96" s="211">
        <v>9</v>
      </c>
      <c r="F96" s="212" t="s">
        <v>134</v>
      </c>
      <c r="G96" s="213">
        <f t="shared" si="74"/>
        <v>0</v>
      </c>
      <c r="H96" s="213">
        <v>0</v>
      </c>
      <c r="I96" s="213">
        <v>0</v>
      </c>
      <c r="J96" s="213">
        <v>2</v>
      </c>
      <c r="K96" s="213">
        <v>0</v>
      </c>
      <c r="L96" s="214">
        <v>0</v>
      </c>
      <c r="M96" s="79">
        <f t="shared" si="75"/>
        <v>2</v>
      </c>
      <c r="N96" s="49">
        <f t="shared" si="76"/>
        <v>0</v>
      </c>
      <c r="O96" s="50">
        <f t="shared" si="77"/>
        <v>1</v>
      </c>
      <c r="P96" s="50">
        <f t="shared" si="78"/>
        <v>1</v>
      </c>
      <c r="Q96" s="51">
        <f t="shared" si="79"/>
        <v>0</v>
      </c>
      <c r="R96" s="52">
        <v>0</v>
      </c>
      <c r="S96" s="53">
        <v>1</v>
      </c>
      <c r="T96" s="53">
        <f t="shared" si="80"/>
        <v>1</v>
      </c>
      <c r="U96" s="54">
        <f t="shared" si="81"/>
        <v>0</v>
      </c>
      <c r="V96" s="50">
        <v>0</v>
      </c>
      <c r="W96" s="50">
        <v>0</v>
      </c>
      <c r="X96" s="50">
        <f t="shared" si="82"/>
        <v>0</v>
      </c>
      <c r="Y96" s="51">
        <f t="shared" si="83"/>
        <v>0</v>
      </c>
      <c r="Z96" s="53">
        <v>0</v>
      </c>
      <c r="AA96" s="53">
        <v>0</v>
      </c>
      <c r="AB96" s="53">
        <f t="shared" si="84"/>
        <v>0</v>
      </c>
      <c r="AC96" s="54">
        <f t="shared" si="85"/>
        <v>0</v>
      </c>
      <c r="AD96" s="2"/>
      <c r="AE96" s="2"/>
      <c r="AF96" s="2"/>
      <c r="AG96" s="2"/>
    </row>
    <row r="97" spans="1:33" ht="21.75" thickBot="1" x14ac:dyDescent="0.3">
      <c r="A97" s="1">
        <v>6</v>
      </c>
      <c r="B97" s="1" t="str">
        <f t="shared" si="86"/>
        <v>Kisyok6</v>
      </c>
      <c r="E97" s="211">
        <v>11</v>
      </c>
      <c r="F97" s="212" t="s">
        <v>12</v>
      </c>
      <c r="G97" s="213">
        <f t="shared" si="74"/>
        <v>0</v>
      </c>
      <c r="H97" s="213">
        <v>0</v>
      </c>
      <c r="I97" s="213">
        <v>0</v>
      </c>
      <c r="J97" s="213">
        <v>0</v>
      </c>
      <c r="K97" s="213">
        <v>0</v>
      </c>
      <c r="L97" s="214">
        <v>0</v>
      </c>
      <c r="M97" s="79">
        <f t="shared" si="75"/>
        <v>0</v>
      </c>
      <c r="N97" s="49">
        <f t="shared" si="76"/>
        <v>0</v>
      </c>
      <c r="O97" s="50">
        <f t="shared" si="77"/>
        <v>1</v>
      </c>
      <c r="P97" s="50">
        <f t="shared" si="78"/>
        <v>1</v>
      </c>
      <c r="Q97" s="51">
        <f t="shared" si="79"/>
        <v>0</v>
      </c>
      <c r="R97" s="52">
        <v>0</v>
      </c>
      <c r="S97" s="53">
        <v>1</v>
      </c>
      <c r="T97" s="53">
        <f t="shared" si="80"/>
        <v>1</v>
      </c>
      <c r="U97" s="54">
        <f t="shared" si="81"/>
        <v>0</v>
      </c>
      <c r="V97" s="50">
        <v>0</v>
      </c>
      <c r="W97" s="50">
        <v>0</v>
      </c>
      <c r="X97" s="50">
        <f t="shared" si="82"/>
        <v>0</v>
      </c>
      <c r="Y97" s="51">
        <f t="shared" si="83"/>
        <v>0</v>
      </c>
      <c r="Z97" s="53">
        <v>0</v>
      </c>
      <c r="AA97" s="53">
        <v>0</v>
      </c>
      <c r="AB97" s="53">
        <f t="shared" si="84"/>
        <v>0</v>
      </c>
      <c r="AC97" s="54">
        <f t="shared" si="85"/>
        <v>0</v>
      </c>
      <c r="AD97" s="2"/>
      <c r="AE97" s="2"/>
      <c r="AF97" s="2"/>
      <c r="AG97" s="2"/>
    </row>
    <row r="98" spans="1:33" ht="21.75" thickBot="1" x14ac:dyDescent="0.3">
      <c r="E98" s="27" t="s">
        <v>33</v>
      </c>
      <c r="F98" s="28" t="s">
        <v>34</v>
      </c>
      <c r="G98" s="29">
        <f t="shared" ref="G98:P98" si="87">SUM(G87:G97)</f>
        <v>47</v>
      </c>
      <c r="H98" s="29">
        <f t="shared" si="87"/>
        <v>27</v>
      </c>
      <c r="I98" s="29">
        <f t="shared" si="87"/>
        <v>6</v>
      </c>
      <c r="J98" s="29">
        <f t="shared" si="87"/>
        <v>15</v>
      </c>
      <c r="K98" s="29">
        <f t="shared" si="87"/>
        <v>0</v>
      </c>
      <c r="L98" s="28">
        <f t="shared" si="87"/>
        <v>10</v>
      </c>
      <c r="M98" s="28">
        <f t="shared" si="87"/>
        <v>112</v>
      </c>
      <c r="N98" s="30">
        <f t="shared" si="87"/>
        <v>14</v>
      </c>
      <c r="O98" s="29">
        <f t="shared" si="87"/>
        <v>44</v>
      </c>
      <c r="P98" s="29">
        <f t="shared" si="87"/>
        <v>58</v>
      </c>
      <c r="Q98" s="35">
        <f t="shared" si="79"/>
        <v>24.137931034482758</v>
      </c>
      <c r="R98" s="27">
        <f>SUM(R87:R97)</f>
        <v>7</v>
      </c>
      <c r="S98" s="29">
        <f>SUM(S87:S97)</f>
        <v>32</v>
      </c>
      <c r="T98" s="29">
        <f>SUM(T87:T97)</f>
        <v>39</v>
      </c>
      <c r="U98" s="35">
        <f t="shared" ref="U98" si="88">IF(T98=0,0,(R98/(R98+S98)*100))</f>
        <v>17.948717948717949</v>
      </c>
      <c r="V98" s="29">
        <f>SUM(V87:V97)</f>
        <v>7</v>
      </c>
      <c r="W98" s="29">
        <f>SUM(W87:W97)</f>
        <v>12</v>
      </c>
      <c r="X98" s="29">
        <f>SUM(X87:X97)</f>
        <v>19</v>
      </c>
      <c r="Y98" s="35">
        <f t="shared" ref="Y98" si="89">IF(X98=0,0,(V98/(V98+W98)*100))</f>
        <v>36.84210526315789</v>
      </c>
      <c r="Z98" s="29">
        <f>SUM(Z87:Z97)</f>
        <v>12</v>
      </c>
      <c r="AA98" s="29">
        <f>SUM(AA87:AA97)</f>
        <v>8</v>
      </c>
      <c r="AB98" s="29">
        <f>SUM(AB87:AB97)</f>
        <v>20</v>
      </c>
      <c r="AC98" s="35">
        <f t="shared" ref="AC98" si="90">IF(AB98=0,0,(Z98/(Z98+AA98)*100))</f>
        <v>60</v>
      </c>
      <c r="AD98" s="2"/>
      <c r="AE98" s="2"/>
      <c r="AF98" s="2"/>
      <c r="AG98" s="2"/>
    </row>
    <row r="99" spans="1:33" ht="14.45" customHeight="1" x14ac:dyDescent="0.25"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45"/>
    </row>
    <row r="100" spans="1:33" ht="21.75" thickBot="1" x14ac:dyDescent="0.3">
      <c r="E100" s="33" t="s">
        <v>132</v>
      </c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33" ht="15.6" customHeight="1" x14ac:dyDescent="0.25">
      <c r="E101" s="331" t="s">
        <v>25</v>
      </c>
      <c r="F101" s="333" t="s">
        <v>24</v>
      </c>
      <c r="G101" s="329" t="s">
        <v>26</v>
      </c>
      <c r="H101" s="342" t="s">
        <v>63</v>
      </c>
      <c r="I101" s="329" t="s">
        <v>15</v>
      </c>
      <c r="J101" s="329" t="s">
        <v>18</v>
      </c>
      <c r="K101" s="329" t="s">
        <v>17</v>
      </c>
      <c r="L101" s="333" t="s">
        <v>16</v>
      </c>
      <c r="M101" s="351" t="s">
        <v>64</v>
      </c>
      <c r="N101" s="345" t="s">
        <v>45</v>
      </c>
      <c r="O101" s="345"/>
      <c r="P101" s="335"/>
      <c r="Q101" s="335" t="s">
        <v>21</v>
      </c>
      <c r="R101" s="348" t="s">
        <v>35</v>
      </c>
      <c r="S101" s="345"/>
      <c r="T101" s="335"/>
      <c r="U101" s="329" t="s">
        <v>22</v>
      </c>
      <c r="V101" s="339" t="s">
        <v>36</v>
      </c>
      <c r="W101" s="345"/>
      <c r="X101" s="335"/>
      <c r="Y101" s="329" t="s">
        <v>23</v>
      </c>
      <c r="Z101" s="339" t="s">
        <v>28</v>
      </c>
      <c r="AA101" s="345"/>
      <c r="AB101" s="335"/>
      <c r="AC101" s="329" t="s">
        <v>29</v>
      </c>
    </row>
    <row r="102" spans="1:33" ht="15.75" x14ac:dyDescent="0.25">
      <c r="E102" s="378"/>
      <c r="F102" s="375"/>
      <c r="G102" s="374"/>
      <c r="H102" s="374"/>
      <c r="I102" s="374"/>
      <c r="J102" s="374"/>
      <c r="K102" s="374"/>
      <c r="L102" s="375"/>
      <c r="M102" s="376"/>
      <c r="N102" s="223" t="s">
        <v>19</v>
      </c>
      <c r="O102" s="224" t="s">
        <v>20</v>
      </c>
      <c r="P102" s="224" t="s">
        <v>48</v>
      </c>
      <c r="Q102" s="377"/>
      <c r="R102" s="223" t="s">
        <v>19</v>
      </c>
      <c r="S102" s="224" t="s">
        <v>20</v>
      </c>
      <c r="T102" s="224" t="s">
        <v>48</v>
      </c>
      <c r="U102" s="374"/>
      <c r="V102" s="224" t="s">
        <v>19</v>
      </c>
      <c r="W102" s="224" t="s">
        <v>20</v>
      </c>
      <c r="X102" s="224" t="s">
        <v>48</v>
      </c>
      <c r="Y102" s="374"/>
      <c r="Z102" s="224" t="s">
        <v>19</v>
      </c>
      <c r="AA102" s="224" t="s">
        <v>20</v>
      </c>
      <c r="AB102" s="224" t="s">
        <v>48</v>
      </c>
      <c r="AC102" s="374"/>
    </row>
    <row r="103" spans="1:33" ht="21" x14ac:dyDescent="0.25">
      <c r="A103" s="1">
        <v>7</v>
      </c>
      <c r="B103" s="1" t="str">
        <f>F103&amp;A103</f>
        <v>Sabbir7</v>
      </c>
      <c r="E103" s="10">
        <v>1</v>
      </c>
      <c r="F103" s="11" t="s">
        <v>98</v>
      </c>
      <c r="G103" s="47">
        <f t="shared" ref="G103:G111" si="91">R103*2+V103*3+Z103</f>
        <v>8</v>
      </c>
      <c r="H103" s="47">
        <v>10</v>
      </c>
      <c r="I103" s="47">
        <v>1</v>
      </c>
      <c r="J103" s="47">
        <v>1</v>
      </c>
      <c r="K103" s="47">
        <v>1</v>
      </c>
      <c r="L103" s="48">
        <v>0</v>
      </c>
      <c r="M103" s="79">
        <f t="shared" ref="M103:M111" si="92">G103+2*H103+I103+J103+2*K103-L103</f>
        <v>32</v>
      </c>
      <c r="N103" s="49">
        <f t="shared" ref="N103:O111" si="93">R103+V103</f>
        <v>4</v>
      </c>
      <c r="O103" s="50">
        <f t="shared" si="93"/>
        <v>7</v>
      </c>
      <c r="P103" s="50">
        <f t="shared" ref="P103:P111" si="94">N103+O103</f>
        <v>11</v>
      </c>
      <c r="Q103" s="51">
        <f t="shared" ref="Q103:Q111" si="95">IF(P103=0,0,(N103/(N103+O103)*100))</f>
        <v>36.363636363636367</v>
      </c>
      <c r="R103" s="52">
        <v>4</v>
      </c>
      <c r="S103" s="53">
        <v>7</v>
      </c>
      <c r="T103" s="53">
        <f t="shared" ref="T103:T111" si="96">S103+R103</f>
        <v>11</v>
      </c>
      <c r="U103" s="54">
        <f t="shared" ref="U103:U112" si="97">IF(T103=0,0,(R103/(R103+S103)*100))</f>
        <v>36.363636363636367</v>
      </c>
      <c r="V103" s="50">
        <v>0</v>
      </c>
      <c r="W103" s="50">
        <v>0</v>
      </c>
      <c r="X103" s="50">
        <f t="shared" ref="X103:X111" si="98">W103+V103</f>
        <v>0</v>
      </c>
      <c r="Y103" s="51">
        <f t="shared" ref="Y103:Y112" si="99">IF(X103=0,0,(V103/(V103+W103)*100))</f>
        <v>0</v>
      </c>
      <c r="Z103" s="53">
        <v>0</v>
      </c>
      <c r="AA103" s="53">
        <v>0</v>
      </c>
      <c r="AB103" s="53">
        <f t="shared" ref="AB103:AB111" si="100">AA103+Z103</f>
        <v>0</v>
      </c>
      <c r="AC103" s="54">
        <f t="shared" ref="AC103:AC112" si="101">IF(AB103=0,0,(Z103/(Z103+AA103)*100))</f>
        <v>0</v>
      </c>
    </row>
    <row r="104" spans="1:33" ht="21" x14ac:dyDescent="0.25">
      <c r="A104" s="1">
        <v>7</v>
      </c>
      <c r="B104" s="1" t="str">
        <f t="shared" ref="B104:B111" si="102">F104&amp;A104</f>
        <v>Azim7</v>
      </c>
      <c r="E104" s="10">
        <v>5</v>
      </c>
      <c r="F104" s="11" t="s">
        <v>8</v>
      </c>
      <c r="G104" s="47">
        <f t="shared" si="91"/>
        <v>15</v>
      </c>
      <c r="H104" s="47">
        <v>3</v>
      </c>
      <c r="I104" s="47">
        <v>4</v>
      </c>
      <c r="J104" s="47">
        <v>6</v>
      </c>
      <c r="K104" s="47">
        <v>0</v>
      </c>
      <c r="L104" s="48">
        <v>0</v>
      </c>
      <c r="M104" s="79">
        <f t="shared" si="92"/>
        <v>31</v>
      </c>
      <c r="N104" s="49">
        <f t="shared" si="93"/>
        <v>5</v>
      </c>
      <c r="O104" s="50">
        <f t="shared" si="93"/>
        <v>10</v>
      </c>
      <c r="P104" s="50">
        <f t="shared" si="94"/>
        <v>15</v>
      </c>
      <c r="Q104" s="51">
        <f t="shared" si="95"/>
        <v>33.333333333333329</v>
      </c>
      <c r="R104" s="52">
        <v>4</v>
      </c>
      <c r="S104" s="53">
        <v>7</v>
      </c>
      <c r="T104" s="53">
        <f t="shared" si="96"/>
        <v>11</v>
      </c>
      <c r="U104" s="54">
        <f t="shared" si="97"/>
        <v>36.363636363636367</v>
      </c>
      <c r="V104" s="50">
        <v>1</v>
      </c>
      <c r="W104" s="50">
        <v>3</v>
      </c>
      <c r="X104" s="50">
        <f t="shared" si="98"/>
        <v>4</v>
      </c>
      <c r="Y104" s="51">
        <f t="shared" si="99"/>
        <v>25</v>
      </c>
      <c r="Z104" s="53">
        <v>4</v>
      </c>
      <c r="AA104" s="53">
        <v>1</v>
      </c>
      <c r="AB104" s="53">
        <f t="shared" si="100"/>
        <v>5</v>
      </c>
      <c r="AC104" s="54">
        <f t="shared" si="101"/>
        <v>80</v>
      </c>
    </row>
    <row r="105" spans="1:33" ht="21" x14ac:dyDescent="0.25">
      <c r="A105" s="1">
        <v>7</v>
      </c>
      <c r="B105" s="1" t="str">
        <f t="shared" si="102"/>
        <v>Iky7</v>
      </c>
      <c r="E105" s="10">
        <v>10</v>
      </c>
      <c r="F105" s="11" t="s">
        <v>10</v>
      </c>
      <c r="G105" s="47">
        <f t="shared" si="91"/>
        <v>20</v>
      </c>
      <c r="H105" s="47">
        <v>3</v>
      </c>
      <c r="I105" s="47">
        <v>1</v>
      </c>
      <c r="J105" s="47">
        <v>3</v>
      </c>
      <c r="K105" s="47">
        <v>0</v>
      </c>
      <c r="L105" s="48">
        <v>1</v>
      </c>
      <c r="M105" s="79">
        <f t="shared" si="92"/>
        <v>29</v>
      </c>
      <c r="N105" s="49">
        <f t="shared" si="93"/>
        <v>7</v>
      </c>
      <c r="O105" s="50">
        <f t="shared" si="93"/>
        <v>13</v>
      </c>
      <c r="P105" s="50">
        <f t="shared" si="94"/>
        <v>20</v>
      </c>
      <c r="Q105" s="51">
        <f t="shared" si="95"/>
        <v>35</v>
      </c>
      <c r="R105" s="52">
        <v>1</v>
      </c>
      <c r="S105" s="53">
        <v>4</v>
      </c>
      <c r="T105" s="53">
        <f t="shared" si="96"/>
        <v>5</v>
      </c>
      <c r="U105" s="54">
        <f t="shared" si="97"/>
        <v>20</v>
      </c>
      <c r="V105" s="50">
        <v>6</v>
      </c>
      <c r="W105" s="50">
        <v>9</v>
      </c>
      <c r="X105" s="50">
        <f t="shared" si="98"/>
        <v>15</v>
      </c>
      <c r="Y105" s="51">
        <f t="shared" si="99"/>
        <v>40</v>
      </c>
      <c r="Z105" s="53">
        <v>0</v>
      </c>
      <c r="AA105" s="53">
        <v>0</v>
      </c>
      <c r="AB105" s="53">
        <f t="shared" si="100"/>
        <v>0</v>
      </c>
      <c r="AC105" s="54">
        <f t="shared" si="101"/>
        <v>0</v>
      </c>
    </row>
    <row r="106" spans="1:33" ht="21" x14ac:dyDescent="0.25">
      <c r="A106" s="1">
        <v>7</v>
      </c>
      <c r="B106" s="1" t="str">
        <f t="shared" si="102"/>
        <v>Tenno7</v>
      </c>
      <c r="E106" s="10">
        <v>4</v>
      </c>
      <c r="F106" s="11" t="s">
        <v>135</v>
      </c>
      <c r="G106" s="47">
        <f t="shared" si="91"/>
        <v>9</v>
      </c>
      <c r="H106" s="47">
        <v>7</v>
      </c>
      <c r="I106" s="47">
        <v>2</v>
      </c>
      <c r="J106" s="47">
        <v>0</v>
      </c>
      <c r="K106" s="47">
        <v>1</v>
      </c>
      <c r="L106" s="48">
        <v>2</v>
      </c>
      <c r="M106" s="79">
        <f t="shared" si="92"/>
        <v>25</v>
      </c>
      <c r="N106" s="49">
        <f t="shared" si="93"/>
        <v>3</v>
      </c>
      <c r="O106" s="50">
        <f t="shared" si="93"/>
        <v>6</v>
      </c>
      <c r="P106" s="50">
        <f t="shared" si="94"/>
        <v>9</v>
      </c>
      <c r="Q106" s="51">
        <f t="shared" si="95"/>
        <v>33.333333333333329</v>
      </c>
      <c r="R106" s="52">
        <v>2</v>
      </c>
      <c r="S106" s="53">
        <v>6</v>
      </c>
      <c r="T106" s="53">
        <f t="shared" si="96"/>
        <v>8</v>
      </c>
      <c r="U106" s="54">
        <f t="shared" si="97"/>
        <v>25</v>
      </c>
      <c r="V106" s="50">
        <v>1</v>
      </c>
      <c r="W106" s="50">
        <v>0</v>
      </c>
      <c r="X106" s="50">
        <f t="shared" si="98"/>
        <v>1</v>
      </c>
      <c r="Y106" s="51">
        <f t="shared" si="99"/>
        <v>100</v>
      </c>
      <c r="Z106" s="53">
        <v>2</v>
      </c>
      <c r="AA106" s="53">
        <v>0</v>
      </c>
      <c r="AB106" s="53">
        <f t="shared" si="100"/>
        <v>2</v>
      </c>
      <c r="AC106" s="54">
        <f t="shared" si="101"/>
        <v>100</v>
      </c>
    </row>
    <row r="107" spans="1:33" ht="21" x14ac:dyDescent="0.25">
      <c r="A107" s="1">
        <v>7</v>
      </c>
      <c r="B107" s="1" t="str">
        <f t="shared" si="102"/>
        <v>Kisyok7</v>
      </c>
      <c r="E107" s="10">
        <v>11</v>
      </c>
      <c r="F107" s="11" t="s">
        <v>12</v>
      </c>
      <c r="G107" s="47">
        <f t="shared" si="91"/>
        <v>4</v>
      </c>
      <c r="H107" s="47">
        <v>6</v>
      </c>
      <c r="I107" s="47">
        <v>0</v>
      </c>
      <c r="J107" s="47">
        <v>0</v>
      </c>
      <c r="K107" s="47">
        <v>2</v>
      </c>
      <c r="L107" s="48">
        <v>0</v>
      </c>
      <c r="M107" s="79">
        <f t="shared" si="92"/>
        <v>20</v>
      </c>
      <c r="N107" s="49">
        <f t="shared" si="93"/>
        <v>2</v>
      </c>
      <c r="O107" s="50">
        <f t="shared" si="93"/>
        <v>4</v>
      </c>
      <c r="P107" s="50">
        <f t="shared" si="94"/>
        <v>6</v>
      </c>
      <c r="Q107" s="51">
        <f t="shared" si="95"/>
        <v>33.333333333333329</v>
      </c>
      <c r="R107" s="52">
        <v>2</v>
      </c>
      <c r="S107" s="53">
        <v>4</v>
      </c>
      <c r="T107" s="53">
        <f t="shared" si="96"/>
        <v>6</v>
      </c>
      <c r="U107" s="54">
        <f t="shared" si="97"/>
        <v>33.333333333333329</v>
      </c>
      <c r="V107" s="50">
        <v>0</v>
      </c>
      <c r="W107" s="50">
        <v>0</v>
      </c>
      <c r="X107" s="50">
        <f t="shared" si="98"/>
        <v>0</v>
      </c>
      <c r="Y107" s="51">
        <f t="shared" si="99"/>
        <v>0</v>
      </c>
      <c r="Z107" s="53">
        <v>0</v>
      </c>
      <c r="AA107" s="53">
        <v>0</v>
      </c>
      <c r="AB107" s="53">
        <f t="shared" si="100"/>
        <v>0</v>
      </c>
      <c r="AC107" s="54">
        <f t="shared" si="101"/>
        <v>0</v>
      </c>
    </row>
    <row r="108" spans="1:33" ht="21" x14ac:dyDescent="0.25">
      <c r="A108" s="1">
        <v>7</v>
      </c>
      <c r="B108" s="1" t="str">
        <f t="shared" si="102"/>
        <v>Ben7</v>
      </c>
      <c r="E108" s="10">
        <v>6</v>
      </c>
      <c r="F108" s="11" t="s">
        <v>2</v>
      </c>
      <c r="G108" s="47">
        <f t="shared" si="91"/>
        <v>3</v>
      </c>
      <c r="H108" s="47">
        <v>7</v>
      </c>
      <c r="I108" s="47">
        <v>6</v>
      </c>
      <c r="J108" s="47">
        <v>1</v>
      </c>
      <c r="K108" s="47">
        <v>0</v>
      </c>
      <c r="L108" s="48">
        <v>5</v>
      </c>
      <c r="M108" s="79">
        <f t="shared" si="92"/>
        <v>19</v>
      </c>
      <c r="N108" s="49">
        <f t="shared" si="93"/>
        <v>1</v>
      </c>
      <c r="O108" s="50">
        <f t="shared" si="93"/>
        <v>4</v>
      </c>
      <c r="P108" s="50">
        <f t="shared" si="94"/>
        <v>5</v>
      </c>
      <c r="Q108" s="51">
        <f t="shared" si="95"/>
        <v>20</v>
      </c>
      <c r="R108" s="52">
        <v>1</v>
      </c>
      <c r="S108" s="53">
        <v>1</v>
      </c>
      <c r="T108" s="53">
        <f t="shared" si="96"/>
        <v>2</v>
      </c>
      <c r="U108" s="54">
        <f t="shared" si="97"/>
        <v>50</v>
      </c>
      <c r="V108" s="50">
        <v>0</v>
      </c>
      <c r="W108" s="50">
        <v>3</v>
      </c>
      <c r="X108" s="50">
        <f t="shared" si="98"/>
        <v>3</v>
      </c>
      <c r="Y108" s="51">
        <f t="shared" si="99"/>
        <v>0</v>
      </c>
      <c r="Z108" s="53">
        <v>1</v>
      </c>
      <c r="AA108" s="53">
        <v>1</v>
      </c>
      <c r="AB108" s="53">
        <f t="shared" si="100"/>
        <v>2</v>
      </c>
      <c r="AC108" s="54">
        <f t="shared" si="101"/>
        <v>50</v>
      </c>
    </row>
    <row r="109" spans="1:33" ht="21" x14ac:dyDescent="0.25">
      <c r="A109" s="1">
        <v>7</v>
      </c>
      <c r="B109" s="1" t="str">
        <f t="shared" si="102"/>
        <v>Aiman7</v>
      </c>
      <c r="E109" s="10">
        <v>3</v>
      </c>
      <c r="F109" s="11" t="s">
        <v>14</v>
      </c>
      <c r="G109" s="47">
        <f t="shared" si="91"/>
        <v>5</v>
      </c>
      <c r="H109" s="47">
        <v>5</v>
      </c>
      <c r="I109" s="47">
        <v>0</v>
      </c>
      <c r="J109" s="47">
        <v>4</v>
      </c>
      <c r="K109" s="47">
        <v>0</v>
      </c>
      <c r="L109" s="48">
        <v>2</v>
      </c>
      <c r="M109" s="79">
        <f t="shared" si="92"/>
        <v>17</v>
      </c>
      <c r="N109" s="49">
        <f t="shared" si="93"/>
        <v>2</v>
      </c>
      <c r="O109" s="50">
        <f t="shared" si="93"/>
        <v>5</v>
      </c>
      <c r="P109" s="50">
        <f t="shared" si="94"/>
        <v>7</v>
      </c>
      <c r="Q109" s="51">
        <f t="shared" si="95"/>
        <v>28.571428571428569</v>
      </c>
      <c r="R109" s="52">
        <v>1</v>
      </c>
      <c r="S109" s="53">
        <v>3</v>
      </c>
      <c r="T109" s="53">
        <f t="shared" si="96"/>
        <v>4</v>
      </c>
      <c r="U109" s="54">
        <f t="shared" si="97"/>
        <v>25</v>
      </c>
      <c r="V109" s="50">
        <v>1</v>
      </c>
      <c r="W109" s="50">
        <v>2</v>
      </c>
      <c r="X109" s="50">
        <f t="shared" si="98"/>
        <v>3</v>
      </c>
      <c r="Y109" s="51">
        <f t="shared" si="99"/>
        <v>33.333333333333329</v>
      </c>
      <c r="Z109" s="53">
        <v>0</v>
      </c>
      <c r="AA109" s="53">
        <v>2</v>
      </c>
      <c r="AB109" s="53">
        <f t="shared" si="100"/>
        <v>2</v>
      </c>
      <c r="AC109" s="54">
        <f t="shared" si="101"/>
        <v>0</v>
      </c>
    </row>
    <row r="110" spans="1:33" ht="21" x14ac:dyDescent="0.25">
      <c r="A110" s="1">
        <v>7</v>
      </c>
      <c r="B110" s="1" t="str">
        <f t="shared" si="102"/>
        <v>Po7</v>
      </c>
      <c r="E110" s="10">
        <v>13</v>
      </c>
      <c r="F110" s="11" t="s">
        <v>4</v>
      </c>
      <c r="G110" s="47">
        <f t="shared" si="91"/>
        <v>2</v>
      </c>
      <c r="H110" s="47">
        <v>3</v>
      </c>
      <c r="I110" s="47">
        <v>0</v>
      </c>
      <c r="J110" s="47">
        <v>1</v>
      </c>
      <c r="K110" s="47">
        <v>0</v>
      </c>
      <c r="L110" s="48">
        <v>4</v>
      </c>
      <c r="M110" s="79">
        <f t="shared" si="92"/>
        <v>5</v>
      </c>
      <c r="N110" s="49">
        <f t="shared" si="93"/>
        <v>1</v>
      </c>
      <c r="O110" s="50">
        <f t="shared" si="93"/>
        <v>2</v>
      </c>
      <c r="P110" s="50">
        <f t="shared" si="94"/>
        <v>3</v>
      </c>
      <c r="Q110" s="51">
        <f t="shared" si="95"/>
        <v>33.333333333333329</v>
      </c>
      <c r="R110" s="52">
        <v>1</v>
      </c>
      <c r="S110" s="53">
        <v>2</v>
      </c>
      <c r="T110" s="53">
        <f t="shared" si="96"/>
        <v>3</v>
      </c>
      <c r="U110" s="54">
        <f t="shared" si="97"/>
        <v>33.333333333333329</v>
      </c>
      <c r="V110" s="50">
        <v>0</v>
      </c>
      <c r="W110" s="50">
        <v>0</v>
      </c>
      <c r="X110" s="50">
        <f t="shared" si="98"/>
        <v>0</v>
      </c>
      <c r="Y110" s="51">
        <f t="shared" si="99"/>
        <v>0</v>
      </c>
      <c r="Z110" s="53">
        <v>0</v>
      </c>
      <c r="AA110" s="53">
        <v>0</v>
      </c>
      <c r="AB110" s="53">
        <f t="shared" si="100"/>
        <v>0</v>
      </c>
      <c r="AC110" s="54">
        <f t="shared" si="101"/>
        <v>0</v>
      </c>
    </row>
    <row r="111" spans="1:33" ht="21.75" thickBot="1" x14ac:dyDescent="0.3">
      <c r="A111" s="1">
        <v>7</v>
      </c>
      <c r="B111" s="1" t="str">
        <f t="shared" si="102"/>
        <v>Wan7</v>
      </c>
      <c r="E111" s="10">
        <v>9</v>
      </c>
      <c r="F111" s="11" t="s">
        <v>134</v>
      </c>
      <c r="G111" s="47">
        <f t="shared" si="91"/>
        <v>0</v>
      </c>
      <c r="H111" s="47">
        <v>0</v>
      </c>
      <c r="I111" s="47">
        <v>4</v>
      </c>
      <c r="J111" s="47">
        <v>0</v>
      </c>
      <c r="K111" s="47">
        <v>0</v>
      </c>
      <c r="L111" s="48">
        <v>1</v>
      </c>
      <c r="M111" s="79">
        <f t="shared" si="92"/>
        <v>3</v>
      </c>
      <c r="N111" s="49">
        <f t="shared" si="93"/>
        <v>0</v>
      </c>
      <c r="O111" s="50">
        <f t="shared" si="93"/>
        <v>0</v>
      </c>
      <c r="P111" s="50">
        <f t="shared" si="94"/>
        <v>0</v>
      </c>
      <c r="Q111" s="51">
        <f t="shared" si="95"/>
        <v>0</v>
      </c>
      <c r="R111" s="52">
        <v>0</v>
      </c>
      <c r="S111" s="53">
        <v>0</v>
      </c>
      <c r="T111" s="53">
        <f t="shared" si="96"/>
        <v>0</v>
      </c>
      <c r="U111" s="54">
        <f t="shared" si="97"/>
        <v>0</v>
      </c>
      <c r="V111" s="50">
        <v>0</v>
      </c>
      <c r="W111" s="50">
        <v>0</v>
      </c>
      <c r="X111" s="50">
        <f t="shared" si="98"/>
        <v>0</v>
      </c>
      <c r="Y111" s="51">
        <f t="shared" si="99"/>
        <v>0</v>
      </c>
      <c r="Z111" s="53">
        <v>0</v>
      </c>
      <c r="AA111" s="53">
        <v>0</v>
      </c>
      <c r="AB111" s="53">
        <f t="shared" si="100"/>
        <v>0</v>
      </c>
      <c r="AC111" s="54">
        <f t="shared" si="101"/>
        <v>0</v>
      </c>
    </row>
    <row r="112" spans="1:33" ht="21.75" thickBot="1" x14ac:dyDescent="0.3">
      <c r="E112" s="27" t="s">
        <v>33</v>
      </c>
      <c r="F112" s="28" t="s">
        <v>34</v>
      </c>
      <c r="G112" s="29">
        <f t="shared" ref="G112:P112" si="103">SUM(G103:G111)</f>
        <v>66</v>
      </c>
      <c r="H112" s="29">
        <f t="shared" si="103"/>
        <v>44</v>
      </c>
      <c r="I112" s="29">
        <f t="shared" si="103"/>
        <v>18</v>
      </c>
      <c r="J112" s="29">
        <f t="shared" si="103"/>
        <v>16</v>
      </c>
      <c r="K112" s="29">
        <f t="shared" si="103"/>
        <v>4</v>
      </c>
      <c r="L112" s="28">
        <f t="shared" si="103"/>
        <v>15</v>
      </c>
      <c r="M112" s="28">
        <f t="shared" si="103"/>
        <v>181</v>
      </c>
      <c r="N112" s="30">
        <f t="shared" si="103"/>
        <v>25</v>
      </c>
      <c r="O112" s="29">
        <f t="shared" si="103"/>
        <v>51</v>
      </c>
      <c r="P112" s="29">
        <f t="shared" si="103"/>
        <v>76</v>
      </c>
      <c r="Q112" s="35">
        <f>IF(P112=0,0,(N112/(N112+O112)*100))</f>
        <v>32.894736842105267</v>
      </c>
      <c r="R112" s="27">
        <f>SUM(R103:R111)</f>
        <v>16</v>
      </c>
      <c r="S112" s="29">
        <f>SUM(S103:S111)</f>
        <v>34</v>
      </c>
      <c r="T112" s="29">
        <f>SUM(T103:T111)</f>
        <v>50</v>
      </c>
      <c r="U112" s="35">
        <f t="shared" si="97"/>
        <v>32</v>
      </c>
      <c r="V112" s="29">
        <f>SUM(V103:V111)</f>
        <v>9</v>
      </c>
      <c r="W112" s="29">
        <f>SUM(W103:W111)</f>
        <v>17</v>
      </c>
      <c r="X112" s="29">
        <f>SUM(X103:X111)</f>
        <v>26</v>
      </c>
      <c r="Y112" s="35">
        <f t="shared" si="99"/>
        <v>34.615384615384613</v>
      </c>
      <c r="Z112" s="29">
        <f>SUM(Z103:Z111)</f>
        <v>7</v>
      </c>
      <c r="AA112" s="29">
        <f>SUM(AA103:AA111)</f>
        <v>4</v>
      </c>
      <c r="AB112" s="29">
        <f>SUM(AB103:AB111)</f>
        <v>11</v>
      </c>
      <c r="AC112" s="35">
        <f t="shared" si="101"/>
        <v>63.636363636363633</v>
      </c>
    </row>
    <row r="114" spans="1:29" ht="21.75" thickBot="1" x14ac:dyDescent="0.3">
      <c r="E114" s="33" t="s">
        <v>162</v>
      </c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5.6" customHeight="1" x14ac:dyDescent="0.25">
      <c r="E115" s="331" t="s">
        <v>25</v>
      </c>
      <c r="F115" s="333" t="s">
        <v>24</v>
      </c>
      <c r="G115" s="329" t="s">
        <v>26</v>
      </c>
      <c r="H115" s="342" t="s">
        <v>63</v>
      </c>
      <c r="I115" s="329" t="s">
        <v>15</v>
      </c>
      <c r="J115" s="329" t="s">
        <v>18</v>
      </c>
      <c r="K115" s="329" t="s">
        <v>17</v>
      </c>
      <c r="L115" s="333" t="s">
        <v>16</v>
      </c>
      <c r="M115" s="351" t="s">
        <v>64</v>
      </c>
      <c r="N115" s="345" t="s">
        <v>45</v>
      </c>
      <c r="O115" s="345"/>
      <c r="P115" s="335"/>
      <c r="Q115" s="335" t="s">
        <v>21</v>
      </c>
      <c r="R115" s="348" t="s">
        <v>35</v>
      </c>
      <c r="S115" s="345"/>
      <c r="T115" s="335"/>
      <c r="U115" s="329" t="s">
        <v>22</v>
      </c>
      <c r="V115" s="339" t="s">
        <v>36</v>
      </c>
      <c r="W115" s="345"/>
      <c r="X115" s="335"/>
      <c r="Y115" s="329" t="s">
        <v>23</v>
      </c>
      <c r="Z115" s="339" t="s">
        <v>28</v>
      </c>
      <c r="AA115" s="345"/>
      <c r="AB115" s="335"/>
      <c r="AC115" s="329" t="s">
        <v>29</v>
      </c>
    </row>
    <row r="116" spans="1:29" ht="15.75" x14ac:dyDescent="0.25">
      <c r="E116" s="378"/>
      <c r="F116" s="375"/>
      <c r="G116" s="374"/>
      <c r="H116" s="374"/>
      <c r="I116" s="374"/>
      <c r="J116" s="374"/>
      <c r="K116" s="374"/>
      <c r="L116" s="375"/>
      <c r="M116" s="376"/>
      <c r="N116" s="223" t="s">
        <v>19</v>
      </c>
      <c r="O116" s="224" t="s">
        <v>20</v>
      </c>
      <c r="P116" s="224" t="s">
        <v>48</v>
      </c>
      <c r="Q116" s="377"/>
      <c r="R116" s="223" t="s">
        <v>19</v>
      </c>
      <c r="S116" s="224" t="s">
        <v>20</v>
      </c>
      <c r="T116" s="224" t="s">
        <v>48</v>
      </c>
      <c r="U116" s="374"/>
      <c r="V116" s="224" t="s">
        <v>19</v>
      </c>
      <c r="W116" s="224" t="s">
        <v>20</v>
      </c>
      <c r="X116" s="224" t="s">
        <v>48</v>
      </c>
      <c r="Y116" s="374"/>
      <c r="Z116" s="224" t="s">
        <v>19</v>
      </c>
      <c r="AA116" s="224" t="s">
        <v>20</v>
      </c>
      <c r="AB116" s="224" t="s">
        <v>48</v>
      </c>
      <c r="AC116" s="374"/>
    </row>
    <row r="117" spans="1:29" ht="21" x14ac:dyDescent="0.25">
      <c r="A117" s="1">
        <v>8</v>
      </c>
      <c r="B117" s="1" t="str">
        <f>F117&amp;A117</f>
        <v>Iky8</v>
      </c>
      <c r="E117" s="211">
        <v>10</v>
      </c>
      <c r="F117" s="212" t="s">
        <v>10</v>
      </c>
      <c r="G117" s="213">
        <f t="shared" ref="G117:G125" si="104">R117*2+V117*3+Z117</f>
        <v>18</v>
      </c>
      <c r="H117" s="213">
        <v>1</v>
      </c>
      <c r="I117" s="213">
        <v>1</v>
      </c>
      <c r="J117" s="213">
        <v>5</v>
      </c>
      <c r="K117" s="213">
        <v>0</v>
      </c>
      <c r="L117" s="214">
        <v>0</v>
      </c>
      <c r="M117" s="79">
        <f t="shared" ref="M117:M125" si="105">G117+2*H117+I117+J117+2*K117-L117</f>
        <v>26</v>
      </c>
      <c r="N117" s="49">
        <f t="shared" ref="N117:N125" si="106">R117+V117</f>
        <v>6</v>
      </c>
      <c r="O117" s="50">
        <f t="shared" ref="O117:O125" si="107">S117+W117</f>
        <v>11</v>
      </c>
      <c r="P117" s="50">
        <f t="shared" ref="P117:P125" si="108">N117+O117</f>
        <v>17</v>
      </c>
      <c r="Q117" s="51">
        <f t="shared" ref="Q117:Q126" si="109">IF(P117=0,0,(N117/(N117+O117)*100))</f>
        <v>35.294117647058826</v>
      </c>
      <c r="R117" s="52">
        <v>2</v>
      </c>
      <c r="S117" s="53">
        <v>5</v>
      </c>
      <c r="T117" s="53">
        <f t="shared" ref="T117:T125" si="110">S117+R117</f>
        <v>7</v>
      </c>
      <c r="U117" s="54">
        <f t="shared" ref="U117:U125" si="111">IF(T117=0,0,(R117/(R117+S117)*100))</f>
        <v>28.571428571428569</v>
      </c>
      <c r="V117" s="50">
        <v>4</v>
      </c>
      <c r="W117" s="50">
        <v>6</v>
      </c>
      <c r="X117" s="50">
        <f t="shared" ref="X117:X125" si="112">W117+V117</f>
        <v>10</v>
      </c>
      <c r="Y117" s="51">
        <f t="shared" ref="Y117:Y125" si="113">IF(X117=0,0,(V117/(V117+W117)*100))</f>
        <v>40</v>
      </c>
      <c r="Z117" s="53">
        <v>2</v>
      </c>
      <c r="AA117" s="53">
        <v>2</v>
      </c>
      <c r="AB117" s="53">
        <f t="shared" ref="AB117:AB125" si="114">AA117+Z117</f>
        <v>4</v>
      </c>
      <c r="AC117" s="54">
        <f t="shared" ref="AC117:AC125" si="115">IF(AB117=0,0,(Z117/(Z117+AA117)*100))</f>
        <v>50</v>
      </c>
    </row>
    <row r="118" spans="1:29" ht="21" x14ac:dyDescent="0.25">
      <c r="A118" s="1">
        <v>8</v>
      </c>
      <c r="B118" s="1" t="str">
        <f t="shared" ref="B118:B125" si="116">F118&amp;A118</f>
        <v>Chem8</v>
      </c>
      <c r="E118" s="211">
        <v>8</v>
      </c>
      <c r="F118" s="212" t="s">
        <v>1</v>
      </c>
      <c r="G118" s="213">
        <f t="shared" si="104"/>
        <v>10</v>
      </c>
      <c r="H118" s="213">
        <v>7</v>
      </c>
      <c r="I118" s="213">
        <v>3</v>
      </c>
      <c r="J118" s="213">
        <v>1</v>
      </c>
      <c r="K118" s="213">
        <v>0</v>
      </c>
      <c r="L118" s="214">
        <v>3</v>
      </c>
      <c r="M118" s="79">
        <f t="shared" si="105"/>
        <v>25</v>
      </c>
      <c r="N118" s="49">
        <f t="shared" si="106"/>
        <v>4</v>
      </c>
      <c r="O118" s="50">
        <f t="shared" si="107"/>
        <v>11</v>
      </c>
      <c r="P118" s="50">
        <f t="shared" si="108"/>
        <v>15</v>
      </c>
      <c r="Q118" s="51">
        <f t="shared" si="109"/>
        <v>26.666666666666668</v>
      </c>
      <c r="R118" s="52">
        <v>2</v>
      </c>
      <c r="S118" s="53">
        <v>8</v>
      </c>
      <c r="T118" s="53">
        <f t="shared" si="110"/>
        <v>10</v>
      </c>
      <c r="U118" s="54">
        <f t="shared" si="111"/>
        <v>20</v>
      </c>
      <c r="V118" s="50">
        <v>2</v>
      </c>
      <c r="W118" s="50">
        <v>3</v>
      </c>
      <c r="X118" s="50">
        <f t="shared" si="112"/>
        <v>5</v>
      </c>
      <c r="Y118" s="51">
        <f t="shared" si="113"/>
        <v>40</v>
      </c>
      <c r="Z118" s="53">
        <v>0</v>
      </c>
      <c r="AA118" s="53">
        <v>4</v>
      </c>
      <c r="AB118" s="53">
        <f t="shared" si="114"/>
        <v>4</v>
      </c>
      <c r="AC118" s="54">
        <f t="shared" si="115"/>
        <v>0</v>
      </c>
    </row>
    <row r="119" spans="1:29" ht="21" x14ac:dyDescent="0.25">
      <c r="A119" s="1">
        <v>8</v>
      </c>
      <c r="B119" s="1" t="str">
        <f t="shared" si="116"/>
        <v>Azim8</v>
      </c>
      <c r="E119" s="211">
        <v>5</v>
      </c>
      <c r="F119" s="212" t="s">
        <v>8</v>
      </c>
      <c r="G119" s="213">
        <f t="shared" si="104"/>
        <v>16</v>
      </c>
      <c r="H119" s="213">
        <v>2</v>
      </c>
      <c r="I119" s="213">
        <v>3</v>
      </c>
      <c r="J119" s="213">
        <v>1</v>
      </c>
      <c r="K119" s="213">
        <v>0</v>
      </c>
      <c r="L119" s="214">
        <v>1</v>
      </c>
      <c r="M119" s="79">
        <f t="shared" si="105"/>
        <v>23</v>
      </c>
      <c r="N119" s="49">
        <f t="shared" si="106"/>
        <v>6</v>
      </c>
      <c r="O119" s="50">
        <f t="shared" si="107"/>
        <v>9</v>
      </c>
      <c r="P119" s="50">
        <f t="shared" si="108"/>
        <v>15</v>
      </c>
      <c r="Q119" s="51">
        <f t="shared" si="109"/>
        <v>40</v>
      </c>
      <c r="R119" s="52">
        <v>4</v>
      </c>
      <c r="S119" s="53">
        <v>4</v>
      </c>
      <c r="T119" s="53">
        <f t="shared" si="110"/>
        <v>8</v>
      </c>
      <c r="U119" s="54">
        <f t="shared" si="111"/>
        <v>50</v>
      </c>
      <c r="V119" s="50">
        <v>2</v>
      </c>
      <c r="W119" s="50">
        <v>5</v>
      </c>
      <c r="X119" s="50">
        <f t="shared" si="112"/>
        <v>7</v>
      </c>
      <c r="Y119" s="51">
        <f t="shared" si="113"/>
        <v>28.571428571428569</v>
      </c>
      <c r="Z119" s="53">
        <v>2</v>
      </c>
      <c r="AA119" s="53">
        <v>2</v>
      </c>
      <c r="AB119" s="53">
        <f t="shared" si="114"/>
        <v>4</v>
      </c>
      <c r="AC119" s="54">
        <f t="shared" si="115"/>
        <v>50</v>
      </c>
    </row>
    <row r="120" spans="1:29" ht="21" x14ac:dyDescent="0.25">
      <c r="A120" s="1">
        <v>8</v>
      </c>
      <c r="B120" s="1" t="str">
        <f t="shared" si="116"/>
        <v>Po8</v>
      </c>
      <c r="E120" s="211">
        <v>13</v>
      </c>
      <c r="F120" s="212" t="s">
        <v>4</v>
      </c>
      <c r="G120" s="213">
        <f t="shared" si="104"/>
        <v>7</v>
      </c>
      <c r="H120" s="213">
        <v>5</v>
      </c>
      <c r="I120" s="213">
        <v>3</v>
      </c>
      <c r="J120" s="213">
        <v>0</v>
      </c>
      <c r="K120" s="213">
        <v>0</v>
      </c>
      <c r="L120" s="214">
        <v>3</v>
      </c>
      <c r="M120" s="79">
        <f t="shared" si="105"/>
        <v>17</v>
      </c>
      <c r="N120" s="49">
        <f t="shared" si="106"/>
        <v>2</v>
      </c>
      <c r="O120" s="50">
        <f t="shared" si="107"/>
        <v>8</v>
      </c>
      <c r="P120" s="50">
        <f t="shared" si="108"/>
        <v>10</v>
      </c>
      <c r="Q120" s="51">
        <f t="shared" si="109"/>
        <v>20</v>
      </c>
      <c r="R120" s="52">
        <v>2</v>
      </c>
      <c r="S120" s="53">
        <v>8</v>
      </c>
      <c r="T120" s="53">
        <f t="shared" si="110"/>
        <v>10</v>
      </c>
      <c r="U120" s="54">
        <f t="shared" si="111"/>
        <v>20</v>
      </c>
      <c r="V120" s="50">
        <v>0</v>
      </c>
      <c r="W120" s="50">
        <v>0</v>
      </c>
      <c r="X120" s="50">
        <f t="shared" si="112"/>
        <v>0</v>
      </c>
      <c r="Y120" s="51">
        <f t="shared" si="113"/>
        <v>0</v>
      </c>
      <c r="Z120" s="53">
        <v>3</v>
      </c>
      <c r="AA120" s="53">
        <v>3</v>
      </c>
      <c r="AB120" s="53">
        <f t="shared" si="114"/>
        <v>6</v>
      </c>
      <c r="AC120" s="54">
        <f t="shared" si="115"/>
        <v>50</v>
      </c>
    </row>
    <row r="121" spans="1:29" ht="21" x14ac:dyDescent="0.25">
      <c r="A121" s="1">
        <v>8</v>
      </c>
      <c r="B121" s="1" t="str">
        <f t="shared" si="116"/>
        <v>Sabbir8</v>
      </c>
      <c r="E121" s="211">
        <v>1</v>
      </c>
      <c r="F121" s="212" t="s">
        <v>98</v>
      </c>
      <c r="G121" s="213">
        <f t="shared" si="104"/>
        <v>2</v>
      </c>
      <c r="H121" s="213">
        <v>5</v>
      </c>
      <c r="I121" s="213">
        <v>1</v>
      </c>
      <c r="J121" s="213">
        <v>0</v>
      </c>
      <c r="K121" s="213">
        <v>1</v>
      </c>
      <c r="L121" s="214">
        <v>0</v>
      </c>
      <c r="M121" s="79">
        <f t="shared" si="105"/>
        <v>15</v>
      </c>
      <c r="N121" s="49">
        <f t="shared" si="106"/>
        <v>1</v>
      </c>
      <c r="O121" s="50">
        <f t="shared" si="107"/>
        <v>2</v>
      </c>
      <c r="P121" s="50">
        <f t="shared" si="108"/>
        <v>3</v>
      </c>
      <c r="Q121" s="51">
        <f t="shared" si="109"/>
        <v>33.333333333333329</v>
      </c>
      <c r="R121" s="52">
        <v>1</v>
      </c>
      <c r="S121" s="53">
        <v>2</v>
      </c>
      <c r="T121" s="53">
        <f t="shared" si="110"/>
        <v>3</v>
      </c>
      <c r="U121" s="54">
        <f t="shared" si="111"/>
        <v>33.333333333333329</v>
      </c>
      <c r="V121" s="50">
        <v>0</v>
      </c>
      <c r="W121" s="50">
        <v>0</v>
      </c>
      <c r="X121" s="50">
        <f t="shared" si="112"/>
        <v>0</v>
      </c>
      <c r="Y121" s="51">
        <f t="shared" si="113"/>
        <v>0</v>
      </c>
      <c r="Z121" s="53">
        <v>0</v>
      </c>
      <c r="AA121" s="53">
        <v>0</v>
      </c>
      <c r="AB121" s="53">
        <f t="shared" si="114"/>
        <v>0</v>
      </c>
      <c r="AC121" s="54">
        <f t="shared" si="115"/>
        <v>0</v>
      </c>
    </row>
    <row r="122" spans="1:29" ht="21" x14ac:dyDescent="0.25">
      <c r="A122" s="1">
        <v>8</v>
      </c>
      <c r="B122" s="1" t="str">
        <f t="shared" si="116"/>
        <v>Leh8</v>
      </c>
      <c r="E122" s="211">
        <v>12</v>
      </c>
      <c r="F122" s="212" t="s">
        <v>7</v>
      </c>
      <c r="G122" s="213">
        <f t="shared" si="104"/>
        <v>8</v>
      </c>
      <c r="H122" s="213">
        <v>3</v>
      </c>
      <c r="I122" s="213">
        <v>1</v>
      </c>
      <c r="J122" s="213">
        <v>0</v>
      </c>
      <c r="K122" s="213">
        <v>0</v>
      </c>
      <c r="L122" s="214">
        <v>1</v>
      </c>
      <c r="M122" s="79">
        <f t="shared" si="105"/>
        <v>14</v>
      </c>
      <c r="N122" s="49">
        <f t="shared" si="106"/>
        <v>3</v>
      </c>
      <c r="O122" s="50">
        <f t="shared" si="107"/>
        <v>7</v>
      </c>
      <c r="P122" s="50">
        <f t="shared" si="108"/>
        <v>10</v>
      </c>
      <c r="Q122" s="51">
        <f t="shared" si="109"/>
        <v>30</v>
      </c>
      <c r="R122" s="52">
        <v>2</v>
      </c>
      <c r="S122" s="53">
        <v>6</v>
      </c>
      <c r="T122" s="53">
        <f t="shared" si="110"/>
        <v>8</v>
      </c>
      <c r="U122" s="54">
        <f t="shared" si="111"/>
        <v>25</v>
      </c>
      <c r="V122" s="50">
        <v>1</v>
      </c>
      <c r="W122" s="50">
        <v>1</v>
      </c>
      <c r="X122" s="50">
        <f t="shared" si="112"/>
        <v>2</v>
      </c>
      <c r="Y122" s="51">
        <f t="shared" si="113"/>
        <v>50</v>
      </c>
      <c r="Z122" s="53">
        <v>1</v>
      </c>
      <c r="AA122" s="53">
        <v>1</v>
      </c>
      <c r="AB122" s="53">
        <f t="shared" si="114"/>
        <v>2</v>
      </c>
      <c r="AC122" s="54">
        <f t="shared" si="115"/>
        <v>50</v>
      </c>
    </row>
    <row r="123" spans="1:29" ht="21" x14ac:dyDescent="0.25">
      <c r="A123" s="1">
        <v>8</v>
      </c>
      <c r="B123" s="1" t="str">
        <f t="shared" si="116"/>
        <v>Ben8</v>
      </c>
      <c r="E123" s="211">
        <v>6</v>
      </c>
      <c r="F123" s="212" t="s">
        <v>2</v>
      </c>
      <c r="G123" s="213">
        <f t="shared" si="104"/>
        <v>0</v>
      </c>
      <c r="H123" s="213">
        <v>4</v>
      </c>
      <c r="I123" s="213">
        <v>1</v>
      </c>
      <c r="J123" s="213">
        <v>1</v>
      </c>
      <c r="K123" s="213">
        <v>0</v>
      </c>
      <c r="L123" s="214">
        <v>0</v>
      </c>
      <c r="M123" s="79">
        <f t="shared" si="105"/>
        <v>10</v>
      </c>
      <c r="N123" s="49">
        <f t="shared" si="106"/>
        <v>0</v>
      </c>
      <c r="O123" s="50">
        <f t="shared" si="107"/>
        <v>5</v>
      </c>
      <c r="P123" s="50">
        <f t="shared" si="108"/>
        <v>5</v>
      </c>
      <c r="Q123" s="51">
        <f t="shared" si="109"/>
        <v>0</v>
      </c>
      <c r="R123" s="52">
        <v>0</v>
      </c>
      <c r="S123" s="53">
        <v>3</v>
      </c>
      <c r="T123" s="53">
        <f t="shared" si="110"/>
        <v>3</v>
      </c>
      <c r="U123" s="54">
        <f t="shared" si="111"/>
        <v>0</v>
      </c>
      <c r="V123" s="50">
        <v>0</v>
      </c>
      <c r="W123" s="50">
        <v>2</v>
      </c>
      <c r="X123" s="50">
        <f t="shared" si="112"/>
        <v>2</v>
      </c>
      <c r="Y123" s="51">
        <f t="shared" si="113"/>
        <v>0</v>
      </c>
      <c r="Z123" s="53">
        <v>0</v>
      </c>
      <c r="AA123" s="53">
        <v>0</v>
      </c>
      <c r="AB123" s="53">
        <f t="shared" si="114"/>
        <v>0</v>
      </c>
      <c r="AC123" s="54">
        <f t="shared" si="115"/>
        <v>0</v>
      </c>
    </row>
    <row r="124" spans="1:29" ht="21" x14ac:dyDescent="0.25">
      <c r="A124" s="1">
        <v>8</v>
      </c>
      <c r="B124" s="1" t="str">
        <f t="shared" si="116"/>
        <v>Kisyok8</v>
      </c>
      <c r="E124" s="211">
        <v>11</v>
      </c>
      <c r="F124" s="212" t="s">
        <v>12</v>
      </c>
      <c r="G124" s="213">
        <f t="shared" si="104"/>
        <v>2</v>
      </c>
      <c r="H124" s="213">
        <v>3</v>
      </c>
      <c r="I124" s="213">
        <v>0</v>
      </c>
      <c r="J124" s="213">
        <v>0</v>
      </c>
      <c r="K124" s="213">
        <v>1</v>
      </c>
      <c r="L124" s="214">
        <v>1</v>
      </c>
      <c r="M124" s="79">
        <f t="shared" si="105"/>
        <v>9</v>
      </c>
      <c r="N124" s="49">
        <f t="shared" si="106"/>
        <v>1</v>
      </c>
      <c r="O124" s="50">
        <f t="shared" si="107"/>
        <v>1</v>
      </c>
      <c r="P124" s="50">
        <f t="shared" si="108"/>
        <v>2</v>
      </c>
      <c r="Q124" s="51">
        <f t="shared" si="109"/>
        <v>50</v>
      </c>
      <c r="R124" s="52">
        <v>1</v>
      </c>
      <c r="S124" s="53">
        <v>1</v>
      </c>
      <c r="T124" s="53">
        <f t="shared" si="110"/>
        <v>2</v>
      </c>
      <c r="U124" s="54">
        <f t="shared" si="111"/>
        <v>50</v>
      </c>
      <c r="V124" s="50">
        <v>0</v>
      </c>
      <c r="W124" s="50">
        <v>0</v>
      </c>
      <c r="X124" s="50">
        <f t="shared" si="112"/>
        <v>0</v>
      </c>
      <c r="Y124" s="51">
        <f t="shared" si="113"/>
        <v>0</v>
      </c>
      <c r="Z124" s="53">
        <v>0</v>
      </c>
      <c r="AA124" s="53">
        <v>0</v>
      </c>
      <c r="AB124" s="53">
        <f t="shared" si="114"/>
        <v>0</v>
      </c>
      <c r="AC124" s="54">
        <f t="shared" si="115"/>
        <v>0</v>
      </c>
    </row>
    <row r="125" spans="1:29" ht="21.75" thickBot="1" x14ac:dyDescent="0.3">
      <c r="A125" s="1">
        <v>8</v>
      </c>
      <c r="B125" s="1" t="str">
        <f t="shared" si="116"/>
        <v>Cahmi8</v>
      </c>
      <c r="E125" s="211">
        <v>7</v>
      </c>
      <c r="F125" s="212" t="s">
        <v>11</v>
      </c>
      <c r="G125" s="213">
        <f t="shared" si="104"/>
        <v>0</v>
      </c>
      <c r="H125" s="213">
        <v>0</v>
      </c>
      <c r="I125" s="213">
        <v>0</v>
      </c>
      <c r="J125" s="213">
        <v>0</v>
      </c>
      <c r="K125" s="213">
        <v>0</v>
      </c>
      <c r="L125" s="214">
        <v>0</v>
      </c>
      <c r="M125" s="79">
        <f t="shared" si="105"/>
        <v>0</v>
      </c>
      <c r="N125" s="49">
        <f t="shared" si="106"/>
        <v>0</v>
      </c>
      <c r="O125" s="50">
        <f t="shared" si="107"/>
        <v>3</v>
      </c>
      <c r="P125" s="50">
        <f t="shared" si="108"/>
        <v>3</v>
      </c>
      <c r="Q125" s="51">
        <f t="shared" si="109"/>
        <v>0</v>
      </c>
      <c r="R125" s="52">
        <v>0</v>
      </c>
      <c r="S125" s="53">
        <v>2</v>
      </c>
      <c r="T125" s="53">
        <f t="shared" si="110"/>
        <v>2</v>
      </c>
      <c r="U125" s="54">
        <f t="shared" si="111"/>
        <v>0</v>
      </c>
      <c r="V125" s="50">
        <v>0</v>
      </c>
      <c r="W125" s="50">
        <v>1</v>
      </c>
      <c r="X125" s="50">
        <f t="shared" si="112"/>
        <v>1</v>
      </c>
      <c r="Y125" s="51">
        <f t="shared" si="113"/>
        <v>0</v>
      </c>
      <c r="Z125" s="53">
        <v>0</v>
      </c>
      <c r="AA125" s="53">
        <v>2</v>
      </c>
      <c r="AB125" s="53">
        <f t="shared" si="114"/>
        <v>2</v>
      </c>
      <c r="AC125" s="54">
        <f t="shared" si="115"/>
        <v>0</v>
      </c>
    </row>
    <row r="126" spans="1:29" ht="21.75" thickBot="1" x14ac:dyDescent="0.3">
      <c r="E126" s="27" t="s">
        <v>33</v>
      </c>
      <c r="F126" s="28" t="s">
        <v>34</v>
      </c>
      <c r="G126" s="29">
        <f t="shared" ref="G126:P126" si="117">SUM(G117:G125)</f>
        <v>63</v>
      </c>
      <c r="H126" s="29">
        <f t="shared" si="117"/>
        <v>30</v>
      </c>
      <c r="I126" s="29">
        <f t="shared" si="117"/>
        <v>13</v>
      </c>
      <c r="J126" s="29">
        <f t="shared" si="117"/>
        <v>8</v>
      </c>
      <c r="K126" s="29">
        <f t="shared" si="117"/>
        <v>2</v>
      </c>
      <c r="L126" s="28">
        <f t="shared" si="117"/>
        <v>9</v>
      </c>
      <c r="M126" s="28">
        <f t="shared" si="117"/>
        <v>139</v>
      </c>
      <c r="N126" s="30">
        <f t="shared" si="117"/>
        <v>23</v>
      </c>
      <c r="O126" s="29">
        <f t="shared" si="117"/>
        <v>57</v>
      </c>
      <c r="P126" s="29">
        <f t="shared" si="117"/>
        <v>80</v>
      </c>
      <c r="Q126" s="35">
        <f t="shared" si="109"/>
        <v>28.749999999999996</v>
      </c>
      <c r="R126" s="27">
        <f>SUM(R117:R125)</f>
        <v>14</v>
      </c>
      <c r="S126" s="29">
        <f>SUM(S117:S125)</f>
        <v>39</v>
      </c>
      <c r="T126" s="29">
        <f>SUM(T117:T125)</f>
        <v>53</v>
      </c>
      <c r="U126" s="35">
        <f t="shared" ref="U126" si="118">IF(T126=0,0,(R126/(R126+S126)*100))</f>
        <v>26.415094339622641</v>
      </c>
      <c r="V126" s="29">
        <f>SUM(V117:V125)</f>
        <v>9</v>
      </c>
      <c r="W126" s="29">
        <f>SUM(W117:W125)</f>
        <v>18</v>
      </c>
      <c r="X126" s="29">
        <f>SUM(X117:X125)</f>
        <v>27</v>
      </c>
      <c r="Y126" s="35">
        <f t="shared" ref="Y126" si="119">IF(X126=0,0,(V126/(V126+W126)*100))</f>
        <v>33.333333333333329</v>
      </c>
      <c r="Z126" s="29">
        <f>SUM(Z117:Z125)</f>
        <v>8</v>
      </c>
      <c r="AA126" s="29">
        <f>SUM(AA117:AA125)</f>
        <v>14</v>
      </c>
      <c r="AB126" s="29">
        <f>SUM(AB117:AB125)</f>
        <v>22</v>
      </c>
      <c r="AC126" s="35">
        <f t="shared" ref="AC126" si="120">IF(AB126=0,0,(Z126/(Z126+AA126)*100))</f>
        <v>36.363636363636367</v>
      </c>
    </row>
    <row r="128" spans="1:29" ht="21.75" thickBot="1" x14ac:dyDescent="0.3">
      <c r="E128" s="33" t="s">
        <v>146</v>
      </c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5.6" customHeight="1" x14ac:dyDescent="0.25">
      <c r="E129" s="331" t="s">
        <v>25</v>
      </c>
      <c r="F129" s="333" t="s">
        <v>24</v>
      </c>
      <c r="G129" s="329" t="s">
        <v>26</v>
      </c>
      <c r="H129" s="342" t="s">
        <v>63</v>
      </c>
      <c r="I129" s="329" t="s">
        <v>15</v>
      </c>
      <c r="J129" s="329" t="s">
        <v>18</v>
      </c>
      <c r="K129" s="329" t="s">
        <v>17</v>
      </c>
      <c r="L129" s="333" t="s">
        <v>16</v>
      </c>
      <c r="M129" s="351" t="s">
        <v>64</v>
      </c>
      <c r="N129" s="345" t="s">
        <v>45</v>
      </c>
      <c r="O129" s="345"/>
      <c r="P129" s="335"/>
      <c r="Q129" s="335" t="s">
        <v>21</v>
      </c>
      <c r="R129" s="348" t="s">
        <v>35</v>
      </c>
      <c r="S129" s="345"/>
      <c r="T129" s="335"/>
      <c r="U129" s="329" t="s">
        <v>22</v>
      </c>
      <c r="V129" s="339" t="s">
        <v>36</v>
      </c>
      <c r="W129" s="345"/>
      <c r="X129" s="335"/>
      <c r="Y129" s="329" t="s">
        <v>23</v>
      </c>
      <c r="Z129" s="339" t="s">
        <v>28</v>
      </c>
      <c r="AA129" s="345"/>
      <c r="AB129" s="335"/>
      <c r="AC129" s="329" t="s">
        <v>29</v>
      </c>
    </row>
    <row r="130" spans="1:29" ht="15.75" x14ac:dyDescent="0.25">
      <c r="E130" s="378"/>
      <c r="F130" s="375"/>
      <c r="G130" s="374"/>
      <c r="H130" s="374"/>
      <c r="I130" s="374"/>
      <c r="J130" s="374"/>
      <c r="K130" s="374"/>
      <c r="L130" s="375"/>
      <c r="M130" s="376"/>
      <c r="N130" s="223" t="s">
        <v>19</v>
      </c>
      <c r="O130" s="224" t="s">
        <v>20</v>
      </c>
      <c r="P130" s="224" t="s">
        <v>48</v>
      </c>
      <c r="Q130" s="377"/>
      <c r="R130" s="223" t="s">
        <v>19</v>
      </c>
      <c r="S130" s="224" t="s">
        <v>20</v>
      </c>
      <c r="T130" s="224" t="s">
        <v>48</v>
      </c>
      <c r="U130" s="374"/>
      <c r="V130" s="224" t="s">
        <v>19</v>
      </c>
      <c r="W130" s="224" t="s">
        <v>20</v>
      </c>
      <c r="X130" s="224" t="s">
        <v>48</v>
      </c>
      <c r="Y130" s="374"/>
      <c r="Z130" s="224" t="s">
        <v>19</v>
      </c>
      <c r="AA130" s="224" t="s">
        <v>20</v>
      </c>
      <c r="AB130" s="224" t="s">
        <v>48</v>
      </c>
      <c r="AC130" s="374"/>
    </row>
    <row r="131" spans="1:29" ht="21" x14ac:dyDescent="0.25">
      <c r="A131" s="1">
        <v>9</v>
      </c>
      <c r="B131" s="1" t="str">
        <f t="shared" ref="B131:B140" si="121">F131&amp;A131</f>
        <v>Azim9</v>
      </c>
      <c r="E131" s="10">
        <v>5</v>
      </c>
      <c r="F131" s="11" t="s">
        <v>8</v>
      </c>
      <c r="G131" s="47">
        <f t="shared" ref="G131:G140" si="122">R131*2+V131*3+Z131</f>
        <v>10</v>
      </c>
      <c r="H131" s="47">
        <v>6</v>
      </c>
      <c r="I131" s="47">
        <v>1</v>
      </c>
      <c r="J131" s="47">
        <v>1</v>
      </c>
      <c r="K131" s="47">
        <v>1</v>
      </c>
      <c r="L131" s="48">
        <v>0</v>
      </c>
      <c r="M131" s="79">
        <f t="shared" ref="M131:M140" si="123">G131+2*H131+I131+J131+2*K131-L131</f>
        <v>26</v>
      </c>
      <c r="N131" s="49">
        <f t="shared" ref="N131:O140" si="124">R131+V131</f>
        <v>4</v>
      </c>
      <c r="O131" s="50">
        <f t="shared" si="124"/>
        <v>3</v>
      </c>
      <c r="P131" s="50">
        <f t="shared" ref="P131:P140" si="125">N131+O131</f>
        <v>7</v>
      </c>
      <c r="Q131" s="51">
        <f t="shared" ref="Q131:Q140" si="126">IF(P131=0,0,(N131/(N131+O131)*100))</f>
        <v>57.142857142857139</v>
      </c>
      <c r="R131" s="52">
        <v>2</v>
      </c>
      <c r="S131" s="53">
        <v>2</v>
      </c>
      <c r="T131" s="53">
        <f t="shared" ref="T131:T140" si="127">S131+R131</f>
        <v>4</v>
      </c>
      <c r="U131" s="54">
        <f t="shared" ref="U131:U141" si="128">IF(T131=0,0,(R131/(R131+S131)*100))</f>
        <v>50</v>
      </c>
      <c r="V131" s="50">
        <v>2</v>
      </c>
      <c r="W131" s="50">
        <v>1</v>
      </c>
      <c r="X131" s="50">
        <f t="shared" ref="X131:X140" si="129">W131+V131</f>
        <v>3</v>
      </c>
      <c r="Y131" s="51">
        <f t="shared" ref="Y131:Y141" si="130">IF(X131=0,0,(V131/(V131+W131)*100))</f>
        <v>66.666666666666657</v>
      </c>
      <c r="Z131" s="53">
        <v>0</v>
      </c>
      <c r="AA131" s="53">
        <v>1</v>
      </c>
      <c r="AB131" s="53">
        <f t="shared" ref="AB131:AB140" si="131">AA131+Z131</f>
        <v>1</v>
      </c>
      <c r="AC131" s="54">
        <f t="shared" ref="AC131:AC141" si="132">IF(AB131=0,0,(Z131/(Z131+AA131)*100))</f>
        <v>0</v>
      </c>
    </row>
    <row r="132" spans="1:29" ht="21" x14ac:dyDescent="0.25">
      <c r="A132" s="1">
        <v>9</v>
      </c>
      <c r="B132" s="1" t="str">
        <f t="shared" si="121"/>
        <v>Salim9</v>
      </c>
      <c r="E132" s="211">
        <v>14</v>
      </c>
      <c r="F132" s="212" t="s">
        <v>5</v>
      </c>
      <c r="G132" s="213">
        <f t="shared" si="122"/>
        <v>12</v>
      </c>
      <c r="H132" s="213">
        <v>7</v>
      </c>
      <c r="I132" s="213">
        <v>1</v>
      </c>
      <c r="J132" s="213">
        <v>1</v>
      </c>
      <c r="K132" s="213">
        <v>0</v>
      </c>
      <c r="L132" s="214">
        <v>4</v>
      </c>
      <c r="M132" s="79">
        <f t="shared" si="123"/>
        <v>24</v>
      </c>
      <c r="N132" s="49">
        <f t="shared" si="124"/>
        <v>6</v>
      </c>
      <c r="O132" s="50">
        <f t="shared" si="124"/>
        <v>8</v>
      </c>
      <c r="P132" s="50">
        <f t="shared" si="125"/>
        <v>14</v>
      </c>
      <c r="Q132" s="51">
        <f t="shared" si="126"/>
        <v>42.857142857142854</v>
      </c>
      <c r="R132" s="52">
        <v>6</v>
      </c>
      <c r="S132" s="53">
        <v>7</v>
      </c>
      <c r="T132" s="53">
        <f t="shared" si="127"/>
        <v>13</v>
      </c>
      <c r="U132" s="54">
        <f t="shared" si="128"/>
        <v>46.153846153846153</v>
      </c>
      <c r="V132" s="50">
        <v>0</v>
      </c>
      <c r="W132" s="50">
        <v>1</v>
      </c>
      <c r="X132" s="50">
        <f t="shared" si="129"/>
        <v>1</v>
      </c>
      <c r="Y132" s="51">
        <f t="shared" si="130"/>
        <v>0</v>
      </c>
      <c r="Z132" s="53">
        <v>0</v>
      </c>
      <c r="AA132" s="53">
        <v>0</v>
      </c>
      <c r="AB132" s="53">
        <f t="shared" si="131"/>
        <v>0</v>
      </c>
      <c r="AC132" s="54">
        <f t="shared" si="132"/>
        <v>0</v>
      </c>
    </row>
    <row r="133" spans="1:29" ht="21" x14ac:dyDescent="0.25">
      <c r="A133" s="1">
        <v>9</v>
      </c>
      <c r="B133" s="1" t="str">
        <f t="shared" si="121"/>
        <v>Chem9</v>
      </c>
      <c r="E133" s="211">
        <v>8</v>
      </c>
      <c r="F133" s="212" t="s">
        <v>1</v>
      </c>
      <c r="G133" s="213">
        <f t="shared" si="122"/>
        <v>6</v>
      </c>
      <c r="H133" s="213">
        <v>5</v>
      </c>
      <c r="I133" s="213">
        <v>3</v>
      </c>
      <c r="J133" s="213">
        <v>1</v>
      </c>
      <c r="K133" s="213">
        <v>0</v>
      </c>
      <c r="L133" s="214">
        <v>0</v>
      </c>
      <c r="M133" s="79">
        <f t="shared" si="123"/>
        <v>20</v>
      </c>
      <c r="N133" s="49">
        <f t="shared" si="124"/>
        <v>3</v>
      </c>
      <c r="O133" s="50">
        <f t="shared" si="124"/>
        <v>8</v>
      </c>
      <c r="P133" s="50">
        <f t="shared" si="125"/>
        <v>11</v>
      </c>
      <c r="Q133" s="51">
        <f t="shared" si="126"/>
        <v>27.27272727272727</v>
      </c>
      <c r="R133" s="52">
        <v>3</v>
      </c>
      <c r="S133" s="53">
        <v>7</v>
      </c>
      <c r="T133" s="53">
        <f t="shared" si="127"/>
        <v>10</v>
      </c>
      <c r="U133" s="54">
        <f t="shared" si="128"/>
        <v>30</v>
      </c>
      <c r="V133" s="50">
        <v>0</v>
      </c>
      <c r="W133" s="50">
        <v>1</v>
      </c>
      <c r="X133" s="50">
        <f t="shared" si="129"/>
        <v>1</v>
      </c>
      <c r="Y133" s="51">
        <f t="shared" si="130"/>
        <v>0</v>
      </c>
      <c r="Z133" s="53">
        <v>0</v>
      </c>
      <c r="AA133" s="53">
        <v>0</v>
      </c>
      <c r="AB133" s="53">
        <f t="shared" si="131"/>
        <v>0</v>
      </c>
      <c r="AC133" s="54">
        <f t="shared" si="132"/>
        <v>0</v>
      </c>
    </row>
    <row r="134" spans="1:29" ht="21" x14ac:dyDescent="0.25">
      <c r="A134" s="1">
        <v>9</v>
      </c>
      <c r="B134" s="1" t="str">
        <f t="shared" si="121"/>
        <v>Po9</v>
      </c>
      <c r="E134" s="10">
        <v>13</v>
      </c>
      <c r="F134" s="11" t="s">
        <v>4</v>
      </c>
      <c r="G134" s="47">
        <f t="shared" si="122"/>
        <v>6</v>
      </c>
      <c r="H134" s="47">
        <v>7</v>
      </c>
      <c r="I134" s="47">
        <v>3</v>
      </c>
      <c r="J134" s="47">
        <v>1</v>
      </c>
      <c r="K134" s="47">
        <v>0</v>
      </c>
      <c r="L134" s="48">
        <v>5</v>
      </c>
      <c r="M134" s="79">
        <f t="shared" si="123"/>
        <v>19</v>
      </c>
      <c r="N134" s="49">
        <f t="shared" si="124"/>
        <v>2</v>
      </c>
      <c r="O134" s="50">
        <f t="shared" si="124"/>
        <v>8</v>
      </c>
      <c r="P134" s="50">
        <f t="shared" si="125"/>
        <v>10</v>
      </c>
      <c r="Q134" s="51">
        <f t="shared" si="126"/>
        <v>20</v>
      </c>
      <c r="R134" s="52">
        <v>2</v>
      </c>
      <c r="S134" s="53">
        <v>8</v>
      </c>
      <c r="T134" s="53">
        <f t="shared" si="127"/>
        <v>10</v>
      </c>
      <c r="U134" s="54">
        <f t="shared" si="128"/>
        <v>20</v>
      </c>
      <c r="V134" s="50">
        <v>0</v>
      </c>
      <c r="W134" s="50">
        <v>0</v>
      </c>
      <c r="X134" s="50">
        <f t="shared" si="129"/>
        <v>0</v>
      </c>
      <c r="Y134" s="51">
        <f t="shared" si="130"/>
        <v>0</v>
      </c>
      <c r="Z134" s="53">
        <v>2</v>
      </c>
      <c r="AA134" s="53">
        <v>1</v>
      </c>
      <c r="AB134" s="53">
        <f t="shared" si="131"/>
        <v>3</v>
      </c>
      <c r="AC134" s="54">
        <f t="shared" si="132"/>
        <v>66.666666666666657</v>
      </c>
    </row>
    <row r="135" spans="1:29" ht="21" x14ac:dyDescent="0.25">
      <c r="A135" s="1">
        <v>9</v>
      </c>
      <c r="B135" s="1" t="str">
        <f t="shared" si="121"/>
        <v>Sabbir9</v>
      </c>
      <c r="E135" s="10">
        <v>1</v>
      </c>
      <c r="F135" s="11" t="s">
        <v>98</v>
      </c>
      <c r="G135" s="47">
        <f t="shared" si="122"/>
        <v>2</v>
      </c>
      <c r="H135" s="47">
        <v>6</v>
      </c>
      <c r="I135" s="47">
        <v>0</v>
      </c>
      <c r="J135" s="47">
        <v>0</v>
      </c>
      <c r="K135" s="47">
        <v>1</v>
      </c>
      <c r="L135" s="48">
        <v>0</v>
      </c>
      <c r="M135" s="79">
        <f t="shared" si="123"/>
        <v>16</v>
      </c>
      <c r="N135" s="49">
        <f t="shared" si="124"/>
        <v>1</v>
      </c>
      <c r="O135" s="50">
        <f t="shared" si="124"/>
        <v>3</v>
      </c>
      <c r="P135" s="50">
        <f t="shared" si="125"/>
        <v>4</v>
      </c>
      <c r="Q135" s="51">
        <f t="shared" si="126"/>
        <v>25</v>
      </c>
      <c r="R135" s="52">
        <v>1</v>
      </c>
      <c r="S135" s="53">
        <v>3</v>
      </c>
      <c r="T135" s="53">
        <f t="shared" si="127"/>
        <v>4</v>
      </c>
      <c r="U135" s="54">
        <f t="shared" si="128"/>
        <v>25</v>
      </c>
      <c r="V135" s="50">
        <v>0</v>
      </c>
      <c r="W135" s="50">
        <v>0</v>
      </c>
      <c r="X135" s="50">
        <f t="shared" si="129"/>
        <v>0</v>
      </c>
      <c r="Y135" s="51">
        <f t="shared" si="130"/>
        <v>0</v>
      </c>
      <c r="Z135" s="53">
        <v>0</v>
      </c>
      <c r="AA135" s="53">
        <v>0</v>
      </c>
      <c r="AB135" s="53">
        <f t="shared" si="131"/>
        <v>0</v>
      </c>
      <c r="AC135" s="54">
        <f t="shared" si="132"/>
        <v>0</v>
      </c>
    </row>
    <row r="136" spans="1:29" ht="21" x14ac:dyDescent="0.25">
      <c r="A136" s="1">
        <v>9</v>
      </c>
      <c r="B136" s="1" t="str">
        <f t="shared" si="121"/>
        <v>Zaki9</v>
      </c>
      <c r="E136" s="211">
        <v>15</v>
      </c>
      <c r="F136" s="212" t="s">
        <v>6</v>
      </c>
      <c r="G136" s="213">
        <f t="shared" si="122"/>
        <v>8</v>
      </c>
      <c r="H136" s="213">
        <v>2</v>
      </c>
      <c r="I136" s="213">
        <v>2</v>
      </c>
      <c r="J136" s="213">
        <v>2</v>
      </c>
      <c r="K136" s="213">
        <v>0</v>
      </c>
      <c r="L136" s="214">
        <v>1</v>
      </c>
      <c r="M136" s="79">
        <f t="shared" si="123"/>
        <v>15</v>
      </c>
      <c r="N136" s="49">
        <f t="shared" si="124"/>
        <v>3</v>
      </c>
      <c r="O136" s="50">
        <f t="shared" si="124"/>
        <v>7</v>
      </c>
      <c r="P136" s="50">
        <f t="shared" si="125"/>
        <v>10</v>
      </c>
      <c r="Q136" s="51">
        <f t="shared" si="126"/>
        <v>30</v>
      </c>
      <c r="R136" s="52">
        <v>1</v>
      </c>
      <c r="S136" s="53">
        <v>3</v>
      </c>
      <c r="T136" s="53">
        <f t="shared" si="127"/>
        <v>4</v>
      </c>
      <c r="U136" s="54">
        <f t="shared" si="128"/>
        <v>25</v>
      </c>
      <c r="V136" s="50">
        <v>2</v>
      </c>
      <c r="W136" s="50">
        <v>4</v>
      </c>
      <c r="X136" s="50">
        <f t="shared" si="129"/>
        <v>6</v>
      </c>
      <c r="Y136" s="51">
        <f t="shared" si="130"/>
        <v>33.333333333333329</v>
      </c>
      <c r="Z136" s="53">
        <v>0</v>
      </c>
      <c r="AA136" s="53">
        <v>0</v>
      </c>
      <c r="AB136" s="53">
        <f t="shared" si="131"/>
        <v>0</v>
      </c>
      <c r="AC136" s="54">
        <f t="shared" si="132"/>
        <v>0</v>
      </c>
    </row>
    <row r="137" spans="1:29" ht="21" x14ac:dyDescent="0.25">
      <c r="A137" s="1">
        <v>9</v>
      </c>
      <c r="B137" s="1" t="str">
        <f t="shared" si="121"/>
        <v>Ben9</v>
      </c>
      <c r="E137" s="10">
        <v>6</v>
      </c>
      <c r="F137" s="11" t="s">
        <v>2</v>
      </c>
      <c r="G137" s="47">
        <f t="shared" si="122"/>
        <v>3</v>
      </c>
      <c r="H137" s="47">
        <v>4</v>
      </c>
      <c r="I137" s="47">
        <v>4</v>
      </c>
      <c r="J137" s="47">
        <v>1</v>
      </c>
      <c r="K137" s="47">
        <v>0</v>
      </c>
      <c r="L137" s="48">
        <v>2</v>
      </c>
      <c r="M137" s="79">
        <f t="shared" si="123"/>
        <v>14</v>
      </c>
      <c r="N137" s="49">
        <f t="shared" si="124"/>
        <v>1</v>
      </c>
      <c r="O137" s="50">
        <f t="shared" si="124"/>
        <v>4</v>
      </c>
      <c r="P137" s="50">
        <f t="shared" si="125"/>
        <v>5</v>
      </c>
      <c r="Q137" s="51">
        <f t="shared" si="126"/>
        <v>20</v>
      </c>
      <c r="R137" s="52">
        <v>0</v>
      </c>
      <c r="S137" s="53">
        <v>1</v>
      </c>
      <c r="T137" s="53">
        <f t="shared" si="127"/>
        <v>1</v>
      </c>
      <c r="U137" s="54">
        <f t="shared" si="128"/>
        <v>0</v>
      </c>
      <c r="V137" s="50">
        <v>1</v>
      </c>
      <c r="W137" s="50">
        <v>3</v>
      </c>
      <c r="X137" s="50">
        <f t="shared" si="129"/>
        <v>4</v>
      </c>
      <c r="Y137" s="51">
        <f t="shared" si="130"/>
        <v>25</v>
      </c>
      <c r="Z137" s="53">
        <v>0</v>
      </c>
      <c r="AA137" s="53">
        <v>4</v>
      </c>
      <c r="AB137" s="53">
        <f t="shared" si="131"/>
        <v>4</v>
      </c>
      <c r="AC137" s="54">
        <f t="shared" si="132"/>
        <v>0</v>
      </c>
    </row>
    <row r="138" spans="1:29" ht="21" x14ac:dyDescent="0.25">
      <c r="A138" s="1">
        <v>9</v>
      </c>
      <c r="B138" s="1" t="str">
        <f t="shared" si="121"/>
        <v>Kisyok9</v>
      </c>
      <c r="E138" s="10">
        <v>11</v>
      </c>
      <c r="F138" s="11" t="s">
        <v>12</v>
      </c>
      <c r="G138" s="47">
        <f t="shared" si="122"/>
        <v>2</v>
      </c>
      <c r="H138" s="47">
        <v>4</v>
      </c>
      <c r="I138" s="47">
        <v>0</v>
      </c>
      <c r="J138" s="47">
        <v>0</v>
      </c>
      <c r="K138" s="47">
        <v>1</v>
      </c>
      <c r="L138" s="48">
        <v>1</v>
      </c>
      <c r="M138" s="79">
        <f t="shared" si="123"/>
        <v>11</v>
      </c>
      <c r="N138" s="49">
        <f t="shared" si="124"/>
        <v>1</v>
      </c>
      <c r="O138" s="50">
        <f t="shared" si="124"/>
        <v>2</v>
      </c>
      <c r="P138" s="50">
        <f t="shared" si="125"/>
        <v>3</v>
      </c>
      <c r="Q138" s="51">
        <f t="shared" si="126"/>
        <v>33.333333333333329</v>
      </c>
      <c r="R138" s="52">
        <v>1</v>
      </c>
      <c r="S138" s="53">
        <v>2</v>
      </c>
      <c r="T138" s="53">
        <f t="shared" si="127"/>
        <v>3</v>
      </c>
      <c r="U138" s="54">
        <f t="shared" si="128"/>
        <v>33.333333333333329</v>
      </c>
      <c r="V138" s="50">
        <v>0</v>
      </c>
      <c r="W138" s="50">
        <v>0</v>
      </c>
      <c r="X138" s="50">
        <f t="shared" si="129"/>
        <v>0</v>
      </c>
      <c r="Y138" s="51">
        <f t="shared" si="130"/>
        <v>0</v>
      </c>
      <c r="Z138" s="53">
        <v>0</v>
      </c>
      <c r="AA138" s="53">
        <v>0</v>
      </c>
      <c r="AB138" s="53">
        <f t="shared" si="131"/>
        <v>0</v>
      </c>
      <c r="AC138" s="54">
        <f t="shared" si="132"/>
        <v>0</v>
      </c>
    </row>
    <row r="139" spans="1:29" ht="21" x14ac:dyDescent="0.25">
      <c r="A139" s="1">
        <v>9</v>
      </c>
      <c r="B139" s="1" t="str">
        <f t="shared" si="121"/>
        <v>Tenno9</v>
      </c>
      <c r="E139" s="10">
        <v>4</v>
      </c>
      <c r="F139" s="11" t="s">
        <v>135</v>
      </c>
      <c r="G139" s="47">
        <f t="shared" si="122"/>
        <v>0</v>
      </c>
      <c r="H139" s="47">
        <v>4</v>
      </c>
      <c r="I139" s="47">
        <v>0</v>
      </c>
      <c r="J139" s="47">
        <v>0</v>
      </c>
      <c r="K139" s="47">
        <v>0</v>
      </c>
      <c r="L139" s="48">
        <v>0</v>
      </c>
      <c r="M139" s="79">
        <f t="shared" si="123"/>
        <v>8</v>
      </c>
      <c r="N139" s="49">
        <f t="shared" si="124"/>
        <v>0</v>
      </c>
      <c r="O139" s="50">
        <f t="shared" si="124"/>
        <v>5</v>
      </c>
      <c r="P139" s="50">
        <f t="shared" si="125"/>
        <v>5</v>
      </c>
      <c r="Q139" s="51">
        <f t="shared" si="126"/>
        <v>0</v>
      </c>
      <c r="R139" s="52">
        <v>0</v>
      </c>
      <c r="S139" s="53">
        <v>4</v>
      </c>
      <c r="T139" s="53">
        <f t="shared" si="127"/>
        <v>4</v>
      </c>
      <c r="U139" s="54">
        <f t="shared" si="128"/>
        <v>0</v>
      </c>
      <c r="V139" s="50">
        <v>0</v>
      </c>
      <c r="W139" s="50">
        <v>1</v>
      </c>
      <c r="X139" s="50">
        <f t="shared" si="129"/>
        <v>1</v>
      </c>
      <c r="Y139" s="51">
        <f t="shared" si="130"/>
        <v>0</v>
      </c>
      <c r="Z139" s="53">
        <v>0</v>
      </c>
      <c r="AA139" s="53">
        <v>0</v>
      </c>
      <c r="AB139" s="53">
        <f t="shared" si="131"/>
        <v>0</v>
      </c>
      <c r="AC139" s="54">
        <f t="shared" si="132"/>
        <v>0</v>
      </c>
    </row>
    <row r="140" spans="1:29" ht="21.75" thickBot="1" x14ac:dyDescent="0.3">
      <c r="A140" s="1">
        <v>9</v>
      </c>
      <c r="B140" s="1" t="str">
        <f t="shared" si="121"/>
        <v>Leh9</v>
      </c>
      <c r="E140" s="211">
        <v>12</v>
      </c>
      <c r="F140" s="212" t="s">
        <v>7</v>
      </c>
      <c r="G140" s="213">
        <f t="shared" si="122"/>
        <v>3</v>
      </c>
      <c r="H140" s="213">
        <v>0</v>
      </c>
      <c r="I140" s="213">
        <v>2</v>
      </c>
      <c r="J140" s="213">
        <v>2</v>
      </c>
      <c r="K140" s="213">
        <v>0</v>
      </c>
      <c r="L140" s="214">
        <v>1</v>
      </c>
      <c r="M140" s="79">
        <f t="shared" si="123"/>
        <v>6</v>
      </c>
      <c r="N140" s="49">
        <f t="shared" si="124"/>
        <v>1</v>
      </c>
      <c r="O140" s="50">
        <f t="shared" si="124"/>
        <v>2</v>
      </c>
      <c r="P140" s="50">
        <f t="shared" si="125"/>
        <v>3</v>
      </c>
      <c r="Q140" s="51">
        <f t="shared" si="126"/>
        <v>33.333333333333329</v>
      </c>
      <c r="R140" s="52">
        <v>0</v>
      </c>
      <c r="S140" s="53">
        <v>2</v>
      </c>
      <c r="T140" s="53">
        <f t="shared" si="127"/>
        <v>2</v>
      </c>
      <c r="U140" s="54">
        <f t="shared" si="128"/>
        <v>0</v>
      </c>
      <c r="V140" s="50">
        <v>1</v>
      </c>
      <c r="W140" s="50">
        <v>0</v>
      </c>
      <c r="X140" s="50">
        <f t="shared" si="129"/>
        <v>1</v>
      </c>
      <c r="Y140" s="51">
        <f t="shared" si="130"/>
        <v>100</v>
      </c>
      <c r="Z140" s="53">
        <v>0</v>
      </c>
      <c r="AA140" s="53">
        <v>0</v>
      </c>
      <c r="AB140" s="53">
        <f t="shared" si="131"/>
        <v>0</v>
      </c>
      <c r="AC140" s="54">
        <f t="shared" si="132"/>
        <v>0</v>
      </c>
    </row>
    <row r="141" spans="1:29" ht="21.75" thickBot="1" x14ac:dyDescent="0.3">
      <c r="E141" s="27" t="s">
        <v>33</v>
      </c>
      <c r="F141" s="28" t="s">
        <v>34</v>
      </c>
      <c r="G141" s="29">
        <f t="shared" ref="G141:P141" si="133">SUM(G131:G140)</f>
        <v>52</v>
      </c>
      <c r="H141" s="29">
        <f t="shared" si="133"/>
        <v>45</v>
      </c>
      <c r="I141" s="29">
        <f t="shared" si="133"/>
        <v>16</v>
      </c>
      <c r="J141" s="29">
        <f t="shared" si="133"/>
        <v>9</v>
      </c>
      <c r="K141" s="29">
        <f t="shared" si="133"/>
        <v>3</v>
      </c>
      <c r="L141" s="28">
        <f t="shared" si="133"/>
        <v>14</v>
      </c>
      <c r="M141" s="28">
        <f t="shared" si="133"/>
        <v>159</v>
      </c>
      <c r="N141" s="30">
        <f t="shared" si="133"/>
        <v>22</v>
      </c>
      <c r="O141" s="29">
        <f t="shared" si="133"/>
        <v>50</v>
      </c>
      <c r="P141" s="29">
        <f t="shared" si="133"/>
        <v>72</v>
      </c>
      <c r="Q141" s="35">
        <f>IF(P141=0,0,(N141/(N141+O141)*100))</f>
        <v>30.555555555555557</v>
      </c>
      <c r="R141" s="27">
        <f>SUM(R131:R140)</f>
        <v>16</v>
      </c>
      <c r="S141" s="29">
        <f>SUM(S131:S140)</f>
        <v>39</v>
      </c>
      <c r="T141" s="29">
        <f>SUM(T131:T140)</f>
        <v>55</v>
      </c>
      <c r="U141" s="35">
        <f t="shared" si="128"/>
        <v>29.09090909090909</v>
      </c>
      <c r="V141" s="29">
        <f>SUM(V131:V140)</f>
        <v>6</v>
      </c>
      <c r="W141" s="29">
        <f>SUM(W131:W140)</f>
        <v>11</v>
      </c>
      <c r="X141" s="29">
        <f>SUM(X131:X140)</f>
        <v>17</v>
      </c>
      <c r="Y141" s="35">
        <f t="shared" si="130"/>
        <v>35.294117647058826</v>
      </c>
      <c r="Z141" s="29">
        <f>SUM(Z131:Z140)</f>
        <v>2</v>
      </c>
      <c r="AA141" s="29">
        <f>SUM(AA131:AA140)</f>
        <v>6</v>
      </c>
      <c r="AB141" s="29">
        <f>SUM(AB131:AB140)</f>
        <v>8</v>
      </c>
      <c r="AC141" s="35">
        <f t="shared" si="132"/>
        <v>25</v>
      </c>
    </row>
    <row r="143" spans="1:29" ht="21.75" thickBot="1" x14ac:dyDescent="0.3">
      <c r="E143" s="33" t="s">
        <v>149</v>
      </c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5.6" customHeight="1" x14ac:dyDescent="0.25">
      <c r="E144" s="331" t="s">
        <v>25</v>
      </c>
      <c r="F144" s="333" t="s">
        <v>24</v>
      </c>
      <c r="G144" s="329" t="s">
        <v>26</v>
      </c>
      <c r="H144" s="342" t="s">
        <v>63</v>
      </c>
      <c r="I144" s="329" t="s">
        <v>15</v>
      </c>
      <c r="J144" s="329" t="s">
        <v>18</v>
      </c>
      <c r="K144" s="329" t="s">
        <v>17</v>
      </c>
      <c r="L144" s="333" t="s">
        <v>16</v>
      </c>
      <c r="M144" s="351" t="s">
        <v>64</v>
      </c>
      <c r="N144" s="345" t="s">
        <v>45</v>
      </c>
      <c r="O144" s="345"/>
      <c r="P144" s="335"/>
      <c r="Q144" s="335" t="s">
        <v>21</v>
      </c>
      <c r="R144" s="348" t="s">
        <v>35</v>
      </c>
      <c r="S144" s="345"/>
      <c r="T144" s="335"/>
      <c r="U144" s="329" t="s">
        <v>22</v>
      </c>
      <c r="V144" s="339" t="s">
        <v>36</v>
      </c>
      <c r="W144" s="345"/>
      <c r="X144" s="335"/>
      <c r="Y144" s="329" t="s">
        <v>23</v>
      </c>
      <c r="Z144" s="339" t="s">
        <v>28</v>
      </c>
      <c r="AA144" s="345"/>
      <c r="AB144" s="335"/>
      <c r="AC144" s="329" t="s">
        <v>29</v>
      </c>
    </row>
    <row r="145" spans="1:29" ht="15.75" x14ac:dyDescent="0.25">
      <c r="E145" s="378"/>
      <c r="F145" s="375"/>
      <c r="G145" s="374"/>
      <c r="H145" s="374"/>
      <c r="I145" s="374"/>
      <c r="J145" s="374"/>
      <c r="K145" s="374"/>
      <c r="L145" s="375"/>
      <c r="M145" s="376"/>
      <c r="N145" s="223" t="s">
        <v>19</v>
      </c>
      <c r="O145" s="224" t="s">
        <v>20</v>
      </c>
      <c r="P145" s="224" t="s">
        <v>48</v>
      </c>
      <c r="Q145" s="377"/>
      <c r="R145" s="223" t="s">
        <v>19</v>
      </c>
      <c r="S145" s="224" t="s">
        <v>20</v>
      </c>
      <c r="T145" s="224" t="s">
        <v>48</v>
      </c>
      <c r="U145" s="374"/>
      <c r="V145" s="224" t="s">
        <v>19</v>
      </c>
      <c r="W145" s="224" t="s">
        <v>20</v>
      </c>
      <c r="X145" s="224" t="s">
        <v>48</v>
      </c>
      <c r="Y145" s="374"/>
      <c r="Z145" s="224" t="s">
        <v>19</v>
      </c>
      <c r="AA145" s="224" t="s">
        <v>20</v>
      </c>
      <c r="AB145" s="224" t="s">
        <v>48</v>
      </c>
      <c r="AC145" s="374"/>
    </row>
    <row r="146" spans="1:29" ht="21" x14ac:dyDescent="0.25">
      <c r="A146" s="1">
        <v>10</v>
      </c>
      <c r="B146" s="1" t="str">
        <f t="shared" ref="B146:B155" si="134">F146&amp;A146</f>
        <v>Chem10</v>
      </c>
      <c r="E146" s="211">
        <v>8</v>
      </c>
      <c r="F146" s="212" t="s">
        <v>1</v>
      </c>
      <c r="G146" s="213">
        <f t="shared" ref="G146:G155" si="135">R146*2+V146*3+Z146</f>
        <v>17</v>
      </c>
      <c r="H146" s="213">
        <v>9</v>
      </c>
      <c r="I146" s="213">
        <v>4</v>
      </c>
      <c r="J146" s="213">
        <v>3</v>
      </c>
      <c r="K146" s="213">
        <v>0</v>
      </c>
      <c r="L146" s="214">
        <v>8</v>
      </c>
      <c r="M146" s="79">
        <f t="shared" ref="M146:M155" si="136">G146+2*H146+I146+J146+2*K146-L146</f>
        <v>34</v>
      </c>
      <c r="N146" s="49">
        <f t="shared" ref="N146:O155" si="137">R146+V146</f>
        <v>7</v>
      </c>
      <c r="O146" s="50">
        <f t="shared" si="137"/>
        <v>3</v>
      </c>
      <c r="P146" s="50">
        <f t="shared" ref="P146:P155" si="138">N146+O146</f>
        <v>10</v>
      </c>
      <c r="Q146" s="51">
        <f t="shared" ref="Q146:Q155" si="139">IF(P146=0,0,(N146/(N146+O146)*100))</f>
        <v>70</v>
      </c>
      <c r="R146" s="52">
        <v>4</v>
      </c>
      <c r="S146" s="53">
        <v>3</v>
      </c>
      <c r="T146" s="53">
        <f t="shared" ref="T146:T155" si="140">S146+R146</f>
        <v>7</v>
      </c>
      <c r="U146" s="54">
        <f t="shared" ref="U146:U156" si="141">IF(T146=0,0,(R146/(R146+S146)*100))</f>
        <v>57.142857142857139</v>
      </c>
      <c r="V146" s="50">
        <v>3</v>
      </c>
      <c r="W146" s="50">
        <v>0</v>
      </c>
      <c r="X146" s="50">
        <f t="shared" ref="X146:X155" si="142">W146+V146</f>
        <v>3</v>
      </c>
      <c r="Y146" s="51">
        <f t="shared" ref="Y146:Y156" si="143">IF(X146=0,0,(V146/(V146+W146)*100))</f>
        <v>100</v>
      </c>
      <c r="Z146" s="53">
        <v>0</v>
      </c>
      <c r="AA146" s="53">
        <v>0</v>
      </c>
      <c r="AB146" s="53">
        <f t="shared" ref="AB146:AB155" si="144">AA146+Z146</f>
        <v>0</v>
      </c>
      <c r="AC146" s="54">
        <f t="shared" ref="AC146:AC156" si="145">IF(AB146=0,0,(Z146/(Z146+AA146)*100))</f>
        <v>0</v>
      </c>
    </row>
    <row r="147" spans="1:29" ht="21" x14ac:dyDescent="0.25">
      <c r="A147" s="1">
        <v>10</v>
      </c>
      <c r="B147" s="1" t="str">
        <f t="shared" si="134"/>
        <v>Salim10</v>
      </c>
      <c r="E147" s="211">
        <v>14</v>
      </c>
      <c r="F147" s="212" t="s">
        <v>5</v>
      </c>
      <c r="G147" s="213">
        <f t="shared" si="135"/>
        <v>8</v>
      </c>
      <c r="H147" s="213">
        <v>9</v>
      </c>
      <c r="I147" s="213">
        <v>3</v>
      </c>
      <c r="J147" s="213">
        <v>0</v>
      </c>
      <c r="K147" s="213">
        <v>2</v>
      </c>
      <c r="L147" s="214">
        <v>0</v>
      </c>
      <c r="M147" s="79">
        <f t="shared" si="136"/>
        <v>33</v>
      </c>
      <c r="N147" s="49">
        <f t="shared" si="137"/>
        <v>3</v>
      </c>
      <c r="O147" s="50">
        <f t="shared" si="137"/>
        <v>7</v>
      </c>
      <c r="P147" s="50">
        <f t="shared" si="138"/>
        <v>10</v>
      </c>
      <c r="Q147" s="51">
        <f t="shared" si="139"/>
        <v>30</v>
      </c>
      <c r="R147" s="52">
        <v>3</v>
      </c>
      <c r="S147" s="53">
        <v>6</v>
      </c>
      <c r="T147" s="53">
        <f t="shared" si="140"/>
        <v>9</v>
      </c>
      <c r="U147" s="54">
        <f t="shared" si="141"/>
        <v>33.333333333333329</v>
      </c>
      <c r="V147" s="50">
        <v>0</v>
      </c>
      <c r="W147" s="50">
        <v>1</v>
      </c>
      <c r="X147" s="50">
        <f t="shared" si="142"/>
        <v>1</v>
      </c>
      <c r="Y147" s="51">
        <f t="shared" si="143"/>
        <v>0</v>
      </c>
      <c r="Z147" s="53">
        <v>2</v>
      </c>
      <c r="AA147" s="53">
        <v>2</v>
      </c>
      <c r="AB147" s="53">
        <f t="shared" si="144"/>
        <v>4</v>
      </c>
      <c r="AC147" s="54">
        <f t="shared" si="145"/>
        <v>50</v>
      </c>
    </row>
    <row r="148" spans="1:29" ht="21" x14ac:dyDescent="0.25">
      <c r="A148" s="1">
        <v>10</v>
      </c>
      <c r="B148" s="1" t="str">
        <f t="shared" si="134"/>
        <v>Iky10</v>
      </c>
      <c r="E148" s="211">
        <v>10</v>
      </c>
      <c r="F148" s="212" t="s">
        <v>10</v>
      </c>
      <c r="G148" s="213">
        <f t="shared" si="135"/>
        <v>16</v>
      </c>
      <c r="H148" s="213">
        <v>5</v>
      </c>
      <c r="I148" s="213">
        <v>1</v>
      </c>
      <c r="J148" s="213">
        <v>5</v>
      </c>
      <c r="K148" s="213">
        <v>0</v>
      </c>
      <c r="L148" s="214">
        <v>2</v>
      </c>
      <c r="M148" s="79">
        <f t="shared" si="136"/>
        <v>30</v>
      </c>
      <c r="N148" s="49">
        <f t="shared" si="137"/>
        <v>6</v>
      </c>
      <c r="O148" s="50">
        <f t="shared" si="137"/>
        <v>13</v>
      </c>
      <c r="P148" s="50">
        <f t="shared" si="138"/>
        <v>19</v>
      </c>
      <c r="Q148" s="51">
        <f t="shared" si="139"/>
        <v>31.578947368421051</v>
      </c>
      <c r="R148" s="52">
        <v>2</v>
      </c>
      <c r="S148" s="53">
        <v>5</v>
      </c>
      <c r="T148" s="53">
        <f t="shared" si="140"/>
        <v>7</v>
      </c>
      <c r="U148" s="54">
        <f t="shared" si="141"/>
        <v>28.571428571428569</v>
      </c>
      <c r="V148" s="50">
        <v>4</v>
      </c>
      <c r="W148" s="50">
        <v>8</v>
      </c>
      <c r="X148" s="50">
        <f t="shared" si="142"/>
        <v>12</v>
      </c>
      <c r="Y148" s="51">
        <f t="shared" si="143"/>
        <v>33.333333333333329</v>
      </c>
      <c r="Z148" s="53">
        <v>0</v>
      </c>
      <c r="AA148" s="53">
        <v>0</v>
      </c>
      <c r="AB148" s="53">
        <f t="shared" si="144"/>
        <v>0</v>
      </c>
      <c r="AC148" s="54">
        <f t="shared" si="145"/>
        <v>0</v>
      </c>
    </row>
    <row r="149" spans="1:29" ht="21" x14ac:dyDescent="0.25">
      <c r="A149" s="1">
        <v>10</v>
      </c>
      <c r="B149" s="1" t="str">
        <f t="shared" si="134"/>
        <v>Po10</v>
      </c>
      <c r="E149" s="211">
        <v>13</v>
      </c>
      <c r="F149" s="212" t="s">
        <v>4</v>
      </c>
      <c r="G149" s="213">
        <f t="shared" si="135"/>
        <v>6</v>
      </c>
      <c r="H149" s="213">
        <v>8</v>
      </c>
      <c r="I149" s="213">
        <v>1</v>
      </c>
      <c r="J149" s="213">
        <v>2</v>
      </c>
      <c r="K149" s="213">
        <v>1</v>
      </c>
      <c r="L149" s="214">
        <v>7</v>
      </c>
      <c r="M149" s="79">
        <f t="shared" si="136"/>
        <v>20</v>
      </c>
      <c r="N149" s="49">
        <f t="shared" si="137"/>
        <v>2</v>
      </c>
      <c r="O149" s="50">
        <f t="shared" si="137"/>
        <v>3</v>
      </c>
      <c r="P149" s="50">
        <f t="shared" si="138"/>
        <v>5</v>
      </c>
      <c r="Q149" s="51">
        <f t="shared" si="139"/>
        <v>40</v>
      </c>
      <c r="R149" s="52">
        <v>2</v>
      </c>
      <c r="S149" s="53">
        <v>3</v>
      </c>
      <c r="T149" s="53">
        <f t="shared" si="140"/>
        <v>5</v>
      </c>
      <c r="U149" s="54">
        <f t="shared" si="141"/>
        <v>40</v>
      </c>
      <c r="V149" s="50">
        <v>0</v>
      </c>
      <c r="W149" s="50">
        <v>0</v>
      </c>
      <c r="X149" s="50">
        <f t="shared" si="142"/>
        <v>0</v>
      </c>
      <c r="Y149" s="51">
        <f t="shared" si="143"/>
        <v>0</v>
      </c>
      <c r="Z149" s="53">
        <v>2</v>
      </c>
      <c r="AA149" s="53">
        <v>0</v>
      </c>
      <c r="AB149" s="53">
        <f t="shared" si="144"/>
        <v>2</v>
      </c>
      <c r="AC149" s="54">
        <f t="shared" si="145"/>
        <v>100</v>
      </c>
    </row>
    <row r="150" spans="1:29" ht="21" x14ac:dyDescent="0.25">
      <c r="A150" s="1">
        <v>10</v>
      </c>
      <c r="B150" s="1" t="str">
        <f t="shared" si="134"/>
        <v>Sabbir10</v>
      </c>
      <c r="E150" s="211">
        <v>1</v>
      </c>
      <c r="F150" s="212" t="s">
        <v>98</v>
      </c>
      <c r="G150" s="213">
        <f t="shared" si="135"/>
        <v>4</v>
      </c>
      <c r="H150" s="213">
        <v>7</v>
      </c>
      <c r="I150" s="213">
        <v>1</v>
      </c>
      <c r="J150" s="213">
        <v>0</v>
      </c>
      <c r="K150" s="213">
        <v>0</v>
      </c>
      <c r="L150" s="214">
        <v>3</v>
      </c>
      <c r="M150" s="79">
        <f t="shared" si="136"/>
        <v>16</v>
      </c>
      <c r="N150" s="49">
        <f t="shared" si="137"/>
        <v>2</v>
      </c>
      <c r="O150" s="50">
        <f t="shared" si="137"/>
        <v>1</v>
      </c>
      <c r="P150" s="50">
        <f t="shared" si="138"/>
        <v>3</v>
      </c>
      <c r="Q150" s="51">
        <f t="shared" si="139"/>
        <v>66.666666666666657</v>
      </c>
      <c r="R150" s="52">
        <v>2</v>
      </c>
      <c r="S150" s="53">
        <v>1</v>
      </c>
      <c r="T150" s="53">
        <f t="shared" si="140"/>
        <v>3</v>
      </c>
      <c r="U150" s="54">
        <f t="shared" si="141"/>
        <v>66.666666666666657</v>
      </c>
      <c r="V150" s="50">
        <v>0</v>
      </c>
      <c r="W150" s="50">
        <v>0</v>
      </c>
      <c r="X150" s="50">
        <f t="shared" si="142"/>
        <v>0</v>
      </c>
      <c r="Y150" s="51">
        <f t="shared" si="143"/>
        <v>0</v>
      </c>
      <c r="Z150" s="53">
        <v>0</v>
      </c>
      <c r="AA150" s="53">
        <v>1</v>
      </c>
      <c r="AB150" s="53">
        <f t="shared" si="144"/>
        <v>1</v>
      </c>
      <c r="AC150" s="54">
        <f t="shared" si="145"/>
        <v>0</v>
      </c>
    </row>
    <row r="151" spans="1:29" ht="21" x14ac:dyDescent="0.25">
      <c r="A151" s="1">
        <v>10</v>
      </c>
      <c r="B151" s="1" t="str">
        <f t="shared" si="134"/>
        <v>Azim10</v>
      </c>
      <c r="E151" s="211">
        <v>5</v>
      </c>
      <c r="F151" s="212" t="s">
        <v>8</v>
      </c>
      <c r="G151" s="213">
        <f t="shared" si="135"/>
        <v>7</v>
      </c>
      <c r="H151" s="213">
        <v>3</v>
      </c>
      <c r="I151" s="213">
        <v>2</v>
      </c>
      <c r="J151" s="213">
        <v>1</v>
      </c>
      <c r="K151" s="213">
        <v>0</v>
      </c>
      <c r="L151" s="214">
        <v>2</v>
      </c>
      <c r="M151" s="79">
        <f t="shared" si="136"/>
        <v>14</v>
      </c>
      <c r="N151" s="49">
        <f t="shared" si="137"/>
        <v>3</v>
      </c>
      <c r="O151" s="50">
        <f t="shared" si="137"/>
        <v>7</v>
      </c>
      <c r="P151" s="50">
        <f t="shared" si="138"/>
        <v>10</v>
      </c>
      <c r="Q151" s="51">
        <f t="shared" si="139"/>
        <v>30</v>
      </c>
      <c r="R151" s="52">
        <v>2</v>
      </c>
      <c r="S151" s="53">
        <v>6</v>
      </c>
      <c r="T151" s="53">
        <f t="shared" si="140"/>
        <v>8</v>
      </c>
      <c r="U151" s="54">
        <f t="shared" si="141"/>
        <v>25</v>
      </c>
      <c r="V151" s="50">
        <v>1</v>
      </c>
      <c r="W151" s="50">
        <v>1</v>
      </c>
      <c r="X151" s="50">
        <f t="shared" si="142"/>
        <v>2</v>
      </c>
      <c r="Y151" s="51">
        <f t="shared" si="143"/>
        <v>50</v>
      </c>
      <c r="Z151" s="53">
        <v>0</v>
      </c>
      <c r="AA151" s="53">
        <v>0</v>
      </c>
      <c r="AB151" s="53">
        <f t="shared" si="144"/>
        <v>0</v>
      </c>
      <c r="AC151" s="54">
        <f t="shared" si="145"/>
        <v>0</v>
      </c>
    </row>
    <row r="152" spans="1:29" ht="21" x14ac:dyDescent="0.25">
      <c r="A152" s="1">
        <v>10</v>
      </c>
      <c r="B152" s="1" t="str">
        <f t="shared" si="134"/>
        <v>Aiman10</v>
      </c>
      <c r="E152" s="211">
        <v>3</v>
      </c>
      <c r="F152" s="212" t="s">
        <v>14</v>
      </c>
      <c r="G152" s="213">
        <f t="shared" si="135"/>
        <v>0</v>
      </c>
      <c r="H152" s="213">
        <v>3</v>
      </c>
      <c r="I152" s="213">
        <v>0</v>
      </c>
      <c r="J152" s="213">
        <v>1</v>
      </c>
      <c r="K152" s="213">
        <v>0</v>
      </c>
      <c r="L152" s="214">
        <v>0</v>
      </c>
      <c r="M152" s="79">
        <f t="shared" si="136"/>
        <v>7</v>
      </c>
      <c r="N152" s="49">
        <f t="shared" si="137"/>
        <v>0</v>
      </c>
      <c r="O152" s="50">
        <f t="shared" si="137"/>
        <v>4</v>
      </c>
      <c r="P152" s="50">
        <f t="shared" si="138"/>
        <v>4</v>
      </c>
      <c r="Q152" s="51">
        <f t="shared" si="139"/>
        <v>0</v>
      </c>
      <c r="R152" s="52">
        <v>0</v>
      </c>
      <c r="S152" s="53">
        <v>1</v>
      </c>
      <c r="T152" s="53">
        <f t="shared" si="140"/>
        <v>1</v>
      </c>
      <c r="U152" s="54">
        <f t="shared" si="141"/>
        <v>0</v>
      </c>
      <c r="V152" s="50">
        <v>0</v>
      </c>
      <c r="W152" s="50">
        <v>3</v>
      </c>
      <c r="X152" s="50">
        <f t="shared" si="142"/>
        <v>3</v>
      </c>
      <c r="Y152" s="51">
        <f t="shared" si="143"/>
        <v>0</v>
      </c>
      <c r="Z152" s="53">
        <v>0</v>
      </c>
      <c r="AA152" s="53">
        <v>0</v>
      </c>
      <c r="AB152" s="53">
        <f t="shared" si="144"/>
        <v>0</v>
      </c>
      <c r="AC152" s="54">
        <f t="shared" si="145"/>
        <v>0</v>
      </c>
    </row>
    <row r="153" spans="1:29" ht="21" x14ac:dyDescent="0.25">
      <c r="A153" s="1">
        <v>10</v>
      </c>
      <c r="B153" s="1" t="str">
        <f t="shared" si="134"/>
        <v>Cahmi10</v>
      </c>
      <c r="E153" s="211">
        <v>7</v>
      </c>
      <c r="F153" s="212" t="s">
        <v>11</v>
      </c>
      <c r="G153" s="213">
        <f t="shared" si="135"/>
        <v>4</v>
      </c>
      <c r="H153" s="213">
        <v>0</v>
      </c>
      <c r="I153" s="213">
        <v>0</v>
      </c>
      <c r="J153" s="213">
        <v>1</v>
      </c>
      <c r="K153" s="213">
        <v>0</v>
      </c>
      <c r="L153" s="214">
        <v>2</v>
      </c>
      <c r="M153" s="79">
        <f t="shared" si="136"/>
        <v>3</v>
      </c>
      <c r="N153" s="49">
        <f t="shared" si="137"/>
        <v>2</v>
      </c>
      <c r="O153" s="50">
        <f t="shared" si="137"/>
        <v>0</v>
      </c>
      <c r="P153" s="50">
        <f t="shared" si="138"/>
        <v>2</v>
      </c>
      <c r="Q153" s="51">
        <f t="shared" si="139"/>
        <v>100</v>
      </c>
      <c r="R153" s="52">
        <v>2</v>
      </c>
      <c r="S153" s="53">
        <v>0</v>
      </c>
      <c r="T153" s="53">
        <f t="shared" si="140"/>
        <v>2</v>
      </c>
      <c r="U153" s="54">
        <f t="shared" si="141"/>
        <v>100</v>
      </c>
      <c r="V153" s="50">
        <v>0</v>
      </c>
      <c r="W153" s="50">
        <v>0</v>
      </c>
      <c r="X153" s="50">
        <f t="shared" si="142"/>
        <v>0</v>
      </c>
      <c r="Y153" s="51">
        <f t="shared" si="143"/>
        <v>0</v>
      </c>
      <c r="Z153" s="53">
        <v>0</v>
      </c>
      <c r="AA153" s="53">
        <v>0</v>
      </c>
      <c r="AB153" s="53">
        <f t="shared" si="144"/>
        <v>0</v>
      </c>
      <c r="AC153" s="54">
        <f t="shared" si="145"/>
        <v>0</v>
      </c>
    </row>
    <row r="154" spans="1:29" ht="21" x14ac:dyDescent="0.25">
      <c r="A154" s="1">
        <v>10</v>
      </c>
      <c r="B154" s="1" t="str">
        <f t="shared" si="134"/>
        <v>Kisyok10</v>
      </c>
      <c r="E154" s="211">
        <v>11</v>
      </c>
      <c r="F154" s="212" t="s">
        <v>12</v>
      </c>
      <c r="G154" s="213">
        <f t="shared" si="135"/>
        <v>2</v>
      </c>
      <c r="H154" s="213">
        <v>1</v>
      </c>
      <c r="I154" s="213">
        <v>0</v>
      </c>
      <c r="J154" s="213">
        <v>0</v>
      </c>
      <c r="K154" s="213">
        <v>0</v>
      </c>
      <c r="L154" s="214">
        <v>1</v>
      </c>
      <c r="M154" s="79">
        <f t="shared" si="136"/>
        <v>3</v>
      </c>
      <c r="N154" s="49">
        <f t="shared" si="137"/>
        <v>1</v>
      </c>
      <c r="O154" s="50">
        <f t="shared" si="137"/>
        <v>1</v>
      </c>
      <c r="P154" s="50">
        <f t="shared" si="138"/>
        <v>2</v>
      </c>
      <c r="Q154" s="51">
        <f t="shared" si="139"/>
        <v>50</v>
      </c>
      <c r="R154" s="52">
        <v>1</v>
      </c>
      <c r="S154" s="53">
        <v>1</v>
      </c>
      <c r="T154" s="53">
        <f t="shared" si="140"/>
        <v>2</v>
      </c>
      <c r="U154" s="54">
        <f t="shared" si="141"/>
        <v>50</v>
      </c>
      <c r="V154" s="50">
        <v>0</v>
      </c>
      <c r="W154" s="50">
        <v>0</v>
      </c>
      <c r="X154" s="50">
        <f t="shared" si="142"/>
        <v>0</v>
      </c>
      <c r="Y154" s="51">
        <f t="shared" si="143"/>
        <v>0</v>
      </c>
      <c r="Z154" s="53">
        <v>0</v>
      </c>
      <c r="AA154" s="53">
        <v>0</v>
      </c>
      <c r="AB154" s="53">
        <f t="shared" si="144"/>
        <v>0</v>
      </c>
      <c r="AC154" s="54">
        <f t="shared" si="145"/>
        <v>0</v>
      </c>
    </row>
    <row r="155" spans="1:29" ht="21.75" thickBot="1" x14ac:dyDescent="0.3">
      <c r="A155" s="1">
        <v>10</v>
      </c>
      <c r="B155" s="1" t="str">
        <f t="shared" si="134"/>
        <v>Tenno10</v>
      </c>
      <c r="E155" s="211">
        <v>4</v>
      </c>
      <c r="F155" s="212" t="s">
        <v>135</v>
      </c>
      <c r="G155" s="213">
        <f t="shared" si="135"/>
        <v>0</v>
      </c>
      <c r="H155" s="213">
        <v>1</v>
      </c>
      <c r="I155" s="213">
        <v>0</v>
      </c>
      <c r="J155" s="213">
        <v>0</v>
      </c>
      <c r="K155" s="213">
        <v>0</v>
      </c>
      <c r="L155" s="214">
        <v>0</v>
      </c>
      <c r="M155" s="79">
        <f t="shared" si="136"/>
        <v>2</v>
      </c>
      <c r="N155" s="49">
        <f t="shared" si="137"/>
        <v>0</v>
      </c>
      <c r="O155" s="50">
        <f t="shared" si="137"/>
        <v>2</v>
      </c>
      <c r="P155" s="50">
        <f t="shared" si="138"/>
        <v>2</v>
      </c>
      <c r="Q155" s="51">
        <f t="shared" si="139"/>
        <v>0</v>
      </c>
      <c r="R155" s="52">
        <v>0</v>
      </c>
      <c r="S155" s="53">
        <v>2</v>
      </c>
      <c r="T155" s="53">
        <f t="shared" si="140"/>
        <v>2</v>
      </c>
      <c r="U155" s="54">
        <f t="shared" si="141"/>
        <v>0</v>
      </c>
      <c r="V155" s="50">
        <v>0</v>
      </c>
      <c r="W155" s="50">
        <v>0</v>
      </c>
      <c r="X155" s="50">
        <f t="shared" si="142"/>
        <v>0</v>
      </c>
      <c r="Y155" s="51">
        <f t="shared" si="143"/>
        <v>0</v>
      </c>
      <c r="Z155" s="53">
        <v>0</v>
      </c>
      <c r="AA155" s="53">
        <v>0</v>
      </c>
      <c r="AB155" s="53">
        <f t="shared" si="144"/>
        <v>0</v>
      </c>
      <c r="AC155" s="54">
        <f t="shared" si="145"/>
        <v>0</v>
      </c>
    </row>
    <row r="156" spans="1:29" ht="21.75" thickBot="1" x14ac:dyDescent="0.3">
      <c r="E156" s="27" t="s">
        <v>33</v>
      </c>
      <c r="F156" s="28" t="s">
        <v>34</v>
      </c>
      <c r="G156" s="29">
        <f t="shared" ref="G156:P156" si="146">SUM(G146:G155)</f>
        <v>64</v>
      </c>
      <c r="H156" s="29">
        <f t="shared" si="146"/>
        <v>46</v>
      </c>
      <c r="I156" s="29">
        <f t="shared" si="146"/>
        <v>12</v>
      </c>
      <c r="J156" s="29">
        <f t="shared" si="146"/>
        <v>13</v>
      </c>
      <c r="K156" s="29">
        <f t="shared" si="146"/>
        <v>3</v>
      </c>
      <c r="L156" s="28">
        <f t="shared" si="146"/>
        <v>25</v>
      </c>
      <c r="M156" s="28">
        <f t="shared" si="146"/>
        <v>162</v>
      </c>
      <c r="N156" s="30">
        <f t="shared" si="146"/>
        <v>26</v>
      </c>
      <c r="O156" s="29">
        <f t="shared" si="146"/>
        <v>41</v>
      </c>
      <c r="P156" s="29">
        <f t="shared" si="146"/>
        <v>67</v>
      </c>
      <c r="Q156" s="35">
        <f>IF(P156=0,0,(N156/(N156+O156)*100))</f>
        <v>38.805970149253731</v>
      </c>
      <c r="R156" s="27">
        <f>SUM(R146:R155)</f>
        <v>18</v>
      </c>
      <c r="S156" s="29">
        <f>SUM(S146:S155)</f>
        <v>28</v>
      </c>
      <c r="T156" s="29">
        <f>SUM(T146:T155)</f>
        <v>46</v>
      </c>
      <c r="U156" s="35">
        <f t="shared" si="141"/>
        <v>39.130434782608695</v>
      </c>
      <c r="V156" s="29">
        <f>SUM(V146:V155)</f>
        <v>8</v>
      </c>
      <c r="W156" s="29">
        <f>SUM(W146:W155)</f>
        <v>13</v>
      </c>
      <c r="X156" s="29">
        <f>SUM(X146:X155)</f>
        <v>21</v>
      </c>
      <c r="Y156" s="35">
        <f t="shared" si="143"/>
        <v>38.095238095238095</v>
      </c>
      <c r="Z156" s="29">
        <f>SUM(Z146:Z155)</f>
        <v>4</v>
      </c>
      <c r="AA156" s="29">
        <f>SUM(AA146:AA155)</f>
        <v>3</v>
      </c>
      <c r="AB156" s="29">
        <f>SUM(AB146:AB155)</f>
        <v>7</v>
      </c>
      <c r="AC156" s="35">
        <f t="shared" si="145"/>
        <v>57.142857142857139</v>
      </c>
    </row>
    <row r="158" spans="1:29" ht="21.75" thickBot="1" x14ac:dyDescent="0.3">
      <c r="E158" s="33" t="s">
        <v>151</v>
      </c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5.6" customHeight="1" x14ac:dyDescent="0.25">
      <c r="E159" s="331" t="s">
        <v>25</v>
      </c>
      <c r="F159" s="333" t="s">
        <v>24</v>
      </c>
      <c r="G159" s="329" t="s">
        <v>26</v>
      </c>
      <c r="H159" s="342" t="s">
        <v>63</v>
      </c>
      <c r="I159" s="329" t="s">
        <v>15</v>
      </c>
      <c r="J159" s="329" t="s">
        <v>18</v>
      </c>
      <c r="K159" s="329" t="s">
        <v>17</v>
      </c>
      <c r="L159" s="333" t="s">
        <v>16</v>
      </c>
      <c r="M159" s="351" t="s">
        <v>64</v>
      </c>
      <c r="N159" s="345" t="s">
        <v>45</v>
      </c>
      <c r="O159" s="345"/>
      <c r="P159" s="335"/>
      <c r="Q159" s="335" t="s">
        <v>21</v>
      </c>
      <c r="R159" s="348" t="s">
        <v>35</v>
      </c>
      <c r="S159" s="345"/>
      <c r="T159" s="335"/>
      <c r="U159" s="329" t="s">
        <v>22</v>
      </c>
      <c r="V159" s="339" t="s">
        <v>36</v>
      </c>
      <c r="W159" s="345"/>
      <c r="X159" s="335"/>
      <c r="Y159" s="329" t="s">
        <v>23</v>
      </c>
      <c r="Z159" s="339" t="s">
        <v>28</v>
      </c>
      <c r="AA159" s="345"/>
      <c r="AB159" s="335"/>
      <c r="AC159" s="329" t="s">
        <v>29</v>
      </c>
    </row>
    <row r="160" spans="1:29" ht="15.75" x14ac:dyDescent="0.25">
      <c r="E160" s="378"/>
      <c r="F160" s="375"/>
      <c r="G160" s="374"/>
      <c r="H160" s="374"/>
      <c r="I160" s="374"/>
      <c r="J160" s="374"/>
      <c r="K160" s="374"/>
      <c r="L160" s="375"/>
      <c r="M160" s="376"/>
      <c r="N160" s="223" t="s">
        <v>19</v>
      </c>
      <c r="O160" s="224" t="s">
        <v>20</v>
      </c>
      <c r="P160" s="224" t="s">
        <v>48</v>
      </c>
      <c r="Q160" s="377"/>
      <c r="R160" s="223" t="s">
        <v>19</v>
      </c>
      <c r="S160" s="224" t="s">
        <v>20</v>
      </c>
      <c r="T160" s="224" t="s">
        <v>48</v>
      </c>
      <c r="U160" s="374"/>
      <c r="V160" s="224" t="s">
        <v>19</v>
      </c>
      <c r="W160" s="224" t="s">
        <v>20</v>
      </c>
      <c r="X160" s="224" t="s">
        <v>48</v>
      </c>
      <c r="Y160" s="374"/>
      <c r="Z160" s="224" t="s">
        <v>19</v>
      </c>
      <c r="AA160" s="224" t="s">
        <v>20</v>
      </c>
      <c r="AB160" s="224" t="s">
        <v>48</v>
      </c>
      <c r="AC160" s="374"/>
    </row>
    <row r="161" spans="1:29" ht="21" x14ac:dyDescent="0.25">
      <c r="A161" s="1">
        <v>11</v>
      </c>
      <c r="B161" s="1" t="str">
        <f t="shared" ref="B161:B171" si="147">F161&amp;A161</f>
        <v>Po11</v>
      </c>
      <c r="E161" s="211">
        <v>13</v>
      </c>
      <c r="F161" s="212" t="s">
        <v>4</v>
      </c>
      <c r="G161" s="213">
        <f t="shared" ref="G161:G171" si="148">R161*2+V161*3+Z161</f>
        <v>10</v>
      </c>
      <c r="H161" s="213">
        <v>11</v>
      </c>
      <c r="I161" s="213">
        <v>1</v>
      </c>
      <c r="J161" s="213">
        <v>0</v>
      </c>
      <c r="K161" s="213">
        <v>1</v>
      </c>
      <c r="L161" s="214">
        <v>1</v>
      </c>
      <c r="M161" s="79">
        <f t="shared" ref="M161:M171" si="149">G161+2*H161+I161+J161+2*K161-L161</f>
        <v>34</v>
      </c>
      <c r="N161" s="49">
        <f t="shared" ref="N161:O171" si="150">R161+V161</f>
        <v>4</v>
      </c>
      <c r="O161" s="50">
        <f t="shared" si="150"/>
        <v>7</v>
      </c>
      <c r="P161" s="50">
        <f t="shared" ref="P161:P171" si="151">N161+O161</f>
        <v>11</v>
      </c>
      <c r="Q161" s="51">
        <f t="shared" ref="Q161:Q171" si="152">IF(P161=0,0,(N161/(N161+O161)*100))</f>
        <v>36.363636363636367</v>
      </c>
      <c r="R161" s="52">
        <v>4</v>
      </c>
      <c r="S161" s="53">
        <v>7</v>
      </c>
      <c r="T161" s="53">
        <f t="shared" ref="T161:T171" si="153">S161+R161</f>
        <v>11</v>
      </c>
      <c r="U161" s="54">
        <f t="shared" ref="U161:U172" si="154">IF(T161=0,0,(R161/(R161+S161)*100))</f>
        <v>36.363636363636367</v>
      </c>
      <c r="V161" s="50">
        <v>0</v>
      </c>
      <c r="W161" s="50">
        <v>0</v>
      </c>
      <c r="X161" s="50">
        <f t="shared" ref="X161:X171" si="155">W161+V161</f>
        <v>0</v>
      </c>
      <c r="Y161" s="51">
        <f t="shared" ref="Y161:Y172" si="156">IF(X161=0,0,(V161/(V161+W161)*100))</f>
        <v>0</v>
      </c>
      <c r="Z161" s="53">
        <v>2</v>
      </c>
      <c r="AA161" s="53">
        <v>2</v>
      </c>
      <c r="AB161" s="53">
        <f t="shared" ref="AB161:AB171" si="157">AA161+Z161</f>
        <v>4</v>
      </c>
      <c r="AC161" s="54">
        <f t="shared" ref="AC161:AC172" si="158">IF(AB161=0,0,(Z161/(Z161+AA161)*100))</f>
        <v>50</v>
      </c>
    </row>
    <row r="162" spans="1:29" ht="21" x14ac:dyDescent="0.25">
      <c r="A162" s="1">
        <v>11</v>
      </c>
      <c r="B162" s="1" t="str">
        <f t="shared" si="147"/>
        <v>Aiman11</v>
      </c>
      <c r="E162" s="211">
        <v>3</v>
      </c>
      <c r="F162" s="212" t="s">
        <v>14</v>
      </c>
      <c r="G162" s="213">
        <f t="shared" si="148"/>
        <v>12</v>
      </c>
      <c r="H162" s="213">
        <v>6</v>
      </c>
      <c r="I162" s="213">
        <v>1</v>
      </c>
      <c r="J162" s="213">
        <v>2</v>
      </c>
      <c r="K162" s="213">
        <v>1</v>
      </c>
      <c r="L162" s="214">
        <v>0</v>
      </c>
      <c r="M162" s="79">
        <f t="shared" si="149"/>
        <v>29</v>
      </c>
      <c r="N162" s="49">
        <f t="shared" si="150"/>
        <v>6</v>
      </c>
      <c r="O162" s="50">
        <f t="shared" si="150"/>
        <v>4</v>
      </c>
      <c r="P162" s="50">
        <f t="shared" si="151"/>
        <v>10</v>
      </c>
      <c r="Q162" s="51">
        <f t="shared" si="152"/>
        <v>60</v>
      </c>
      <c r="R162" s="52">
        <v>6</v>
      </c>
      <c r="S162" s="53">
        <v>3</v>
      </c>
      <c r="T162" s="53">
        <f t="shared" si="153"/>
        <v>9</v>
      </c>
      <c r="U162" s="54">
        <f t="shared" si="154"/>
        <v>66.666666666666657</v>
      </c>
      <c r="V162" s="50">
        <v>0</v>
      </c>
      <c r="W162" s="50">
        <v>1</v>
      </c>
      <c r="X162" s="50">
        <f t="shared" si="155"/>
        <v>1</v>
      </c>
      <c r="Y162" s="51">
        <f t="shared" si="156"/>
        <v>0</v>
      </c>
      <c r="Z162" s="53">
        <v>0</v>
      </c>
      <c r="AA162" s="53">
        <v>0</v>
      </c>
      <c r="AB162" s="53">
        <f t="shared" si="157"/>
        <v>0</v>
      </c>
      <c r="AC162" s="54">
        <f t="shared" si="158"/>
        <v>0</v>
      </c>
    </row>
    <row r="163" spans="1:29" ht="21" x14ac:dyDescent="0.25">
      <c r="A163" s="1">
        <v>11</v>
      </c>
      <c r="B163" s="1" t="str">
        <f t="shared" si="147"/>
        <v>Tenno11</v>
      </c>
      <c r="E163" s="211">
        <v>4</v>
      </c>
      <c r="F163" s="212" t="s">
        <v>135</v>
      </c>
      <c r="G163" s="213">
        <f t="shared" si="148"/>
        <v>16</v>
      </c>
      <c r="H163" s="213">
        <v>3</v>
      </c>
      <c r="I163" s="213">
        <v>2</v>
      </c>
      <c r="J163" s="213">
        <v>0</v>
      </c>
      <c r="K163" s="213">
        <v>0</v>
      </c>
      <c r="L163" s="214">
        <v>0</v>
      </c>
      <c r="M163" s="79">
        <f t="shared" si="149"/>
        <v>24</v>
      </c>
      <c r="N163" s="49">
        <f t="shared" si="150"/>
        <v>7</v>
      </c>
      <c r="O163" s="50">
        <f t="shared" si="150"/>
        <v>4</v>
      </c>
      <c r="P163" s="50">
        <f t="shared" si="151"/>
        <v>11</v>
      </c>
      <c r="Q163" s="51">
        <f t="shared" si="152"/>
        <v>63.636363636363633</v>
      </c>
      <c r="R163" s="52">
        <v>5</v>
      </c>
      <c r="S163" s="53">
        <v>3</v>
      </c>
      <c r="T163" s="53">
        <f t="shared" si="153"/>
        <v>8</v>
      </c>
      <c r="U163" s="54">
        <f t="shared" si="154"/>
        <v>62.5</v>
      </c>
      <c r="V163" s="50">
        <v>2</v>
      </c>
      <c r="W163" s="50">
        <v>1</v>
      </c>
      <c r="X163" s="50">
        <f t="shared" si="155"/>
        <v>3</v>
      </c>
      <c r="Y163" s="51">
        <f t="shared" si="156"/>
        <v>66.666666666666657</v>
      </c>
      <c r="Z163" s="53">
        <v>0</v>
      </c>
      <c r="AA163" s="53">
        <v>0</v>
      </c>
      <c r="AB163" s="53">
        <f t="shared" si="157"/>
        <v>0</v>
      </c>
      <c r="AC163" s="54">
        <f t="shared" si="158"/>
        <v>0</v>
      </c>
    </row>
    <row r="164" spans="1:29" ht="21" x14ac:dyDescent="0.25">
      <c r="A164" s="1">
        <v>11</v>
      </c>
      <c r="B164" s="1" t="str">
        <f t="shared" si="147"/>
        <v>Kisyok11</v>
      </c>
      <c r="E164" s="211">
        <v>11</v>
      </c>
      <c r="F164" s="212" t="s">
        <v>12</v>
      </c>
      <c r="G164" s="213">
        <f t="shared" si="148"/>
        <v>4</v>
      </c>
      <c r="H164" s="213">
        <v>7</v>
      </c>
      <c r="I164" s="213">
        <v>0</v>
      </c>
      <c r="J164" s="213">
        <v>0</v>
      </c>
      <c r="K164" s="213">
        <v>1</v>
      </c>
      <c r="L164" s="214">
        <v>1</v>
      </c>
      <c r="M164" s="79">
        <f t="shared" si="149"/>
        <v>19</v>
      </c>
      <c r="N164" s="49">
        <f t="shared" si="150"/>
        <v>2</v>
      </c>
      <c r="O164" s="50">
        <f t="shared" si="150"/>
        <v>2</v>
      </c>
      <c r="P164" s="50">
        <f t="shared" si="151"/>
        <v>4</v>
      </c>
      <c r="Q164" s="51">
        <f t="shared" si="152"/>
        <v>50</v>
      </c>
      <c r="R164" s="52">
        <v>2</v>
      </c>
      <c r="S164" s="53">
        <v>2</v>
      </c>
      <c r="T164" s="53">
        <f t="shared" si="153"/>
        <v>4</v>
      </c>
      <c r="U164" s="54">
        <f t="shared" si="154"/>
        <v>50</v>
      </c>
      <c r="V164" s="50">
        <v>0</v>
      </c>
      <c r="W164" s="50">
        <v>0</v>
      </c>
      <c r="X164" s="50">
        <f t="shared" si="155"/>
        <v>0</v>
      </c>
      <c r="Y164" s="51">
        <f t="shared" si="156"/>
        <v>0</v>
      </c>
      <c r="Z164" s="53">
        <v>0</v>
      </c>
      <c r="AA164" s="53">
        <v>0</v>
      </c>
      <c r="AB164" s="53">
        <f t="shared" si="157"/>
        <v>0</v>
      </c>
      <c r="AC164" s="54">
        <f t="shared" si="158"/>
        <v>0</v>
      </c>
    </row>
    <row r="165" spans="1:29" ht="21" x14ac:dyDescent="0.25">
      <c r="A165" s="1">
        <v>11</v>
      </c>
      <c r="B165" s="1" t="str">
        <f t="shared" si="147"/>
        <v>Chem11</v>
      </c>
      <c r="E165" s="211">
        <v>8</v>
      </c>
      <c r="F165" s="212" t="s">
        <v>1</v>
      </c>
      <c r="G165" s="213">
        <f t="shared" si="148"/>
        <v>4</v>
      </c>
      <c r="H165" s="213">
        <v>5</v>
      </c>
      <c r="I165" s="213">
        <v>1</v>
      </c>
      <c r="J165" s="213">
        <v>3</v>
      </c>
      <c r="K165" s="213">
        <v>1</v>
      </c>
      <c r="L165" s="214">
        <v>2</v>
      </c>
      <c r="M165" s="79">
        <f t="shared" si="149"/>
        <v>18</v>
      </c>
      <c r="N165" s="49">
        <f t="shared" si="150"/>
        <v>2</v>
      </c>
      <c r="O165" s="50">
        <f t="shared" si="150"/>
        <v>6</v>
      </c>
      <c r="P165" s="50">
        <f t="shared" si="151"/>
        <v>8</v>
      </c>
      <c r="Q165" s="51">
        <f t="shared" si="152"/>
        <v>25</v>
      </c>
      <c r="R165" s="52">
        <v>2</v>
      </c>
      <c r="S165" s="53">
        <v>5</v>
      </c>
      <c r="T165" s="53">
        <f t="shared" si="153"/>
        <v>7</v>
      </c>
      <c r="U165" s="54">
        <f t="shared" si="154"/>
        <v>28.571428571428569</v>
      </c>
      <c r="V165" s="50">
        <v>0</v>
      </c>
      <c r="W165" s="50">
        <v>1</v>
      </c>
      <c r="X165" s="50">
        <f t="shared" si="155"/>
        <v>1</v>
      </c>
      <c r="Y165" s="51">
        <f t="shared" si="156"/>
        <v>0</v>
      </c>
      <c r="Z165" s="53">
        <v>0</v>
      </c>
      <c r="AA165" s="53">
        <v>0</v>
      </c>
      <c r="AB165" s="53">
        <f t="shared" si="157"/>
        <v>0</v>
      </c>
      <c r="AC165" s="54">
        <f t="shared" si="158"/>
        <v>0</v>
      </c>
    </row>
    <row r="166" spans="1:29" ht="21" x14ac:dyDescent="0.25">
      <c r="A166" s="1">
        <v>11</v>
      </c>
      <c r="B166" s="1" t="str">
        <f t="shared" si="147"/>
        <v>Iky11</v>
      </c>
      <c r="E166" s="211">
        <v>10</v>
      </c>
      <c r="F166" s="212" t="s">
        <v>10</v>
      </c>
      <c r="G166" s="213">
        <f t="shared" si="148"/>
        <v>9</v>
      </c>
      <c r="H166" s="213">
        <v>1</v>
      </c>
      <c r="I166" s="213">
        <v>2</v>
      </c>
      <c r="J166" s="213">
        <v>3</v>
      </c>
      <c r="K166" s="213">
        <v>0</v>
      </c>
      <c r="L166" s="214">
        <v>0</v>
      </c>
      <c r="M166" s="79">
        <f t="shared" si="149"/>
        <v>16</v>
      </c>
      <c r="N166" s="49">
        <f t="shared" si="150"/>
        <v>3</v>
      </c>
      <c r="O166" s="50">
        <f t="shared" si="150"/>
        <v>8</v>
      </c>
      <c r="P166" s="50">
        <f t="shared" si="151"/>
        <v>11</v>
      </c>
      <c r="Q166" s="51">
        <f t="shared" si="152"/>
        <v>27.27272727272727</v>
      </c>
      <c r="R166" s="52">
        <v>0</v>
      </c>
      <c r="S166" s="53">
        <v>0</v>
      </c>
      <c r="T166" s="53">
        <f t="shared" si="153"/>
        <v>0</v>
      </c>
      <c r="U166" s="54">
        <f t="shared" si="154"/>
        <v>0</v>
      </c>
      <c r="V166" s="50">
        <v>3</v>
      </c>
      <c r="W166" s="50">
        <v>8</v>
      </c>
      <c r="X166" s="50">
        <f t="shared" si="155"/>
        <v>11</v>
      </c>
      <c r="Y166" s="51">
        <f t="shared" si="156"/>
        <v>27.27272727272727</v>
      </c>
      <c r="Z166" s="53">
        <v>0</v>
      </c>
      <c r="AA166" s="53">
        <v>0</v>
      </c>
      <c r="AB166" s="53">
        <f t="shared" si="157"/>
        <v>0</v>
      </c>
      <c r="AC166" s="54">
        <f t="shared" si="158"/>
        <v>0</v>
      </c>
    </row>
    <row r="167" spans="1:29" ht="21" x14ac:dyDescent="0.25">
      <c r="A167" s="1">
        <v>11</v>
      </c>
      <c r="B167" s="1" t="str">
        <f t="shared" si="147"/>
        <v>Salim11</v>
      </c>
      <c r="E167" s="211">
        <v>14</v>
      </c>
      <c r="F167" s="212" t="s">
        <v>5</v>
      </c>
      <c r="G167" s="213">
        <f t="shared" si="148"/>
        <v>5</v>
      </c>
      <c r="H167" s="213">
        <v>4</v>
      </c>
      <c r="I167" s="213">
        <v>1</v>
      </c>
      <c r="J167" s="213">
        <v>1</v>
      </c>
      <c r="K167" s="213">
        <v>1</v>
      </c>
      <c r="L167" s="214">
        <v>1</v>
      </c>
      <c r="M167" s="79">
        <f t="shared" si="149"/>
        <v>16</v>
      </c>
      <c r="N167" s="49">
        <f t="shared" si="150"/>
        <v>2</v>
      </c>
      <c r="O167" s="50">
        <f t="shared" si="150"/>
        <v>3</v>
      </c>
      <c r="P167" s="50">
        <f t="shared" si="151"/>
        <v>5</v>
      </c>
      <c r="Q167" s="51">
        <f t="shared" si="152"/>
        <v>40</v>
      </c>
      <c r="R167" s="52">
        <v>1</v>
      </c>
      <c r="S167" s="53">
        <v>2</v>
      </c>
      <c r="T167" s="53">
        <f t="shared" si="153"/>
        <v>3</v>
      </c>
      <c r="U167" s="54">
        <f t="shared" si="154"/>
        <v>33.333333333333329</v>
      </c>
      <c r="V167" s="50">
        <v>1</v>
      </c>
      <c r="W167" s="50">
        <v>1</v>
      </c>
      <c r="X167" s="50">
        <f t="shared" si="155"/>
        <v>2</v>
      </c>
      <c r="Y167" s="51">
        <f t="shared" si="156"/>
        <v>50</v>
      </c>
      <c r="Z167" s="53">
        <v>0</v>
      </c>
      <c r="AA167" s="53">
        <v>0</v>
      </c>
      <c r="AB167" s="53">
        <f t="shared" si="157"/>
        <v>0</v>
      </c>
      <c r="AC167" s="54">
        <f t="shared" si="158"/>
        <v>0</v>
      </c>
    </row>
    <row r="168" spans="1:29" ht="21" x14ac:dyDescent="0.25">
      <c r="A168" s="1">
        <v>11</v>
      </c>
      <c r="B168" s="1" t="str">
        <f t="shared" si="147"/>
        <v>Sabbir11</v>
      </c>
      <c r="E168" s="211">
        <v>1</v>
      </c>
      <c r="F168" s="212" t="s">
        <v>98</v>
      </c>
      <c r="G168" s="213">
        <f t="shared" si="148"/>
        <v>6</v>
      </c>
      <c r="H168" s="213">
        <v>5</v>
      </c>
      <c r="I168" s="213">
        <v>0</v>
      </c>
      <c r="J168" s="213">
        <v>0</v>
      </c>
      <c r="K168" s="213">
        <v>0</v>
      </c>
      <c r="L168" s="214">
        <v>2</v>
      </c>
      <c r="M168" s="79">
        <f t="shared" si="149"/>
        <v>14</v>
      </c>
      <c r="N168" s="49">
        <f t="shared" si="150"/>
        <v>3</v>
      </c>
      <c r="O168" s="50">
        <f t="shared" si="150"/>
        <v>5</v>
      </c>
      <c r="P168" s="50">
        <f t="shared" si="151"/>
        <v>8</v>
      </c>
      <c r="Q168" s="51">
        <f t="shared" si="152"/>
        <v>37.5</v>
      </c>
      <c r="R168" s="52">
        <v>3</v>
      </c>
      <c r="S168" s="53">
        <v>5</v>
      </c>
      <c r="T168" s="53">
        <f t="shared" si="153"/>
        <v>8</v>
      </c>
      <c r="U168" s="54">
        <f t="shared" si="154"/>
        <v>37.5</v>
      </c>
      <c r="V168" s="50">
        <v>0</v>
      </c>
      <c r="W168" s="50">
        <v>0</v>
      </c>
      <c r="X168" s="50">
        <f t="shared" si="155"/>
        <v>0</v>
      </c>
      <c r="Y168" s="51">
        <f t="shared" si="156"/>
        <v>0</v>
      </c>
      <c r="Z168" s="53">
        <v>0</v>
      </c>
      <c r="AA168" s="53">
        <v>0</v>
      </c>
      <c r="AB168" s="53">
        <f t="shared" si="157"/>
        <v>0</v>
      </c>
      <c r="AC168" s="54">
        <f t="shared" si="158"/>
        <v>0</v>
      </c>
    </row>
    <row r="169" spans="1:29" ht="21" x14ac:dyDescent="0.25">
      <c r="A169" s="1">
        <v>11</v>
      </c>
      <c r="B169" s="1" t="str">
        <f t="shared" si="147"/>
        <v>Azim11</v>
      </c>
      <c r="E169" s="211">
        <v>5</v>
      </c>
      <c r="F169" s="212" t="s">
        <v>8</v>
      </c>
      <c r="G169" s="213">
        <f t="shared" si="148"/>
        <v>5</v>
      </c>
      <c r="H169" s="213">
        <v>2</v>
      </c>
      <c r="I169" s="213">
        <v>3</v>
      </c>
      <c r="J169" s="213">
        <v>1</v>
      </c>
      <c r="K169" s="213">
        <v>0</v>
      </c>
      <c r="L169" s="214">
        <v>0</v>
      </c>
      <c r="M169" s="79">
        <f t="shared" si="149"/>
        <v>13</v>
      </c>
      <c r="N169" s="49">
        <f t="shared" si="150"/>
        <v>2</v>
      </c>
      <c r="O169" s="50">
        <f t="shared" si="150"/>
        <v>6</v>
      </c>
      <c r="P169" s="50">
        <f t="shared" si="151"/>
        <v>8</v>
      </c>
      <c r="Q169" s="51">
        <f t="shared" si="152"/>
        <v>25</v>
      </c>
      <c r="R169" s="52">
        <v>1</v>
      </c>
      <c r="S169" s="53">
        <v>2</v>
      </c>
      <c r="T169" s="53">
        <f t="shared" si="153"/>
        <v>3</v>
      </c>
      <c r="U169" s="54">
        <f t="shared" si="154"/>
        <v>33.333333333333329</v>
      </c>
      <c r="V169" s="50">
        <v>1</v>
      </c>
      <c r="W169" s="50">
        <v>4</v>
      </c>
      <c r="X169" s="50">
        <f t="shared" si="155"/>
        <v>5</v>
      </c>
      <c r="Y169" s="51">
        <f t="shared" si="156"/>
        <v>20</v>
      </c>
      <c r="Z169" s="53">
        <v>0</v>
      </c>
      <c r="AA169" s="53">
        <v>0</v>
      </c>
      <c r="AB169" s="53">
        <f t="shared" si="157"/>
        <v>0</v>
      </c>
      <c r="AC169" s="54">
        <f t="shared" si="158"/>
        <v>0</v>
      </c>
    </row>
    <row r="170" spans="1:29" ht="21" x14ac:dyDescent="0.25">
      <c r="A170" s="1">
        <v>11</v>
      </c>
      <c r="B170" s="1" t="str">
        <f t="shared" si="147"/>
        <v>Zaki11</v>
      </c>
      <c r="E170" s="211">
        <v>15</v>
      </c>
      <c r="F170" s="212" t="s">
        <v>6</v>
      </c>
      <c r="G170" s="213">
        <f t="shared" si="148"/>
        <v>5</v>
      </c>
      <c r="H170" s="213">
        <v>1</v>
      </c>
      <c r="I170" s="213">
        <v>1</v>
      </c>
      <c r="J170" s="213">
        <v>1</v>
      </c>
      <c r="K170" s="213">
        <v>0</v>
      </c>
      <c r="L170" s="214">
        <v>0</v>
      </c>
      <c r="M170" s="79">
        <f t="shared" si="149"/>
        <v>9</v>
      </c>
      <c r="N170" s="49">
        <f t="shared" si="150"/>
        <v>2</v>
      </c>
      <c r="O170" s="50">
        <f t="shared" si="150"/>
        <v>2</v>
      </c>
      <c r="P170" s="50">
        <f t="shared" si="151"/>
        <v>4</v>
      </c>
      <c r="Q170" s="51">
        <f t="shared" si="152"/>
        <v>50</v>
      </c>
      <c r="R170" s="52">
        <v>1</v>
      </c>
      <c r="S170" s="53">
        <v>1</v>
      </c>
      <c r="T170" s="53">
        <f t="shared" si="153"/>
        <v>2</v>
      </c>
      <c r="U170" s="54">
        <f t="shared" si="154"/>
        <v>50</v>
      </c>
      <c r="V170" s="50">
        <v>1</v>
      </c>
      <c r="W170" s="50">
        <v>1</v>
      </c>
      <c r="X170" s="50">
        <f t="shared" si="155"/>
        <v>2</v>
      </c>
      <c r="Y170" s="51">
        <f t="shared" si="156"/>
        <v>50</v>
      </c>
      <c r="Z170" s="53">
        <v>0</v>
      </c>
      <c r="AA170" s="53">
        <v>0</v>
      </c>
      <c r="AB170" s="53">
        <f t="shared" si="157"/>
        <v>0</v>
      </c>
      <c r="AC170" s="54">
        <f t="shared" si="158"/>
        <v>0</v>
      </c>
    </row>
    <row r="171" spans="1:29" ht="21.75" thickBot="1" x14ac:dyDescent="0.3">
      <c r="A171" s="1">
        <v>11</v>
      </c>
      <c r="B171" s="1" t="str">
        <f t="shared" si="147"/>
        <v>Cahmi11</v>
      </c>
      <c r="E171" s="211">
        <v>7</v>
      </c>
      <c r="F171" s="212" t="s">
        <v>11</v>
      </c>
      <c r="G171" s="213">
        <f t="shared" si="148"/>
        <v>2</v>
      </c>
      <c r="H171" s="213">
        <v>1</v>
      </c>
      <c r="I171" s="213">
        <v>5</v>
      </c>
      <c r="J171" s="213">
        <v>0</v>
      </c>
      <c r="K171" s="213">
        <v>0</v>
      </c>
      <c r="L171" s="214">
        <v>1</v>
      </c>
      <c r="M171" s="79">
        <f t="shared" si="149"/>
        <v>8</v>
      </c>
      <c r="N171" s="49">
        <f t="shared" si="150"/>
        <v>1</v>
      </c>
      <c r="O171" s="50">
        <f t="shared" si="150"/>
        <v>4</v>
      </c>
      <c r="P171" s="50">
        <f t="shared" si="151"/>
        <v>5</v>
      </c>
      <c r="Q171" s="51">
        <f t="shared" si="152"/>
        <v>20</v>
      </c>
      <c r="R171" s="52">
        <v>1</v>
      </c>
      <c r="S171" s="53">
        <v>3</v>
      </c>
      <c r="T171" s="53">
        <f t="shared" si="153"/>
        <v>4</v>
      </c>
      <c r="U171" s="54">
        <f t="shared" si="154"/>
        <v>25</v>
      </c>
      <c r="V171" s="50">
        <v>0</v>
      </c>
      <c r="W171" s="50">
        <v>1</v>
      </c>
      <c r="X171" s="50">
        <f t="shared" si="155"/>
        <v>1</v>
      </c>
      <c r="Y171" s="51">
        <f t="shared" si="156"/>
        <v>0</v>
      </c>
      <c r="Z171" s="53">
        <v>0</v>
      </c>
      <c r="AA171" s="53">
        <v>0</v>
      </c>
      <c r="AB171" s="53">
        <f t="shared" si="157"/>
        <v>0</v>
      </c>
      <c r="AC171" s="54">
        <f t="shared" si="158"/>
        <v>0</v>
      </c>
    </row>
    <row r="172" spans="1:29" ht="21.75" thickBot="1" x14ac:dyDescent="0.3">
      <c r="E172" s="27" t="s">
        <v>33</v>
      </c>
      <c r="F172" s="28" t="s">
        <v>34</v>
      </c>
      <c r="G172" s="29">
        <f t="shared" ref="G172:P172" si="159">SUM(G161:G171)</f>
        <v>78</v>
      </c>
      <c r="H172" s="29">
        <f t="shared" si="159"/>
        <v>46</v>
      </c>
      <c r="I172" s="29">
        <f t="shared" si="159"/>
        <v>17</v>
      </c>
      <c r="J172" s="29">
        <f t="shared" si="159"/>
        <v>11</v>
      </c>
      <c r="K172" s="29">
        <f t="shared" si="159"/>
        <v>5</v>
      </c>
      <c r="L172" s="28">
        <f t="shared" si="159"/>
        <v>8</v>
      </c>
      <c r="M172" s="28">
        <f t="shared" si="159"/>
        <v>200</v>
      </c>
      <c r="N172" s="30">
        <f t="shared" si="159"/>
        <v>34</v>
      </c>
      <c r="O172" s="29">
        <f t="shared" si="159"/>
        <v>51</v>
      </c>
      <c r="P172" s="29">
        <f t="shared" si="159"/>
        <v>85</v>
      </c>
      <c r="Q172" s="35">
        <f>IF(P172=0,0,(N172/(N172+O172)*100))</f>
        <v>40</v>
      </c>
      <c r="R172" s="27">
        <f>SUM(R161:R171)</f>
        <v>26</v>
      </c>
      <c r="S172" s="29">
        <f>SUM(S161:S171)</f>
        <v>33</v>
      </c>
      <c r="T172" s="29">
        <f>SUM(T161:T171)</f>
        <v>59</v>
      </c>
      <c r="U172" s="35">
        <f t="shared" si="154"/>
        <v>44.067796610169488</v>
      </c>
      <c r="V172" s="29">
        <f>SUM(V161:V171)</f>
        <v>8</v>
      </c>
      <c r="W172" s="29">
        <f>SUM(W161:W171)</f>
        <v>18</v>
      </c>
      <c r="X172" s="29">
        <f>SUM(X161:X171)</f>
        <v>26</v>
      </c>
      <c r="Y172" s="35">
        <f t="shared" si="156"/>
        <v>30.76923076923077</v>
      </c>
      <c r="Z172" s="29">
        <f>SUM(Z161:Z171)</f>
        <v>2</v>
      </c>
      <c r="AA172" s="29">
        <f>SUM(AA161:AA171)</f>
        <v>2</v>
      </c>
      <c r="AB172" s="29">
        <f>SUM(AB161:AB171)</f>
        <v>4</v>
      </c>
      <c r="AC172" s="35">
        <f t="shared" si="158"/>
        <v>50</v>
      </c>
    </row>
    <row r="174" spans="1:29" ht="21.75" thickBot="1" x14ac:dyDescent="0.3">
      <c r="E174" s="33" t="s">
        <v>154</v>
      </c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5.6" customHeight="1" x14ac:dyDescent="0.25">
      <c r="E175" s="331" t="s">
        <v>25</v>
      </c>
      <c r="F175" s="333" t="s">
        <v>24</v>
      </c>
      <c r="G175" s="329" t="s">
        <v>26</v>
      </c>
      <c r="H175" s="342" t="s">
        <v>63</v>
      </c>
      <c r="I175" s="329" t="s">
        <v>15</v>
      </c>
      <c r="J175" s="329" t="s">
        <v>18</v>
      </c>
      <c r="K175" s="329" t="s">
        <v>17</v>
      </c>
      <c r="L175" s="333" t="s">
        <v>16</v>
      </c>
      <c r="M175" s="351" t="s">
        <v>64</v>
      </c>
      <c r="N175" s="345" t="s">
        <v>45</v>
      </c>
      <c r="O175" s="345"/>
      <c r="P175" s="335"/>
      <c r="Q175" s="335" t="s">
        <v>21</v>
      </c>
      <c r="R175" s="348" t="s">
        <v>35</v>
      </c>
      <c r="S175" s="345"/>
      <c r="T175" s="335"/>
      <c r="U175" s="329" t="s">
        <v>22</v>
      </c>
      <c r="V175" s="339" t="s">
        <v>36</v>
      </c>
      <c r="W175" s="345"/>
      <c r="X175" s="335"/>
      <c r="Y175" s="329" t="s">
        <v>23</v>
      </c>
      <c r="Z175" s="339" t="s">
        <v>28</v>
      </c>
      <c r="AA175" s="345"/>
      <c r="AB175" s="335"/>
      <c r="AC175" s="329" t="s">
        <v>29</v>
      </c>
    </row>
    <row r="176" spans="1:29" ht="15.75" x14ac:dyDescent="0.25">
      <c r="E176" s="378"/>
      <c r="F176" s="375"/>
      <c r="G176" s="374"/>
      <c r="H176" s="374"/>
      <c r="I176" s="374"/>
      <c r="J176" s="374"/>
      <c r="K176" s="374"/>
      <c r="L176" s="375"/>
      <c r="M176" s="376"/>
      <c r="N176" s="223" t="s">
        <v>19</v>
      </c>
      <c r="O176" s="224" t="s">
        <v>20</v>
      </c>
      <c r="P176" s="224" t="s">
        <v>48</v>
      </c>
      <c r="Q176" s="377"/>
      <c r="R176" s="223" t="s">
        <v>19</v>
      </c>
      <c r="S176" s="224" t="s">
        <v>20</v>
      </c>
      <c r="T176" s="224" t="s">
        <v>48</v>
      </c>
      <c r="U176" s="374"/>
      <c r="V176" s="224" t="s">
        <v>19</v>
      </c>
      <c r="W176" s="224" t="s">
        <v>20</v>
      </c>
      <c r="X176" s="224" t="s">
        <v>48</v>
      </c>
      <c r="Y176" s="374"/>
      <c r="Z176" s="224" t="s">
        <v>19</v>
      </c>
      <c r="AA176" s="224" t="s">
        <v>20</v>
      </c>
      <c r="AB176" s="224" t="s">
        <v>48</v>
      </c>
      <c r="AC176" s="374"/>
    </row>
    <row r="177" spans="1:29" ht="21" x14ac:dyDescent="0.25">
      <c r="A177" s="1">
        <v>12</v>
      </c>
      <c r="B177" s="1" t="str">
        <f t="shared" ref="B177:B187" si="160">F177&amp;A177</f>
        <v>Salim12</v>
      </c>
      <c r="E177" s="211">
        <v>14</v>
      </c>
      <c r="F177" s="212" t="s">
        <v>5</v>
      </c>
      <c r="G177" s="213">
        <f t="shared" ref="G177:G187" si="161">R177*2+V177*3+Z177</f>
        <v>9</v>
      </c>
      <c r="H177" s="213">
        <v>15</v>
      </c>
      <c r="I177" s="213">
        <v>2</v>
      </c>
      <c r="J177" s="213">
        <v>1</v>
      </c>
      <c r="K177" s="213">
        <v>1</v>
      </c>
      <c r="L177" s="214">
        <v>2</v>
      </c>
      <c r="M177" s="79">
        <f t="shared" ref="M177:M187" si="162">G177+2*H177+I177+J177+2*K177-L177</f>
        <v>42</v>
      </c>
      <c r="N177" s="49">
        <f t="shared" ref="N177:N187" si="163">R177+V177</f>
        <v>4</v>
      </c>
      <c r="O177" s="50">
        <f t="shared" ref="O177:O187" si="164">S177+W177</f>
        <v>8</v>
      </c>
      <c r="P177" s="50">
        <f t="shared" ref="P177:P187" si="165">N177+O177</f>
        <v>12</v>
      </c>
      <c r="Q177" s="51">
        <f t="shared" ref="Q177:Q188" si="166">IF(P177=0,0,(N177/(N177+O177)*100))</f>
        <v>33.333333333333329</v>
      </c>
      <c r="R177" s="52">
        <v>4</v>
      </c>
      <c r="S177" s="53">
        <v>8</v>
      </c>
      <c r="T177" s="53">
        <f t="shared" ref="T177:T187" si="167">S177+R177</f>
        <v>12</v>
      </c>
      <c r="U177" s="54">
        <f t="shared" ref="U177:U187" si="168">IF(T177=0,0,(R177/(R177+S177)*100))</f>
        <v>33.333333333333329</v>
      </c>
      <c r="V177" s="50">
        <v>0</v>
      </c>
      <c r="W177" s="50">
        <v>0</v>
      </c>
      <c r="X177" s="50">
        <f t="shared" ref="X177:X187" si="169">W177+V177</f>
        <v>0</v>
      </c>
      <c r="Y177" s="51">
        <f t="shared" ref="Y177:Y187" si="170">IF(X177=0,0,(V177/(V177+W177)*100))</f>
        <v>0</v>
      </c>
      <c r="Z177" s="53">
        <v>1</v>
      </c>
      <c r="AA177" s="53">
        <v>2</v>
      </c>
      <c r="AB177" s="53">
        <f t="shared" ref="AB177:AB187" si="171">AA177+Z177</f>
        <v>3</v>
      </c>
      <c r="AC177" s="54">
        <f t="shared" ref="AC177:AC187" si="172">IF(AB177=0,0,(Z177/(Z177+AA177)*100))</f>
        <v>33.333333333333329</v>
      </c>
    </row>
    <row r="178" spans="1:29" ht="21" x14ac:dyDescent="0.25">
      <c r="A178" s="1">
        <v>12</v>
      </c>
      <c r="B178" s="1" t="str">
        <f t="shared" si="160"/>
        <v>Po12</v>
      </c>
      <c r="E178" s="211">
        <v>13</v>
      </c>
      <c r="F178" s="212" t="s">
        <v>4</v>
      </c>
      <c r="G178" s="213">
        <f t="shared" si="161"/>
        <v>8</v>
      </c>
      <c r="H178" s="213">
        <v>11</v>
      </c>
      <c r="I178" s="213">
        <v>2</v>
      </c>
      <c r="J178" s="213">
        <v>2</v>
      </c>
      <c r="K178" s="213">
        <v>1</v>
      </c>
      <c r="L178" s="214">
        <v>4</v>
      </c>
      <c r="M178" s="79">
        <f t="shared" si="162"/>
        <v>32</v>
      </c>
      <c r="N178" s="49">
        <f t="shared" si="163"/>
        <v>4</v>
      </c>
      <c r="O178" s="50">
        <f t="shared" si="164"/>
        <v>11</v>
      </c>
      <c r="P178" s="50">
        <f t="shared" si="165"/>
        <v>15</v>
      </c>
      <c r="Q178" s="51">
        <f t="shared" si="166"/>
        <v>26.666666666666668</v>
      </c>
      <c r="R178" s="52">
        <v>4</v>
      </c>
      <c r="S178" s="53">
        <v>11</v>
      </c>
      <c r="T178" s="53">
        <f t="shared" si="167"/>
        <v>15</v>
      </c>
      <c r="U178" s="54">
        <f t="shared" si="168"/>
        <v>26.666666666666668</v>
      </c>
      <c r="V178" s="50">
        <v>0</v>
      </c>
      <c r="W178" s="50">
        <v>0</v>
      </c>
      <c r="X178" s="50">
        <f t="shared" si="169"/>
        <v>0</v>
      </c>
      <c r="Y178" s="51">
        <f t="shared" si="170"/>
        <v>0</v>
      </c>
      <c r="Z178" s="53">
        <v>0</v>
      </c>
      <c r="AA178" s="53">
        <v>5</v>
      </c>
      <c r="AB178" s="53">
        <f t="shared" si="171"/>
        <v>5</v>
      </c>
      <c r="AC178" s="54">
        <f t="shared" si="172"/>
        <v>0</v>
      </c>
    </row>
    <row r="179" spans="1:29" ht="21" x14ac:dyDescent="0.25">
      <c r="A179" s="1">
        <v>12</v>
      </c>
      <c r="B179" s="1" t="str">
        <f t="shared" si="160"/>
        <v>Chem12</v>
      </c>
      <c r="E179" s="211">
        <v>8</v>
      </c>
      <c r="F179" s="212" t="s">
        <v>1</v>
      </c>
      <c r="G179" s="213">
        <f t="shared" si="161"/>
        <v>4</v>
      </c>
      <c r="H179" s="213">
        <v>6</v>
      </c>
      <c r="I179" s="213">
        <v>2</v>
      </c>
      <c r="J179" s="213">
        <v>2</v>
      </c>
      <c r="K179" s="213">
        <v>2</v>
      </c>
      <c r="L179" s="214">
        <v>4</v>
      </c>
      <c r="M179" s="79">
        <f t="shared" si="162"/>
        <v>20</v>
      </c>
      <c r="N179" s="49">
        <f t="shared" si="163"/>
        <v>1</v>
      </c>
      <c r="O179" s="50">
        <f t="shared" si="164"/>
        <v>3</v>
      </c>
      <c r="P179" s="50">
        <f t="shared" si="165"/>
        <v>4</v>
      </c>
      <c r="Q179" s="51">
        <f t="shared" si="166"/>
        <v>25</v>
      </c>
      <c r="R179" s="52">
        <v>0</v>
      </c>
      <c r="S179" s="53">
        <v>2</v>
      </c>
      <c r="T179" s="53">
        <f t="shared" si="167"/>
        <v>2</v>
      </c>
      <c r="U179" s="54">
        <f t="shared" si="168"/>
        <v>0</v>
      </c>
      <c r="V179" s="50">
        <v>1</v>
      </c>
      <c r="W179" s="50">
        <v>1</v>
      </c>
      <c r="X179" s="50">
        <f t="shared" si="169"/>
        <v>2</v>
      </c>
      <c r="Y179" s="51">
        <f t="shared" si="170"/>
        <v>50</v>
      </c>
      <c r="Z179" s="53">
        <v>1</v>
      </c>
      <c r="AA179" s="53">
        <v>1</v>
      </c>
      <c r="AB179" s="53">
        <f t="shared" si="171"/>
        <v>2</v>
      </c>
      <c r="AC179" s="54">
        <f t="shared" si="172"/>
        <v>50</v>
      </c>
    </row>
    <row r="180" spans="1:29" ht="21" x14ac:dyDescent="0.25">
      <c r="A180" s="1">
        <v>12</v>
      </c>
      <c r="B180" s="1" t="str">
        <f t="shared" si="160"/>
        <v>Azim12</v>
      </c>
      <c r="E180" s="211">
        <v>5</v>
      </c>
      <c r="F180" s="212" t="s">
        <v>8</v>
      </c>
      <c r="G180" s="213">
        <f t="shared" si="161"/>
        <v>9</v>
      </c>
      <c r="H180" s="213">
        <v>5</v>
      </c>
      <c r="I180" s="213">
        <v>1</v>
      </c>
      <c r="J180" s="213">
        <v>0</v>
      </c>
      <c r="K180" s="213">
        <v>0</v>
      </c>
      <c r="L180" s="214">
        <v>1</v>
      </c>
      <c r="M180" s="79">
        <f t="shared" si="162"/>
        <v>19</v>
      </c>
      <c r="N180" s="49">
        <f t="shared" si="163"/>
        <v>4</v>
      </c>
      <c r="O180" s="50">
        <f t="shared" si="164"/>
        <v>12</v>
      </c>
      <c r="P180" s="50">
        <f t="shared" si="165"/>
        <v>16</v>
      </c>
      <c r="Q180" s="51">
        <f t="shared" si="166"/>
        <v>25</v>
      </c>
      <c r="R180" s="52">
        <v>3</v>
      </c>
      <c r="S180" s="53">
        <v>4</v>
      </c>
      <c r="T180" s="53">
        <f t="shared" si="167"/>
        <v>7</v>
      </c>
      <c r="U180" s="54">
        <f t="shared" si="168"/>
        <v>42.857142857142854</v>
      </c>
      <c r="V180" s="50">
        <v>1</v>
      </c>
      <c r="W180" s="50">
        <v>8</v>
      </c>
      <c r="X180" s="50">
        <f t="shared" si="169"/>
        <v>9</v>
      </c>
      <c r="Y180" s="51">
        <f t="shared" si="170"/>
        <v>11.111111111111111</v>
      </c>
      <c r="Z180" s="53">
        <v>0</v>
      </c>
      <c r="AA180" s="53">
        <v>1</v>
      </c>
      <c r="AB180" s="53">
        <f t="shared" si="171"/>
        <v>1</v>
      </c>
      <c r="AC180" s="54">
        <f t="shared" si="172"/>
        <v>0</v>
      </c>
    </row>
    <row r="181" spans="1:29" ht="21" x14ac:dyDescent="0.25">
      <c r="A181" s="1">
        <v>12</v>
      </c>
      <c r="B181" s="1" t="str">
        <f t="shared" si="160"/>
        <v>Iky12</v>
      </c>
      <c r="E181" s="211">
        <v>10</v>
      </c>
      <c r="F181" s="212" t="s">
        <v>10</v>
      </c>
      <c r="G181" s="213">
        <f t="shared" si="161"/>
        <v>12</v>
      </c>
      <c r="H181" s="213">
        <v>1</v>
      </c>
      <c r="I181" s="213">
        <v>0</v>
      </c>
      <c r="J181" s="213">
        <v>3</v>
      </c>
      <c r="K181" s="213">
        <v>0</v>
      </c>
      <c r="L181" s="214">
        <v>1</v>
      </c>
      <c r="M181" s="79">
        <f t="shared" si="162"/>
        <v>16</v>
      </c>
      <c r="N181" s="49">
        <f t="shared" si="163"/>
        <v>3</v>
      </c>
      <c r="O181" s="50">
        <f t="shared" si="164"/>
        <v>12</v>
      </c>
      <c r="P181" s="50">
        <f t="shared" si="165"/>
        <v>15</v>
      </c>
      <c r="Q181" s="51">
        <f t="shared" si="166"/>
        <v>20</v>
      </c>
      <c r="R181" s="52">
        <v>0</v>
      </c>
      <c r="S181" s="53">
        <v>2</v>
      </c>
      <c r="T181" s="53">
        <f t="shared" si="167"/>
        <v>2</v>
      </c>
      <c r="U181" s="54">
        <f t="shared" si="168"/>
        <v>0</v>
      </c>
      <c r="V181" s="50">
        <v>3</v>
      </c>
      <c r="W181" s="50">
        <v>10</v>
      </c>
      <c r="X181" s="50">
        <f t="shared" si="169"/>
        <v>13</v>
      </c>
      <c r="Y181" s="51">
        <f t="shared" si="170"/>
        <v>23.076923076923077</v>
      </c>
      <c r="Z181" s="53">
        <v>3</v>
      </c>
      <c r="AA181" s="53">
        <v>3</v>
      </c>
      <c r="AB181" s="53">
        <f t="shared" si="171"/>
        <v>6</v>
      </c>
      <c r="AC181" s="54">
        <f t="shared" si="172"/>
        <v>50</v>
      </c>
    </row>
    <row r="182" spans="1:29" ht="21" x14ac:dyDescent="0.25">
      <c r="A182" s="1">
        <v>12</v>
      </c>
      <c r="B182" s="1" t="str">
        <f t="shared" si="160"/>
        <v>Aiman12</v>
      </c>
      <c r="E182" s="211">
        <v>3</v>
      </c>
      <c r="F182" s="212" t="s">
        <v>14</v>
      </c>
      <c r="G182" s="213">
        <f t="shared" si="161"/>
        <v>2</v>
      </c>
      <c r="H182" s="213">
        <v>3</v>
      </c>
      <c r="I182" s="213">
        <v>1</v>
      </c>
      <c r="J182" s="213">
        <v>0</v>
      </c>
      <c r="K182" s="213">
        <v>0</v>
      </c>
      <c r="L182" s="214">
        <v>0</v>
      </c>
      <c r="M182" s="79">
        <f t="shared" si="162"/>
        <v>9</v>
      </c>
      <c r="N182" s="49">
        <f t="shared" si="163"/>
        <v>1</v>
      </c>
      <c r="O182" s="50">
        <f t="shared" si="164"/>
        <v>5</v>
      </c>
      <c r="P182" s="50">
        <f t="shared" si="165"/>
        <v>6</v>
      </c>
      <c r="Q182" s="51">
        <f t="shared" si="166"/>
        <v>16.666666666666664</v>
      </c>
      <c r="R182" s="52">
        <v>1</v>
      </c>
      <c r="S182" s="53">
        <v>4</v>
      </c>
      <c r="T182" s="53">
        <f t="shared" si="167"/>
        <v>5</v>
      </c>
      <c r="U182" s="54">
        <f t="shared" si="168"/>
        <v>20</v>
      </c>
      <c r="V182" s="50">
        <v>0</v>
      </c>
      <c r="W182" s="50">
        <v>1</v>
      </c>
      <c r="X182" s="50">
        <f t="shared" si="169"/>
        <v>1</v>
      </c>
      <c r="Y182" s="51">
        <f t="shared" si="170"/>
        <v>0</v>
      </c>
      <c r="Z182" s="53">
        <v>0</v>
      </c>
      <c r="AA182" s="53">
        <v>0</v>
      </c>
      <c r="AB182" s="53">
        <f t="shared" si="171"/>
        <v>0</v>
      </c>
      <c r="AC182" s="54">
        <f t="shared" si="172"/>
        <v>0</v>
      </c>
    </row>
    <row r="183" spans="1:29" ht="21" x14ac:dyDescent="0.25">
      <c r="A183" s="1">
        <v>12</v>
      </c>
      <c r="B183" s="1" t="str">
        <f t="shared" si="160"/>
        <v>Sabbir12</v>
      </c>
      <c r="E183" s="211">
        <v>1</v>
      </c>
      <c r="F183" s="212" t="s">
        <v>98</v>
      </c>
      <c r="G183" s="213">
        <f t="shared" si="161"/>
        <v>0</v>
      </c>
      <c r="H183" s="213">
        <v>0</v>
      </c>
      <c r="I183" s="213">
        <v>0</v>
      </c>
      <c r="J183" s="213">
        <v>0</v>
      </c>
      <c r="K183" s="213">
        <v>1</v>
      </c>
      <c r="L183" s="214">
        <v>0</v>
      </c>
      <c r="M183" s="79">
        <f t="shared" si="162"/>
        <v>2</v>
      </c>
      <c r="N183" s="49">
        <f t="shared" si="163"/>
        <v>0</v>
      </c>
      <c r="O183" s="50">
        <f t="shared" si="164"/>
        <v>2</v>
      </c>
      <c r="P183" s="50">
        <f t="shared" si="165"/>
        <v>2</v>
      </c>
      <c r="Q183" s="51">
        <f t="shared" si="166"/>
        <v>0</v>
      </c>
      <c r="R183" s="52">
        <v>0</v>
      </c>
      <c r="S183" s="53">
        <v>2</v>
      </c>
      <c r="T183" s="53">
        <f t="shared" si="167"/>
        <v>2</v>
      </c>
      <c r="U183" s="54">
        <f t="shared" si="168"/>
        <v>0</v>
      </c>
      <c r="V183" s="50">
        <v>0</v>
      </c>
      <c r="W183" s="50">
        <v>0</v>
      </c>
      <c r="X183" s="50">
        <f t="shared" si="169"/>
        <v>0</v>
      </c>
      <c r="Y183" s="51">
        <f t="shared" si="170"/>
        <v>0</v>
      </c>
      <c r="Z183" s="53">
        <v>0</v>
      </c>
      <c r="AA183" s="53">
        <v>0</v>
      </c>
      <c r="AB183" s="53">
        <f t="shared" si="171"/>
        <v>0</v>
      </c>
      <c r="AC183" s="54">
        <f t="shared" si="172"/>
        <v>0</v>
      </c>
    </row>
    <row r="184" spans="1:29" ht="21" x14ac:dyDescent="0.25">
      <c r="A184" s="1">
        <v>12</v>
      </c>
      <c r="B184" s="1" t="str">
        <f t="shared" si="160"/>
        <v>Tenno12</v>
      </c>
      <c r="E184" s="211">
        <v>4</v>
      </c>
      <c r="F184" s="212" t="s">
        <v>135</v>
      </c>
      <c r="G184" s="213">
        <f t="shared" si="161"/>
        <v>0</v>
      </c>
      <c r="H184" s="213">
        <v>0</v>
      </c>
      <c r="I184" s="213">
        <v>0</v>
      </c>
      <c r="J184" s="213">
        <v>0</v>
      </c>
      <c r="K184" s="213">
        <v>0</v>
      </c>
      <c r="L184" s="214">
        <v>0</v>
      </c>
      <c r="M184" s="79">
        <f t="shared" si="162"/>
        <v>0</v>
      </c>
      <c r="N184" s="49">
        <f t="shared" si="163"/>
        <v>0</v>
      </c>
      <c r="O184" s="50">
        <f t="shared" si="164"/>
        <v>0</v>
      </c>
      <c r="P184" s="50">
        <f t="shared" si="165"/>
        <v>0</v>
      </c>
      <c r="Q184" s="51">
        <f t="shared" si="166"/>
        <v>0</v>
      </c>
      <c r="R184" s="52">
        <v>0</v>
      </c>
      <c r="S184" s="53">
        <v>0</v>
      </c>
      <c r="T184" s="53">
        <f t="shared" si="167"/>
        <v>0</v>
      </c>
      <c r="U184" s="54">
        <f t="shared" si="168"/>
        <v>0</v>
      </c>
      <c r="V184" s="50">
        <v>0</v>
      </c>
      <c r="W184" s="50">
        <v>0</v>
      </c>
      <c r="X184" s="50">
        <f t="shared" si="169"/>
        <v>0</v>
      </c>
      <c r="Y184" s="51">
        <f t="shared" si="170"/>
        <v>0</v>
      </c>
      <c r="Z184" s="53">
        <v>0</v>
      </c>
      <c r="AA184" s="53">
        <v>0</v>
      </c>
      <c r="AB184" s="53">
        <f t="shared" si="171"/>
        <v>0</v>
      </c>
      <c r="AC184" s="54">
        <f t="shared" si="172"/>
        <v>0</v>
      </c>
    </row>
    <row r="185" spans="1:29" ht="21" x14ac:dyDescent="0.25">
      <c r="A185" s="1">
        <v>12</v>
      </c>
      <c r="B185" s="1" t="str">
        <f t="shared" si="160"/>
        <v>Kisyok12</v>
      </c>
      <c r="E185" s="211">
        <v>11</v>
      </c>
      <c r="F185" s="212" t="s">
        <v>12</v>
      </c>
      <c r="G185" s="213">
        <f t="shared" si="161"/>
        <v>0</v>
      </c>
      <c r="H185" s="213">
        <v>0</v>
      </c>
      <c r="I185" s="213">
        <v>0</v>
      </c>
      <c r="J185" s="213">
        <v>0</v>
      </c>
      <c r="K185" s="213">
        <v>0</v>
      </c>
      <c r="L185" s="214">
        <v>0</v>
      </c>
      <c r="M185" s="79">
        <f t="shared" si="162"/>
        <v>0</v>
      </c>
      <c r="N185" s="49">
        <f t="shared" si="163"/>
        <v>0</v>
      </c>
      <c r="O185" s="50">
        <f t="shared" si="164"/>
        <v>0</v>
      </c>
      <c r="P185" s="50">
        <f t="shared" si="165"/>
        <v>0</v>
      </c>
      <c r="Q185" s="51">
        <f t="shared" si="166"/>
        <v>0</v>
      </c>
      <c r="R185" s="52">
        <v>0</v>
      </c>
      <c r="S185" s="53">
        <v>0</v>
      </c>
      <c r="T185" s="53">
        <f t="shared" si="167"/>
        <v>0</v>
      </c>
      <c r="U185" s="54">
        <f t="shared" si="168"/>
        <v>0</v>
      </c>
      <c r="V185" s="50">
        <v>0</v>
      </c>
      <c r="W185" s="50">
        <v>0</v>
      </c>
      <c r="X185" s="50">
        <f t="shared" si="169"/>
        <v>0</v>
      </c>
      <c r="Y185" s="51">
        <f t="shared" si="170"/>
        <v>0</v>
      </c>
      <c r="Z185" s="53">
        <v>0</v>
      </c>
      <c r="AA185" s="53">
        <v>0</v>
      </c>
      <c r="AB185" s="53">
        <f t="shared" si="171"/>
        <v>0</v>
      </c>
      <c r="AC185" s="54">
        <f t="shared" si="172"/>
        <v>0</v>
      </c>
    </row>
    <row r="186" spans="1:29" ht="21" x14ac:dyDescent="0.25">
      <c r="A186" s="1">
        <v>12</v>
      </c>
      <c r="B186" s="1" t="str">
        <f t="shared" si="160"/>
        <v>Wan12</v>
      </c>
      <c r="E186" s="211">
        <v>9</v>
      </c>
      <c r="F186" s="212" t="s">
        <v>134</v>
      </c>
      <c r="G186" s="213">
        <f t="shared" si="161"/>
        <v>0</v>
      </c>
      <c r="H186" s="213">
        <v>0</v>
      </c>
      <c r="I186" s="213">
        <v>0</v>
      </c>
      <c r="J186" s="213">
        <v>0</v>
      </c>
      <c r="K186" s="213">
        <v>0</v>
      </c>
      <c r="L186" s="214">
        <v>1</v>
      </c>
      <c r="M186" s="79">
        <f t="shared" si="162"/>
        <v>-1</v>
      </c>
      <c r="N186" s="49">
        <f t="shared" si="163"/>
        <v>0</v>
      </c>
      <c r="O186" s="50">
        <f t="shared" si="164"/>
        <v>0</v>
      </c>
      <c r="P186" s="50">
        <f t="shared" si="165"/>
        <v>0</v>
      </c>
      <c r="Q186" s="51">
        <f t="shared" si="166"/>
        <v>0</v>
      </c>
      <c r="R186" s="52">
        <v>0</v>
      </c>
      <c r="S186" s="53">
        <v>0</v>
      </c>
      <c r="T186" s="53">
        <f t="shared" si="167"/>
        <v>0</v>
      </c>
      <c r="U186" s="54">
        <f t="shared" si="168"/>
        <v>0</v>
      </c>
      <c r="V186" s="50">
        <v>0</v>
      </c>
      <c r="W186" s="50">
        <v>0</v>
      </c>
      <c r="X186" s="50">
        <f t="shared" si="169"/>
        <v>0</v>
      </c>
      <c r="Y186" s="51">
        <f t="shared" si="170"/>
        <v>0</v>
      </c>
      <c r="Z186" s="53">
        <v>0</v>
      </c>
      <c r="AA186" s="53">
        <v>0</v>
      </c>
      <c r="AB186" s="53">
        <f t="shared" si="171"/>
        <v>0</v>
      </c>
      <c r="AC186" s="54">
        <f t="shared" si="172"/>
        <v>0</v>
      </c>
    </row>
    <row r="187" spans="1:29" ht="21.75" thickBot="1" x14ac:dyDescent="0.3">
      <c r="A187" s="1">
        <v>12</v>
      </c>
      <c r="B187" s="1" t="str">
        <f t="shared" si="160"/>
        <v>Cahmi12</v>
      </c>
      <c r="E187" s="211">
        <v>7</v>
      </c>
      <c r="F187" s="212" t="s">
        <v>11</v>
      </c>
      <c r="G187" s="213">
        <f t="shared" si="161"/>
        <v>0</v>
      </c>
      <c r="H187" s="213">
        <v>0</v>
      </c>
      <c r="I187" s="213">
        <v>0</v>
      </c>
      <c r="J187" s="213">
        <v>0</v>
      </c>
      <c r="K187" s="213">
        <v>0</v>
      </c>
      <c r="L187" s="214">
        <v>2</v>
      </c>
      <c r="M187" s="79">
        <f t="shared" si="162"/>
        <v>-2</v>
      </c>
      <c r="N187" s="49">
        <f t="shared" si="163"/>
        <v>0</v>
      </c>
      <c r="O187" s="50">
        <f t="shared" si="164"/>
        <v>0</v>
      </c>
      <c r="P187" s="50">
        <f t="shared" si="165"/>
        <v>0</v>
      </c>
      <c r="Q187" s="51">
        <f t="shared" si="166"/>
        <v>0</v>
      </c>
      <c r="R187" s="52">
        <v>0</v>
      </c>
      <c r="S187" s="53">
        <v>0</v>
      </c>
      <c r="T187" s="53">
        <f t="shared" si="167"/>
        <v>0</v>
      </c>
      <c r="U187" s="54">
        <f t="shared" si="168"/>
        <v>0</v>
      </c>
      <c r="V187" s="50">
        <v>0</v>
      </c>
      <c r="W187" s="50">
        <v>0</v>
      </c>
      <c r="X187" s="50">
        <f t="shared" si="169"/>
        <v>0</v>
      </c>
      <c r="Y187" s="51">
        <f t="shared" si="170"/>
        <v>0</v>
      </c>
      <c r="Z187" s="53">
        <v>0</v>
      </c>
      <c r="AA187" s="53">
        <v>0</v>
      </c>
      <c r="AB187" s="53">
        <f t="shared" si="171"/>
        <v>0</v>
      </c>
      <c r="AC187" s="54">
        <f t="shared" si="172"/>
        <v>0</v>
      </c>
    </row>
    <row r="188" spans="1:29" ht="21.75" thickBot="1" x14ac:dyDescent="0.3">
      <c r="E188" s="27" t="s">
        <v>33</v>
      </c>
      <c r="F188" s="28" t="s">
        <v>34</v>
      </c>
      <c r="G188" s="29">
        <f t="shared" ref="G188:P188" si="173">SUM(G177:G187)</f>
        <v>44</v>
      </c>
      <c r="H188" s="29">
        <f t="shared" si="173"/>
        <v>41</v>
      </c>
      <c r="I188" s="29">
        <f t="shared" si="173"/>
        <v>8</v>
      </c>
      <c r="J188" s="29">
        <f t="shared" si="173"/>
        <v>8</v>
      </c>
      <c r="K188" s="29">
        <f t="shared" si="173"/>
        <v>5</v>
      </c>
      <c r="L188" s="28">
        <f t="shared" si="173"/>
        <v>15</v>
      </c>
      <c r="M188" s="28">
        <f t="shared" si="173"/>
        <v>137</v>
      </c>
      <c r="N188" s="30">
        <f t="shared" si="173"/>
        <v>17</v>
      </c>
      <c r="O188" s="29">
        <f t="shared" si="173"/>
        <v>53</v>
      </c>
      <c r="P188" s="29">
        <f t="shared" si="173"/>
        <v>70</v>
      </c>
      <c r="Q188" s="35">
        <f t="shared" si="166"/>
        <v>24.285714285714285</v>
      </c>
      <c r="R188" s="27">
        <f>SUM(R177:R187)</f>
        <v>12</v>
      </c>
      <c r="S188" s="29">
        <f>SUM(S177:S187)</f>
        <v>33</v>
      </c>
      <c r="T188" s="29">
        <f>SUM(T177:T187)</f>
        <v>45</v>
      </c>
      <c r="U188" s="35">
        <f t="shared" ref="U188" si="174">IF(T188=0,0,(R188/(R188+S188)*100))</f>
        <v>26.666666666666668</v>
      </c>
      <c r="V188" s="29">
        <f>SUM(V177:V187)</f>
        <v>5</v>
      </c>
      <c r="W188" s="29">
        <f>SUM(W177:W187)</f>
        <v>20</v>
      </c>
      <c r="X188" s="29">
        <f>SUM(X177:X187)</f>
        <v>25</v>
      </c>
      <c r="Y188" s="35">
        <f t="shared" ref="Y188" si="175">IF(X188=0,0,(V188/(V188+W188)*100))</f>
        <v>20</v>
      </c>
      <c r="Z188" s="29">
        <f>SUM(Z177:Z187)</f>
        <v>5</v>
      </c>
      <c r="AA188" s="29">
        <f>SUM(AA177:AA187)</f>
        <v>12</v>
      </c>
      <c r="AB188" s="29">
        <f>SUM(AB177:AB187)</f>
        <v>17</v>
      </c>
      <c r="AC188" s="35">
        <f t="shared" ref="AC188" si="176">IF(AB188=0,0,(Z188/(Z188+AA188)*100))</f>
        <v>29.411764705882355</v>
      </c>
    </row>
    <row r="190" spans="1:29" ht="21.75" thickBot="1" x14ac:dyDescent="0.3">
      <c r="E190" s="33" t="s">
        <v>165</v>
      </c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5.6" customHeight="1" x14ac:dyDescent="0.25">
      <c r="E191" s="331" t="s">
        <v>25</v>
      </c>
      <c r="F191" s="333" t="s">
        <v>24</v>
      </c>
      <c r="G191" s="329" t="s">
        <v>26</v>
      </c>
      <c r="H191" s="342" t="s">
        <v>63</v>
      </c>
      <c r="I191" s="329" t="s">
        <v>15</v>
      </c>
      <c r="J191" s="329" t="s">
        <v>18</v>
      </c>
      <c r="K191" s="329" t="s">
        <v>17</v>
      </c>
      <c r="L191" s="333" t="s">
        <v>16</v>
      </c>
      <c r="M191" s="351" t="s">
        <v>64</v>
      </c>
      <c r="N191" s="345" t="s">
        <v>45</v>
      </c>
      <c r="O191" s="345"/>
      <c r="P191" s="335"/>
      <c r="Q191" s="335" t="s">
        <v>21</v>
      </c>
      <c r="R191" s="348" t="s">
        <v>35</v>
      </c>
      <c r="S191" s="345"/>
      <c r="T191" s="335"/>
      <c r="U191" s="329" t="s">
        <v>22</v>
      </c>
      <c r="V191" s="339" t="s">
        <v>36</v>
      </c>
      <c r="W191" s="345"/>
      <c r="X191" s="335"/>
      <c r="Y191" s="329" t="s">
        <v>23</v>
      </c>
      <c r="Z191" s="339" t="s">
        <v>28</v>
      </c>
      <c r="AA191" s="345"/>
      <c r="AB191" s="335"/>
      <c r="AC191" s="329" t="s">
        <v>29</v>
      </c>
    </row>
    <row r="192" spans="1:29" ht="15.75" x14ac:dyDescent="0.25">
      <c r="E192" s="378"/>
      <c r="F192" s="375"/>
      <c r="G192" s="374"/>
      <c r="H192" s="374"/>
      <c r="I192" s="374"/>
      <c r="J192" s="374"/>
      <c r="K192" s="374"/>
      <c r="L192" s="375"/>
      <c r="M192" s="376"/>
      <c r="N192" s="223" t="s">
        <v>19</v>
      </c>
      <c r="O192" s="224" t="s">
        <v>20</v>
      </c>
      <c r="P192" s="224" t="s">
        <v>48</v>
      </c>
      <c r="Q192" s="377"/>
      <c r="R192" s="223" t="s">
        <v>19</v>
      </c>
      <c r="S192" s="224" t="s">
        <v>20</v>
      </c>
      <c r="T192" s="224" t="s">
        <v>48</v>
      </c>
      <c r="U192" s="374"/>
      <c r="V192" s="224" t="s">
        <v>19</v>
      </c>
      <c r="W192" s="224" t="s">
        <v>20</v>
      </c>
      <c r="X192" s="224" t="s">
        <v>48</v>
      </c>
      <c r="Y192" s="374"/>
      <c r="Z192" s="224" t="s">
        <v>19</v>
      </c>
      <c r="AA192" s="224" t="s">
        <v>20</v>
      </c>
      <c r="AB192" s="224" t="s">
        <v>48</v>
      </c>
      <c r="AC192" s="374"/>
    </row>
    <row r="193" spans="1:29" ht="21" x14ac:dyDescent="0.25">
      <c r="A193" s="1">
        <v>13</v>
      </c>
      <c r="B193" s="1" t="str">
        <f t="shared" ref="B193:B204" si="177">F193&amp;A193</f>
        <v>Po13</v>
      </c>
      <c r="E193" s="211">
        <v>13</v>
      </c>
      <c r="F193" s="212" t="s">
        <v>4</v>
      </c>
      <c r="G193" s="213">
        <f t="shared" ref="G193:G204" si="178">R193*2+V193*3+Z193</f>
        <v>5</v>
      </c>
      <c r="H193" s="213">
        <v>10</v>
      </c>
      <c r="I193" s="213">
        <v>0</v>
      </c>
      <c r="J193" s="213">
        <v>1</v>
      </c>
      <c r="K193" s="213">
        <v>3</v>
      </c>
      <c r="L193" s="214">
        <v>3</v>
      </c>
      <c r="M193" s="79">
        <f t="shared" ref="M193:M204" si="179">G193+2*H193+I193+J193+2*K193-L193</f>
        <v>29</v>
      </c>
      <c r="N193" s="49">
        <f t="shared" ref="N193:N204" si="180">R193+V193</f>
        <v>2</v>
      </c>
      <c r="O193" s="50">
        <f t="shared" ref="O193:O204" si="181">S193+W193</f>
        <v>9</v>
      </c>
      <c r="P193" s="50">
        <f t="shared" ref="P193:P204" si="182">N193+O193</f>
        <v>11</v>
      </c>
      <c r="Q193" s="51">
        <f t="shared" ref="Q193:Q205" si="183">IF(P193=0,0,(N193/(N193+O193)*100))</f>
        <v>18.181818181818183</v>
      </c>
      <c r="R193" s="52">
        <v>2</v>
      </c>
      <c r="S193" s="53">
        <v>8</v>
      </c>
      <c r="T193" s="53">
        <f t="shared" ref="T193:T204" si="184">S193+R193</f>
        <v>10</v>
      </c>
      <c r="U193" s="54">
        <f t="shared" ref="U193:U204" si="185">IF(T193=0,0,(R193/(R193+S193)*100))</f>
        <v>20</v>
      </c>
      <c r="V193" s="50">
        <v>0</v>
      </c>
      <c r="W193" s="50">
        <v>1</v>
      </c>
      <c r="X193" s="50">
        <f t="shared" ref="X193:X204" si="186">W193+V193</f>
        <v>1</v>
      </c>
      <c r="Y193" s="51">
        <f t="shared" ref="Y193:Y204" si="187">IF(X193=0,0,(V193/(V193+W193)*100))</f>
        <v>0</v>
      </c>
      <c r="Z193" s="53">
        <v>1</v>
      </c>
      <c r="AA193" s="53">
        <v>3</v>
      </c>
      <c r="AB193" s="53">
        <f t="shared" ref="AB193:AB204" si="188">AA193+Z193</f>
        <v>4</v>
      </c>
      <c r="AC193" s="54">
        <f t="shared" ref="AC193:AC204" si="189">IF(AB193=0,0,(Z193/(Z193+AA193)*100))</f>
        <v>25</v>
      </c>
    </row>
    <row r="194" spans="1:29" ht="21" x14ac:dyDescent="0.25">
      <c r="A194" s="1">
        <v>13</v>
      </c>
      <c r="B194" s="1" t="str">
        <f t="shared" si="177"/>
        <v>Chem13</v>
      </c>
      <c r="E194" s="211">
        <v>8</v>
      </c>
      <c r="F194" s="212" t="s">
        <v>1</v>
      </c>
      <c r="G194" s="213">
        <f t="shared" si="178"/>
        <v>10</v>
      </c>
      <c r="H194" s="213">
        <v>6</v>
      </c>
      <c r="I194" s="213">
        <v>0</v>
      </c>
      <c r="J194" s="213">
        <v>2</v>
      </c>
      <c r="K194" s="213">
        <v>0</v>
      </c>
      <c r="L194" s="214">
        <v>5</v>
      </c>
      <c r="M194" s="79">
        <f t="shared" si="179"/>
        <v>19</v>
      </c>
      <c r="N194" s="49">
        <f t="shared" si="180"/>
        <v>2</v>
      </c>
      <c r="O194" s="50">
        <f t="shared" si="181"/>
        <v>13</v>
      </c>
      <c r="P194" s="50">
        <f t="shared" si="182"/>
        <v>15</v>
      </c>
      <c r="Q194" s="51">
        <f t="shared" si="183"/>
        <v>13.333333333333334</v>
      </c>
      <c r="R194" s="52">
        <v>2</v>
      </c>
      <c r="S194" s="53">
        <v>10</v>
      </c>
      <c r="T194" s="53">
        <f t="shared" si="184"/>
        <v>12</v>
      </c>
      <c r="U194" s="54">
        <f t="shared" si="185"/>
        <v>16.666666666666664</v>
      </c>
      <c r="V194" s="50">
        <v>0</v>
      </c>
      <c r="W194" s="50">
        <v>3</v>
      </c>
      <c r="X194" s="50">
        <f t="shared" si="186"/>
        <v>3</v>
      </c>
      <c r="Y194" s="51">
        <f t="shared" si="187"/>
        <v>0</v>
      </c>
      <c r="Z194" s="53">
        <v>6</v>
      </c>
      <c r="AA194" s="53">
        <v>4</v>
      </c>
      <c r="AB194" s="53">
        <f t="shared" si="188"/>
        <v>10</v>
      </c>
      <c r="AC194" s="54">
        <f t="shared" si="189"/>
        <v>60</v>
      </c>
    </row>
    <row r="195" spans="1:29" ht="21" x14ac:dyDescent="0.25">
      <c r="A195" s="1">
        <v>13</v>
      </c>
      <c r="B195" s="1" t="str">
        <f t="shared" si="177"/>
        <v>Azim13</v>
      </c>
      <c r="E195" s="211">
        <v>5</v>
      </c>
      <c r="F195" s="212" t="s">
        <v>8</v>
      </c>
      <c r="G195" s="213">
        <f t="shared" si="178"/>
        <v>4</v>
      </c>
      <c r="H195" s="213">
        <v>3</v>
      </c>
      <c r="I195" s="213">
        <v>2</v>
      </c>
      <c r="J195" s="213">
        <v>4</v>
      </c>
      <c r="K195" s="213">
        <v>0</v>
      </c>
      <c r="L195" s="214">
        <v>1</v>
      </c>
      <c r="M195" s="79">
        <f t="shared" si="179"/>
        <v>15</v>
      </c>
      <c r="N195" s="49">
        <f t="shared" si="180"/>
        <v>2</v>
      </c>
      <c r="O195" s="50">
        <f t="shared" si="181"/>
        <v>5</v>
      </c>
      <c r="P195" s="50">
        <f t="shared" si="182"/>
        <v>7</v>
      </c>
      <c r="Q195" s="51">
        <f t="shared" si="183"/>
        <v>28.571428571428569</v>
      </c>
      <c r="R195" s="52">
        <v>2</v>
      </c>
      <c r="S195" s="53">
        <v>3</v>
      </c>
      <c r="T195" s="53">
        <f t="shared" si="184"/>
        <v>5</v>
      </c>
      <c r="U195" s="54">
        <f t="shared" si="185"/>
        <v>40</v>
      </c>
      <c r="V195" s="50">
        <v>0</v>
      </c>
      <c r="W195" s="50">
        <v>2</v>
      </c>
      <c r="X195" s="50">
        <f t="shared" si="186"/>
        <v>2</v>
      </c>
      <c r="Y195" s="51">
        <f t="shared" si="187"/>
        <v>0</v>
      </c>
      <c r="Z195" s="53">
        <v>0</v>
      </c>
      <c r="AA195" s="53">
        <v>0</v>
      </c>
      <c r="AB195" s="53">
        <f t="shared" si="188"/>
        <v>0</v>
      </c>
      <c r="AC195" s="54">
        <f t="shared" si="189"/>
        <v>0</v>
      </c>
    </row>
    <row r="196" spans="1:29" ht="21" x14ac:dyDescent="0.25">
      <c r="A196" s="1">
        <v>13</v>
      </c>
      <c r="B196" s="1" t="str">
        <f t="shared" si="177"/>
        <v>Salim13</v>
      </c>
      <c r="E196" s="211">
        <v>14</v>
      </c>
      <c r="F196" s="212" t="s">
        <v>5</v>
      </c>
      <c r="G196" s="213">
        <f t="shared" si="178"/>
        <v>4</v>
      </c>
      <c r="H196" s="213">
        <v>6</v>
      </c>
      <c r="I196" s="213">
        <v>0</v>
      </c>
      <c r="J196" s="213">
        <v>0</v>
      </c>
      <c r="K196" s="213">
        <v>0</v>
      </c>
      <c r="L196" s="214">
        <v>4</v>
      </c>
      <c r="M196" s="79">
        <f t="shared" si="179"/>
        <v>12</v>
      </c>
      <c r="N196" s="49">
        <f t="shared" si="180"/>
        <v>1</v>
      </c>
      <c r="O196" s="50">
        <f t="shared" si="181"/>
        <v>5</v>
      </c>
      <c r="P196" s="50">
        <f t="shared" si="182"/>
        <v>6</v>
      </c>
      <c r="Q196" s="51">
        <f t="shared" si="183"/>
        <v>16.666666666666664</v>
      </c>
      <c r="R196" s="52">
        <v>1</v>
      </c>
      <c r="S196" s="53">
        <v>2</v>
      </c>
      <c r="T196" s="53">
        <f t="shared" si="184"/>
        <v>3</v>
      </c>
      <c r="U196" s="54">
        <f t="shared" si="185"/>
        <v>33.333333333333329</v>
      </c>
      <c r="V196" s="50">
        <v>0</v>
      </c>
      <c r="W196" s="50">
        <v>3</v>
      </c>
      <c r="X196" s="50">
        <f t="shared" si="186"/>
        <v>3</v>
      </c>
      <c r="Y196" s="51">
        <f t="shared" si="187"/>
        <v>0</v>
      </c>
      <c r="Z196" s="53">
        <v>2</v>
      </c>
      <c r="AA196" s="53">
        <v>0</v>
      </c>
      <c r="AB196" s="53">
        <f t="shared" si="188"/>
        <v>2</v>
      </c>
      <c r="AC196" s="54">
        <f t="shared" si="189"/>
        <v>100</v>
      </c>
    </row>
    <row r="197" spans="1:29" ht="21" x14ac:dyDescent="0.25">
      <c r="A197" s="1">
        <v>13</v>
      </c>
      <c r="B197" s="1" t="str">
        <f t="shared" si="177"/>
        <v>Iky13</v>
      </c>
      <c r="E197" s="211">
        <v>10</v>
      </c>
      <c r="F197" s="212" t="s">
        <v>10</v>
      </c>
      <c r="G197" s="213">
        <f t="shared" si="178"/>
        <v>2</v>
      </c>
      <c r="H197" s="213">
        <v>4</v>
      </c>
      <c r="I197" s="213">
        <v>1</v>
      </c>
      <c r="J197" s="213">
        <v>2</v>
      </c>
      <c r="K197" s="213">
        <v>0</v>
      </c>
      <c r="L197" s="214">
        <v>2</v>
      </c>
      <c r="M197" s="79">
        <f t="shared" si="179"/>
        <v>11</v>
      </c>
      <c r="N197" s="49">
        <f t="shared" si="180"/>
        <v>0</v>
      </c>
      <c r="O197" s="50">
        <f t="shared" si="181"/>
        <v>7</v>
      </c>
      <c r="P197" s="50">
        <f t="shared" si="182"/>
        <v>7</v>
      </c>
      <c r="Q197" s="51">
        <f t="shared" si="183"/>
        <v>0</v>
      </c>
      <c r="R197" s="52">
        <v>0</v>
      </c>
      <c r="S197" s="53">
        <v>3</v>
      </c>
      <c r="T197" s="53">
        <f t="shared" si="184"/>
        <v>3</v>
      </c>
      <c r="U197" s="54">
        <f t="shared" si="185"/>
        <v>0</v>
      </c>
      <c r="V197" s="50">
        <v>0</v>
      </c>
      <c r="W197" s="50">
        <v>4</v>
      </c>
      <c r="X197" s="50">
        <f t="shared" si="186"/>
        <v>4</v>
      </c>
      <c r="Y197" s="51">
        <f t="shared" si="187"/>
        <v>0</v>
      </c>
      <c r="Z197" s="53">
        <v>2</v>
      </c>
      <c r="AA197" s="53">
        <v>2</v>
      </c>
      <c r="AB197" s="53">
        <f t="shared" si="188"/>
        <v>4</v>
      </c>
      <c r="AC197" s="54">
        <f t="shared" si="189"/>
        <v>50</v>
      </c>
    </row>
    <row r="198" spans="1:29" ht="21" x14ac:dyDescent="0.25">
      <c r="A198" s="1">
        <v>13</v>
      </c>
      <c r="B198" s="1" t="str">
        <f t="shared" si="177"/>
        <v>Ben13</v>
      </c>
      <c r="E198" s="211">
        <v>6</v>
      </c>
      <c r="F198" s="212" t="s">
        <v>2</v>
      </c>
      <c r="G198" s="213">
        <f t="shared" si="178"/>
        <v>2</v>
      </c>
      <c r="H198" s="213">
        <v>2</v>
      </c>
      <c r="I198" s="213">
        <v>1</v>
      </c>
      <c r="J198" s="213">
        <v>1</v>
      </c>
      <c r="K198" s="213">
        <v>0</v>
      </c>
      <c r="L198" s="214">
        <v>1</v>
      </c>
      <c r="M198" s="79">
        <f t="shared" si="179"/>
        <v>7</v>
      </c>
      <c r="N198" s="49">
        <f t="shared" si="180"/>
        <v>1</v>
      </c>
      <c r="O198" s="50">
        <f t="shared" si="181"/>
        <v>4</v>
      </c>
      <c r="P198" s="50">
        <f t="shared" si="182"/>
        <v>5</v>
      </c>
      <c r="Q198" s="51">
        <f t="shared" si="183"/>
        <v>20</v>
      </c>
      <c r="R198" s="52">
        <v>1</v>
      </c>
      <c r="S198" s="53">
        <v>3</v>
      </c>
      <c r="T198" s="53">
        <f t="shared" si="184"/>
        <v>4</v>
      </c>
      <c r="U198" s="54">
        <f t="shared" si="185"/>
        <v>25</v>
      </c>
      <c r="V198" s="50">
        <v>0</v>
      </c>
      <c r="W198" s="50">
        <v>1</v>
      </c>
      <c r="X198" s="50">
        <f t="shared" si="186"/>
        <v>1</v>
      </c>
      <c r="Y198" s="51">
        <f t="shared" si="187"/>
        <v>0</v>
      </c>
      <c r="Z198" s="53">
        <v>0</v>
      </c>
      <c r="AA198" s="53">
        <v>0</v>
      </c>
      <c r="AB198" s="53">
        <f t="shared" si="188"/>
        <v>0</v>
      </c>
      <c r="AC198" s="54">
        <f t="shared" si="189"/>
        <v>0</v>
      </c>
    </row>
    <row r="199" spans="1:29" ht="21" x14ac:dyDescent="0.25">
      <c r="A199" s="1">
        <v>13</v>
      </c>
      <c r="B199" s="1" t="str">
        <f t="shared" si="177"/>
        <v>Tenno13</v>
      </c>
      <c r="E199" s="211">
        <v>4</v>
      </c>
      <c r="F199" s="212" t="s">
        <v>135</v>
      </c>
      <c r="G199" s="213">
        <f t="shared" si="178"/>
        <v>2</v>
      </c>
      <c r="H199" s="213">
        <v>2</v>
      </c>
      <c r="I199" s="213">
        <v>0</v>
      </c>
      <c r="J199" s="213">
        <v>1</v>
      </c>
      <c r="K199" s="213">
        <v>0</v>
      </c>
      <c r="L199" s="214">
        <v>1</v>
      </c>
      <c r="M199" s="79">
        <f t="shared" si="179"/>
        <v>6</v>
      </c>
      <c r="N199" s="49">
        <f t="shared" si="180"/>
        <v>1</v>
      </c>
      <c r="O199" s="50">
        <f t="shared" si="181"/>
        <v>5</v>
      </c>
      <c r="P199" s="50">
        <f t="shared" si="182"/>
        <v>6</v>
      </c>
      <c r="Q199" s="51">
        <f t="shared" si="183"/>
        <v>16.666666666666664</v>
      </c>
      <c r="R199" s="52">
        <v>1</v>
      </c>
      <c r="S199" s="53">
        <v>5</v>
      </c>
      <c r="T199" s="53">
        <f t="shared" si="184"/>
        <v>6</v>
      </c>
      <c r="U199" s="54">
        <f t="shared" si="185"/>
        <v>16.666666666666664</v>
      </c>
      <c r="V199" s="50">
        <v>0</v>
      </c>
      <c r="W199" s="50">
        <v>0</v>
      </c>
      <c r="X199" s="50">
        <f t="shared" si="186"/>
        <v>0</v>
      </c>
      <c r="Y199" s="51">
        <f t="shared" si="187"/>
        <v>0</v>
      </c>
      <c r="Z199" s="53">
        <v>0</v>
      </c>
      <c r="AA199" s="53">
        <v>0</v>
      </c>
      <c r="AB199" s="53">
        <f t="shared" si="188"/>
        <v>0</v>
      </c>
      <c r="AC199" s="54">
        <f t="shared" si="189"/>
        <v>0</v>
      </c>
    </row>
    <row r="200" spans="1:29" ht="21" x14ac:dyDescent="0.25">
      <c r="A200" s="1">
        <v>13</v>
      </c>
      <c r="B200" s="1" t="str">
        <f t="shared" si="177"/>
        <v>Sabbir13</v>
      </c>
      <c r="E200" s="211">
        <v>1</v>
      </c>
      <c r="F200" s="212" t="s">
        <v>98</v>
      </c>
      <c r="G200" s="213">
        <f t="shared" si="178"/>
        <v>0</v>
      </c>
      <c r="H200" s="213">
        <v>1</v>
      </c>
      <c r="I200" s="213">
        <v>1</v>
      </c>
      <c r="J200" s="213">
        <v>1</v>
      </c>
      <c r="K200" s="213">
        <v>0</v>
      </c>
      <c r="L200" s="214">
        <v>2</v>
      </c>
      <c r="M200" s="79">
        <f t="shared" si="179"/>
        <v>2</v>
      </c>
      <c r="N200" s="49">
        <f t="shared" si="180"/>
        <v>0</v>
      </c>
      <c r="O200" s="50">
        <f t="shared" si="181"/>
        <v>2</v>
      </c>
      <c r="P200" s="50">
        <f t="shared" si="182"/>
        <v>2</v>
      </c>
      <c r="Q200" s="51">
        <f t="shared" si="183"/>
        <v>0</v>
      </c>
      <c r="R200" s="52">
        <v>0</v>
      </c>
      <c r="S200" s="53">
        <v>2</v>
      </c>
      <c r="T200" s="53">
        <f t="shared" si="184"/>
        <v>2</v>
      </c>
      <c r="U200" s="54">
        <f t="shared" si="185"/>
        <v>0</v>
      </c>
      <c r="V200" s="50">
        <v>0</v>
      </c>
      <c r="W200" s="50">
        <v>0</v>
      </c>
      <c r="X200" s="50">
        <f t="shared" si="186"/>
        <v>0</v>
      </c>
      <c r="Y200" s="51">
        <f t="shared" si="187"/>
        <v>0</v>
      </c>
      <c r="Z200" s="53">
        <v>0</v>
      </c>
      <c r="AA200" s="53">
        <v>0</v>
      </c>
      <c r="AB200" s="53">
        <f t="shared" si="188"/>
        <v>0</v>
      </c>
      <c r="AC200" s="54">
        <f t="shared" si="189"/>
        <v>0</v>
      </c>
    </row>
    <row r="201" spans="1:29" ht="21" x14ac:dyDescent="0.25">
      <c r="A201" s="1">
        <v>13</v>
      </c>
      <c r="B201" s="1" t="str">
        <f t="shared" si="177"/>
        <v>Aiman13</v>
      </c>
      <c r="E201" s="211">
        <v>3</v>
      </c>
      <c r="F201" s="212" t="s">
        <v>14</v>
      </c>
      <c r="G201" s="213">
        <f t="shared" si="178"/>
        <v>0</v>
      </c>
      <c r="H201" s="213">
        <v>1</v>
      </c>
      <c r="I201" s="213">
        <v>0</v>
      </c>
      <c r="J201" s="213">
        <v>0</v>
      </c>
      <c r="K201" s="213">
        <v>0</v>
      </c>
      <c r="L201" s="214">
        <v>0</v>
      </c>
      <c r="M201" s="79">
        <f t="shared" si="179"/>
        <v>2</v>
      </c>
      <c r="N201" s="49">
        <f t="shared" si="180"/>
        <v>0</v>
      </c>
      <c r="O201" s="50">
        <f t="shared" si="181"/>
        <v>1</v>
      </c>
      <c r="P201" s="50">
        <f t="shared" si="182"/>
        <v>1</v>
      </c>
      <c r="Q201" s="51">
        <f t="shared" si="183"/>
        <v>0</v>
      </c>
      <c r="R201" s="52">
        <v>0</v>
      </c>
      <c r="S201" s="53">
        <v>1</v>
      </c>
      <c r="T201" s="53">
        <f t="shared" si="184"/>
        <v>1</v>
      </c>
      <c r="U201" s="54">
        <f t="shared" si="185"/>
        <v>0</v>
      </c>
      <c r="V201" s="50">
        <v>0</v>
      </c>
      <c r="W201" s="50">
        <v>0</v>
      </c>
      <c r="X201" s="50">
        <f t="shared" si="186"/>
        <v>0</v>
      </c>
      <c r="Y201" s="51">
        <f t="shared" si="187"/>
        <v>0</v>
      </c>
      <c r="Z201" s="53">
        <v>0</v>
      </c>
      <c r="AA201" s="53">
        <v>0</v>
      </c>
      <c r="AB201" s="53">
        <f t="shared" si="188"/>
        <v>0</v>
      </c>
      <c r="AC201" s="54">
        <f t="shared" si="189"/>
        <v>0</v>
      </c>
    </row>
    <row r="202" spans="1:29" ht="21" x14ac:dyDescent="0.25">
      <c r="A202" s="1">
        <v>13</v>
      </c>
      <c r="B202" s="1" t="str">
        <f t="shared" si="177"/>
        <v>Cahmi13</v>
      </c>
      <c r="E202" s="211">
        <v>7</v>
      </c>
      <c r="F202" s="212" t="s">
        <v>11</v>
      </c>
      <c r="G202" s="213">
        <f t="shared" si="178"/>
        <v>2</v>
      </c>
      <c r="H202" s="213">
        <v>0</v>
      </c>
      <c r="I202" s="213">
        <v>0</v>
      </c>
      <c r="J202" s="213">
        <v>1</v>
      </c>
      <c r="K202" s="213">
        <v>0</v>
      </c>
      <c r="L202" s="214">
        <v>2</v>
      </c>
      <c r="M202" s="79">
        <f t="shared" si="179"/>
        <v>1</v>
      </c>
      <c r="N202" s="49">
        <f t="shared" si="180"/>
        <v>1</v>
      </c>
      <c r="O202" s="50">
        <f t="shared" si="181"/>
        <v>0</v>
      </c>
      <c r="P202" s="50">
        <f t="shared" si="182"/>
        <v>1</v>
      </c>
      <c r="Q202" s="51">
        <f t="shared" si="183"/>
        <v>100</v>
      </c>
      <c r="R202" s="52">
        <v>1</v>
      </c>
      <c r="S202" s="53">
        <v>0</v>
      </c>
      <c r="T202" s="53">
        <f t="shared" si="184"/>
        <v>1</v>
      </c>
      <c r="U202" s="54">
        <f t="shared" si="185"/>
        <v>100</v>
      </c>
      <c r="V202" s="50">
        <v>0</v>
      </c>
      <c r="W202" s="50">
        <v>0</v>
      </c>
      <c r="X202" s="50">
        <f t="shared" si="186"/>
        <v>0</v>
      </c>
      <c r="Y202" s="51">
        <f t="shared" si="187"/>
        <v>0</v>
      </c>
      <c r="Z202" s="53">
        <v>0</v>
      </c>
      <c r="AA202" s="53">
        <v>0</v>
      </c>
      <c r="AB202" s="53">
        <f t="shared" si="188"/>
        <v>0</v>
      </c>
      <c r="AC202" s="54">
        <f t="shared" si="189"/>
        <v>0</v>
      </c>
    </row>
    <row r="203" spans="1:29" ht="21" x14ac:dyDescent="0.25">
      <c r="A203" s="1">
        <v>13</v>
      </c>
      <c r="B203" s="1" t="str">
        <f t="shared" si="177"/>
        <v>Leh13</v>
      </c>
      <c r="E203" s="211">
        <v>12</v>
      </c>
      <c r="F203" s="212" t="s">
        <v>7</v>
      </c>
      <c r="G203" s="213">
        <f t="shared" si="178"/>
        <v>0</v>
      </c>
      <c r="H203" s="213">
        <v>1</v>
      </c>
      <c r="I203" s="213">
        <v>0</v>
      </c>
      <c r="J203" s="213">
        <v>0</v>
      </c>
      <c r="K203" s="213">
        <v>0</v>
      </c>
      <c r="L203" s="214">
        <v>2</v>
      </c>
      <c r="M203" s="79">
        <f t="shared" si="179"/>
        <v>0</v>
      </c>
      <c r="N203" s="49">
        <f t="shared" si="180"/>
        <v>0</v>
      </c>
      <c r="O203" s="50">
        <f t="shared" si="181"/>
        <v>2</v>
      </c>
      <c r="P203" s="50">
        <f t="shared" si="182"/>
        <v>2</v>
      </c>
      <c r="Q203" s="51">
        <f t="shared" si="183"/>
        <v>0</v>
      </c>
      <c r="R203" s="52">
        <v>0</v>
      </c>
      <c r="S203" s="53">
        <v>2</v>
      </c>
      <c r="T203" s="53">
        <f t="shared" si="184"/>
        <v>2</v>
      </c>
      <c r="U203" s="54">
        <f t="shared" si="185"/>
        <v>0</v>
      </c>
      <c r="V203" s="50">
        <v>0</v>
      </c>
      <c r="W203" s="50">
        <v>0</v>
      </c>
      <c r="X203" s="50">
        <f t="shared" si="186"/>
        <v>0</v>
      </c>
      <c r="Y203" s="51">
        <f t="shared" si="187"/>
        <v>0</v>
      </c>
      <c r="Z203" s="53">
        <v>0</v>
      </c>
      <c r="AA203" s="53">
        <v>0</v>
      </c>
      <c r="AB203" s="53">
        <f t="shared" si="188"/>
        <v>0</v>
      </c>
      <c r="AC203" s="54">
        <f t="shared" si="189"/>
        <v>0</v>
      </c>
    </row>
    <row r="204" spans="1:29" ht="21.75" thickBot="1" x14ac:dyDescent="0.3">
      <c r="A204" s="1">
        <v>13</v>
      </c>
      <c r="B204" s="1" t="str">
        <f t="shared" si="177"/>
        <v>Zaki13</v>
      </c>
      <c r="E204" s="211">
        <v>15</v>
      </c>
      <c r="F204" s="212" t="s">
        <v>6</v>
      </c>
      <c r="G204" s="213">
        <f t="shared" si="178"/>
        <v>0</v>
      </c>
      <c r="H204" s="213">
        <v>1</v>
      </c>
      <c r="I204" s="213">
        <v>0</v>
      </c>
      <c r="J204" s="213">
        <v>0</v>
      </c>
      <c r="K204" s="213">
        <v>0</v>
      </c>
      <c r="L204" s="214">
        <v>2</v>
      </c>
      <c r="M204" s="79">
        <f t="shared" si="179"/>
        <v>0</v>
      </c>
      <c r="N204" s="49">
        <f t="shared" si="180"/>
        <v>0</v>
      </c>
      <c r="O204" s="50">
        <f t="shared" si="181"/>
        <v>3</v>
      </c>
      <c r="P204" s="50">
        <f t="shared" si="182"/>
        <v>3</v>
      </c>
      <c r="Q204" s="51">
        <f t="shared" si="183"/>
        <v>0</v>
      </c>
      <c r="R204" s="52">
        <v>0</v>
      </c>
      <c r="S204" s="53">
        <v>2</v>
      </c>
      <c r="T204" s="53">
        <f t="shared" si="184"/>
        <v>2</v>
      </c>
      <c r="U204" s="54">
        <f t="shared" si="185"/>
        <v>0</v>
      </c>
      <c r="V204" s="50">
        <v>0</v>
      </c>
      <c r="W204" s="50">
        <v>1</v>
      </c>
      <c r="X204" s="50">
        <f t="shared" si="186"/>
        <v>1</v>
      </c>
      <c r="Y204" s="51">
        <f t="shared" si="187"/>
        <v>0</v>
      </c>
      <c r="Z204" s="53">
        <v>0</v>
      </c>
      <c r="AA204" s="53">
        <v>0</v>
      </c>
      <c r="AB204" s="53">
        <f t="shared" si="188"/>
        <v>0</v>
      </c>
      <c r="AC204" s="54">
        <f t="shared" si="189"/>
        <v>0</v>
      </c>
    </row>
    <row r="205" spans="1:29" ht="21.75" thickBot="1" x14ac:dyDescent="0.3">
      <c r="E205" s="27" t="s">
        <v>33</v>
      </c>
      <c r="F205" s="28" t="s">
        <v>34</v>
      </c>
      <c r="G205" s="29">
        <f t="shared" ref="G205:P205" si="190">SUM(G193:G204)</f>
        <v>31</v>
      </c>
      <c r="H205" s="29">
        <f t="shared" si="190"/>
        <v>37</v>
      </c>
      <c r="I205" s="29">
        <f t="shared" si="190"/>
        <v>5</v>
      </c>
      <c r="J205" s="29">
        <f t="shared" si="190"/>
        <v>13</v>
      </c>
      <c r="K205" s="29">
        <f t="shared" si="190"/>
        <v>3</v>
      </c>
      <c r="L205" s="28">
        <f t="shared" si="190"/>
        <v>25</v>
      </c>
      <c r="M205" s="28">
        <f t="shared" si="190"/>
        <v>104</v>
      </c>
      <c r="N205" s="30">
        <f t="shared" si="190"/>
        <v>10</v>
      </c>
      <c r="O205" s="29">
        <f t="shared" si="190"/>
        <v>56</v>
      </c>
      <c r="P205" s="29">
        <f t="shared" si="190"/>
        <v>66</v>
      </c>
      <c r="Q205" s="35">
        <f t="shared" si="183"/>
        <v>15.151515151515152</v>
      </c>
      <c r="R205" s="27">
        <f>SUM(R193:R204)</f>
        <v>10</v>
      </c>
      <c r="S205" s="29">
        <f>SUM(S193:S204)</f>
        <v>41</v>
      </c>
      <c r="T205" s="29">
        <f>SUM(T193:T204)</f>
        <v>51</v>
      </c>
      <c r="U205" s="35">
        <f t="shared" ref="U205" si="191">IF(T205=0,0,(R205/(R205+S205)*100))</f>
        <v>19.607843137254903</v>
      </c>
      <c r="V205" s="29">
        <f>SUM(V193:V204)</f>
        <v>0</v>
      </c>
      <c r="W205" s="29">
        <f>SUM(W193:W204)</f>
        <v>15</v>
      </c>
      <c r="X205" s="29">
        <f>SUM(X193:X204)</f>
        <v>15</v>
      </c>
      <c r="Y205" s="35">
        <f t="shared" ref="Y205" si="192">IF(X205=0,0,(V205/(V205+W205)*100))</f>
        <v>0</v>
      </c>
      <c r="Z205" s="29">
        <f>SUM(Z193:Z204)</f>
        <v>11</v>
      </c>
      <c r="AA205" s="29">
        <f>SUM(AA193:AA204)</f>
        <v>9</v>
      </c>
      <c r="AB205" s="29">
        <f>SUM(AB193:AB204)</f>
        <v>20</v>
      </c>
      <c r="AC205" s="35">
        <f t="shared" ref="AC205" si="193">IF(AB205=0,0,(Z205/(Z205+AA205)*100))</f>
        <v>55.000000000000007</v>
      </c>
    </row>
    <row r="207" spans="1:29" ht="23.25" x14ac:dyDescent="0.35">
      <c r="A207" s="246"/>
      <c r="B207" s="246"/>
      <c r="C207" s="246"/>
      <c r="D207" s="246"/>
      <c r="E207" s="284" t="s">
        <v>215</v>
      </c>
      <c r="F207" s="246"/>
      <c r="G207" s="246"/>
      <c r="H207" s="246"/>
      <c r="I207" s="246"/>
      <c r="J207" s="246"/>
      <c r="K207" s="246"/>
      <c r="L207" s="246"/>
    </row>
    <row r="208" spans="1:29" x14ac:dyDescent="0.25">
      <c r="A208" s="246"/>
      <c r="B208" s="246"/>
      <c r="C208" s="246"/>
      <c r="D208" s="246"/>
      <c r="E208" s="246"/>
      <c r="F208" s="246"/>
      <c r="G208" s="246"/>
      <c r="H208" s="246"/>
      <c r="I208" s="246"/>
      <c r="J208" s="246"/>
      <c r="K208" s="246"/>
      <c r="L208" s="246"/>
    </row>
    <row r="209" spans="1:21" ht="21" customHeight="1" x14ac:dyDescent="0.25">
      <c r="A209" s="246"/>
      <c r="B209" s="246"/>
      <c r="C209" s="246"/>
      <c r="D209" s="246"/>
      <c r="E209" s="248" t="s">
        <v>181</v>
      </c>
      <c r="F209" s="258"/>
      <c r="G209" s="259">
        <v>1</v>
      </c>
      <c r="H209" s="259">
        <v>2</v>
      </c>
      <c r="I209" s="259">
        <v>3</v>
      </c>
      <c r="J209" s="259">
        <v>4</v>
      </c>
      <c r="K209" s="259">
        <v>5</v>
      </c>
      <c r="L209" s="259">
        <v>6</v>
      </c>
      <c r="M209" s="259">
        <v>7</v>
      </c>
      <c r="N209" s="259">
        <v>8</v>
      </c>
      <c r="O209" s="259">
        <v>9</v>
      </c>
      <c r="P209" s="259">
        <v>10</v>
      </c>
      <c r="Q209" s="259">
        <v>11</v>
      </c>
      <c r="R209" s="259">
        <v>12</v>
      </c>
      <c r="S209" s="259">
        <v>13</v>
      </c>
      <c r="T209" s="259" t="s">
        <v>168</v>
      </c>
      <c r="U209" s="260" t="s">
        <v>184</v>
      </c>
    </row>
    <row r="210" spans="1:21" ht="21" customHeight="1" x14ac:dyDescent="0.25">
      <c r="A210" s="246"/>
      <c r="B210" s="246"/>
      <c r="C210" s="246"/>
      <c r="D210" s="246">
        <v>6</v>
      </c>
      <c r="E210" s="249" t="s">
        <v>0</v>
      </c>
      <c r="F210" s="261" t="s">
        <v>26</v>
      </c>
      <c r="G210" s="228">
        <f t="shared" ref="G210:I216" si="194">VLOOKUP(($E210&amp;G$209),$B$3:$M$205,$D210,0)</f>
        <v>0</v>
      </c>
      <c r="H210" s="228">
        <f t="shared" si="194"/>
        <v>2</v>
      </c>
      <c r="I210" s="228">
        <f t="shared" si="194"/>
        <v>2</v>
      </c>
      <c r="J210" s="228" t="s">
        <v>182</v>
      </c>
      <c r="K210" s="228">
        <f t="shared" ref="K210:L216" si="195">VLOOKUP(($E210&amp;K$209),$B$3:$M$205,$D210,0)</f>
        <v>4</v>
      </c>
      <c r="L210" s="228">
        <f t="shared" si="195"/>
        <v>3</v>
      </c>
      <c r="M210" s="228" t="s">
        <v>182</v>
      </c>
      <c r="N210" s="228" t="s">
        <v>182</v>
      </c>
      <c r="O210" s="228" t="s">
        <v>182</v>
      </c>
      <c r="P210" s="228" t="s">
        <v>182</v>
      </c>
      <c r="Q210" s="228" t="s">
        <v>182</v>
      </c>
      <c r="R210" s="228" t="s">
        <v>182</v>
      </c>
      <c r="S210" s="228" t="s">
        <v>182</v>
      </c>
      <c r="T210" s="228">
        <f t="shared" ref="T210:T216" si="196">SUM(G210:S210)</f>
        <v>11</v>
      </c>
      <c r="U210" s="262">
        <f>T210/5</f>
        <v>2.2000000000000002</v>
      </c>
    </row>
    <row r="211" spans="1:21" ht="21" customHeight="1" x14ac:dyDescent="0.25">
      <c r="A211" s="246"/>
      <c r="B211" s="246"/>
      <c r="C211" s="246"/>
      <c r="D211" s="246">
        <v>7</v>
      </c>
      <c r="E211" s="250" t="s">
        <v>0</v>
      </c>
      <c r="F211" s="263" t="s">
        <v>63</v>
      </c>
      <c r="G211" s="228">
        <f t="shared" si="194"/>
        <v>8</v>
      </c>
      <c r="H211" s="228">
        <f t="shared" si="194"/>
        <v>12</v>
      </c>
      <c r="I211" s="228">
        <f t="shared" si="194"/>
        <v>11</v>
      </c>
      <c r="J211" s="228" t="s">
        <v>182</v>
      </c>
      <c r="K211" s="228">
        <f t="shared" si="195"/>
        <v>7</v>
      </c>
      <c r="L211" s="228">
        <f t="shared" si="195"/>
        <v>5</v>
      </c>
      <c r="M211" s="228" t="s">
        <v>182</v>
      </c>
      <c r="N211" s="228" t="s">
        <v>182</v>
      </c>
      <c r="O211" s="228" t="s">
        <v>182</v>
      </c>
      <c r="P211" s="228" t="s">
        <v>182</v>
      </c>
      <c r="Q211" s="228" t="s">
        <v>182</v>
      </c>
      <c r="R211" s="228" t="s">
        <v>182</v>
      </c>
      <c r="S211" s="228" t="s">
        <v>182</v>
      </c>
      <c r="T211" s="228">
        <f t="shared" si="196"/>
        <v>43</v>
      </c>
      <c r="U211" s="262">
        <f t="shared" ref="U211:U216" si="197">T211/5</f>
        <v>8.6</v>
      </c>
    </row>
    <row r="212" spans="1:21" ht="21" customHeight="1" x14ac:dyDescent="0.25">
      <c r="A212" s="246"/>
      <c r="B212" s="246"/>
      <c r="C212" s="246"/>
      <c r="D212" s="246">
        <v>8</v>
      </c>
      <c r="E212" s="250" t="s">
        <v>0</v>
      </c>
      <c r="F212" s="261" t="s">
        <v>15</v>
      </c>
      <c r="G212" s="228">
        <f t="shared" si="194"/>
        <v>1</v>
      </c>
      <c r="H212" s="228">
        <f t="shared" si="194"/>
        <v>2</v>
      </c>
      <c r="I212" s="228">
        <f t="shared" si="194"/>
        <v>3</v>
      </c>
      <c r="J212" s="228" t="s">
        <v>182</v>
      </c>
      <c r="K212" s="228">
        <f t="shared" si="195"/>
        <v>2</v>
      </c>
      <c r="L212" s="228">
        <f t="shared" si="195"/>
        <v>0</v>
      </c>
      <c r="M212" s="228" t="s">
        <v>182</v>
      </c>
      <c r="N212" s="228" t="s">
        <v>182</v>
      </c>
      <c r="O212" s="228" t="s">
        <v>182</v>
      </c>
      <c r="P212" s="228" t="s">
        <v>182</v>
      </c>
      <c r="Q212" s="228" t="s">
        <v>182</v>
      </c>
      <c r="R212" s="228" t="s">
        <v>182</v>
      </c>
      <c r="S212" s="228" t="s">
        <v>182</v>
      </c>
      <c r="T212" s="228">
        <f t="shared" si="196"/>
        <v>8</v>
      </c>
      <c r="U212" s="262">
        <f t="shared" si="197"/>
        <v>1.6</v>
      </c>
    </row>
    <row r="213" spans="1:21" ht="21" customHeight="1" x14ac:dyDescent="0.25">
      <c r="A213" s="246"/>
      <c r="B213" s="246"/>
      <c r="C213" s="246"/>
      <c r="D213" s="247">
        <v>9</v>
      </c>
      <c r="E213" s="250" t="s">
        <v>0</v>
      </c>
      <c r="F213" s="261" t="s">
        <v>18</v>
      </c>
      <c r="G213" s="228">
        <f t="shared" si="194"/>
        <v>3</v>
      </c>
      <c r="H213" s="228">
        <f t="shared" si="194"/>
        <v>1</v>
      </c>
      <c r="I213" s="228">
        <f t="shared" si="194"/>
        <v>2</v>
      </c>
      <c r="J213" s="228" t="s">
        <v>182</v>
      </c>
      <c r="K213" s="228">
        <f t="shared" si="195"/>
        <v>1</v>
      </c>
      <c r="L213" s="228">
        <f t="shared" si="195"/>
        <v>4</v>
      </c>
      <c r="M213" s="228" t="s">
        <v>182</v>
      </c>
      <c r="N213" s="228" t="s">
        <v>182</v>
      </c>
      <c r="O213" s="228" t="s">
        <v>182</v>
      </c>
      <c r="P213" s="228" t="s">
        <v>182</v>
      </c>
      <c r="Q213" s="228" t="s">
        <v>182</v>
      </c>
      <c r="R213" s="228" t="s">
        <v>182</v>
      </c>
      <c r="S213" s="228" t="s">
        <v>182</v>
      </c>
      <c r="T213" s="228">
        <f t="shared" si="196"/>
        <v>11</v>
      </c>
      <c r="U213" s="262">
        <f t="shared" si="197"/>
        <v>2.2000000000000002</v>
      </c>
    </row>
    <row r="214" spans="1:21" ht="21" customHeight="1" x14ac:dyDescent="0.25">
      <c r="A214" s="246"/>
      <c r="B214" s="246"/>
      <c r="C214" s="246"/>
      <c r="D214" s="247">
        <v>10</v>
      </c>
      <c r="E214" s="250" t="s">
        <v>0</v>
      </c>
      <c r="F214" s="261" t="s">
        <v>17</v>
      </c>
      <c r="G214" s="228">
        <f t="shared" si="194"/>
        <v>1</v>
      </c>
      <c r="H214" s="228">
        <f t="shared" si="194"/>
        <v>1</v>
      </c>
      <c r="I214" s="228">
        <f t="shared" si="194"/>
        <v>3</v>
      </c>
      <c r="J214" s="228" t="s">
        <v>182</v>
      </c>
      <c r="K214" s="228">
        <f t="shared" si="195"/>
        <v>0</v>
      </c>
      <c r="L214" s="228">
        <f t="shared" si="195"/>
        <v>0</v>
      </c>
      <c r="M214" s="228" t="s">
        <v>182</v>
      </c>
      <c r="N214" s="228" t="s">
        <v>182</v>
      </c>
      <c r="O214" s="228" t="s">
        <v>182</v>
      </c>
      <c r="P214" s="228" t="s">
        <v>182</v>
      </c>
      <c r="Q214" s="228" t="s">
        <v>182</v>
      </c>
      <c r="R214" s="228" t="s">
        <v>182</v>
      </c>
      <c r="S214" s="228" t="s">
        <v>182</v>
      </c>
      <c r="T214" s="228">
        <f t="shared" si="196"/>
        <v>5</v>
      </c>
      <c r="U214" s="262">
        <f t="shared" si="197"/>
        <v>1</v>
      </c>
    </row>
    <row r="215" spans="1:21" ht="21" customHeight="1" x14ac:dyDescent="0.25">
      <c r="A215" s="246"/>
      <c r="B215" s="246"/>
      <c r="C215" s="246"/>
      <c r="D215" s="247">
        <v>11</v>
      </c>
      <c r="E215" s="250" t="s">
        <v>0</v>
      </c>
      <c r="F215" s="261" t="s">
        <v>16</v>
      </c>
      <c r="G215" s="228">
        <f t="shared" si="194"/>
        <v>1</v>
      </c>
      <c r="H215" s="228">
        <f t="shared" si="194"/>
        <v>2</v>
      </c>
      <c r="I215" s="228">
        <f t="shared" si="194"/>
        <v>1</v>
      </c>
      <c r="J215" s="228" t="s">
        <v>182</v>
      </c>
      <c r="K215" s="228">
        <f t="shared" si="195"/>
        <v>1</v>
      </c>
      <c r="L215" s="228">
        <f t="shared" si="195"/>
        <v>1</v>
      </c>
      <c r="M215" s="228" t="s">
        <v>182</v>
      </c>
      <c r="N215" s="228" t="s">
        <v>182</v>
      </c>
      <c r="O215" s="228" t="s">
        <v>182</v>
      </c>
      <c r="P215" s="228" t="s">
        <v>182</v>
      </c>
      <c r="Q215" s="228" t="s">
        <v>182</v>
      </c>
      <c r="R215" s="228" t="s">
        <v>182</v>
      </c>
      <c r="S215" s="228" t="s">
        <v>182</v>
      </c>
      <c r="T215" s="228">
        <f t="shared" si="196"/>
        <v>6</v>
      </c>
      <c r="U215" s="262">
        <f t="shared" si="197"/>
        <v>1.2</v>
      </c>
    </row>
    <row r="216" spans="1:21" ht="21" customHeight="1" x14ac:dyDescent="0.25">
      <c r="A216" s="246"/>
      <c r="B216" s="246"/>
      <c r="C216" s="246"/>
      <c r="D216" s="247">
        <v>12</v>
      </c>
      <c r="E216" s="251" t="s">
        <v>0</v>
      </c>
      <c r="F216" s="261" t="s">
        <v>64</v>
      </c>
      <c r="G216" s="228">
        <f t="shared" si="194"/>
        <v>21</v>
      </c>
      <c r="H216" s="228">
        <f t="shared" si="194"/>
        <v>29</v>
      </c>
      <c r="I216" s="228">
        <f t="shared" si="194"/>
        <v>34</v>
      </c>
      <c r="J216" s="228" t="s">
        <v>182</v>
      </c>
      <c r="K216" s="228">
        <f t="shared" si="195"/>
        <v>20</v>
      </c>
      <c r="L216" s="228">
        <f t="shared" si="195"/>
        <v>16</v>
      </c>
      <c r="M216" s="228" t="s">
        <v>182</v>
      </c>
      <c r="N216" s="228" t="s">
        <v>182</v>
      </c>
      <c r="O216" s="228" t="s">
        <v>182</v>
      </c>
      <c r="P216" s="228" t="s">
        <v>182</v>
      </c>
      <c r="Q216" s="228" t="s">
        <v>182</v>
      </c>
      <c r="R216" s="228" t="s">
        <v>182</v>
      </c>
      <c r="S216" s="228" t="s">
        <v>182</v>
      </c>
      <c r="T216" s="228">
        <f t="shared" si="196"/>
        <v>120</v>
      </c>
      <c r="U216" s="262">
        <f t="shared" si="197"/>
        <v>24</v>
      </c>
    </row>
    <row r="217" spans="1:21" ht="21" customHeight="1" x14ac:dyDescent="0.25">
      <c r="A217" s="246"/>
      <c r="B217" s="246"/>
      <c r="C217" s="246"/>
      <c r="D217" s="246"/>
      <c r="E217" s="248" t="s">
        <v>181</v>
      </c>
      <c r="F217" s="258"/>
      <c r="G217" s="259">
        <v>1</v>
      </c>
      <c r="H217" s="259">
        <v>2</v>
      </c>
      <c r="I217" s="259">
        <v>3</v>
      </c>
      <c r="J217" s="259">
        <v>4</v>
      </c>
      <c r="K217" s="259">
        <v>5</v>
      </c>
      <c r="L217" s="259">
        <v>6</v>
      </c>
      <c r="M217" s="259">
        <v>7</v>
      </c>
      <c r="N217" s="259">
        <v>8</v>
      </c>
      <c r="O217" s="259">
        <v>9</v>
      </c>
      <c r="P217" s="259">
        <v>10</v>
      </c>
      <c r="Q217" s="259">
        <v>11</v>
      </c>
      <c r="R217" s="259">
        <v>12</v>
      </c>
      <c r="S217" s="259">
        <v>13</v>
      </c>
      <c r="T217" s="259" t="s">
        <v>168</v>
      </c>
      <c r="U217" s="260" t="s">
        <v>184</v>
      </c>
    </row>
    <row r="218" spans="1:21" ht="21" customHeight="1" x14ac:dyDescent="0.25">
      <c r="A218" s="246"/>
      <c r="B218" s="246"/>
      <c r="C218" s="246"/>
      <c r="D218" s="246">
        <v>6</v>
      </c>
      <c r="E218" s="249" t="s">
        <v>14</v>
      </c>
      <c r="F218" s="261" t="s">
        <v>26</v>
      </c>
      <c r="G218" s="228">
        <f t="shared" ref="G218:H224" si="198">VLOOKUP(($E218&amp;G$209),$B$3:$M$205,$D218,0)</f>
        <v>0</v>
      </c>
      <c r="H218" s="228">
        <f t="shared" si="198"/>
        <v>0</v>
      </c>
      <c r="I218" s="228" t="s">
        <v>182</v>
      </c>
      <c r="J218" s="228" t="s">
        <v>182</v>
      </c>
      <c r="K218" s="228">
        <f t="shared" ref="K218:K224" si="199">VLOOKUP(($E218&amp;K$209),$B$3:$M$205,$D218,0)</f>
        <v>0</v>
      </c>
      <c r="L218" s="228" t="s">
        <v>182</v>
      </c>
      <c r="M218" s="228">
        <f t="shared" ref="M218:M224" si="200">VLOOKUP(($E218&amp;M$209),$B$3:$M$205,$D218,0)</f>
        <v>5</v>
      </c>
      <c r="N218" s="228" t="s">
        <v>182</v>
      </c>
      <c r="O218" s="228" t="s">
        <v>182</v>
      </c>
      <c r="P218" s="228">
        <f t="shared" ref="P218:S224" si="201">VLOOKUP(($E218&amp;P$209),$B$3:$M$205,$D218,0)</f>
        <v>0</v>
      </c>
      <c r="Q218" s="228">
        <f t="shared" si="201"/>
        <v>12</v>
      </c>
      <c r="R218" s="228">
        <f t="shared" si="201"/>
        <v>2</v>
      </c>
      <c r="S218" s="228">
        <f t="shared" si="201"/>
        <v>0</v>
      </c>
      <c r="T218" s="228">
        <f>SUM(G218:S218)</f>
        <v>19</v>
      </c>
      <c r="U218" s="262">
        <f>T218/8</f>
        <v>2.375</v>
      </c>
    </row>
    <row r="219" spans="1:21" ht="21" customHeight="1" x14ac:dyDescent="0.25">
      <c r="A219" s="246"/>
      <c r="B219" s="246"/>
      <c r="C219" s="246"/>
      <c r="D219" s="246">
        <v>7</v>
      </c>
      <c r="E219" s="250" t="s">
        <v>14</v>
      </c>
      <c r="F219" s="263" t="s">
        <v>63</v>
      </c>
      <c r="G219" s="228">
        <f t="shared" si="198"/>
        <v>1</v>
      </c>
      <c r="H219" s="228">
        <f t="shared" si="198"/>
        <v>1</v>
      </c>
      <c r="I219" s="228" t="s">
        <v>182</v>
      </c>
      <c r="J219" s="228" t="s">
        <v>182</v>
      </c>
      <c r="K219" s="228">
        <f t="shared" si="199"/>
        <v>0</v>
      </c>
      <c r="L219" s="228" t="s">
        <v>182</v>
      </c>
      <c r="M219" s="228">
        <f t="shared" si="200"/>
        <v>5</v>
      </c>
      <c r="N219" s="228" t="s">
        <v>182</v>
      </c>
      <c r="O219" s="228" t="s">
        <v>182</v>
      </c>
      <c r="P219" s="228">
        <f t="shared" si="201"/>
        <v>3</v>
      </c>
      <c r="Q219" s="228">
        <f t="shared" si="201"/>
        <v>6</v>
      </c>
      <c r="R219" s="228">
        <f t="shared" si="201"/>
        <v>3</v>
      </c>
      <c r="S219" s="228">
        <f t="shared" si="201"/>
        <v>1</v>
      </c>
      <c r="T219" s="228">
        <f t="shared" ref="T219:T291" si="202">SUM(G219:S219)</f>
        <v>20</v>
      </c>
      <c r="U219" s="262">
        <f t="shared" ref="U219:U224" si="203">T219/8</f>
        <v>2.5</v>
      </c>
    </row>
    <row r="220" spans="1:21" ht="21" customHeight="1" x14ac:dyDescent="0.25">
      <c r="A220" s="246"/>
      <c r="B220" s="246"/>
      <c r="C220" s="246"/>
      <c r="D220" s="246">
        <v>8</v>
      </c>
      <c r="E220" s="250" t="s">
        <v>14</v>
      </c>
      <c r="F220" s="261" t="s">
        <v>15</v>
      </c>
      <c r="G220" s="228">
        <f t="shared" si="198"/>
        <v>1</v>
      </c>
      <c r="H220" s="228">
        <f t="shared" si="198"/>
        <v>0</v>
      </c>
      <c r="I220" s="228" t="s">
        <v>182</v>
      </c>
      <c r="J220" s="228" t="s">
        <v>182</v>
      </c>
      <c r="K220" s="228">
        <f t="shared" si="199"/>
        <v>0</v>
      </c>
      <c r="L220" s="228" t="s">
        <v>182</v>
      </c>
      <c r="M220" s="228">
        <f t="shared" si="200"/>
        <v>0</v>
      </c>
      <c r="N220" s="228" t="s">
        <v>182</v>
      </c>
      <c r="O220" s="228" t="s">
        <v>182</v>
      </c>
      <c r="P220" s="228">
        <f t="shared" si="201"/>
        <v>0</v>
      </c>
      <c r="Q220" s="228">
        <f t="shared" si="201"/>
        <v>1</v>
      </c>
      <c r="R220" s="228">
        <f t="shared" si="201"/>
        <v>1</v>
      </c>
      <c r="S220" s="228">
        <f t="shared" si="201"/>
        <v>0</v>
      </c>
      <c r="T220" s="228">
        <f t="shared" si="202"/>
        <v>3</v>
      </c>
      <c r="U220" s="262">
        <f t="shared" si="203"/>
        <v>0.375</v>
      </c>
    </row>
    <row r="221" spans="1:21" ht="21" customHeight="1" x14ac:dyDescent="0.25">
      <c r="A221" s="246"/>
      <c r="B221" s="246"/>
      <c r="C221" s="246"/>
      <c r="D221" s="247">
        <v>9</v>
      </c>
      <c r="E221" s="250" t="s">
        <v>14</v>
      </c>
      <c r="F221" s="261" t="s">
        <v>18</v>
      </c>
      <c r="G221" s="228">
        <f t="shared" si="198"/>
        <v>3</v>
      </c>
      <c r="H221" s="228">
        <f t="shared" si="198"/>
        <v>0</v>
      </c>
      <c r="I221" s="228" t="s">
        <v>182</v>
      </c>
      <c r="J221" s="228" t="s">
        <v>182</v>
      </c>
      <c r="K221" s="228">
        <f t="shared" si="199"/>
        <v>0</v>
      </c>
      <c r="L221" s="228" t="s">
        <v>182</v>
      </c>
      <c r="M221" s="228">
        <f t="shared" si="200"/>
        <v>4</v>
      </c>
      <c r="N221" s="228" t="s">
        <v>182</v>
      </c>
      <c r="O221" s="228" t="s">
        <v>182</v>
      </c>
      <c r="P221" s="228">
        <f t="shared" si="201"/>
        <v>1</v>
      </c>
      <c r="Q221" s="228">
        <f t="shared" si="201"/>
        <v>2</v>
      </c>
      <c r="R221" s="228">
        <f t="shared" si="201"/>
        <v>0</v>
      </c>
      <c r="S221" s="228">
        <f t="shared" si="201"/>
        <v>0</v>
      </c>
      <c r="T221" s="228">
        <f t="shared" si="202"/>
        <v>10</v>
      </c>
      <c r="U221" s="262">
        <f t="shared" si="203"/>
        <v>1.25</v>
      </c>
    </row>
    <row r="222" spans="1:21" ht="21" customHeight="1" x14ac:dyDescent="0.25">
      <c r="A222" s="246"/>
      <c r="B222" s="246"/>
      <c r="C222" s="246"/>
      <c r="D222" s="247">
        <v>10</v>
      </c>
      <c r="E222" s="250" t="s">
        <v>14</v>
      </c>
      <c r="F222" s="261" t="s">
        <v>17</v>
      </c>
      <c r="G222" s="228">
        <f t="shared" si="198"/>
        <v>0</v>
      </c>
      <c r="H222" s="228">
        <f t="shared" si="198"/>
        <v>0</v>
      </c>
      <c r="I222" s="228" t="s">
        <v>182</v>
      </c>
      <c r="J222" s="228" t="s">
        <v>182</v>
      </c>
      <c r="K222" s="228">
        <f t="shared" si="199"/>
        <v>0</v>
      </c>
      <c r="L222" s="228" t="s">
        <v>182</v>
      </c>
      <c r="M222" s="228">
        <f t="shared" si="200"/>
        <v>0</v>
      </c>
      <c r="N222" s="228" t="s">
        <v>182</v>
      </c>
      <c r="O222" s="228" t="s">
        <v>182</v>
      </c>
      <c r="P222" s="228">
        <f t="shared" si="201"/>
        <v>0</v>
      </c>
      <c r="Q222" s="228">
        <f t="shared" si="201"/>
        <v>1</v>
      </c>
      <c r="R222" s="228">
        <f t="shared" si="201"/>
        <v>0</v>
      </c>
      <c r="S222" s="228">
        <f t="shared" si="201"/>
        <v>0</v>
      </c>
      <c r="T222" s="228">
        <f t="shared" si="202"/>
        <v>1</v>
      </c>
      <c r="U222" s="262">
        <f t="shared" si="203"/>
        <v>0.125</v>
      </c>
    </row>
    <row r="223" spans="1:21" ht="21" customHeight="1" x14ac:dyDescent="0.25">
      <c r="A223" s="246"/>
      <c r="B223" s="246"/>
      <c r="C223" s="246"/>
      <c r="D223" s="247">
        <v>11</v>
      </c>
      <c r="E223" s="250" t="s">
        <v>14</v>
      </c>
      <c r="F223" s="261" t="s">
        <v>16</v>
      </c>
      <c r="G223" s="228">
        <f t="shared" si="198"/>
        <v>2</v>
      </c>
      <c r="H223" s="228">
        <f t="shared" si="198"/>
        <v>0</v>
      </c>
      <c r="I223" s="228" t="s">
        <v>182</v>
      </c>
      <c r="J223" s="228" t="s">
        <v>182</v>
      </c>
      <c r="K223" s="228">
        <f t="shared" si="199"/>
        <v>1</v>
      </c>
      <c r="L223" s="228" t="s">
        <v>182</v>
      </c>
      <c r="M223" s="228">
        <f t="shared" si="200"/>
        <v>2</v>
      </c>
      <c r="N223" s="228" t="s">
        <v>182</v>
      </c>
      <c r="O223" s="228" t="s">
        <v>182</v>
      </c>
      <c r="P223" s="228">
        <f t="shared" si="201"/>
        <v>0</v>
      </c>
      <c r="Q223" s="228">
        <f t="shared" si="201"/>
        <v>0</v>
      </c>
      <c r="R223" s="228">
        <f t="shared" si="201"/>
        <v>0</v>
      </c>
      <c r="S223" s="228">
        <f t="shared" si="201"/>
        <v>0</v>
      </c>
      <c r="T223" s="228">
        <f t="shared" si="202"/>
        <v>5</v>
      </c>
      <c r="U223" s="262">
        <f t="shared" si="203"/>
        <v>0.625</v>
      </c>
    </row>
    <row r="224" spans="1:21" ht="21" customHeight="1" x14ac:dyDescent="0.25">
      <c r="A224" s="246"/>
      <c r="B224" s="246"/>
      <c r="C224" s="246"/>
      <c r="D224" s="247">
        <v>12</v>
      </c>
      <c r="E224" s="251" t="s">
        <v>14</v>
      </c>
      <c r="F224" s="261" t="s">
        <v>64</v>
      </c>
      <c r="G224" s="228">
        <f t="shared" si="198"/>
        <v>4</v>
      </c>
      <c r="H224" s="228">
        <f t="shared" si="198"/>
        <v>2</v>
      </c>
      <c r="I224" s="228" t="s">
        <v>182</v>
      </c>
      <c r="J224" s="228" t="s">
        <v>182</v>
      </c>
      <c r="K224" s="228">
        <f t="shared" si="199"/>
        <v>-1</v>
      </c>
      <c r="L224" s="228" t="s">
        <v>182</v>
      </c>
      <c r="M224" s="228">
        <f t="shared" si="200"/>
        <v>17</v>
      </c>
      <c r="N224" s="228" t="s">
        <v>182</v>
      </c>
      <c r="O224" s="228" t="s">
        <v>182</v>
      </c>
      <c r="P224" s="228">
        <f t="shared" si="201"/>
        <v>7</v>
      </c>
      <c r="Q224" s="228">
        <f t="shared" si="201"/>
        <v>29</v>
      </c>
      <c r="R224" s="228">
        <f t="shared" si="201"/>
        <v>9</v>
      </c>
      <c r="S224" s="228">
        <f t="shared" si="201"/>
        <v>2</v>
      </c>
      <c r="T224" s="228">
        <f t="shared" si="202"/>
        <v>69</v>
      </c>
      <c r="U224" s="262">
        <f t="shared" si="203"/>
        <v>8.625</v>
      </c>
    </row>
    <row r="225" spans="1:21" ht="21" customHeight="1" x14ac:dyDescent="0.25">
      <c r="A225" s="246"/>
      <c r="B225" s="246"/>
      <c r="C225" s="246"/>
      <c r="D225" s="246"/>
      <c r="E225" s="248" t="s">
        <v>181</v>
      </c>
      <c r="F225" s="258"/>
      <c r="G225" s="259">
        <v>1</v>
      </c>
      <c r="H225" s="259">
        <v>2</v>
      </c>
      <c r="I225" s="259">
        <v>3</v>
      </c>
      <c r="J225" s="259">
        <v>4</v>
      </c>
      <c r="K225" s="259">
        <v>5</v>
      </c>
      <c r="L225" s="259">
        <v>6</v>
      </c>
      <c r="M225" s="259">
        <v>7</v>
      </c>
      <c r="N225" s="259">
        <v>8</v>
      </c>
      <c r="O225" s="259">
        <v>9</v>
      </c>
      <c r="P225" s="259">
        <v>10</v>
      </c>
      <c r="Q225" s="259">
        <v>11</v>
      </c>
      <c r="R225" s="259">
        <v>12</v>
      </c>
      <c r="S225" s="259">
        <v>13</v>
      </c>
      <c r="T225" s="259" t="s">
        <v>168</v>
      </c>
      <c r="U225" s="260" t="s">
        <v>184</v>
      </c>
    </row>
    <row r="226" spans="1:21" ht="21" customHeight="1" x14ac:dyDescent="0.25">
      <c r="A226" s="246"/>
      <c r="B226" s="246"/>
      <c r="C226" s="246"/>
      <c r="D226" s="246">
        <v>6</v>
      </c>
      <c r="E226" s="249" t="s">
        <v>9</v>
      </c>
      <c r="F226" s="261" t="s">
        <v>26</v>
      </c>
      <c r="G226" s="228" t="s">
        <v>182</v>
      </c>
      <c r="H226" s="228">
        <f t="shared" ref="H226:H232" si="204">VLOOKUP(($E226&amp;H$209),$B$3:$M$205,$D226,0)</f>
        <v>2</v>
      </c>
      <c r="I226" s="228" t="s">
        <v>182</v>
      </c>
      <c r="J226" s="228">
        <f t="shared" ref="J226:J232" si="205">VLOOKUP(($E226&amp;J$209),$B$3:$M$205,$D226,0)</f>
        <v>0</v>
      </c>
      <c r="K226" s="228" t="s">
        <v>182</v>
      </c>
      <c r="L226" s="228" t="s">
        <v>182</v>
      </c>
      <c r="M226" s="228" t="s">
        <v>182</v>
      </c>
      <c r="N226" s="228" t="s">
        <v>182</v>
      </c>
      <c r="O226" s="228" t="s">
        <v>182</v>
      </c>
      <c r="P226" s="228" t="s">
        <v>182</v>
      </c>
      <c r="Q226" s="228" t="s">
        <v>182</v>
      </c>
      <c r="R226" s="228" t="s">
        <v>182</v>
      </c>
      <c r="S226" s="228" t="s">
        <v>182</v>
      </c>
      <c r="T226" s="228">
        <f t="shared" si="202"/>
        <v>2</v>
      </c>
      <c r="U226" s="262">
        <f>T226/2</f>
        <v>1</v>
      </c>
    </row>
    <row r="227" spans="1:21" ht="21" customHeight="1" x14ac:dyDescent="0.25">
      <c r="A227" s="246"/>
      <c r="B227" s="246"/>
      <c r="C227" s="246"/>
      <c r="D227" s="246">
        <v>7</v>
      </c>
      <c r="E227" s="250" t="s">
        <v>9</v>
      </c>
      <c r="F227" s="263" t="s">
        <v>63</v>
      </c>
      <c r="G227" s="228" t="s">
        <v>182</v>
      </c>
      <c r="H227" s="228">
        <f t="shared" si="204"/>
        <v>0</v>
      </c>
      <c r="I227" s="228" t="s">
        <v>182</v>
      </c>
      <c r="J227" s="228">
        <f t="shared" si="205"/>
        <v>0</v>
      </c>
      <c r="K227" s="228" t="s">
        <v>182</v>
      </c>
      <c r="L227" s="228" t="s">
        <v>182</v>
      </c>
      <c r="M227" s="228" t="s">
        <v>182</v>
      </c>
      <c r="N227" s="228" t="s">
        <v>182</v>
      </c>
      <c r="O227" s="228" t="s">
        <v>182</v>
      </c>
      <c r="P227" s="228" t="s">
        <v>182</v>
      </c>
      <c r="Q227" s="228" t="s">
        <v>182</v>
      </c>
      <c r="R227" s="228" t="s">
        <v>182</v>
      </c>
      <c r="S227" s="228" t="s">
        <v>182</v>
      </c>
      <c r="T227" s="228">
        <f t="shared" si="202"/>
        <v>0</v>
      </c>
      <c r="U227" s="262">
        <f t="shared" ref="U227:U232" si="206">T227/2</f>
        <v>0</v>
      </c>
    </row>
    <row r="228" spans="1:21" ht="21" customHeight="1" x14ac:dyDescent="0.25">
      <c r="A228" s="246"/>
      <c r="B228" s="246"/>
      <c r="C228" s="246"/>
      <c r="D228" s="246">
        <v>8</v>
      </c>
      <c r="E228" s="250" t="s">
        <v>9</v>
      </c>
      <c r="F228" s="261" t="s">
        <v>15</v>
      </c>
      <c r="G228" s="228" t="s">
        <v>182</v>
      </c>
      <c r="H228" s="228">
        <f t="shared" si="204"/>
        <v>0</v>
      </c>
      <c r="I228" s="228" t="s">
        <v>182</v>
      </c>
      <c r="J228" s="228">
        <f t="shared" si="205"/>
        <v>0</v>
      </c>
      <c r="K228" s="228" t="s">
        <v>182</v>
      </c>
      <c r="L228" s="228" t="s">
        <v>182</v>
      </c>
      <c r="M228" s="228" t="s">
        <v>182</v>
      </c>
      <c r="N228" s="228" t="s">
        <v>182</v>
      </c>
      <c r="O228" s="228" t="s">
        <v>182</v>
      </c>
      <c r="P228" s="228" t="s">
        <v>182</v>
      </c>
      <c r="Q228" s="228" t="s">
        <v>182</v>
      </c>
      <c r="R228" s="228" t="s">
        <v>182</v>
      </c>
      <c r="S228" s="228" t="s">
        <v>182</v>
      </c>
      <c r="T228" s="228">
        <f t="shared" si="202"/>
        <v>0</v>
      </c>
      <c r="U228" s="262">
        <f t="shared" si="206"/>
        <v>0</v>
      </c>
    </row>
    <row r="229" spans="1:21" ht="21" customHeight="1" x14ac:dyDescent="0.25">
      <c r="A229" s="246"/>
      <c r="B229" s="246"/>
      <c r="C229" s="246"/>
      <c r="D229" s="247">
        <v>9</v>
      </c>
      <c r="E229" s="250" t="s">
        <v>9</v>
      </c>
      <c r="F229" s="261" t="s">
        <v>18</v>
      </c>
      <c r="G229" s="228" t="s">
        <v>182</v>
      </c>
      <c r="H229" s="228">
        <f t="shared" si="204"/>
        <v>0</v>
      </c>
      <c r="I229" s="228" t="s">
        <v>182</v>
      </c>
      <c r="J229" s="228">
        <f t="shared" si="205"/>
        <v>0</v>
      </c>
      <c r="K229" s="228" t="s">
        <v>182</v>
      </c>
      <c r="L229" s="228" t="s">
        <v>182</v>
      </c>
      <c r="M229" s="228" t="s">
        <v>182</v>
      </c>
      <c r="N229" s="228" t="s">
        <v>182</v>
      </c>
      <c r="O229" s="228" t="s">
        <v>182</v>
      </c>
      <c r="P229" s="228" t="s">
        <v>182</v>
      </c>
      <c r="Q229" s="228" t="s">
        <v>182</v>
      </c>
      <c r="R229" s="228" t="s">
        <v>182</v>
      </c>
      <c r="S229" s="228" t="s">
        <v>182</v>
      </c>
      <c r="T229" s="228">
        <f t="shared" si="202"/>
        <v>0</v>
      </c>
      <c r="U229" s="262">
        <f t="shared" si="206"/>
        <v>0</v>
      </c>
    </row>
    <row r="230" spans="1:21" ht="21" customHeight="1" x14ac:dyDescent="0.25">
      <c r="A230" s="246"/>
      <c r="B230" s="246"/>
      <c r="C230" s="246"/>
      <c r="D230" s="247">
        <v>10</v>
      </c>
      <c r="E230" s="250" t="s">
        <v>9</v>
      </c>
      <c r="F230" s="261" t="s">
        <v>17</v>
      </c>
      <c r="G230" s="228" t="s">
        <v>182</v>
      </c>
      <c r="H230" s="228">
        <f t="shared" si="204"/>
        <v>0</v>
      </c>
      <c r="I230" s="228" t="s">
        <v>182</v>
      </c>
      <c r="J230" s="228">
        <f t="shared" si="205"/>
        <v>0</v>
      </c>
      <c r="K230" s="228" t="s">
        <v>182</v>
      </c>
      <c r="L230" s="228" t="s">
        <v>182</v>
      </c>
      <c r="M230" s="228" t="s">
        <v>182</v>
      </c>
      <c r="N230" s="228" t="s">
        <v>182</v>
      </c>
      <c r="O230" s="228" t="s">
        <v>182</v>
      </c>
      <c r="P230" s="228" t="s">
        <v>182</v>
      </c>
      <c r="Q230" s="228" t="s">
        <v>182</v>
      </c>
      <c r="R230" s="228" t="s">
        <v>182</v>
      </c>
      <c r="S230" s="228" t="s">
        <v>182</v>
      </c>
      <c r="T230" s="228">
        <f t="shared" si="202"/>
        <v>0</v>
      </c>
      <c r="U230" s="262">
        <f t="shared" si="206"/>
        <v>0</v>
      </c>
    </row>
    <row r="231" spans="1:21" ht="21" customHeight="1" x14ac:dyDescent="0.25">
      <c r="A231" s="246"/>
      <c r="B231" s="246"/>
      <c r="C231" s="246"/>
      <c r="D231" s="247">
        <v>11</v>
      </c>
      <c r="E231" s="250" t="s">
        <v>9</v>
      </c>
      <c r="F231" s="261" t="s">
        <v>16</v>
      </c>
      <c r="G231" s="228" t="s">
        <v>182</v>
      </c>
      <c r="H231" s="228">
        <f t="shared" si="204"/>
        <v>2</v>
      </c>
      <c r="I231" s="228" t="s">
        <v>182</v>
      </c>
      <c r="J231" s="228">
        <f t="shared" si="205"/>
        <v>0</v>
      </c>
      <c r="K231" s="228" t="s">
        <v>182</v>
      </c>
      <c r="L231" s="228" t="s">
        <v>182</v>
      </c>
      <c r="M231" s="228" t="s">
        <v>182</v>
      </c>
      <c r="N231" s="228" t="s">
        <v>182</v>
      </c>
      <c r="O231" s="228" t="s">
        <v>182</v>
      </c>
      <c r="P231" s="228" t="s">
        <v>182</v>
      </c>
      <c r="Q231" s="228" t="s">
        <v>182</v>
      </c>
      <c r="R231" s="228" t="s">
        <v>182</v>
      </c>
      <c r="S231" s="228" t="s">
        <v>182</v>
      </c>
      <c r="T231" s="228">
        <f t="shared" si="202"/>
        <v>2</v>
      </c>
      <c r="U231" s="262">
        <f t="shared" si="206"/>
        <v>1</v>
      </c>
    </row>
    <row r="232" spans="1:21" ht="21" customHeight="1" x14ac:dyDescent="0.25">
      <c r="A232" s="246"/>
      <c r="B232" s="246"/>
      <c r="C232" s="246"/>
      <c r="D232" s="247">
        <v>12</v>
      </c>
      <c r="E232" s="251" t="s">
        <v>9</v>
      </c>
      <c r="F232" s="261" t="s">
        <v>64</v>
      </c>
      <c r="G232" s="228" t="s">
        <v>182</v>
      </c>
      <c r="H232" s="228">
        <f t="shared" si="204"/>
        <v>0</v>
      </c>
      <c r="I232" s="228" t="s">
        <v>182</v>
      </c>
      <c r="J232" s="228">
        <f t="shared" si="205"/>
        <v>0</v>
      </c>
      <c r="K232" s="228" t="s">
        <v>182</v>
      </c>
      <c r="L232" s="228" t="s">
        <v>182</v>
      </c>
      <c r="M232" s="228" t="s">
        <v>182</v>
      </c>
      <c r="N232" s="228" t="s">
        <v>182</v>
      </c>
      <c r="O232" s="228" t="s">
        <v>182</v>
      </c>
      <c r="P232" s="228" t="s">
        <v>182</v>
      </c>
      <c r="Q232" s="228" t="s">
        <v>182</v>
      </c>
      <c r="R232" s="228" t="s">
        <v>182</v>
      </c>
      <c r="S232" s="228" t="s">
        <v>182</v>
      </c>
      <c r="T232" s="228">
        <f t="shared" si="202"/>
        <v>0</v>
      </c>
      <c r="U232" s="262">
        <f t="shared" si="206"/>
        <v>0</v>
      </c>
    </row>
    <row r="233" spans="1:21" ht="21" customHeight="1" x14ac:dyDescent="0.25">
      <c r="A233" s="246"/>
      <c r="B233" s="246"/>
      <c r="C233" s="246"/>
      <c r="D233" s="246"/>
      <c r="E233" s="248" t="s">
        <v>181</v>
      </c>
      <c r="F233" s="258"/>
      <c r="G233" s="259">
        <v>1</v>
      </c>
      <c r="H233" s="259">
        <v>2</v>
      </c>
      <c r="I233" s="259">
        <v>3</v>
      </c>
      <c r="J233" s="259">
        <v>4</v>
      </c>
      <c r="K233" s="259">
        <v>5</v>
      </c>
      <c r="L233" s="259">
        <v>6</v>
      </c>
      <c r="M233" s="259">
        <v>7</v>
      </c>
      <c r="N233" s="259">
        <v>8</v>
      </c>
      <c r="O233" s="259">
        <v>9</v>
      </c>
      <c r="P233" s="259">
        <v>10</v>
      </c>
      <c r="Q233" s="259">
        <v>11</v>
      </c>
      <c r="R233" s="259">
        <v>12</v>
      </c>
      <c r="S233" s="259">
        <v>13</v>
      </c>
      <c r="T233" s="259" t="s">
        <v>168</v>
      </c>
      <c r="U233" s="260" t="s">
        <v>184</v>
      </c>
    </row>
    <row r="234" spans="1:21" ht="21" customHeight="1" x14ac:dyDescent="0.25">
      <c r="A234" s="246"/>
      <c r="B234" s="246"/>
      <c r="C234" s="246"/>
      <c r="D234" s="246">
        <v>6</v>
      </c>
      <c r="E234" s="249" t="s">
        <v>8</v>
      </c>
      <c r="F234" s="261" t="s">
        <v>26</v>
      </c>
      <c r="G234" s="228">
        <f t="shared" ref="G234:S240" si="207">VLOOKUP(($E234&amp;G$209),$B$3:$M$205,$D234,0)</f>
        <v>3</v>
      </c>
      <c r="H234" s="228">
        <f t="shared" si="207"/>
        <v>5</v>
      </c>
      <c r="I234" s="228">
        <f t="shared" si="207"/>
        <v>9</v>
      </c>
      <c r="J234" s="228">
        <f t="shared" si="207"/>
        <v>3</v>
      </c>
      <c r="K234" s="228">
        <f t="shared" si="207"/>
        <v>3</v>
      </c>
      <c r="L234" s="228">
        <f t="shared" si="207"/>
        <v>18</v>
      </c>
      <c r="M234" s="228">
        <f t="shared" si="207"/>
        <v>15</v>
      </c>
      <c r="N234" s="228">
        <f t="shared" si="207"/>
        <v>16</v>
      </c>
      <c r="O234" s="228">
        <f t="shared" si="207"/>
        <v>10</v>
      </c>
      <c r="P234" s="228">
        <f t="shared" si="207"/>
        <v>7</v>
      </c>
      <c r="Q234" s="228">
        <f t="shared" si="207"/>
        <v>5</v>
      </c>
      <c r="R234" s="228">
        <f t="shared" si="207"/>
        <v>9</v>
      </c>
      <c r="S234" s="228">
        <f t="shared" si="207"/>
        <v>4</v>
      </c>
      <c r="T234" s="228">
        <f t="shared" si="202"/>
        <v>107</v>
      </c>
      <c r="U234" s="262">
        <f>T234/13</f>
        <v>8.2307692307692299</v>
      </c>
    </row>
    <row r="235" spans="1:21" ht="21" customHeight="1" x14ac:dyDescent="0.25">
      <c r="A235" s="246"/>
      <c r="B235" s="246"/>
      <c r="C235" s="246"/>
      <c r="D235" s="246">
        <v>7</v>
      </c>
      <c r="E235" s="250" t="s">
        <v>8</v>
      </c>
      <c r="F235" s="263" t="s">
        <v>63</v>
      </c>
      <c r="G235" s="228">
        <f t="shared" si="207"/>
        <v>4</v>
      </c>
      <c r="H235" s="228">
        <f t="shared" si="207"/>
        <v>8</v>
      </c>
      <c r="I235" s="228">
        <f t="shared" si="207"/>
        <v>3</v>
      </c>
      <c r="J235" s="228">
        <f t="shared" si="207"/>
        <v>4</v>
      </c>
      <c r="K235" s="228">
        <f t="shared" si="207"/>
        <v>1</v>
      </c>
      <c r="L235" s="228">
        <f t="shared" si="207"/>
        <v>1</v>
      </c>
      <c r="M235" s="228">
        <f t="shared" si="207"/>
        <v>3</v>
      </c>
      <c r="N235" s="228">
        <f t="shared" si="207"/>
        <v>2</v>
      </c>
      <c r="O235" s="228">
        <f t="shared" si="207"/>
        <v>6</v>
      </c>
      <c r="P235" s="228">
        <f t="shared" si="207"/>
        <v>3</v>
      </c>
      <c r="Q235" s="228">
        <f t="shared" si="207"/>
        <v>2</v>
      </c>
      <c r="R235" s="228">
        <f t="shared" si="207"/>
        <v>5</v>
      </c>
      <c r="S235" s="228">
        <f t="shared" si="207"/>
        <v>3</v>
      </c>
      <c r="T235" s="228">
        <f t="shared" si="202"/>
        <v>45</v>
      </c>
      <c r="U235" s="262">
        <f t="shared" ref="U235:U240" si="208">T235/13</f>
        <v>3.4615384615384617</v>
      </c>
    </row>
    <row r="236" spans="1:21" ht="21" customHeight="1" x14ac:dyDescent="0.25">
      <c r="A236" s="246"/>
      <c r="B236" s="246"/>
      <c r="C236" s="246"/>
      <c r="D236" s="246">
        <v>8</v>
      </c>
      <c r="E236" s="250" t="s">
        <v>8</v>
      </c>
      <c r="F236" s="261" t="s">
        <v>15</v>
      </c>
      <c r="G236" s="228">
        <f t="shared" si="207"/>
        <v>0</v>
      </c>
      <c r="H236" s="228">
        <f t="shared" si="207"/>
        <v>0</v>
      </c>
      <c r="I236" s="228">
        <f t="shared" si="207"/>
        <v>2</v>
      </c>
      <c r="J236" s="228">
        <f t="shared" si="207"/>
        <v>0</v>
      </c>
      <c r="K236" s="228">
        <f t="shared" si="207"/>
        <v>0</v>
      </c>
      <c r="L236" s="228">
        <f t="shared" si="207"/>
        <v>0</v>
      </c>
      <c r="M236" s="228">
        <f t="shared" si="207"/>
        <v>4</v>
      </c>
      <c r="N236" s="228">
        <f t="shared" si="207"/>
        <v>3</v>
      </c>
      <c r="O236" s="228">
        <f t="shared" si="207"/>
        <v>1</v>
      </c>
      <c r="P236" s="228">
        <f t="shared" si="207"/>
        <v>2</v>
      </c>
      <c r="Q236" s="228">
        <f t="shared" si="207"/>
        <v>3</v>
      </c>
      <c r="R236" s="228">
        <f t="shared" si="207"/>
        <v>1</v>
      </c>
      <c r="S236" s="228">
        <f t="shared" si="207"/>
        <v>2</v>
      </c>
      <c r="T236" s="228">
        <f t="shared" si="202"/>
        <v>18</v>
      </c>
      <c r="U236" s="262">
        <f t="shared" si="208"/>
        <v>1.3846153846153846</v>
      </c>
    </row>
    <row r="237" spans="1:21" ht="21" customHeight="1" x14ac:dyDescent="0.25">
      <c r="A237" s="246"/>
      <c r="B237" s="246"/>
      <c r="C237" s="246"/>
      <c r="D237" s="247">
        <v>9</v>
      </c>
      <c r="E237" s="250" t="s">
        <v>8</v>
      </c>
      <c r="F237" s="261" t="s">
        <v>18</v>
      </c>
      <c r="G237" s="228">
        <f t="shared" si="207"/>
        <v>1</v>
      </c>
      <c r="H237" s="228">
        <f t="shared" si="207"/>
        <v>2</v>
      </c>
      <c r="I237" s="228">
        <f t="shared" si="207"/>
        <v>4</v>
      </c>
      <c r="J237" s="228">
        <f t="shared" si="207"/>
        <v>5</v>
      </c>
      <c r="K237" s="228">
        <f t="shared" si="207"/>
        <v>1</v>
      </c>
      <c r="L237" s="228">
        <f t="shared" si="207"/>
        <v>4</v>
      </c>
      <c r="M237" s="228">
        <f t="shared" si="207"/>
        <v>6</v>
      </c>
      <c r="N237" s="228">
        <f t="shared" si="207"/>
        <v>1</v>
      </c>
      <c r="O237" s="228">
        <f t="shared" si="207"/>
        <v>1</v>
      </c>
      <c r="P237" s="228">
        <f t="shared" si="207"/>
        <v>1</v>
      </c>
      <c r="Q237" s="228">
        <f t="shared" si="207"/>
        <v>1</v>
      </c>
      <c r="R237" s="228">
        <f t="shared" si="207"/>
        <v>0</v>
      </c>
      <c r="S237" s="228">
        <f t="shared" si="207"/>
        <v>4</v>
      </c>
      <c r="T237" s="228">
        <f t="shared" si="202"/>
        <v>31</v>
      </c>
      <c r="U237" s="262">
        <f t="shared" si="208"/>
        <v>2.3846153846153846</v>
      </c>
    </row>
    <row r="238" spans="1:21" ht="21" customHeight="1" x14ac:dyDescent="0.25">
      <c r="A238" s="246"/>
      <c r="B238" s="246"/>
      <c r="C238" s="246"/>
      <c r="D238" s="247">
        <v>10</v>
      </c>
      <c r="E238" s="250" t="s">
        <v>8</v>
      </c>
      <c r="F238" s="261" t="s">
        <v>17</v>
      </c>
      <c r="G238" s="228">
        <f t="shared" si="207"/>
        <v>0</v>
      </c>
      <c r="H238" s="228">
        <f t="shared" si="207"/>
        <v>0</v>
      </c>
      <c r="I238" s="228">
        <f t="shared" si="207"/>
        <v>0</v>
      </c>
      <c r="J238" s="228">
        <f t="shared" si="207"/>
        <v>0</v>
      </c>
      <c r="K238" s="228">
        <f t="shared" si="207"/>
        <v>0</v>
      </c>
      <c r="L238" s="228">
        <f t="shared" si="207"/>
        <v>0</v>
      </c>
      <c r="M238" s="228">
        <f t="shared" si="207"/>
        <v>0</v>
      </c>
      <c r="N238" s="228">
        <f t="shared" si="207"/>
        <v>0</v>
      </c>
      <c r="O238" s="228">
        <f t="shared" si="207"/>
        <v>1</v>
      </c>
      <c r="P238" s="228">
        <f t="shared" si="207"/>
        <v>0</v>
      </c>
      <c r="Q238" s="228">
        <f t="shared" si="207"/>
        <v>0</v>
      </c>
      <c r="R238" s="228">
        <f t="shared" si="207"/>
        <v>0</v>
      </c>
      <c r="S238" s="228">
        <f t="shared" si="207"/>
        <v>0</v>
      </c>
      <c r="T238" s="228">
        <f t="shared" si="202"/>
        <v>1</v>
      </c>
      <c r="U238" s="262">
        <f t="shared" si="208"/>
        <v>7.6923076923076927E-2</v>
      </c>
    </row>
    <row r="239" spans="1:21" ht="21" customHeight="1" x14ac:dyDescent="0.25">
      <c r="A239" s="246"/>
      <c r="B239" s="246"/>
      <c r="C239" s="246"/>
      <c r="D239" s="247">
        <v>11</v>
      </c>
      <c r="E239" s="250" t="s">
        <v>8</v>
      </c>
      <c r="F239" s="261" t="s">
        <v>16</v>
      </c>
      <c r="G239" s="228">
        <f t="shared" si="207"/>
        <v>1</v>
      </c>
      <c r="H239" s="228">
        <f t="shared" si="207"/>
        <v>2</v>
      </c>
      <c r="I239" s="228">
        <f t="shared" si="207"/>
        <v>2</v>
      </c>
      <c r="J239" s="228">
        <f t="shared" si="207"/>
        <v>2</v>
      </c>
      <c r="K239" s="228">
        <f t="shared" si="207"/>
        <v>1</v>
      </c>
      <c r="L239" s="228">
        <f t="shared" si="207"/>
        <v>0</v>
      </c>
      <c r="M239" s="228">
        <f t="shared" si="207"/>
        <v>0</v>
      </c>
      <c r="N239" s="228">
        <f t="shared" si="207"/>
        <v>1</v>
      </c>
      <c r="O239" s="228">
        <f t="shared" si="207"/>
        <v>0</v>
      </c>
      <c r="P239" s="228">
        <f t="shared" si="207"/>
        <v>2</v>
      </c>
      <c r="Q239" s="228">
        <f t="shared" si="207"/>
        <v>0</v>
      </c>
      <c r="R239" s="228">
        <f t="shared" si="207"/>
        <v>1</v>
      </c>
      <c r="S239" s="228">
        <f t="shared" si="207"/>
        <v>1</v>
      </c>
      <c r="T239" s="228">
        <f t="shared" si="202"/>
        <v>13</v>
      </c>
      <c r="U239" s="262">
        <f t="shared" si="208"/>
        <v>1</v>
      </c>
    </row>
    <row r="240" spans="1:21" ht="21" customHeight="1" x14ac:dyDescent="0.25">
      <c r="A240" s="246"/>
      <c r="B240" s="246"/>
      <c r="C240" s="246"/>
      <c r="D240" s="247">
        <v>12</v>
      </c>
      <c r="E240" s="251" t="s">
        <v>8</v>
      </c>
      <c r="F240" s="261" t="s">
        <v>64</v>
      </c>
      <c r="G240" s="228">
        <f t="shared" si="207"/>
        <v>11</v>
      </c>
      <c r="H240" s="228">
        <f t="shared" si="207"/>
        <v>21</v>
      </c>
      <c r="I240" s="228">
        <f t="shared" si="207"/>
        <v>19</v>
      </c>
      <c r="J240" s="228">
        <f t="shared" si="207"/>
        <v>14</v>
      </c>
      <c r="K240" s="228">
        <f t="shared" si="207"/>
        <v>5</v>
      </c>
      <c r="L240" s="228">
        <f t="shared" si="207"/>
        <v>24</v>
      </c>
      <c r="M240" s="228">
        <f t="shared" si="207"/>
        <v>31</v>
      </c>
      <c r="N240" s="228">
        <f t="shared" si="207"/>
        <v>23</v>
      </c>
      <c r="O240" s="228">
        <f t="shared" si="207"/>
        <v>26</v>
      </c>
      <c r="P240" s="228">
        <f t="shared" si="207"/>
        <v>14</v>
      </c>
      <c r="Q240" s="228">
        <f t="shared" si="207"/>
        <v>13</v>
      </c>
      <c r="R240" s="228">
        <f t="shared" si="207"/>
        <v>19</v>
      </c>
      <c r="S240" s="228">
        <f t="shared" si="207"/>
        <v>15</v>
      </c>
      <c r="T240" s="228">
        <f t="shared" si="202"/>
        <v>235</v>
      </c>
      <c r="U240" s="262">
        <f t="shared" si="208"/>
        <v>18.076923076923077</v>
      </c>
    </row>
    <row r="241" spans="1:21" ht="21" customHeight="1" x14ac:dyDescent="0.25">
      <c r="A241" s="246"/>
      <c r="B241" s="246"/>
      <c r="C241" s="246"/>
      <c r="D241" s="246"/>
      <c r="E241" s="248" t="s">
        <v>181</v>
      </c>
      <c r="F241" s="258"/>
      <c r="G241" s="259">
        <v>1</v>
      </c>
      <c r="H241" s="259">
        <v>2</v>
      </c>
      <c r="I241" s="259">
        <v>3</v>
      </c>
      <c r="J241" s="259">
        <v>4</v>
      </c>
      <c r="K241" s="259">
        <v>5</v>
      </c>
      <c r="L241" s="259">
        <v>6</v>
      </c>
      <c r="M241" s="259">
        <v>7</v>
      </c>
      <c r="N241" s="259">
        <v>8</v>
      </c>
      <c r="O241" s="259">
        <v>9</v>
      </c>
      <c r="P241" s="259">
        <v>10</v>
      </c>
      <c r="Q241" s="259">
        <v>11</v>
      </c>
      <c r="R241" s="259">
        <v>12</v>
      </c>
      <c r="S241" s="259">
        <v>13</v>
      </c>
      <c r="T241" s="259" t="s">
        <v>168</v>
      </c>
      <c r="U241" s="260" t="s">
        <v>184</v>
      </c>
    </row>
    <row r="242" spans="1:21" ht="21" customHeight="1" x14ac:dyDescent="0.25">
      <c r="A242" s="246"/>
      <c r="B242" s="246"/>
      <c r="C242" s="246"/>
      <c r="D242" s="246">
        <v>6</v>
      </c>
      <c r="E242" s="249" t="s">
        <v>2</v>
      </c>
      <c r="F242" s="261" t="s">
        <v>26</v>
      </c>
      <c r="G242" s="228">
        <f t="shared" ref="G242:I248" si="209">VLOOKUP(($E242&amp;G$209),$B$3:$M$205,$D242,0)</f>
        <v>0</v>
      </c>
      <c r="H242" s="228">
        <f t="shared" si="209"/>
        <v>4</v>
      </c>
      <c r="I242" s="228">
        <f t="shared" si="209"/>
        <v>0</v>
      </c>
      <c r="J242" s="228" t="s">
        <v>182</v>
      </c>
      <c r="K242" s="228">
        <f t="shared" ref="K242:O248" si="210">VLOOKUP(($E242&amp;K$209),$B$3:$M$205,$D242,0)</f>
        <v>0</v>
      </c>
      <c r="L242" s="228">
        <f t="shared" si="210"/>
        <v>0</v>
      </c>
      <c r="M242" s="228">
        <f t="shared" si="210"/>
        <v>3</v>
      </c>
      <c r="N242" s="228">
        <f t="shared" si="210"/>
        <v>0</v>
      </c>
      <c r="O242" s="228">
        <f t="shared" si="210"/>
        <v>3</v>
      </c>
      <c r="P242" s="228" t="s">
        <v>182</v>
      </c>
      <c r="Q242" s="228" t="s">
        <v>182</v>
      </c>
      <c r="R242" s="228" t="s">
        <v>182</v>
      </c>
      <c r="S242" s="228">
        <f t="shared" ref="S242:S248" si="211">VLOOKUP(($E242&amp;S$209),$B$3:$M$205,$D242,0)</f>
        <v>2</v>
      </c>
      <c r="T242" s="228">
        <f t="shared" si="202"/>
        <v>12</v>
      </c>
      <c r="U242" s="262">
        <f>T242/9</f>
        <v>1.3333333333333333</v>
      </c>
    </row>
    <row r="243" spans="1:21" ht="21" customHeight="1" x14ac:dyDescent="0.25">
      <c r="A243" s="246"/>
      <c r="B243" s="246"/>
      <c r="C243" s="246"/>
      <c r="D243" s="246">
        <v>7</v>
      </c>
      <c r="E243" s="250" t="s">
        <v>2</v>
      </c>
      <c r="F243" s="263" t="s">
        <v>63</v>
      </c>
      <c r="G243" s="228">
        <f t="shared" si="209"/>
        <v>3</v>
      </c>
      <c r="H243" s="228">
        <f t="shared" si="209"/>
        <v>2</v>
      </c>
      <c r="I243" s="228">
        <f t="shared" si="209"/>
        <v>2</v>
      </c>
      <c r="J243" s="228" t="s">
        <v>182</v>
      </c>
      <c r="K243" s="228">
        <f t="shared" si="210"/>
        <v>2</v>
      </c>
      <c r="L243" s="228">
        <f t="shared" si="210"/>
        <v>2</v>
      </c>
      <c r="M243" s="228">
        <f t="shared" si="210"/>
        <v>7</v>
      </c>
      <c r="N243" s="228">
        <f t="shared" si="210"/>
        <v>4</v>
      </c>
      <c r="O243" s="228">
        <f t="shared" si="210"/>
        <v>4</v>
      </c>
      <c r="P243" s="228" t="s">
        <v>182</v>
      </c>
      <c r="Q243" s="228" t="s">
        <v>182</v>
      </c>
      <c r="R243" s="228" t="s">
        <v>182</v>
      </c>
      <c r="S243" s="228">
        <f t="shared" si="211"/>
        <v>2</v>
      </c>
      <c r="T243" s="228">
        <f t="shared" si="202"/>
        <v>28</v>
      </c>
      <c r="U243" s="262">
        <f t="shared" ref="U243:U248" si="212">T243/9</f>
        <v>3.1111111111111112</v>
      </c>
    </row>
    <row r="244" spans="1:21" ht="21" customHeight="1" x14ac:dyDescent="0.25">
      <c r="A244" s="246"/>
      <c r="B244" s="246"/>
      <c r="C244" s="246"/>
      <c r="D244" s="246">
        <v>8</v>
      </c>
      <c r="E244" s="250" t="s">
        <v>2</v>
      </c>
      <c r="F244" s="261" t="s">
        <v>15</v>
      </c>
      <c r="G244" s="228">
        <f t="shared" si="209"/>
        <v>3</v>
      </c>
      <c r="H244" s="228">
        <f t="shared" si="209"/>
        <v>3</v>
      </c>
      <c r="I244" s="228">
        <f t="shared" si="209"/>
        <v>2</v>
      </c>
      <c r="J244" s="228" t="s">
        <v>182</v>
      </c>
      <c r="K244" s="228">
        <f t="shared" si="210"/>
        <v>4</v>
      </c>
      <c r="L244" s="228">
        <f t="shared" si="210"/>
        <v>4</v>
      </c>
      <c r="M244" s="228">
        <f t="shared" si="210"/>
        <v>6</v>
      </c>
      <c r="N244" s="228">
        <f t="shared" si="210"/>
        <v>1</v>
      </c>
      <c r="O244" s="228">
        <f t="shared" si="210"/>
        <v>4</v>
      </c>
      <c r="P244" s="228" t="s">
        <v>182</v>
      </c>
      <c r="Q244" s="228" t="s">
        <v>182</v>
      </c>
      <c r="R244" s="228" t="s">
        <v>182</v>
      </c>
      <c r="S244" s="228">
        <f t="shared" si="211"/>
        <v>1</v>
      </c>
      <c r="T244" s="228">
        <f t="shared" si="202"/>
        <v>28</v>
      </c>
      <c r="U244" s="262">
        <f t="shared" si="212"/>
        <v>3.1111111111111112</v>
      </c>
    </row>
    <row r="245" spans="1:21" ht="21" customHeight="1" x14ac:dyDescent="0.25">
      <c r="A245" s="246"/>
      <c r="B245" s="246"/>
      <c r="C245" s="246"/>
      <c r="D245" s="247">
        <v>9</v>
      </c>
      <c r="E245" s="250" t="s">
        <v>2</v>
      </c>
      <c r="F245" s="261" t="s">
        <v>18</v>
      </c>
      <c r="G245" s="228">
        <f t="shared" si="209"/>
        <v>1</v>
      </c>
      <c r="H245" s="228">
        <f t="shared" si="209"/>
        <v>3</v>
      </c>
      <c r="I245" s="228">
        <f t="shared" si="209"/>
        <v>0</v>
      </c>
      <c r="J245" s="228" t="s">
        <v>182</v>
      </c>
      <c r="K245" s="228">
        <f t="shared" si="210"/>
        <v>1</v>
      </c>
      <c r="L245" s="228">
        <f t="shared" si="210"/>
        <v>1</v>
      </c>
      <c r="M245" s="228">
        <f t="shared" si="210"/>
        <v>1</v>
      </c>
      <c r="N245" s="228">
        <f t="shared" si="210"/>
        <v>1</v>
      </c>
      <c r="O245" s="228">
        <f t="shared" si="210"/>
        <v>1</v>
      </c>
      <c r="P245" s="228" t="s">
        <v>182</v>
      </c>
      <c r="Q245" s="228" t="s">
        <v>182</v>
      </c>
      <c r="R245" s="228" t="s">
        <v>182</v>
      </c>
      <c r="S245" s="228">
        <f t="shared" si="211"/>
        <v>1</v>
      </c>
      <c r="T245" s="228">
        <f t="shared" si="202"/>
        <v>10</v>
      </c>
      <c r="U245" s="262">
        <f t="shared" si="212"/>
        <v>1.1111111111111112</v>
      </c>
    </row>
    <row r="246" spans="1:21" ht="21" customHeight="1" x14ac:dyDescent="0.25">
      <c r="A246" s="246"/>
      <c r="B246" s="246"/>
      <c r="C246" s="246"/>
      <c r="D246" s="247">
        <v>10</v>
      </c>
      <c r="E246" s="250" t="s">
        <v>2</v>
      </c>
      <c r="F246" s="261" t="s">
        <v>17</v>
      </c>
      <c r="G246" s="228">
        <f t="shared" si="209"/>
        <v>0</v>
      </c>
      <c r="H246" s="228">
        <f t="shared" si="209"/>
        <v>0</v>
      </c>
      <c r="I246" s="228">
        <f t="shared" si="209"/>
        <v>2</v>
      </c>
      <c r="J246" s="228" t="s">
        <v>182</v>
      </c>
      <c r="K246" s="228">
        <f t="shared" si="210"/>
        <v>1</v>
      </c>
      <c r="L246" s="228">
        <f t="shared" si="210"/>
        <v>0</v>
      </c>
      <c r="M246" s="228">
        <f t="shared" si="210"/>
        <v>0</v>
      </c>
      <c r="N246" s="228">
        <f t="shared" si="210"/>
        <v>0</v>
      </c>
      <c r="O246" s="228">
        <f t="shared" si="210"/>
        <v>0</v>
      </c>
      <c r="P246" s="228" t="s">
        <v>182</v>
      </c>
      <c r="Q246" s="228" t="s">
        <v>182</v>
      </c>
      <c r="R246" s="228" t="s">
        <v>182</v>
      </c>
      <c r="S246" s="228">
        <f t="shared" si="211"/>
        <v>0</v>
      </c>
      <c r="T246" s="228">
        <f t="shared" si="202"/>
        <v>3</v>
      </c>
      <c r="U246" s="262">
        <f t="shared" si="212"/>
        <v>0.33333333333333331</v>
      </c>
    </row>
    <row r="247" spans="1:21" ht="21" customHeight="1" x14ac:dyDescent="0.25">
      <c r="A247" s="246"/>
      <c r="B247" s="246"/>
      <c r="C247" s="246"/>
      <c r="D247" s="247">
        <v>11</v>
      </c>
      <c r="E247" s="250" t="s">
        <v>2</v>
      </c>
      <c r="F247" s="261" t="s">
        <v>16</v>
      </c>
      <c r="G247" s="228">
        <f t="shared" si="209"/>
        <v>6</v>
      </c>
      <c r="H247" s="228">
        <f t="shared" si="209"/>
        <v>1</v>
      </c>
      <c r="I247" s="228">
        <f t="shared" si="209"/>
        <v>1</v>
      </c>
      <c r="J247" s="228" t="s">
        <v>182</v>
      </c>
      <c r="K247" s="228">
        <f t="shared" si="210"/>
        <v>2</v>
      </c>
      <c r="L247" s="228">
        <f t="shared" si="210"/>
        <v>3</v>
      </c>
      <c r="M247" s="228">
        <f t="shared" si="210"/>
        <v>5</v>
      </c>
      <c r="N247" s="228">
        <f t="shared" si="210"/>
        <v>0</v>
      </c>
      <c r="O247" s="228">
        <f t="shared" si="210"/>
        <v>2</v>
      </c>
      <c r="P247" s="228" t="s">
        <v>182</v>
      </c>
      <c r="Q247" s="228" t="s">
        <v>182</v>
      </c>
      <c r="R247" s="228" t="s">
        <v>182</v>
      </c>
      <c r="S247" s="228">
        <f t="shared" si="211"/>
        <v>1</v>
      </c>
      <c r="T247" s="228">
        <f t="shared" si="202"/>
        <v>21</v>
      </c>
      <c r="U247" s="262">
        <f t="shared" si="212"/>
        <v>2.3333333333333335</v>
      </c>
    </row>
    <row r="248" spans="1:21" ht="21" customHeight="1" x14ac:dyDescent="0.25">
      <c r="A248" s="246"/>
      <c r="B248" s="246"/>
      <c r="C248" s="246"/>
      <c r="D248" s="247">
        <v>12</v>
      </c>
      <c r="E248" s="251" t="s">
        <v>2</v>
      </c>
      <c r="F248" s="261" t="s">
        <v>64</v>
      </c>
      <c r="G248" s="228">
        <f t="shared" si="209"/>
        <v>4</v>
      </c>
      <c r="H248" s="228">
        <f t="shared" si="209"/>
        <v>13</v>
      </c>
      <c r="I248" s="228">
        <f t="shared" si="209"/>
        <v>9</v>
      </c>
      <c r="J248" s="228" t="s">
        <v>182</v>
      </c>
      <c r="K248" s="228">
        <f t="shared" si="210"/>
        <v>9</v>
      </c>
      <c r="L248" s="228">
        <f t="shared" si="210"/>
        <v>6</v>
      </c>
      <c r="M248" s="228">
        <f t="shared" si="210"/>
        <v>19</v>
      </c>
      <c r="N248" s="228">
        <f t="shared" si="210"/>
        <v>10</v>
      </c>
      <c r="O248" s="228">
        <f t="shared" si="210"/>
        <v>14</v>
      </c>
      <c r="P248" s="228" t="s">
        <v>182</v>
      </c>
      <c r="Q248" s="228" t="s">
        <v>182</v>
      </c>
      <c r="R248" s="228" t="s">
        <v>182</v>
      </c>
      <c r="S248" s="228">
        <f t="shared" si="211"/>
        <v>7</v>
      </c>
      <c r="T248" s="228">
        <f t="shared" si="202"/>
        <v>91</v>
      </c>
      <c r="U248" s="262">
        <f t="shared" si="212"/>
        <v>10.111111111111111</v>
      </c>
    </row>
    <row r="249" spans="1:21" ht="21" customHeight="1" x14ac:dyDescent="0.25">
      <c r="A249" s="246"/>
      <c r="B249" s="246"/>
      <c r="C249" s="246"/>
      <c r="D249" s="246"/>
      <c r="E249" s="248" t="s">
        <v>181</v>
      </c>
      <c r="F249" s="258"/>
      <c r="G249" s="259">
        <v>1</v>
      </c>
      <c r="H249" s="259">
        <v>2</v>
      </c>
      <c r="I249" s="259">
        <v>3</v>
      </c>
      <c r="J249" s="259">
        <v>4</v>
      </c>
      <c r="K249" s="259">
        <v>5</v>
      </c>
      <c r="L249" s="259">
        <v>6</v>
      </c>
      <c r="M249" s="259">
        <v>7</v>
      </c>
      <c r="N249" s="259">
        <v>8</v>
      </c>
      <c r="O249" s="259">
        <v>9</v>
      </c>
      <c r="P249" s="259">
        <v>10</v>
      </c>
      <c r="Q249" s="259">
        <v>11</v>
      </c>
      <c r="R249" s="259">
        <v>12</v>
      </c>
      <c r="S249" s="259">
        <v>13</v>
      </c>
      <c r="T249" s="259" t="s">
        <v>168</v>
      </c>
      <c r="U249" s="260" t="s">
        <v>184</v>
      </c>
    </row>
    <row r="250" spans="1:21" ht="21" customHeight="1" x14ac:dyDescent="0.25">
      <c r="A250" s="246"/>
      <c r="B250" s="246"/>
      <c r="C250" s="246"/>
      <c r="D250" s="246">
        <v>6</v>
      </c>
      <c r="E250" s="249" t="s">
        <v>11</v>
      </c>
      <c r="F250" s="261" t="s">
        <v>26</v>
      </c>
      <c r="G250" s="228" t="s">
        <v>182</v>
      </c>
      <c r="H250" s="228">
        <f t="shared" ref="H250:J256" si="213">VLOOKUP(($E250&amp;H$209),$B$3:$M$205,$D250,0)</f>
        <v>2</v>
      </c>
      <c r="I250" s="228">
        <f t="shared" si="213"/>
        <v>4</v>
      </c>
      <c r="J250" s="228">
        <f t="shared" si="213"/>
        <v>2</v>
      </c>
      <c r="K250" s="228" t="s">
        <v>182</v>
      </c>
      <c r="L250" s="228">
        <f t="shared" ref="L250:L256" si="214">VLOOKUP(($E250&amp;L$209),$B$3:$M$205,$D250,0)</f>
        <v>2</v>
      </c>
      <c r="M250" s="228" t="s">
        <v>182</v>
      </c>
      <c r="N250" s="228">
        <f t="shared" ref="N250:N256" si="215">VLOOKUP(($E250&amp;N$209),$B$3:$M$205,$D250,0)</f>
        <v>0</v>
      </c>
      <c r="O250" s="228" t="s">
        <v>182</v>
      </c>
      <c r="P250" s="228">
        <f t="shared" ref="P250:S256" si="216">VLOOKUP(($E250&amp;P$209),$B$3:$M$205,$D250,0)</f>
        <v>4</v>
      </c>
      <c r="Q250" s="228">
        <f t="shared" si="216"/>
        <v>2</v>
      </c>
      <c r="R250" s="228">
        <f t="shared" si="216"/>
        <v>0</v>
      </c>
      <c r="S250" s="228">
        <f t="shared" si="216"/>
        <v>2</v>
      </c>
      <c r="T250" s="228">
        <f t="shared" si="202"/>
        <v>18</v>
      </c>
      <c r="U250" s="262">
        <f>T250/9</f>
        <v>2</v>
      </c>
    </row>
    <row r="251" spans="1:21" ht="21" customHeight="1" x14ac:dyDescent="0.25">
      <c r="A251" s="246"/>
      <c r="B251" s="246"/>
      <c r="C251" s="246"/>
      <c r="D251" s="246">
        <v>7</v>
      </c>
      <c r="E251" s="250" t="s">
        <v>11</v>
      </c>
      <c r="F251" s="263" t="s">
        <v>63</v>
      </c>
      <c r="G251" s="228" t="s">
        <v>182</v>
      </c>
      <c r="H251" s="228">
        <f t="shared" si="213"/>
        <v>2</v>
      </c>
      <c r="I251" s="228">
        <f t="shared" si="213"/>
        <v>1</v>
      </c>
      <c r="J251" s="228">
        <f t="shared" si="213"/>
        <v>2</v>
      </c>
      <c r="K251" s="228" t="s">
        <v>182</v>
      </c>
      <c r="L251" s="228">
        <f t="shared" si="214"/>
        <v>1</v>
      </c>
      <c r="M251" s="228" t="s">
        <v>182</v>
      </c>
      <c r="N251" s="228">
        <f t="shared" si="215"/>
        <v>0</v>
      </c>
      <c r="O251" s="228" t="s">
        <v>182</v>
      </c>
      <c r="P251" s="228">
        <f t="shared" si="216"/>
        <v>0</v>
      </c>
      <c r="Q251" s="228">
        <f t="shared" si="216"/>
        <v>1</v>
      </c>
      <c r="R251" s="228">
        <f t="shared" si="216"/>
        <v>0</v>
      </c>
      <c r="S251" s="228">
        <f t="shared" si="216"/>
        <v>0</v>
      </c>
      <c r="T251" s="228">
        <f t="shared" si="202"/>
        <v>7</v>
      </c>
      <c r="U251" s="262">
        <f t="shared" ref="U251:U256" si="217">T251/9</f>
        <v>0.77777777777777779</v>
      </c>
    </row>
    <row r="252" spans="1:21" ht="21" customHeight="1" x14ac:dyDescent="0.25">
      <c r="A252" s="246"/>
      <c r="B252" s="246"/>
      <c r="C252" s="246"/>
      <c r="D252" s="246">
        <v>8</v>
      </c>
      <c r="E252" s="250" t="s">
        <v>11</v>
      </c>
      <c r="F252" s="261" t="s">
        <v>15</v>
      </c>
      <c r="G252" s="228" t="s">
        <v>182</v>
      </c>
      <c r="H252" s="228">
        <f t="shared" si="213"/>
        <v>0</v>
      </c>
      <c r="I252" s="228">
        <f t="shared" si="213"/>
        <v>0</v>
      </c>
      <c r="J252" s="228">
        <f t="shared" si="213"/>
        <v>0</v>
      </c>
      <c r="K252" s="228" t="s">
        <v>182</v>
      </c>
      <c r="L252" s="228">
        <f t="shared" si="214"/>
        <v>0</v>
      </c>
      <c r="M252" s="228" t="s">
        <v>182</v>
      </c>
      <c r="N252" s="228">
        <f t="shared" si="215"/>
        <v>0</v>
      </c>
      <c r="O252" s="228" t="s">
        <v>182</v>
      </c>
      <c r="P252" s="228">
        <f t="shared" si="216"/>
        <v>0</v>
      </c>
      <c r="Q252" s="228">
        <f t="shared" si="216"/>
        <v>5</v>
      </c>
      <c r="R252" s="228">
        <f t="shared" si="216"/>
        <v>0</v>
      </c>
      <c r="S252" s="228">
        <f t="shared" si="216"/>
        <v>0</v>
      </c>
      <c r="T252" s="228">
        <f t="shared" si="202"/>
        <v>5</v>
      </c>
      <c r="U252" s="262">
        <f t="shared" si="217"/>
        <v>0.55555555555555558</v>
      </c>
    </row>
    <row r="253" spans="1:21" ht="21" customHeight="1" x14ac:dyDescent="0.25">
      <c r="A253" s="246"/>
      <c r="B253" s="246"/>
      <c r="C253" s="246"/>
      <c r="D253" s="247">
        <v>9</v>
      </c>
      <c r="E253" s="250" t="s">
        <v>11</v>
      </c>
      <c r="F253" s="261" t="s">
        <v>18</v>
      </c>
      <c r="G253" s="228" t="s">
        <v>182</v>
      </c>
      <c r="H253" s="228">
        <f t="shared" si="213"/>
        <v>1</v>
      </c>
      <c r="I253" s="228">
        <f t="shared" si="213"/>
        <v>2</v>
      </c>
      <c r="J253" s="228">
        <f t="shared" si="213"/>
        <v>1</v>
      </c>
      <c r="K253" s="228" t="s">
        <v>182</v>
      </c>
      <c r="L253" s="228">
        <f t="shared" si="214"/>
        <v>0</v>
      </c>
      <c r="M253" s="228" t="s">
        <v>182</v>
      </c>
      <c r="N253" s="228">
        <f t="shared" si="215"/>
        <v>0</v>
      </c>
      <c r="O253" s="228" t="s">
        <v>182</v>
      </c>
      <c r="P253" s="228">
        <f t="shared" si="216"/>
        <v>1</v>
      </c>
      <c r="Q253" s="228">
        <f t="shared" si="216"/>
        <v>0</v>
      </c>
      <c r="R253" s="228">
        <f t="shared" si="216"/>
        <v>0</v>
      </c>
      <c r="S253" s="228">
        <f t="shared" si="216"/>
        <v>1</v>
      </c>
      <c r="T253" s="228">
        <f t="shared" si="202"/>
        <v>6</v>
      </c>
      <c r="U253" s="262">
        <f t="shared" si="217"/>
        <v>0.66666666666666663</v>
      </c>
    </row>
    <row r="254" spans="1:21" ht="21" customHeight="1" x14ac:dyDescent="0.25">
      <c r="A254" s="246"/>
      <c r="B254" s="246"/>
      <c r="C254" s="246"/>
      <c r="D254" s="247">
        <v>10</v>
      </c>
      <c r="E254" s="250" t="s">
        <v>11</v>
      </c>
      <c r="F254" s="261" t="s">
        <v>17</v>
      </c>
      <c r="G254" s="228" t="s">
        <v>182</v>
      </c>
      <c r="H254" s="228">
        <f t="shared" si="213"/>
        <v>0</v>
      </c>
      <c r="I254" s="228">
        <f t="shared" si="213"/>
        <v>0</v>
      </c>
      <c r="J254" s="228">
        <f t="shared" si="213"/>
        <v>0</v>
      </c>
      <c r="K254" s="228" t="s">
        <v>182</v>
      </c>
      <c r="L254" s="228">
        <f t="shared" si="214"/>
        <v>0</v>
      </c>
      <c r="M254" s="228" t="s">
        <v>182</v>
      </c>
      <c r="N254" s="228">
        <f t="shared" si="215"/>
        <v>0</v>
      </c>
      <c r="O254" s="228" t="s">
        <v>182</v>
      </c>
      <c r="P254" s="228">
        <f t="shared" si="216"/>
        <v>0</v>
      </c>
      <c r="Q254" s="228">
        <f t="shared" si="216"/>
        <v>0</v>
      </c>
      <c r="R254" s="228">
        <f t="shared" si="216"/>
        <v>0</v>
      </c>
      <c r="S254" s="228">
        <f t="shared" si="216"/>
        <v>0</v>
      </c>
      <c r="T254" s="228">
        <f t="shared" si="202"/>
        <v>0</v>
      </c>
      <c r="U254" s="262">
        <f t="shared" si="217"/>
        <v>0</v>
      </c>
    </row>
    <row r="255" spans="1:21" ht="21" customHeight="1" x14ac:dyDescent="0.25">
      <c r="A255" s="246"/>
      <c r="B255" s="246"/>
      <c r="C255" s="246"/>
      <c r="D255" s="247">
        <v>11</v>
      </c>
      <c r="E255" s="250" t="s">
        <v>11</v>
      </c>
      <c r="F255" s="261" t="s">
        <v>16</v>
      </c>
      <c r="G255" s="228" t="s">
        <v>182</v>
      </c>
      <c r="H255" s="228">
        <f t="shared" si="213"/>
        <v>0</v>
      </c>
      <c r="I255" s="228">
        <f t="shared" si="213"/>
        <v>1</v>
      </c>
      <c r="J255" s="228">
        <f t="shared" si="213"/>
        <v>2</v>
      </c>
      <c r="K255" s="228" t="s">
        <v>182</v>
      </c>
      <c r="L255" s="228">
        <f t="shared" si="214"/>
        <v>0</v>
      </c>
      <c r="M255" s="228" t="s">
        <v>182</v>
      </c>
      <c r="N255" s="228">
        <f t="shared" si="215"/>
        <v>0</v>
      </c>
      <c r="O255" s="228" t="s">
        <v>182</v>
      </c>
      <c r="P255" s="228">
        <f t="shared" si="216"/>
        <v>2</v>
      </c>
      <c r="Q255" s="228">
        <f t="shared" si="216"/>
        <v>1</v>
      </c>
      <c r="R255" s="228">
        <f t="shared" si="216"/>
        <v>2</v>
      </c>
      <c r="S255" s="228">
        <f t="shared" si="216"/>
        <v>2</v>
      </c>
      <c r="T255" s="228">
        <f t="shared" si="202"/>
        <v>10</v>
      </c>
      <c r="U255" s="262">
        <f t="shared" si="217"/>
        <v>1.1111111111111112</v>
      </c>
    </row>
    <row r="256" spans="1:21" ht="21" customHeight="1" x14ac:dyDescent="0.25">
      <c r="A256" s="246"/>
      <c r="B256" s="246"/>
      <c r="C256" s="246"/>
      <c r="D256" s="247">
        <v>12</v>
      </c>
      <c r="E256" s="251" t="s">
        <v>11</v>
      </c>
      <c r="F256" s="261" t="s">
        <v>64</v>
      </c>
      <c r="G256" s="228" t="s">
        <v>182</v>
      </c>
      <c r="H256" s="228">
        <f t="shared" si="213"/>
        <v>7</v>
      </c>
      <c r="I256" s="228">
        <f t="shared" si="213"/>
        <v>7</v>
      </c>
      <c r="J256" s="228">
        <f t="shared" si="213"/>
        <v>5</v>
      </c>
      <c r="K256" s="228" t="s">
        <v>182</v>
      </c>
      <c r="L256" s="228">
        <f t="shared" si="214"/>
        <v>4</v>
      </c>
      <c r="M256" s="228" t="s">
        <v>182</v>
      </c>
      <c r="N256" s="228">
        <f t="shared" si="215"/>
        <v>0</v>
      </c>
      <c r="O256" s="228" t="s">
        <v>182</v>
      </c>
      <c r="P256" s="228">
        <f t="shared" si="216"/>
        <v>3</v>
      </c>
      <c r="Q256" s="228">
        <f t="shared" si="216"/>
        <v>8</v>
      </c>
      <c r="R256" s="228">
        <f t="shared" si="216"/>
        <v>-2</v>
      </c>
      <c r="S256" s="228">
        <f t="shared" si="216"/>
        <v>1</v>
      </c>
      <c r="T256" s="228">
        <f t="shared" si="202"/>
        <v>33</v>
      </c>
      <c r="U256" s="262">
        <f t="shared" si="217"/>
        <v>3.6666666666666665</v>
      </c>
    </row>
    <row r="257" spans="1:21" ht="21" customHeight="1" x14ac:dyDescent="0.25">
      <c r="A257" s="246"/>
      <c r="B257" s="246"/>
      <c r="C257" s="246"/>
      <c r="D257" s="246"/>
      <c r="E257" s="248" t="s">
        <v>181</v>
      </c>
      <c r="F257" s="258"/>
      <c r="G257" s="259">
        <v>1</v>
      </c>
      <c r="H257" s="259">
        <v>2</v>
      </c>
      <c r="I257" s="259">
        <v>3</v>
      </c>
      <c r="J257" s="259">
        <v>4</v>
      </c>
      <c r="K257" s="259">
        <v>5</v>
      </c>
      <c r="L257" s="259">
        <v>6</v>
      </c>
      <c r="M257" s="259">
        <v>7</v>
      </c>
      <c r="N257" s="259">
        <v>8</v>
      </c>
      <c r="O257" s="259">
        <v>9</v>
      </c>
      <c r="P257" s="259">
        <v>10</v>
      </c>
      <c r="Q257" s="259">
        <v>11</v>
      </c>
      <c r="R257" s="259">
        <v>12</v>
      </c>
      <c r="S257" s="259">
        <v>13</v>
      </c>
      <c r="T257" s="259" t="s">
        <v>168</v>
      </c>
      <c r="U257" s="260" t="s">
        <v>184</v>
      </c>
    </row>
    <row r="258" spans="1:21" ht="21" customHeight="1" x14ac:dyDescent="0.25">
      <c r="A258" s="246"/>
      <c r="B258" s="246"/>
      <c r="C258" s="246"/>
      <c r="D258" s="246">
        <v>6</v>
      </c>
      <c r="E258" s="249" t="s">
        <v>1</v>
      </c>
      <c r="F258" s="261" t="s">
        <v>26</v>
      </c>
      <c r="G258" s="228">
        <f t="shared" ref="G258:H264" si="218">VLOOKUP(($E258&amp;G$209),$B$3:$M$205,$D258,0)</f>
        <v>0</v>
      </c>
      <c r="H258" s="228">
        <f t="shared" si="218"/>
        <v>8</v>
      </c>
      <c r="I258" s="228" t="s">
        <v>182</v>
      </c>
      <c r="J258" s="228">
        <f t="shared" ref="J258:K264" si="219">VLOOKUP(($E258&amp;J$209),$B$3:$M$205,$D258,0)</f>
        <v>3</v>
      </c>
      <c r="K258" s="228">
        <f t="shared" si="219"/>
        <v>11</v>
      </c>
      <c r="L258" s="228" t="s">
        <v>182</v>
      </c>
      <c r="M258" s="228" t="s">
        <v>182</v>
      </c>
      <c r="N258" s="228">
        <f t="shared" ref="N258:S264" si="220">VLOOKUP(($E258&amp;N$209),$B$3:$M$205,$D258,0)</f>
        <v>10</v>
      </c>
      <c r="O258" s="228">
        <f t="shared" si="220"/>
        <v>6</v>
      </c>
      <c r="P258" s="228">
        <f t="shared" si="220"/>
        <v>17</v>
      </c>
      <c r="Q258" s="228">
        <f t="shared" si="220"/>
        <v>4</v>
      </c>
      <c r="R258" s="228">
        <f t="shared" si="220"/>
        <v>4</v>
      </c>
      <c r="S258" s="228">
        <f t="shared" si="220"/>
        <v>10</v>
      </c>
      <c r="T258" s="228">
        <f t="shared" si="202"/>
        <v>73</v>
      </c>
      <c r="U258" s="262">
        <f>T258/10</f>
        <v>7.3</v>
      </c>
    </row>
    <row r="259" spans="1:21" ht="21" customHeight="1" x14ac:dyDescent="0.25">
      <c r="A259" s="246"/>
      <c r="B259" s="246"/>
      <c r="C259" s="246"/>
      <c r="D259" s="246">
        <v>7</v>
      </c>
      <c r="E259" s="250" t="s">
        <v>1</v>
      </c>
      <c r="F259" s="263" t="s">
        <v>63</v>
      </c>
      <c r="G259" s="228">
        <f t="shared" si="218"/>
        <v>2</v>
      </c>
      <c r="H259" s="228">
        <f t="shared" si="218"/>
        <v>5</v>
      </c>
      <c r="I259" s="228" t="s">
        <v>182</v>
      </c>
      <c r="J259" s="228">
        <f t="shared" si="219"/>
        <v>2</v>
      </c>
      <c r="K259" s="228">
        <f t="shared" si="219"/>
        <v>7</v>
      </c>
      <c r="L259" s="228" t="s">
        <v>182</v>
      </c>
      <c r="M259" s="228" t="s">
        <v>182</v>
      </c>
      <c r="N259" s="228">
        <f t="shared" si="220"/>
        <v>7</v>
      </c>
      <c r="O259" s="228">
        <f t="shared" si="220"/>
        <v>5</v>
      </c>
      <c r="P259" s="228">
        <f t="shared" si="220"/>
        <v>9</v>
      </c>
      <c r="Q259" s="228">
        <f t="shared" si="220"/>
        <v>5</v>
      </c>
      <c r="R259" s="228">
        <f t="shared" si="220"/>
        <v>6</v>
      </c>
      <c r="S259" s="228">
        <f t="shared" si="220"/>
        <v>6</v>
      </c>
      <c r="T259" s="228">
        <f t="shared" si="202"/>
        <v>54</v>
      </c>
      <c r="U259" s="262">
        <f t="shared" ref="U259:U264" si="221">T259/10</f>
        <v>5.4</v>
      </c>
    </row>
    <row r="260" spans="1:21" ht="21" customHeight="1" x14ac:dyDescent="0.25">
      <c r="A260" s="246"/>
      <c r="B260" s="246"/>
      <c r="C260" s="246"/>
      <c r="D260" s="246">
        <v>8</v>
      </c>
      <c r="E260" s="250" t="s">
        <v>1</v>
      </c>
      <c r="F260" s="261" t="s">
        <v>15</v>
      </c>
      <c r="G260" s="228">
        <f t="shared" si="218"/>
        <v>1</v>
      </c>
      <c r="H260" s="228">
        <f t="shared" si="218"/>
        <v>2</v>
      </c>
      <c r="I260" s="228" t="s">
        <v>182</v>
      </c>
      <c r="J260" s="228">
        <f t="shared" si="219"/>
        <v>0</v>
      </c>
      <c r="K260" s="228">
        <f t="shared" si="219"/>
        <v>1</v>
      </c>
      <c r="L260" s="228" t="s">
        <v>182</v>
      </c>
      <c r="M260" s="228" t="s">
        <v>182</v>
      </c>
      <c r="N260" s="228">
        <f t="shared" si="220"/>
        <v>3</v>
      </c>
      <c r="O260" s="228">
        <f t="shared" si="220"/>
        <v>3</v>
      </c>
      <c r="P260" s="228">
        <f t="shared" si="220"/>
        <v>4</v>
      </c>
      <c r="Q260" s="228">
        <f t="shared" si="220"/>
        <v>1</v>
      </c>
      <c r="R260" s="228">
        <f t="shared" si="220"/>
        <v>2</v>
      </c>
      <c r="S260" s="228">
        <f t="shared" si="220"/>
        <v>0</v>
      </c>
      <c r="T260" s="228">
        <f t="shared" si="202"/>
        <v>17</v>
      </c>
      <c r="U260" s="262">
        <f t="shared" si="221"/>
        <v>1.7</v>
      </c>
    </row>
    <row r="261" spans="1:21" ht="21" customHeight="1" x14ac:dyDescent="0.25">
      <c r="A261" s="246"/>
      <c r="B261" s="246"/>
      <c r="C261" s="246"/>
      <c r="D261" s="247">
        <v>9</v>
      </c>
      <c r="E261" s="250" t="s">
        <v>1</v>
      </c>
      <c r="F261" s="261" t="s">
        <v>18</v>
      </c>
      <c r="G261" s="228">
        <f t="shared" si="218"/>
        <v>1</v>
      </c>
      <c r="H261" s="228">
        <f t="shared" si="218"/>
        <v>1</v>
      </c>
      <c r="I261" s="228" t="s">
        <v>182</v>
      </c>
      <c r="J261" s="228">
        <f t="shared" si="219"/>
        <v>2</v>
      </c>
      <c r="K261" s="228">
        <f t="shared" si="219"/>
        <v>5</v>
      </c>
      <c r="L261" s="228" t="s">
        <v>182</v>
      </c>
      <c r="M261" s="228" t="s">
        <v>182</v>
      </c>
      <c r="N261" s="228">
        <f t="shared" si="220"/>
        <v>1</v>
      </c>
      <c r="O261" s="228">
        <f t="shared" si="220"/>
        <v>1</v>
      </c>
      <c r="P261" s="228">
        <f t="shared" si="220"/>
        <v>3</v>
      </c>
      <c r="Q261" s="228">
        <f t="shared" si="220"/>
        <v>3</v>
      </c>
      <c r="R261" s="228">
        <f t="shared" si="220"/>
        <v>2</v>
      </c>
      <c r="S261" s="228">
        <f t="shared" si="220"/>
        <v>2</v>
      </c>
      <c r="T261" s="228">
        <f t="shared" si="202"/>
        <v>21</v>
      </c>
      <c r="U261" s="262">
        <f t="shared" si="221"/>
        <v>2.1</v>
      </c>
    </row>
    <row r="262" spans="1:21" ht="21" customHeight="1" x14ac:dyDescent="0.25">
      <c r="A262" s="246"/>
      <c r="B262" s="246"/>
      <c r="C262" s="246"/>
      <c r="D262" s="247">
        <v>10</v>
      </c>
      <c r="E262" s="250" t="s">
        <v>1</v>
      </c>
      <c r="F262" s="261" t="s">
        <v>17</v>
      </c>
      <c r="G262" s="228">
        <f t="shared" si="218"/>
        <v>0</v>
      </c>
      <c r="H262" s="228">
        <f t="shared" si="218"/>
        <v>1</v>
      </c>
      <c r="I262" s="228" t="s">
        <v>182</v>
      </c>
      <c r="J262" s="228">
        <f t="shared" si="219"/>
        <v>0</v>
      </c>
      <c r="K262" s="228">
        <f t="shared" si="219"/>
        <v>0</v>
      </c>
      <c r="L262" s="228" t="s">
        <v>182</v>
      </c>
      <c r="M262" s="228" t="s">
        <v>182</v>
      </c>
      <c r="N262" s="228">
        <f t="shared" si="220"/>
        <v>0</v>
      </c>
      <c r="O262" s="228">
        <f t="shared" si="220"/>
        <v>0</v>
      </c>
      <c r="P262" s="228">
        <f t="shared" si="220"/>
        <v>0</v>
      </c>
      <c r="Q262" s="228">
        <f t="shared" si="220"/>
        <v>1</v>
      </c>
      <c r="R262" s="228">
        <f t="shared" si="220"/>
        <v>2</v>
      </c>
      <c r="S262" s="228">
        <f t="shared" si="220"/>
        <v>0</v>
      </c>
      <c r="T262" s="228">
        <f t="shared" si="202"/>
        <v>4</v>
      </c>
      <c r="U262" s="262">
        <f t="shared" si="221"/>
        <v>0.4</v>
      </c>
    </row>
    <row r="263" spans="1:21" ht="21" customHeight="1" x14ac:dyDescent="0.25">
      <c r="A263" s="246"/>
      <c r="B263" s="246"/>
      <c r="C263" s="246"/>
      <c r="D263" s="247">
        <v>11</v>
      </c>
      <c r="E263" s="250" t="s">
        <v>1</v>
      </c>
      <c r="F263" s="261" t="s">
        <v>16</v>
      </c>
      <c r="G263" s="228">
        <f t="shared" si="218"/>
        <v>3</v>
      </c>
      <c r="H263" s="228">
        <f t="shared" si="218"/>
        <v>2</v>
      </c>
      <c r="I263" s="228" t="s">
        <v>182</v>
      </c>
      <c r="J263" s="228">
        <f t="shared" si="219"/>
        <v>3</v>
      </c>
      <c r="K263" s="228">
        <f t="shared" si="219"/>
        <v>3</v>
      </c>
      <c r="L263" s="228" t="s">
        <v>182</v>
      </c>
      <c r="M263" s="228" t="s">
        <v>182</v>
      </c>
      <c r="N263" s="228">
        <f t="shared" si="220"/>
        <v>3</v>
      </c>
      <c r="O263" s="228">
        <f t="shared" si="220"/>
        <v>0</v>
      </c>
      <c r="P263" s="228">
        <f t="shared" si="220"/>
        <v>8</v>
      </c>
      <c r="Q263" s="228">
        <f t="shared" si="220"/>
        <v>2</v>
      </c>
      <c r="R263" s="228">
        <f t="shared" si="220"/>
        <v>4</v>
      </c>
      <c r="S263" s="228">
        <f t="shared" si="220"/>
        <v>5</v>
      </c>
      <c r="T263" s="228">
        <f t="shared" si="202"/>
        <v>33</v>
      </c>
      <c r="U263" s="262">
        <f t="shared" si="221"/>
        <v>3.3</v>
      </c>
    </row>
    <row r="264" spans="1:21" ht="21" customHeight="1" x14ac:dyDescent="0.25">
      <c r="A264" s="246"/>
      <c r="B264" s="246"/>
      <c r="C264" s="246"/>
      <c r="D264" s="247">
        <v>12</v>
      </c>
      <c r="E264" s="251" t="s">
        <v>1</v>
      </c>
      <c r="F264" s="261" t="s">
        <v>64</v>
      </c>
      <c r="G264" s="228">
        <f t="shared" si="218"/>
        <v>3</v>
      </c>
      <c r="H264" s="228">
        <f t="shared" si="218"/>
        <v>21</v>
      </c>
      <c r="I264" s="228" t="s">
        <v>182</v>
      </c>
      <c r="J264" s="228">
        <f t="shared" si="219"/>
        <v>6</v>
      </c>
      <c r="K264" s="228">
        <f t="shared" si="219"/>
        <v>28</v>
      </c>
      <c r="L264" s="228" t="s">
        <v>182</v>
      </c>
      <c r="M264" s="228" t="s">
        <v>182</v>
      </c>
      <c r="N264" s="228">
        <f t="shared" si="220"/>
        <v>25</v>
      </c>
      <c r="O264" s="228">
        <f t="shared" si="220"/>
        <v>20</v>
      </c>
      <c r="P264" s="228">
        <f t="shared" si="220"/>
        <v>34</v>
      </c>
      <c r="Q264" s="228">
        <f t="shared" si="220"/>
        <v>18</v>
      </c>
      <c r="R264" s="228">
        <f t="shared" si="220"/>
        <v>20</v>
      </c>
      <c r="S264" s="228">
        <f t="shared" si="220"/>
        <v>19</v>
      </c>
      <c r="T264" s="228">
        <f t="shared" si="202"/>
        <v>194</v>
      </c>
      <c r="U264" s="262">
        <f t="shared" si="221"/>
        <v>19.399999999999999</v>
      </c>
    </row>
    <row r="265" spans="1:21" ht="21" customHeight="1" x14ac:dyDescent="0.25">
      <c r="A265" s="246"/>
      <c r="B265" s="246"/>
      <c r="C265" s="246"/>
      <c r="D265" s="246"/>
      <c r="E265" s="248" t="s">
        <v>181</v>
      </c>
      <c r="F265" s="258"/>
      <c r="G265" s="259">
        <v>1</v>
      </c>
      <c r="H265" s="259">
        <v>2</v>
      </c>
      <c r="I265" s="259">
        <v>3</v>
      </c>
      <c r="J265" s="259">
        <v>4</v>
      </c>
      <c r="K265" s="259">
        <v>5</v>
      </c>
      <c r="L265" s="259">
        <v>6</v>
      </c>
      <c r="M265" s="259">
        <v>7</v>
      </c>
      <c r="N265" s="259">
        <v>8</v>
      </c>
      <c r="O265" s="259">
        <v>9</v>
      </c>
      <c r="P265" s="259">
        <v>10</v>
      </c>
      <c r="Q265" s="259">
        <v>11</v>
      </c>
      <c r="R265" s="259">
        <v>12</v>
      </c>
      <c r="S265" s="259">
        <v>13</v>
      </c>
      <c r="T265" s="259" t="s">
        <v>168</v>
      </c>
      <c r="U265" s="260" t="s">
        <v>184</v>
      </c>
    </row>
    <row r="266" spans="1:21" ht="21" customHeight="1" x14ac:dyDescent="0.25">
      <c r="A266" s="246"/>
      <c r="B266" s="246"/>
      <c r="C266" s="246"/>
      <c r="D266" s="246">
        <v>6</v>
      </c>
      <c r="E266" s="249" t="s">
        <v>3</v>
      </c>
      <c r="F266" s="261" t="s">
        <v>26</v>
      </c>
      <c r="G266" s="228">
        <f t="shared" ref="G266:G272" si="222">VLOOKUP(($E266&amp;G$209),$B$3:$M$205,$D266,0)</f>
        <v>3</v>
      </c>
      <c r="H266" s="228" t="s">
        <v>182</v>
      </c>
      <c r="I266" s="228">
        <f t="shared" ref="I266:J272" si="223">VLOOKUP(($E266&amp;I$209),$B$3:$M$205,$D266,0)</f>
        <v>10</v>
      </c>
      <c r="J266" s="228">
        <f t="shared" si="223"/>
        <v>4</v>
      </c>
      <c r="K266" s="228" t="s">
        <v>182</v>
      </c>
      <c r="L266" s="228" t="s">
        <v>182</v>
      </c>
      <c r="M266" s="228" t="s">
        <v>182</v>
      </c>
      <c r="N266" s="228" t="s">
        <v>182</v>
      </c>
      <c r="O266" s="228" t="s">
        <v>182</v>
      </c>
      <c r="P266" s="228" t="s">
        <v>182</v>
      </c>
      <c r="Q266" s="228" t="s">
        <v>182</v>
      </c>
      <c r="R266" s="228" t="s">
        <v>182</v>
      </c>
      <c r="S266" s="228" t="s">
        <v>182</v>
      </c>
      <c r="T266" s="228">
        <f t="shared" si="202"/>
        <v>17</v>
      </c>
      <c r="U266" s="262">
        <f>T266/3</f>
        <v>5.666666666666667</v>
      </c>
    </row>
    <row r="267" spans="1:21" ht="21" customHeight="1" x14ac:dyDescent="0.25">
      <c r="A267" s="246"/>
      <c r="B267" s="246"/>
      <c r="C267" s="246"/>
      <c r="D267" s="246">
        <v>7</v>
      </c>
      <c r="E267" s="250" t="s">
        <v>3</v>
      </c>
      <c r="F267" s="263" t="s">
        <v>63</v>
      </c>
      <c r="G267" s="228">
        <f t="shared" si="222"/>
        <v>2</v>
      </c>
      <c r="H267" s="228" t="s">
        <v>182</v>
      </c>
      <c r="I267" s="228">
        <f t="shared" si="223"/>
        <v>0</v>
      </c>
      <c r="J267" s="228">
        <f t="shared" si="223"/>
        <v>3</v>
      </c>
      <c r="K267" s="228" t="s">
        <v>182</v>
      </c>
      <c r="L267" s="228" t="s">
        <v>182</v>
      </c>
      <c r="M267" s="228" t="s">
        <v>182</v>
      </c>
      <c r="N267" s="228" t="s">
        <v>182</v>
      </c>
      <c r="O267" s="228" t="s">
        <v>182</v>
      </c>
      <c r="P267" s="228" t="s">
        <v>182</v>
      </c>
      <c r="Q267" s="228" t="s">
        <v>182</v>
      </c>
      <c r="R267" s="228" t="s">
        <v>182</v>
      </c>
      <c r="S267" s="228" t="s">
        <v>182</v>
      </c>
      <c r="T267" s="228">
        <f t="shared" si="202"/>
        <v>5</v>
      </c>
      <c r="U267" s="262">
        <f t="shared" ref="U267:U272" si="224">T267/3</f>
        <v>1.6666666666666667</v>
      </c>
    </row>
    <row r="268" spans="1:21" ht="21" customHeight="1" x14ac:dyDescent="0.25">
      <c r="A268" s="246"/>
      <c r="B268" s="246"/>
      <c r="C268" s="246"/>
      <c r="D268" s="246">
        <v>8</v>
      </c>
      <c r="E268" s="250" t="s">
        <v>3</v>
      </c>
      <c r="F268" s="261" t="s">
        <v>15</v>
      </c>
      <c r="G268" s="228">
        <f t="shared" si="222"/>
        <v>1</v>
      </c>
      <c r="H268" s="228" t="s">
        <v>182</v>
      </c>
      <c r="I268" s="228">
        <f t="shared" si="223"/>
        <v>1</v>
      </c>
      <c r="J268" s="228">
        <f t="shared" si="223"/>
        <v>2</v>
      </c>
      <c r="K268" s="228" t="s">
        <v>182</v>
      </c>
      <c r="L268" s="228" t="s">
        <v>182</v>
      </c>
      <c r="M268" s="228" t="s">
        <v>182</v>
      </c>
      <c r="N268" s="228" t="s">
        <v>182</v>
      </c>
      <c r="O268" s="228" t="s">
        <v>182</v>
      </c>
      <c r="P268" s="228" t="s">
        <v>182</v>
      </c>
      <c r="Q268" s="228" t="s">
        <v>182</v>
      </c>
      <c r="R268" s="228" t="s">
        <v>182</v>
      </c>
      <c r="S268" s="228" t="s">
        <v>182</v>
      </c>
      <c r="T268" s="228">
        <f t="shared" si="202"/>
        <v>4</v>
      </c>
      <c r="U268" s="262">
        <f t="shared" si="224"/>
        <v>1.3333333333333333</v>
      </c>
    </row>
    <row r="269" spans="1:21" ht="21" customHeight="1" x14ac:dyDescent="0.25">
      <c r="A269" s="246"/>
      <c r="B269" s="246"/>
      <c r="C269" s="246"/>
      <c r="D269" s="247">
        <v>9</v>
      </c>
      <c r="E269" s="250" t="s">
        <v>3</v>
      </c>
      <c r="F269" s="261" t="s">
        <v>18</v>
      </c>
      <c r="G269" s="228">
        <f t="shared" si="222"/>
        <v>0</v>
      </c>
      <c r="H269" s="228" t="s">
        <v>182</v>
      </c>
      <c r="I269" s="228">
        <f t="shared" si="223"/>
        <v>1</v>
      </c>
      <c r="J269" s="228">
        <f t="shared" si="223"/>
        <v>2</v>
      </c>
      <c r="K269" s="228" t="s">
        <v>182</v>
      </c>
      <c r="L269" s="228" t="s">
        <v>182</v>
      </c>
      <c r="M269" s="228" t="s">
        <v>182</v>
      </c>
      <c r="N269" s="228" t="s">
        <v>182</v>
      </c>
      <c r="O269" s="228" t="s">
        <v>182</v>
      </c>
      <c r="P269" s="228" t="s">
        <v>182</v>
      </c>
      <c r="Q269" s="228" t="s">
        <v>182</v>
      </c>
      <c r="R269" s="228" t="s">
        <v>182</v>
      </c>
      <c r="S269" s="228" t="s">
        <v>182</v>
      </c>
      <c r="T269" s="228">
        <f t="shared" si="202"/>
        <v>3</v>
      </c>
      <c r="U269" s="262">
        <f t="shared" si="224"/>
        <v>1</v>
      </c>
    </row>
    <row r="270" spans="1:21" ht="21" customHeight="1" x14ac:dyDescent="0.25">
      <c r="A270" s="246"/>
      <c r="B270" s="246"/>
      <c r="C270" s="246"/>
      <c r="D270" s="247">
        <v>10</v>
      </c>
      <c r="E270" s="250" t="s">
        <v>3</v>
      </c>
      <c r="F270" s="261" t="s">
        <v>17</v>
      </c>
      <c r="G270" s="228">
        <f t="shared" si="222"/>
        <v>0</v>
      </c>
      <c r="H270" s="228" t="s">
        <v>182</v>
      </c>
      <c r="I270" s="228">
        <f t="shared" si="223"/>
        <v>2</v>
      </c>
      <c r="J270" s="228">
        <f t="shared" si="223"/>
        <v>0</v>
      </c>
      <c r="K270" s="228" t="s">
        <v>182</v>
      </c>
      <c r="L270" s="228" t="s">
        <v>182</v>
      </c>
      <c r="M270" s="228" t="s">
        <v>182</v>
      </c>
      <c r="N270" s="228" t="s">
        <v>182</v>
      </c>
      <c r="O270" s="228" t="s">
        <v>182</v>
      </c>
      <c r="P270" s="228" t="s">
        <v>182</v>
      </c>
      <c r="Q270" s="228" t="s">
        <v>182</v>
      </c>
      <c r="R270" s="228" t="s">
        <v>182</v>
      </c>
      <c r="S270" s="228" t="s">
        <v>182</v>
      </c>
      <c r="T270" s="228">
        <f t="shared" si="202"/>
        <v>2</v>
      </c>
      <c r="U270" s="262">
        <f t="shared" si="224"/>
        <v>0.66666666666666663</v>
      </c>
    </row>
    <row r="271" spans="1:21" ht="21" customHeight="1" x14ac:dyDescent="0.25">
      <c r="A271" s="246"/>
      <c r="B271" s="246"/>
      <c r="C271" s="246"/>
      <c r="D271" s="247">
        <v>11</v>
      </c>
      <c r="E271" s="250" t="s">
        <v>3</v>
      </c>
      <c r="F271" s="261" t="s">
        <v>16</v>
      </c>
      <c r="G271" s="228">
        <f t="shared" si="222"/>
        <v>3</v>
      </c>
      <c r="H271" s="228" t="s">
        <v>182</v>
      </c>
      <c r="I271" s="228">
        <f t="shared" si="223"/>
        <v>7</v>
      </c>
      <c r="J271" s="228">
        <f t="shared" si="223"/>
        <v>5</v>
      </c>
      <c r="K271" s="228" t="s">
        <v>182</v>
      </c>
      <c r="L271" s="228" t="s">
        <v>182</v>
      </c>
      <c r="M271" s="228" t="s">
        <v>182</v>
      </c>
      <c r="N271" s="228" t="s">
        <v>182</v>
      </c>
      <c r="O271" s="228" t="s">
        <v>182</v>
      </c>
      <c r="P271" s="228" t="s">
        <v>182</v>
      </c>
      <c r="Q271" s="228" t="s">
        <v>182</v>
      </c>
      <c r="R271" s="228" t="s">
        <v>182</v>
      </c>
      <c r="S271" s="228" t="s">
        <v>182</v>
      </c>
      <c r="T271" s="228">
        <f t="shared" si="202"/>
        <v>15</v>
      </c>
      <c r="U271" s="262">
        <f t="shared" si="224"/>
        <v>5</v>
      </c>
    </row>
    <row r="272" spans="1:21" ht="21" customHeight="1" x14ac:dyDescent="0.25">
      <c r="A272" s="246"/>
      <c r="B272" s="246"/>
      <c r="C272" s="246"/>
      <c r="D272" s="247">
        <v>12</v>
      </c>
      <c r="E272" s="251" t="s">
        <v>3</v>
      </c>
      <c r="F272" s="261" t="s">
        <v>64</v>
      </c>
      <c r="G272" s="228">
        <f t="shared" si="222"/>
        <v>5</v>
      </c>
      <c r="H272" s="228" t="s">
        <v>182</v>
      </c>
      <c r="I272" s="228">
        <f t="shared" si="223"/>
        <v>9</v>
      </c>
      <c r="J272" s="228">
        <f t="shared" si="223"/>
        <v>9</v>
      </c>
      <c r="K272" s="228" t="s">
        <v>182</v>
      </c>
      <c r="L272" s="228" t="s">
        <v>182</v>
      </c>
      <c r="M272" s="228" t="s">
        <v>182</v>
      </c>
      <c r="N272" s="228" t="s">
        <v>182</v>
      </c>
      <c r="O272" s="228" t="s">
        <v>182</v>
      </c>
      <c r="P272" s="228" t="s">
        <v>182</v>
      </c>
      <c r="Q272" s="228" t="s">
        <v>182</v>
      </c>
      <c r="R272" s="228" t="s">
        <v>182</v>
      </c>
      <c r="S272" s="228" t="s">
        <v>182</v>
      </c>
      <c r="T272" s="228">
        <f t="shared" si="202"/>
        <v>23</v>
      </c>
      <c r="U272" s="262">
        <f t="shared" si="224"/>
        <v>7.666666666666667</v>
      </c>
    </row>
    <row r="273" spans="1:21" ht="21" customHeight="1" x14ac:dyDescent="0.25">
      <c r="A273" s="246"/>
      <c r="B273" s="246"/>
      <c r="C273" s="246"/>
      <c r="D273" s="246"/>
      <c r="E273" s="248" t="s">
        <v>181</v>
      </c>
      <c r="F273" s="258"/>
      <c r="G273" s="259">
        <v>1</v>
      </c>
      <c r="H273" s="259">
        <v>2</v>
      </c>
      <c r="I273" s="259">
        <v>3</v>
      </c>
      <c r="J273" s="259">
        <v>4</v>
      </c>
      <c r="K273" s="259">
        <v>5</v>
      </c>
      <c r="L273" s="259">
        <v>6</v>
      </c>
      <c r="M273" s="259">
        <v>7</v>
      </c>
      <c r="N273" s="259">
        <v>8</v>
      </c>
      <c r="O273" s="259">
        <v>9</v>
      </c>
      <c r="P273" s="259">
        <v>10</v>
      </c>
      <c r="Q273" s="259">
        <v>11</v>
      </c>
      <c r="R273" s="259">
        <v>12</v>
      </c>
      <c r="S273" s="259">
        <v>13</v>
      </c>
      <c r="T273" s="259" t="s">
        <v>168</v>
      </c>
      <c r="U273" s="260" t="s">
        <v>184</v>
      </c>
    </row>
    <row r="274" spans="1:21" ht="21" customHeight="1" x14ac:dyDescent="0.25">
      <c r="A274" s="246"/>
      <c r="B274" s="246"/>
      <c r="C274" s="246"/>
      <c r="D274" s="246">
        <v>6</v>
      </c>
      <c r="E274" s="249" t="s">
        <v>10</v>
      </c>
      <c r="F274" s="261" t="s">
        <v>26</v>
      </c>
      <c r="G274" s="228">
        <f t="shared" ref="G274:N280" si="225">VLOOKUP(($E274&amp;G$209),$B$3:$M$205,$D274,0)</f>
        <v>10</v>
      </c>
      <c r="H274" s="228">
        <f t="shared" si="225"/>
        <v>6</v>
      </c>
      <c r="I274" s="228">
        <f t="shared" si="225"/>
        <v>5</v>
      </c>
      <c r="J274" s="228">
        <f t="shared" si="225"/>
        <v>2</v>
      </c>
      <c r="K274" s="228">
        <f t="shared" si="225"/>
        <v>5</v>
      </c>
      <c r="L274" s="228">
        <f t="shared" si="225"/>
        <v>11</v>
      </c>
      <c r="M274" s="228">
        <f t="shared" si="225"/>
        <v>20</v>
      </c>
      <c r="N274" s="228">
        <f t="shared" si="225"/>
        <v>18</v>
      </c>
      <c r="O274" s="228" t="s">
        <v>182</v>
      </c>
      <c r="P274" s="228">
        <f t="shared" ref="P274:S280" si="226">VLOOKUP(($E274&amp;P$209),$B$3:$M$205,$D274,0)</f>
        <v>16</v>
      </c>
      <c r="Q274" s="228">
        <f t="shared" si="226"/>
        <v>9</v>
      </c>
      <c r="R274" s="228">
        <f t="shared" si="226"/>
        <v>12</v>
      </c>
      <c r="S274" s="228">
        <f t="shared" si="226"/>
        <v>2</v>
      </c>
      <c r="T274" s="228">
        <f t="shared" si="202"/>
        <v>116</v>
      </c>
      <c r="U274" s="262">
        <f>T274/12</f>
        <v>9.6666666666666661</v>
      </c>
    </row>
    <row r="275" spans="1:21" ht="21" customHeight="1" x14ac:dyDescent="0.25">
      <c r="A275" s="246"/>
      <c r="B275" s="246"/>
      <c r="C275" s="246"/>
      <c r="D275" s="246">
        <v>7</v>
      </c>
      <c r="E275" s="250" t="s">
        <v>10</v>
      </c>
      <c r="F275" s="263" t="s">
        <v>63</v>
      </c>
      <c r="G275" s="228">
        <f t="shared" si="225"/>
        <v>2</v>
      </c>
      <c r="H275" s="228">
        <f t="shared" si="225"/>
        <v>2</v>
      </c>
      <c r="I275" s="228">
        <f t="shared" si="225"/>
        <v>2</v>
      </c>
      <c r="J275" s="228">
        <f t="shared" si="225"/>
        <v>0</v>
      </c>
      <c r="K275" s="228">
        <f t="shared" si="225"/>
        <v>3</v>
      </c>
      <c r="L275" s="228">
        <f t="shared" si="225"/>
        <v>2</v>
      </c>
      <c r="M275" s="228">
        <f t="shared" si="225"/>
        <v>3</v>
      </c>
      <c r="N275" s="228">
        <f t="shared" si="225"/>
        <v>1</v>
      </c>
      <c r="O275" s="228" t="s">
        <v>182</v>
      </c>
      <c r="P275" s="228">
        <f t="shared" si="226"/>
        <v>5</v>
      </c>
      <c r="Q275" s="228">
        <f t="shared" si="226"/>
        <v>1</v>
      </c>
      <c r="R275" s="228">
        <f t="shared" si="226"/>
        <v>1</v>
      </c>
      <c r="S275" s="228">
        <f t="shared" si="226"/>
        <v>4</v>
      </c>
      <c r="T275" s="228">
        <f t="shared" si="202"/>
        <v>26</v>
      </c>
      <c r="U275" s="262">
        <f t="shared" ref="U275:U280" si="227">T275/12</f>
        <v>2.1666666666666665</v>
      </c>
    </row>
    <row r="276" spans="1:21" ht="21" customHeight="1" x14ac:dyDescent="0.25">
      <c r="A276" s="246"/>
      <c r="B276" s="246"/>
      <c r="C276" s="246"/>
      <c r="D276" s="246">
        <v>8</v>
      </c>
      <c r="E276" s="250" t="s">
        <v>10</v>
      </c>
      <c r="F276" s="261" t="s">
        <v>15</v>
      </c>
      <c r="G276" s="228">
        <f t="shared" si="225"/>
        <v>0</v>
      </c>
      <c r="H276" s="228">
        <f t="shared" si="225"/>
        <v>1</v>
      </c>
      <c r="I276" s="228">
        <f t="shared" si="225"/>
        <v>1</v>
      </c>
      <c r="J276" s="228">
        <f t="shared" si="225"/>
        <v>0</v>
      </c>
      <c r="K276" s="228">
        <f t="shared" si="225"/>
        <v>1</v>
      </c>
      <c r="L276" s="228">
        <f t="shared" si="225"/>
        <v>1</v>
      </c>
      <c r="M276" s="228">
        <f t="shared" si="225"/>
        <v>1</v>
      </c>
      <c r="N276" s="228">
        <f t="shared" si="225"/>
        <v>1</v>
      </c>
      <c r="O276" s="228" t="s">
        <v>182</v>
      </c>
      <c r="P276" s="228">
        <f t="shared" si="226"/>
        <v>1</v>
      </c>
      <c r="Q276" s="228">
        <f t="shared" si="226"/>
        <v>2</v>
      </c>
      <c r="R276" s="228">
        <f t="shared" si="226"/>
        <v>0</v>
      </c>
      <c r="S276" s="228">
        <f t="shared" si="226"/>
        <v>1</v>
      </c>
      <c r="T276" s="228">
        <f t="shared" si="202"/>
        <v>10</v>
      </c>
      <c r="U276" s="262">
        <f t="shared" si="227"/>
        <v>0.83333333333333337</v>
      </c>
    </row>
    <row r="277" spans="1:21" ht="21" customHeight="1" x14ac:dyDescent="0.25">
      <c r="A277" s="246"/>
      <c r="B277" s="246"/>
      <c r="C277" s="246"/>
      <c r="D277" s="247">
        <v>9</v>
      </c>
      <c r="E277" s="250" t="s">
        <v>10</v>
      </c>
      <c r="F277" s="261" t="s">
        <v>18</v>
      </c>
      <c r="G277" s="228">
        <f t="shared" si="225"/>
        <v>0</v>
      </c>
      <c r="H277" s="228">
        <f t="shared" si="225"/>
        <v>1</v>
      </c>
      <c r="I277" s="228">
        <f t="shared" si="225"/>
        <v>9</v>
      </c>
      <c r="J277" s="228">
        <f t="shared" si="225"/>
        <v>4</v>
      </c>
      <c r="K277" s="228">
        <f t="shared" si="225"/>
        <v>1</v>
      </c>
      <c r="L277" s="228">
        <f t="shared" si="225"/>
        <v>3</v>
      </c>
      <c r="M277" s="228">
        <f t="shared" si="225"/>
        <v>3</v>
      </c>
      <c r="N277" s="228">
        <f t="shared" si="225"/>
        <v>5</v>
      </c>
      <c r="O277" s="228" t="s">
        <v>182</v>
      </c>
      <c r="P277" s="228">
        <f t="shared" si="226"/>
        <v>5</v>
      </c>
      <c r="Q277" s="228">
        <f t="shared" si="226"/>
        <v>3</v>
      </c>
      <c r="R277" s="228">
        <f t="shared" si="226"/>
        <v>3</v>
      </c>
      <c r="S277" s="228">
        <f t="shared" si="226"/>
        <v>2</v>
      </c>
      <c r="T277" s="228">
        <f t="shared" si="202"/>
        <v>39</v>
      </c>
      <c r="U277" s="262">
        <f t="shared" si="227"/>
        <v>3.25</v>
      </c>
    </row>
    <row r="278" spans="1:21" ht="21" customHeight="1" x14ac:dyDescent="0.25">
      <c r="A278" s="246"/>
      <c r="B278" s="246"/>
      <c r="C278" s="246"/>
      <c r="D278" s="247">
        <v>10</v>
      </c>
      <c r="E278" s="250" t="s">
        <v>10</v>
      </c>
      <c r="F278" s="261" t="s">
        <v>17</v>
      </c>
      <c r="G278" s="228">
        <f t="shared" si="225"/>
        <v>0</v>
      </c>
      <c r="H278" s="228">
        <f t="shared" si="225"/>
        <v>0</v>
      </c>
      <c r="I278" s="228">
        <f t="shared" si="225"/>
        <v>0</v>
      </c>
      <c r="J278" s="228">
        <f t="shared" si="225"/>
        <v>0</v>
      </c>
      <c r="K278" s="228">
        <f t="shared" si="225"/>
        <v>0</v>
      </c>
      <c r="L278" s="228">
        <f t="shared" si="225"/>
        <v>0</v>
      </c>
      <c r="M278" s="228">
        <f t="shared" si="225"/>
        <v>0</v>
      </c>
      <c r="N278" s="228">
        <f t="shared" si="225"/>
        <v>0</v>
      </c>
      <c r="O278" s="228" t="s">
        <v>182</v>
      </c>
      <c r="P278" s="228">
        <f t="shared" si="226"/>
        <v>0</v>
      </c>
      <c r="Q278" s="228">
        <f t="shared" si="226"/>
        <v>0</v>
      </c>
      <c r="R278" s="228">
        <f t="shared" si="226"/>
        <v>0</v>
      </c>
      <c r="S278" s="228">
        <f t="shared" si="226"/>
        <v>0</v>
      </c>
      <c r="T278" s="228">
        <f t="shared" si="202"/>
        <v>0</v>
      </c>
      <c r="U278" s="262">
        <f t="shared" si="227"/>
        <v>0</v>
      </c>
    </row>
    <row r="279" spans="1:21" ht="21" customHeight="1" x14ac:dyDescent="0.25">
      <c r="A279" s="246"/>
      <c r="B279" s="246"/>
      <c r="C279" s="246"/>
      <c r="D279" s="247">
        <v>11</v>
      </c>
      <c r="E279" s="250" t="s">
        <v>10</v>
      </c>
      <c r="F279" s="261" t="s">
        <v>16</v>
      </c>
      <c r="G279" s="228">
        <f t="shared" si="225"/>
        <v>1</v>
      </c>
      <c r="H279" s="228">
        <f t="shared" si="225"/>
        <v>0</v>
      </c>
      <c r="I279" s="228">
        <f t="shared" si="225"/>
        <v>1</v>
      </c>
      <c r="J279" s="228">
        <f t="shared" si="225"/>
        <v>1</v>
      </c>
      <c r="K279" s="228">
        <f t="shared" si="225"/>
        <v>0</v>
      </c>
      <c r="L279" s="228">
        <f t="shared" si="225"/>
        <v>0</v>
      </c>
      <c r="M279" s="228">
        <f t="shared" si="225"/>
        <v>1</v>
      </c>
      <c r="N279" s="228">
        <f t="shared" si="225"/>
        <v>0</v>
      </c>
      <c r="O279" s="228" t="s">
        <v>182</v>
      </c>
      <c r="P279" s="228">
        <f t="shared" si="226"/>
        <v>2</v>
      </c>
      <c r="Q279" s="228">
        <f t="shared" si="226"/>
        <v>0</v>
      </c>
      <c r="R279" s="228">
        <f t="shared" si="226"/>
        <v>1</v>
      </c>
      <c r="S279" s="228">
        <f t="shared" si="226"/>
        <v>2</v>
      </c>
      <c r="T279" s="228">
        <f t="shared" si="202"/>
        <v>9</v>
      </c>
      <c r="U279" s="262">
        <f t="shared" si="227"/>
        <v>0.75</v>
      </c>
    </row>
    <row r="280" spans="1:21" ht="21" customHeight="1" x14ac:dyDescent="0.25">
      <c r="A280" s="246"/>
      <c r="B280" s="246"/>
      <c r="C280" s="246"/>
      <c r="D280" s="247">
        <v>12</v>
      </c>
      <c r="E280" s="251" t="s">
        <v>10</v>
      </c>
      <c r="F280" s="261" t="s">
        <v>64</v>
      </c>
      <c r="G280" s="228">
        <f t="shared" si="225"/>
        <v>13</v>
      </c>
      <c r="H280" s="228">
        <f t="shared" si="225"/>
        <v>12</v>
      </c>
      <c r="I280" s="228">
        <f t="shared" si="225"/>
        <v>18</v>
      </c>
      <c r="J280" s="228">
        <f t="shared" si="225"/>
        <v>5</v>
      </c>
      <c r="K280" s="228">
        <f t="shared" si="225"/>
        <v>13</v>
      </c>
      <c r="L280" s="228">
        <f t="shared" si="225"/>
        <v>19</v>
      </c>
      <c r="M280" s="228">
        <f t="shared" si="225"/>
        <v>29</v>
      </c>
      <c r="N280" s="228">
        <f t="shared" si="225"/>
        <v>26</v>
      </c>
      <c r="O280" s="228" t="s">
        <v>182</v>
      </c>
      <c r="P280" s="228">
        <f t="shared" si="226"/>
        <v>30</v>
      </c>
      <c r="Q280" s="228">
        <f t="shared" si="226"/>
        <v>16</v>
      </c>
      <c r="R280" s="228">
        <f t="shared" si="226"/>
        <v>16</v>
      </c>
      <c r="S280" s="228">
        <f t="shared" si="226"/>
        <v>11</v>
      </c>
      <c r="T280" s="228">
        <f t="shared" si="202"/>
        <v>208</v>
      </c>
      <c r="U280" s="262">
        <f t="shared" si="227"/>
        <v>17.333333333333332</v>
      </c>
    </row>
    <row r="281" spans="1:21" ht="21" customHeight="1" x14ac:dyDescent="0.25">
      <c r="A281" s="246"/>
      <c r="B281" s="246"/>
      <c r="C281" s="246"/>
      <c r="D281" s="246"/>
      <c r="E281" s="248" t="s">
        <v>181</v>
      </c>
      <c r="F281" s="258"/>
      <c r="G281" s="259">
        <v>1</v>
      </c>
      <c r="H281" s="259">
        <v>2</v>
      </c>
      <c r="I281" s="259">
        <v>3</v>
      </c>
      <c r="J281" s="259">
        <v>4</v>
      </c>
      <c r="K281" s="259">
        <v>5</v>
      </c>
      <c r="L281" s="259">
        <v>6</v>
      </c>
      <c r="M281" s="259">
        <v>7</v>
      </c>
      <c r="N281" s="259">
        <v>8</v>
      </c>
      <c r="O281" s="259">
        <v>9</v>
      </c>
      <c r="P281" s="259">
        <v>10</v>
      </c>
      <c r="Q281" s="259">
        <v>11</v>
      </c>
      <c r="R281" s="259">
        <v>12</v>
      </c>
      <c r="S281" s="259">
        <v>13</v>
      </c>
      <c r="T281" s="259" t="s">
        <v>168</v>
      </c>
      <c r="U281" s="260" t="s">
        <v>184</v>
      </c>
    </row>
    <row r="282" spans="1:21" ht="21" customHeight="1" x14ac:dyDescent="0.25">
      <c r="A282" s="246"/>
      <c r="B282" s="246"/>
      <c r="C282" s="246"/>
      <c r="D282" s="246">
        <v>6</v>
      </c>
      <c r="E282" s="249" t="s">
        <v>12</v>
      </c>
      <c r="F282" s="261" t="s">
        <v>26</v>
      </c>
      <c r="G282" s="228">
        <f t="shared" ref="G282:R288" si="228">VLOOKUP(($E282&amp;G$209),$B$3:$M$205,$D282,0)</f>
        <v>0</v>
      </c>
      <c r="H282" s="228">
        <f t="shared" si="228"/>
        <v>0</v>
      </c>
      <c r="I282" s="228">
        <f t="shared" si="228"/>
        <v>2</v>
      </c>
      <c r="J282" s="228">
        <f t="shared" si="228"/>
        <v>0</v>
      </c>
      <c r="K282" s="228">
        <f t="shared" si="228"/>
        <v>0</v>
      </c>
      <c r="L282" s="228">
        <f t="shared" si="228"/>
        <v>0</v>
      </c>
      <c r="M282" s="228">
        <f t="shared" si="228"/>
        <v>4</v>
      </c>
      <c r="N282" s="228">
        <f t="shared" si="228"/>
        <v>2</v>
      </c>
      <c r="O282" s="228">
        <f t="shared" si="228"/>
        <v>2</v>
      </c>
      <c r="P282" s="228">
        <f t="shared" si="228"/>
        <v>2</v>
      </c>
      <c r="Q282" s="228">
        <f t="shared" si="228"/>
        <v>4</v>
      </c>
      <c r="R282" s="228">
        <f t="shared" si="228"/>
        <v>0</v>
      </c>
      <c r="S282" s="228" t="s">
        <v>182</v>
      </c>
      <c r="T282" s="228">
        <f t="shared" si="202"/>
        <v>16</v>
      </c>
      <c r="U282" s="262">
        <f>T282/12</f>
        <v>1.3333333333333333</v>
      </c>
    </row>
    <row r="283" spans="1:21" ht="21" customHeight="1" x14ac:dyDescent="0.25">
      <c r="A283" s="246"/>
      <c r="B283" s="246"/>
      <c r="C283" s="246"/>
      <c r="D283" s="246">
        <v>7</v>
      </c>
      <c r="E283" s="250" t="s">
        <v>12</v>
      </c>
      <c r="F283" s="263" t="s">
        <v>63</v>
      </c>
      <c r="G283" s="228">
        <f t="shared" si="228"/>
        <v>1</v>
      </c>
      <c r="H283" s="228">
        <f t="shared" si="228"/>
        <v>0</v>
      </c>
      <c r="I283" s="228">
        <f t="shared" si="228"/>
        <v>1</v>
      </c>
      <c r="J283" s="228">
        <f t="shared" si="228"/>
        <v>2</v>
      </c>
      <c r="K283" s="228">
        <f t="shared" si="228"/>
        <v>0</v>
      </c>
      <c r="L283" s="228">
        <f t="shared" si="228"/>
        <v>0</v>
      </c>
      <c r="M283" s="228">
        <f t="shared" si="228"/>
        <v>6</v>
      </c>
      <c r="N283" s="228">
        <f t="shared" si="228"/>
        <v>3</v>
      </c>
      <c r="O283" s="228">
        <f t="shared" si="228"/>
        <v>4</v>
      </c>
      <c r="P283" s="228">
        <f t="shared" si="228"/>
        <v>1</v>
      </c>
      <c r="Q283" s="228">
        <f t="shared" si="228"/>
        <v>7</v>
      </c>
      <c r="R283" s="228">
        <f t="shared" si="228"/>
        <v>0</v>
      </c>
      <c r="S283" s="228" t="s">
        <v>182</v>
      </c>
      <c r="T283" s="228">
        <f t="shared" si="202"/>
        <v>25</v>
      </c>
      <c r="U283" s="262">
        <f t="shared" ref="U283:U288" si="229">T283/12</f>
        <v>2.0833333333333335</v>
      </c>
    </row>
    <row r="284" spans="1:21" ht="21" customHeight="1" x14ac:dyDescent="0.25">
      <c r="A284" s="246"/>
      <c r="B284" s="246"/>
      <c r="C284" s="246"/>
      <c r="D284" s="246">
        <v>8</v>
      </c>
      <c r="E284" s="250" t="s">
        <v>12</v>
      </c>
      <c r="F284" s="261" t="s">
        <v>15</v>
      </c>
      <c r="G284" s="228">
        <f t="shared" si="228"/>
        <v>0</v>
      </c>
      <c r="H284" s="228">
        <f t="shared" si="228"/>
        <v>0</v>
      </c>
      <c r="I284" s="228">
        <f t="shared" si="228"/>
        <v>1</v>
      </c>
      <c r="J284" s="228">
        <f t="shared" si="228"/>
        <v>0</v>
      </c>
      <c r="K284" s="228">
        <f t="shared" si="228"/>
        <v>0</v>
      </c>
      <c r="L284" s="228">
        <f t="shared" si="228"/>
        <v>0</v>
      </c>
      <c r="M284" s="228">
        <f t="shared" si="228"/>
        <v>0</v>
      </c>
      <c r="N284" s="228">
        <f t="shared" si="228"/>
        <v>0</v>
      </c>
      <c r="O284" s="228">
        <f t="shared" si="228"/>
        <v>0</v>
      </c>
      <c r="P284" s="228">
        <f t="shared" si="228"/>
        <v>0</v>
      </c>
      <c r="Q284" s="228">
        <f t="shared" si="228"/>
        <v>0</v>
      </c>
      <c r="R284" s="228">
        <f t="shared" si="228"/>
        <v>0</v>
      </c>
      <c r="S284" s="228" t="s">
        <v>182</v>
      </c>
      <c r="T284" s="228">
        <f t="shared" si="202"/>
        <v>1</v>
      </c>
      <c r="U284" s="262">
        <f t="shared" si="229"/>
        <v>8.3333333333333329E-2</v>
      </c>
    </row>
    <row r="285" spans="1:21" ht="21" customHeight="1" x14ac:dyDescent="0.25">
      <c r="A285" s="246"/>
      <c r="B285" s="246"/>
      <c r="C285" s="246"/>
      <c r="D285" s="247">
        <v>9</v>
      </c>
      <c r="E285" s="250" t="s">
        <v>12</v>
      </c>
      <c r="F285" s="261" t="s">
        <v>18</v>
      </c>
      <c r="G285" s="228">
        <f t="shared" si="228"/>
        <v>0</v>
      </c>
      <c r="H285" s="228">
        <f t="shared" si="228"/>
        <v>0</v>
      </c>
      <c r="I285" s="228">
        <f t="shared" si="228"/>
        <v>0</v>
      </c>
      <c r="J285" s="228">
        <f t="shared" si="228"/>
        <v>0</v>
      </c>
      <c r="K285" s="228">
        <f t="shared" si="228"/>
        <v>0</v>
      </c>
      <c r="L285" s="228">
        <f t="shared" si="228"/>
        <v>0</v>
      </c>
      <c r="M285" s="228">
        <f t="shared" si="228"/>
        <v>0</v>
      </c>
      <c r="N285" s="228">
        <f t="shared" si="228"/>
        <v>0</v>
      </c>
      <c r="O285" s="228">
        <f t="shared" si="228"/>
        <v>0</v>
      </c>
      <c r="P285" s="228">
        <f t="shared" si="228"/>
        <v>0</v>
      </c>
      <c r="Q285" s="228">
        <f t="shared" si="228"/>
        <v>0</v>
      </c>
      <c r="R285" s="228">
        <f t="shared" si="228"/>
        <v>0</v>
      </c>
      <c r="S285" s="228" t="s">
        <v>182</v>
      </c>
      <c r="T285" s="228">
        <f t="shared" si="202"/>
        <v>0</v>
      </c>
      <c r="U285" s="262">
        <f t="shared" si="229"/>
        <v>0</v>
      </c>
    </row>
    <row r="286" spans="1:21" ht="21" customHeight="1" x14ac:dyDescent="0.25">
      <c r="A286" s="246"/>
      <c r="B286" s="246"/>
      <c r="C286" s="246"/>
      <c r="D286" s="247">
        <v>10</v>
      </c>
      <c r="E286" s="250" t="s">
        <v>12</v>
      </c>
      <c r="F286" s="261" t="s">
        <v>17</v>
      </c>
      <c r="G286" s="228">
        <f t="shared" si="228"/>
        <v>0</v>
      </c>
      <c r="H286" s="228">
        <f t="shared" si="228"/>
        <v>0</v>
      </c>
      <c r="I286" s="228">
        <f t="shared" si="228"/>
        <v>2</v>
      </c>
      <c r="J286" s="228">
        <f t="shared" si="228"/>
        <v>0</v>
      </c>
      <c r="K286" s="228">
        <f t="shared" si="228"/>
        <v>0</v>
      </c>
      <c r="L286" s="228">
        <f t="shared" si="228"/>
        <v>0</v>
      </c>
      <c r="M286" s="228">
        <f t="shared" si="228"/>
        <v>2</v>
      </c>
      <c r="N286" s="228">
        <f t="shared" si="228"/>
        <v>1</v>
      </c>
      <c r="O286" s="228">
        <f t="shared" si="228"/>
        <v>1</v>
      </c>
      <c r="P286" s="228">
        <f t="shared" si="228"/>
        <v>0</v>
      </c>
      <c r="Q286" s="228">
        <f t="shared" si="228"/>
        <v>1</v>
      </c>
      <c r="R286" s="228">
        <f t="shared" si="228"/>
        <v>0</v>
      </c>
      <c r="S286" s="228" t="s">
        <v>182</v>
      </c>
      <c r="T286" s="228">
        <f t="shared" si="202"/>
        <v>7</v>
      </c>
      <c r="U286" s="262">
        <f t="shared" si="229"/>
        <v>0.58333333333333337</v>
      </c>
    </row>
    <row r="287" spans="1:21" ht="21" customHeight="1" x14ac:dyDescent="0.25">
      <c r="A287" s="246"/>
      <c r="B287" s="246"/>
      <c r="C287" s="246"/>
      <c r="D287" s="247">
        <v>11</v>
      </c>
      <c r="E287" s="250" t="s">
        <v>12</v>
      </c>
      <c r="F287" s="261" t="s">
        <v>16</v>
      </c>
      <c r="G287" s="228">
        <f t="shared" si="228"/>
        <v>1</v>
      </c>
      <c r="H287" s="228">
        <f t="shared" si="228"/>
        <v>0</v>
      </c>
      <c r="I287" s="228">
        <f t="shared" si="228"/>
        <v>0</v>
      </c>
      <c r="J287" s="228">
        <f t="shared" si="228"/>
        <v>0</v>
      </c>
      <c r="K287" s="228">
        <f t="shared" si="228"/>
        <v>0</v>
      </c>
      <c r="L287" s="228">
        <f t="shared" si="228"/>
        <v>0</v>
      </c>
      <c r="M287" s="228">
        <f t="shared" si="228"/>
        <v>0</v>
      </c>
      <c r="N287" s="228">
        <f t="shared" si="228"/>
        <v>1</v>
      </c>
      <c r="O287" s="228">
        <f t="shared" si="228"/>
        <v>1</v>
      </c>
      <c r="P287" s="228">
        <f t="shared" si="228"/>
        <v>1</v>
      </c>
      <c r="Q287" s="228">
        <f t="shared" si="228"/>
        <v>1</v>
      </c>
      <c r="R287" s="228">
        <f t="shared" si="228"/>
        <v>0</v>
      </c>
      <c r="S287" s="228" t="s">
        <v>182</v>
      </c>
      <c r="T287" s="228">
        <f t="shared" si="202"/>
        <v>5</v>
      </c>
      <c r="U287" s="262">
        <f t="shared" si="229"/>
        <v>0.41666666666666669</v>
      </c>
    </row>
    <row r="288" spans="1:21" ht="21" customHeight="1" x14ac:dyDescent="0.25">
      <c r="A288" s="246"/>
      <c r="B288" s="246"/>
      <c r="C288" s="246"/>
      <c r="D288" s="247">
        <v>12</v>
      </c>
      <c r="E288" s="251" t="s">
        <v>12</v>
      </c>
      <c r="F288" s="261" t="s">
        <v>64</v>
      </c>
      <c r="G288" s="228">
        <f t="shared" si="228"/>
        <v>1</v>
      </c>
      <c r="H288" s="228">
        <f t="shared" si="228"/>
        <v>0</v>
      </c>
      <c r="I288" s="228">
        <f t="shared" si="228"/>
        <v>9</v>
      </c>
      <c r="J288" s="228">
        <f t="shared" si="228"/>
        <v>4</v>
      </c>
      <c r="K288" s="228">
        <f t="shared" si="228"/>
        <v>0</v>
      </c>
      <c r="L288" s="228">
        <f t="shared" si="228"/>
        <v>0</v>
      </c>
      <c r="M288" s="228">
        <f t="shared" si="228"/>
        <v>20</v>
      </c>
      <c r="N288" s="228">
        <f t="shared" si="228"/>
        <v>9</v>
      </c>
      <c r="O288" s="228">
        <f t="shared" si="228"/>
        <v>11</v>
      </c>
      <c r="P288" s="228">
        <f t="shared" si="228"/>
        <v>3</v>
      </c>
      <c r="Q288" s="228">
        <f t="shared" si="228"/>
        <v>19</v>
      </c>
      <c r="R288" s="228">
        <f t="shared" si="228"/>
        <v>0</v>
      </c>
      <c r="S288" s="228" t="s">
        <v>182</v>
      </c>
      <c r="T288" s="228">
        <f t="shared" si="202"/>
        <v>76</v>
      </c>
      <c r="U288" s="262">
        <f t="shared" si="229"/>
        <v>6.333333333333333</v>
      </c>
    </row>
    <row r="289" spans="1:21" ht="21" customHeight="1" x14ac:dyDescent="0.25">
      <c r="A289" s="246"/>
      <c r="B289" s="246"/>
      <c r="C289" s="246"/>
      <c r="D289" s="246"/>
      <c r="E289" s="248" t="s">
        <v>181</v>
      </c>
      <c r="F289" s="258"/>
      <c r="G289" s="259">
        <v>1</v>
      </c>
      <c r="H289" s="259">
        <v>2</v>
      </c>
      <c r="I289" s="259">
        <v>3</v>
      </c>
      <c r="J289" s="259">
        <v>4</v>
      </c>
      <c r="K289" s="259">
        <v>5</v>
      </c>
      <c r="L289" s="259">
        <v>6</v>
      </c>
      <c r="M289" s="259">
        <v>7</v>
      </c>
      <c r="N289" s="259">
        <v>8</v>
      </c>
      <c r="O289" s="259">
        <v>9</v>
      </c>
      <c r="P289" s="259">
        <v>10</v>
      </c>
      <c r="Q289" s="259">
        <v>11</v>
      </c>
      <c r="R289" s="259">
        <v>12</v>
      </c>
      <c r="S289" s="259">
        <v>13</v>
      </c>
      <c r="T289" s="259" t="s">
        <v>168</v>
      </c>
      <c r="U289" s="260" t="s">
        <v>184</v>
      </c>
    </row>
    <row r="290" spans="1:21" ht="21" customHeight="1" x14ac:dyDescent="0.25">
      <c r="A290" s="246"/>
      <c r="B290" s="246"/>
      <c r="C290" s="246"/>
      <c r="D290" s="246">
        <v>6</v>
      </c>
      <c r="E290" s="249" t="s">
        <v>7</v>
      </c>
      <c r="F290" s="261" t="s">
        <v>26</v>
      </c>
      <c r="G290" s="228">
        <f t="shared" ref="G290:G296" si="230">VLOOKUP(($E290&amp;G$209),$B$3:$M$205,$D290,0)</f>
        <v>0</v>
      </c>
      <c r="H290" s="228" t="s">
        <v>182</v>
      </c>
      <c r="I290" s="228">
        <f t="shared" ref="I290:J296" si="231">VLOOKUP(($E290&amp;I$209),$B$3:$M$205,$D290,0)</f>
        <v>10</v>
      </c>
      <c r="J290" s="228">
        <f t="shared" si="231"/>
        <v>3</v>
      </c>
      <c r="K290" s="228" t="s">
        <v>182</v>
      </c>
      <c r="L290" s="228" t="s">
        <v>182</v>
      </c>
      <c r="M290" s="228" t="s">
        <v>182</v>
      </c>
      <c r="N290" s="228">
        <f t="shared" ref="N290:O296" si="232">VLOOKUP(($E290&amp;N$209),$B$3:$M$205,$D290,0)</f>
        <v>8</v>
      </c>
      <c r="O290" s="228">
        <f t="shared" si="232"/>
        <v>3</v>
      </c>
      <c r="P290" s="228" t="s">
        <v>182</v>
      </c>
      <c r="Q290" s="228" t="s">
        <v>182</v>
      </c>
      <c r="R290" s="228" t="s">
        <v>182</v>
      </c>
      <c r="S290" s="228">
        <f t="shared" ref="S290:S296" si="233">VLOOKUP(($E290&amp;S$209),$B$3:$M$205,$D290,0)</f>
        <v>0</v>
      </c>
      <c r="T290" s="228">
        <f t="shared" si="202"/>
        <v>24</v>
      </c>
      <c r="U290" s="262">
        <f>T290/6</f>
        <v>4</v>
      </c>
    </row>
    <row r="291" spans="1:21" ht="21" customHeight="1" x14ac:dyDescent="0.25">
      <c r="A291" s="246"/>
      <c r="B291" s="246"/>
      <c r="C291" s="246"/>
      <c r="D291" s="246">
        <v>7</v>
      </c>
      <c r="E291" s="250" t="s">
        <v>7</v>
      </c>
      <c r="F291" s="263" t="s">
        <v>63</v>
      </c>
      <c r="G291" s="228">
        <f t="shared" si="230"/>
        <v>0</v>
      </c>
      <c r="H291" s="228" t="s">
        <v>182</v>
      </c>
      <c r="I291" s="228">
        <f t="shared" si="231"/>
        <v>6</v>
      </c>
      <c r="J291" s="228">
        <f t="shared" si="231"/>
        <v>4</v>
      </c>
      <c r="K291" s="228" t="s">
        <v>182</v>
      </c>
      <c r="L291" s="228" t="s">
        <v>182</v>
      </c>
      <c r="M291" s="228" t="s">
        <v>182</v>
      </c>
      <c r="N291" s="228">
        <f t="shared" si="232"/>
        <v>3</v>
      </c>
      <c r="O291" s="228">
        <f t="shared" si="232"/>
        <v>0</v>
      </c>
      <c r="P291" s="228" t="s">
        <v>182</v>
      </c>
      <c r="Q291" s="228" t="s">
        <v>182</v>
      </c>
      <c r="R291" s="228" t="s">
        <v>182</v>
      </c>
      <c r="S291" s="228">
        <f t="shared" si="233"/>
        <v>1</v>
      </c>
      <c r="T291" s="228">
        <f t="shared" si="202"/>
        <v>14</v>
      </c>
      <c r="U291" s="262">
        <f t="shared" ref="U291:U296" si="234">T291/6</f>
        <v>2.3333333333333335</v>
      </c>
    </row>
    <row r="292" spans="1:21" ht="21" customHeight="1" x14ac:dyDescent="0.25">
      <c r="A292" s="246"/>
      <c r="B292" s="246"/>
      <c r="C292" s="246"/>
      <c r="D292" s="246">
        <v>8</v>
      </c>
      <c r="E292" s="250" t="s">
        <v>7</v>
      </c>
      <c r="F292" s="261" t="s">
        <v>15</v>
      </c>
      <c r="G292" s="228">
        <f t="shared" si="230"/>
        <v>0</v>
      </c>
      <c r="H292" s="228" t="s">
        <v>182</v>
      </c>
      <c r="I292" s="228">
        <f t="shared" si="231"/>
        <v>0</v>
      </c>
      <c r="J292" s="228">
        <f t="shared" si="231"/>
        <v>0</v>
      </c>
      <c r="K292" s="228" t="s">
        <v>182</v>
      </c>
      <c r="L292" s="228" t="s">
        <v>182</v>
      </c>
      <c r="M292" s="228" t="s">
        <v>182</v>
      </c>
      <c r="N292" s="228">
        <f t="shared" si="232"/>
        <v>1</v>
      </c>
      <c r="O292" s="228">
        <f t="shared" si="232"/>
        <v>2</v>
      </c>
      <c r="P292" s="228" t="s">
        <v>182</v>
      </c>
      <c r="Q292" s="228" t="s">
        <v>182</v>
      </c>
      <c r="R292" s="228" t="s">
        <v>182</v>
      </c>
      <c r="S292" s="228">
        <f t="shared" si="233"/>
        <v>0</v>
      </c>
      <c r="T292" s="228">
        <f t="shared" ref="T292:T344" si="235">SUM(G292:S292)</f>
        <v>3</v>
      </c>
      <c r="U292" s="262">
        <f t="shared" si="234"/>
        <v>0.5</v>
      </c>
    </row>
    <row r="293" spans="1:21" ht="21" customHeight="1" x14ac:dyDescent="0.25">
      <c r="A293" s="246"/>
      <c r="B293" s="246"/>
      <c r="C293" s="246"/>
      <c r="D293" s="247">
        <v>9</v>
      </c>
      <c r="E293" s="250" t="s">
        <v>7</v>
      </c>
      <c r="F293" s="261" t="s">
        <v>18</v>
      </c>
      <c r="G293" s="228">
        <f t="shared" si="230"/>
        <v>0</v>
      </c>
      <c r="H293" s="228" t="s">
        <v>182</v>
      </c>
      <c r="I293" s="228">
        <f t="shared" si="231"/>
        <v>0</v>
      </c>
      <c r="J293" s="228">
        <f t="shared" si="231"/>
        <v>0</v>
      </c>
      <c r="K293" s="228" t="s">
        <v>182</v>
      </c>
      <c r="L293" s="228" t="s">
        <v>182</v>
      </c>
      <c r="M293" s="228" t="s">
        <v>182</v>
      </c>
      <c r="N293" s="228">
        <f t="shared" si="232"/>
        <v>0</v>
      </c>
      <c r="O293" s="228">
        <f t="shared" si="232"/>
        <v>2</v>
      </c>
      <c r="P293" s="228" t="s">
        <v>182</v>
      </c>
      <c r="Q293" s="228" t="s">
        <v>182</v>
      </c>
      <c r="R293" s="228" t="s">
        <v>182</v>
      </c>
      <c r="S293" s="228">
        <f t="shared" si="233"/>
        <v>0</v>
      </c>
      <c r="T293" s="228">
        <f t="shared" si="235"/>
        <v>2</v>
      </c>
      <c r="U293" s="262">
        <f t="shared" si="234"/>
        <v>0.33333333333333331</v>
      </c>
    </row>
    <row r="294" spans="1:21" ht="21" customHeight="1" x14ac:dyDescent="0.25">
      <c r="A294" s="246"/>
      <c r="B294" s="246"/>
      <c r="C294" s="246"/>
      <c r="D294" s="247">
        <v>10</v>
      </c>
      <c r="E294" s="250" t="s">
        <v>7</v>
      </c>
      <c r="F294" s="261" t="s">
        <v>17</v>
      </c>
      <c r="G294" s="228">
        <f t="shared" si="230"/>
        <v>0</v>
      </c>
      <c r="H294" s="228" t="s">
        <v>182</v>
      </c>
      <c r="I294" s="228">
        <f t="shared" si="231"/>
        <v>0</v>
      </c>
      <c r="J294" s="228">
        <f t="shared" si="231"/>
        <v>0</v>
      </c>
      <c r="K294" s="228" t="s">
        <v>182</v>
      </c>
      <c r="L294" s="228" t="s">
        <v>182</v>
      </c>
      <c r="M294" s="228" t="s">
        <v>182</v>
      </c>
      <c r="N294" s="228">
        <f t="shared" si="232"/>
        <v>0</v>
      </c>
      <c r="O294" s="228">
        <f t="shared" si="232"/>
        <v>0</v>
      </c>
      <c r="P294" s="228" t="s">
        <v>182</v>
      </c>
      <c r="Q294" s="228" t="s">
        <v>182</v>
      </c>
      <c r="R294" s="228" t="s">
        <v>182</v>
      </c>
      <c r="S294" s="228">
        <f t="shared" si="233"/>
        <v>0</v>
      </c>
      <c r="T294" s="228">
        <f t="shared" si="235"/>
        <v>0</v>
      </c>
      <c r="U294" s="262">
        <f t="shared" si="234"/>
        <v>0</v>
      </c>
    </row>
    <row r="295" spans="1:21" ht="21" customHeight="1" x14ac:dyDescent="0.25">
      <c r="A295" s="246"/>
      <c r="B295" s="246"/>
      <c r="C295" s="246"/>
      <c r="D295" s="247">
        <v>11</v>
      </c>
      <c r="E295" s="250" t="s">
        <v>7</v>
      </c>
      <c r="F295" s="261" t="s">
        <v>16</v>
      </c>
      <c r="G295" s="228">
        <f t="shared" si="230"/>
        <v>0</v>
      </c>
      <c r="H295" s="228" t="s">
        <v>182</v>
      </c>
      <c r="I295" s="228">
        <f t="shared" si="231"/>
        <v>1</v>
      </c>
      <c r="J295" s="228">
        <f t="shared" si="231"/>
        <v>2</v>
      </c>
      <c r="K295" s="228" t="s">
        <v>182</v>
      </c>
      <c r="L295" s="228" t="s">
        <v>182</v>
      </c>
      <c r="M295" s="228" t="s">
        <v>182</v>
      </c>
      <c r="N295" s="228">
        <f t="shared" si="232"/>
        <v>1</v>
      </c>
      <c r="O295" s="228">
        <f t="shared" si="232"/>
        <v>1</v>
      </c>
      <c r="P295" s="228" t="s">
        <v>182</v>
      </c>
      <c r="Q295" s="228" t="s">
        <v>182</v>
      </c>
      <c r="R295" s="228" t="s">
        <v>182</v>
      </c>
      <c r="S295" s="228">
        <f t="shared" si="233"/>
        <v>2</v>
      </c>
      <c r="T295" s="228">
        <f t="shared" si="235"/>
        <v>7</v>
      </c>
      <c r="U295" s="262">
        <f t="shared" si="234"/>
        <v>1.1666666666666667</v>
      </c>
    </row>
    <row r="296" spans="1:21" ht="21" customHeight="1" x14ac:dyDescent="0.25">
      <c r="A296" s="246"/>
      <c r="B296" s="246"/>
      <c r="C296" s="246"/>
      <c r="D296" s="247">
        <v>12</v>
      </c>
      <c r="E296" s="251" t="s">
        <v>7</v>
      </c>
      <c r="F296" s="261" t="s">
        <v>64</v>
      </c>
      <c r="G296" s="228">
        <f t="shared" si="230"/>
        <v>0</v>
      </c>
      <c r="H296" s="228" t="s">
        <v>182</v>
      </c>
      <c r="I296" s="228">
        <f t="shared" si="231"/>
        <v>21</v>
      </c>
      <c r="J296" s="228">
        <f t="shared" si="231"/>
        <v>9</v>
      </c>
      <c r="K296" s="228" t="s">
        <v>182</v>
      </c>
      <c r="L296" s="228" t="s">
        <v>182</v>
      </c>
      <c r="M296" s="228" t="s">
        <v>182</v>
      </c>
      <c r="N296" s="228">
        <f t="shared" si="232"/>
        <v>14</v>
      </c>
      <c r="O296" s="228">
        <f t="shared" si="232"/>
        <v>6</v>
      </c>
      <c r="P296" s="228" t="s">
        <v>182</v>
      </c>
      <c r="Q296" s="228" t="s">
        <v>182</v>
      </c>
      <c r="R296" s="228" t="s">
        <v>182</v>
      </c>
      <c r="S296" s="228">
        <f t="shared" si="233"/>
        <v>0</v>
      </c>
      <c r="T296" s="228">
        <f t="shared" si="235"/>
        <v>50</v>
      </c>
      <c r="U296" s="262">
        <f t="shared" si="234"/>
        <v>8.3333333333333339</v>
      </c>
    </row>
    <row r="297" spans="1:21" ht="21" customHeight="1" x14ac:dyDescent="0.25">
      <c r="A297" s="246"/>
      <c r="B297" s="246"/>
      <c r="C297" s="246"/>
      <c r="D297" s="246"/>
      <c r="E297" s="248" t="s">
        <v>181</v>
      </c>
      <c r="F297" s="258"/>
      <c r="G297" s="259">
        <v>1</v>
      </c>
      <c r="H297" s="259">
        <v>2</v>
      </c>
      <c r="I297" s="259">
        <v>3</v>
      </c>
      <c r="J297" s="259">
        <v>4</v>
      </c>
      <c r="K297" s="259">
        <v>5</v>
      </c>
      <c r="L297" s="259">
        <v>6</v>
      </c>
      <c r="M297" s="259">
        <v>7</v>
      </c>
      <c r="N297" s="259">
        <v>8</v>
      </c>
      <c r="O297" s="259">
        <v>9</v>
      </c>
      <c r="P297" s="259">
        <v>10</v>
      </c>
      <c r="Q297" s="259">
        <v>11</v>
      </c>
      <c r="R297" s="259">
        <v>12</v>
      </c>
      <c r="S297" s="259">
        <v>13</v>
      </c>
      <c r="T297" s="259" t="s">
        <v>168</v>
      </c>
      <c r="U297" s="260" t="s">
        <v>184</v>
      </c>
    </row>
    <row r="298" spans="1:21" ht="21" customHeight="1" x14ac:dyDescent="0.25">
      <c r="A298" s="246"/>
      <c r="B298" s="246"/>
      <c r="C298" s="246"/>
      <c r="D298" s="246">
        <v>6</v>
      </c>
      <c r="E298" s="249" t="s">
        <v>4</v>
      </c>
      <c r="F298" s="261" t="s">
        <v>26</v>
      </c>
      <c r="G298" s="228">
        <f t="shared" ref="G298:H304" si="236">VLOOKUP(($E298&amp;G$209),$B$3:$M$205,$D298,0)</f>
        <v>9</v>
      </c>
      <c r="H298" s="228">
        <f t="shared" si="236"/>
        <v>9</v>
      </c>
      <c r="I298" s="228" t="s">
        <v>182</v>
      </c>
      <c r="J298" s="228">
        <f t="shared" ref="J298:S304" si="237">VLOOKUP(($E298&amp;J$209),$B$3:$M$205,$D298,0)</f>
        <v>4</v>
      </c>
      <c r="K298" s="228">
        <f t="shared" si="237"/>
        <v>17</v>
      </c>
      <c r="L298" s="228">
        <f t="shared" si="237"/>
        <v>6</v>
      </c>
      <c r="M298" s="228">
        <f t="shared" si="237"/>
        <v>2</v>
      </c>
      <c r="N298" s="228">
        <f t="shared" si="237"/>
        <v>7</v>
      </c>
      <c r="O298" s="228">
        <f t="shared" si="237"/>
        <v>6</v>
      </c>
      <c r="P298" s="228">
        <f t="shared" si="237"/>
        <v>6</v>
      </c>
      <c r="Q298" s="228">
        <f t="shared" si="237"/>
        <v>10</v>
      </c>
      <c r="R298" s="228">
        <f t="shared" si="237"/>
        <v>8</v>
      </c>
      <c r="S298" s="228">
        <f t="shared" si="237"/>
        <v>5</v>
      </c>
      <c r="T298" s="228">
        <f t="shared" si="235"/>
        <v>89</v>
      </c>
      <c r="U298" s="262">
        <f>T298/12</f>
        <v>7.416666666666667</v>
      </c>
    </row>
    <row r="299" spans="1:21" ht="21" customHeight="1" x14ac:dyDescent="0.25">
      <c r="A299" s="246"/>
      <c r="B299" s="246"/>
      <c r="C299" s="246"/>
      <c r="D299" s="246">
        <v>7</v>
      </c>
      <c r="E299" s="250" t="s">
        <v>4</v>
      </c>
      <c r="F299" s="263" t="s">
        <v>63</v>
      </c>
      <c r="G299" s="228">
        <f t="shared" si="236"/>
        <v>1</v>
      </c>
      <c r="H299" s="228">
        <f t="shared" si="236"/>
        <v>11</v>
      </c>
      <c r="I299" s="228" t="s">
        <v>182</v>
      </c>
      <c r="J299" s="228">
        <f t="shared" si="237"/>
        <v>10</v>
      </c>
      <c r="K299" s="228">
        <f t="shared" si="237"/>
        <v>3</v>
      </c>
      <c r="L299" s="228">
        <f t="shared" si="237"/>
        <v>6</v>
      </c>
      <c r="M299" s="228">
        <f t="shared" si="237"/>
        <v>3</v>
      </c>
      <c r="N299" s="228">
        <f t="shared" si="237"/>
        <v>5</v>
      </c>
      <c r="O299" s="228">
        <f t="shared" si="237"/>
        <v>7</v>
      </c>
      <c r="P299" s="228">
        <f t="shared" si="237"/>
        <v>8</v>
      </c>
      <c r="Q299" s="228">
        <f t="shared" si="237"/>
        <v>11</v>
      </c>
      <c r="R299" s="228">
        <f t="shared" si="237"/>
        <v>11</v>
      </c>
      <c r="S299" s="228">
        <f t="shared" si="237"/>
        <v>10</v>
      </c>
      <c r="T299" s="228">
        <f t="shared" si="235"/>
        <v>86</v>
      </c>
      <c r="U299" s="262">
        <f t="shared" ref="U299:U304" si="238">T299/12</f>
        <v>7.166666666666667</v>
      </c>
    </row>
    <row r="300" spans="1:21" ht="21" customHeight="1" x14ac:dyDescent="0.25">
      <c r="A300" s="246"/>
      <c r="B300" s="246"/>
      <c r="C300" s="246"/>
      <c r="D300" s="246">
        <v>8</v>
      </c>
      <c r="E300" s="250" t="s">
        <v>4</v>
      </c>
      <c r="F300" s="261" t="s">
        <v>15</v>
      </c>
      <c r="G300" s="228">
        <f t="shared" si="236"/>
        <v>0</v>
      </c>
      <c r="H300" s="228">
        <f t="shared" si="236"/>
        <v>1</v>
      </c>
      <c r="I300" s="228" t="s">
        <v>182</v>
      </c>
      <c r="J300" s="228">
        <f t="shared" si="237"/>
        <v>2</v>
      </c>
      <c r="K300" s="228">
        <f t="shared" si="237"/>
        <v>0</v>
      </c>
      <c r="L300" s="228">
        <f t="shared" si="237"/>
        <v>1</v>
      </c>
      <c r="M300" s="228">
        <f t="shared" si="237"/>
        <v>0</v>
      </c>
      <c r="N300" s="228">
        <f t="shared" si="237"/>
        <v>3</v>
      </c>
      <c r="O300" s="228">
        <f t="shared" si="237"/>
        <v>3</v>
      </c>
      <c r="P300" s="228">
        <f t="shared" si="237"/>
        <v>1</v>
      </c>
      <c r="Q300" s="228">
        <f t="shared" si="237"/>
        <v>1</v>
      </c>
      <c r="R300" s="228">
        <f t="shared" si="237"/>
        <v>2</v>
      </c>
      <c r="S300" s="228">
        <f t="shared" si="237"/>
        <v>0</v>
      </c>
      <c r="T300" s="228">
        <f t="shared" si="235"/>
        <v>14</v>
      </c>
      <c r="U300" s="262">
        <f t="shared" si="238"/>
        <v>1.1666666666666667</v>
      </c>
    </row>
    <row r="301" spans="1:21" ht="21" customHeight="1" x14ac:dyDescent="0.25">
      <c r="A301" s="246"/>
      <c r="B301" s="246"/>
      <c r="C301" s="246"/>
      <c r="D301" s="247">
        <v>9</v>
      </c>
      <c r="E301" s="250" t="s">
        <v>4</v>
      </c>
      <c r="F301" s="261" t="s">
        <v>18</v>
      </c>
      <c r="G301" s="228">
        <f t="shared" si="236"/>
        <v>0</v>
      </c>
      <c r="H301" s="228">
        <f t="shared" si="236"/>
        <v>1</v>
      </c>
      <c r="I301" s="228" t="s">
        <v>182</v>
      </c>
      <c r="J301" s="228">
        <f t="shared" si="237"/>
        <v>0</v>
      </c>
      <c r="K301" s="228">
        <f t="shared" si="237"/>
        <v>2</v>
      </c>
      <c r="L301" s="228">
        <f t="shared" si="237"/>
        <v>1</v>
      </c>
      <c r="M301" s="228">
        <f t="shared" si="237"/>
        <v>1</v>
      </c>
      <c r="N301" s="228">
        <f t="shared" si="237"/>
        <v>0</v>
      </c>
      <c r="O301" s="228">
        <f t="shared" si="237"/>
        <v>1</v>
      </c>
      <c r="P301" s="228">
        <f t="shared" si="237"/>
        <v>2</v>
      </c>
      <c r="Q301" s="228">
        <f t="shared" si="237"/>
        <v>0</v>
      </c>
      <c r="R301" s="228">
        <f t="shared" si="237"/>
        <v>2</v>
      </c>
      <c r="S301" s="228">
        <f t="shared" si="237"/>
        <v>1</v>
      </c>
      <c r="T301" s="228">
        <f t="shared" si="235"/>
        <v>11</v>
      </c>
      <c r="U301" s="262">
        <f t="shared" si="238"/>
        <v>0.91666666666666663</v>
      </c>
    </row>
    <row r="302" spans="1:21" ht="21" customHeight="1" x14ac:dyDescent="0.25">
      <c r="A302" s="246"/>
      <c r="B302" s="246"/>
      <c r="C302" s="246"/>
      <c r="D302" s="247">
        <v>10</v>
      </c>
      <c r="E302" s="250" t="s">
        <v>4</v>
      </c>
      <c r="F302" s="261" t="s">
        <v>17</v>
      </c>
      <c r="G302" s="228">
        <f t="shared" si="236"/>
        <v>1</v>
      </c>
      <c r="H302" s="228">
        <f t="shared" si="236"/>
        <v>0</v>
      </c>
      <c r="I302" s="228" t="s">
        <v>182</v>
      </c>
      <c r="J302" s="228">
        <f t="shared" si="237"/>
        <v>2</v>
      </c>
      <c r="K302" s="228">
        <f t="shared" si="237"/>
        <v>0</v>
      </c>
      <c r="L302" s="228">
        <f t="shared" si="237"/>
        <v>0</v>
      </c>
      <c r="M302" s="228">
        <f t="shared" si="237"/>
        <v>0</v>
      </c>
      <c r="N302" s="228">
        <f t="shared" si="237"/>
        <v>0</v>
      </c>
      <c r="O302" s="228">
        <f t="shared" si="237"/>
        <v>0</v>
      </c>
      <c r="P302" s="228">
        <f t="shared" si="237"/>
        <v>1</v>
      </c>
      <c r="Q302" s="228">
        <f t="shared" si="237"/>
        <v>1</v>
      </c>
      <c r="R302" s="228">
        <f t="shared" si="237"/>
        <v>1</v>
      </c>
      <c r="S302" s="228">
        <f t="shared" si="237"/>
        <v>3</v>
      </c>
      <c r="T302" s="228">
        <f t="shared" si="235"/>
        <v>9</v>
      </c>
      <c r="U302" s="262">
        <f t="shared" si="238"/>
        <v>0.75</v>
      </c>
    </row>
    <row r="303" spans="1:21" ht="21" customHeight="1" x14ac:dyDescent="0.25">
      <c r="A303" s="246"/>
      <c r="B303" s="246"/>
      <c r="C303" s="246"/>
      <c r="D303" s="247">
        <v>11</v>
      </c>
      <c r="E303" s="250" t="s">
        <v>4</v>
      </c>
      <c r="F303" s="261" t="s">
        <v>16</v>
      </c>
      <c r="G303" s="228">
        <f t="shared" si="236"/>
        <v>3</v>
      </c>
      <c r="H303" s="228">
        <f t="shared" si="236"/>
        <v>6</v>
      </c>
      <c r="I303" s="228" t="s">
        <v>182</v>
      </c>
      <c r="J303" s="228">
        <f t="shared" si="237"/>
        <v>3</v>
      </c>
      <c r="K303" s="228">
        <f t="shared" si="237"/>
        <v>1</v>
      </c>
      <c r="L303" s="228">
        <f t="shared" si="237"/>
        <v>4</v>
      </c>
      <c r="M303" s="228">
        <f t="shared" si="237"/>
        <v>4</v>
      </c>
      <c r="N303" s="228">
        <f t="shared" si="237"/>
        <v>3</v>
      </c>
      <c r="O303" s="228">
        <f t="shared" si="237"/>
        <v>5</v>
      </c>
      <c r="P303" s="228">
        <f t="shared" si="237"/>
        <v>7</v>
      </c>
      <c r="Q303" s="228">
        <f t="shared" si="237"/>
        <v>1</v>
      </c>
      <c r="R303" s="228">
        <f t="shared" si="237"/>
        <v>4</v>
      </c>
      <c r="S303" s="228">
        <f t="shared" si="237"/>
        <v>3</v>
      </c>
      <c r="T303" s="228">
        <f t="shared" si="235"/>
        <v>44</v>
      </c>
      <c r="U303" s="262">
        <f t="shared" si="238"/>
        <v>3.6666666666666665</v>
      </c>
    </row>
    <row r="304" spans="1:21" ht="21" customHeight="1" x14ac:dyDescent="0.25">
      <c r="A304" s="246"/>
      <c r="B304" s="246"/>
      <c r="C304" s="246"/>
      <c r="D304" s="247">
        <v>12</v>
      </c>
      <c r="E304" s="251" t="s">
        <v>4</v>
      </c>
      <c r="F304" s="261" t="s">
        <v>64</v>
      </c>
      <c r="G304" s="228">
        <f t="shared" si="236"/>
        <v>10</v>
      </c>
      <c r="H304" s="228">
        <f t="shared" si="236"/>
        <v>27</v>
      </c>
      <c r="I304" s="228" t="s">
        <v>182</v>
      </c>
      <c r="J304" s="228">
        <f t="shared" si="237"/>
        <v>27</v>
      </c>
      <c r="K304" s="228">
        <f t="shared" si="237"/>
        <v>24</v>
      </c>
      <c r="L304" s="228">
        <f t="shared" si="237"/>
        <v>16</v>
      </c>
      <c r="M304" s="228">
        <f t="shared" si="237"/>
        <v>5</v>
      </c>
      <c r="N304" s="228">
        <f t="shared" si="237"/>
        <v>17</v>
      </c>
      <c r="O304" s="228">
        <f t="shared" si="237"/>
        <v>19</v>
      </c>
      <c r="P304" s="228">
        <f t="shared" si="237"/>
        <v>20</v>
      </c>
      <c r="Q304" s="228">
        <f t="shared" si="237"/>
        <v>34</v>
      </c>
      <c r="R304" s="228">
        <f t="shared" si="237"/>
        <v>32</v>
      </c>
      <c r="S304" s="228">
        <f t="shared" si="237"/>
        <v>29</v>
      </c>
      <c r="T304" s="228">
        <f t="shared" si="235"/>
        <v>260</v>
      </c>
      <c r="U304" s="262">
        <f t="shared" si="238"/>
        <v>21.666666666666668</v>
      </c>
    </row>
    <row r="305" spans="1:21" ht="21" customHeight="1" x14ac:dyDescent="0.25">
      <c r="A305" s="246"/>
      <c r="B305" s="246"/>
      <c r="C305" s="246"/>
      <c r="D305" s="246"/>
      <c r="E305" s="248" t="s">
        <v>181</v>
      </c>
      <c r="F305" s="258"/>
      <c r="G305" s="259">
        <v>1</v>
      </c>
      <c r="H305" s="259">
        <v>2</v>
      </c>
      <c r="I305" s="259">
        <v>3</v>
      </c>
      <c r="J305" s="259">
        <v>4</v>
      </c>
      <c r="K305" s="259">
        <v>5</v>
      </c>
      <c r="L305" s="259">
        <v>6</v>
      </c>
      <c r="M305" s="259">
        <v>7</v>
      </c>
      <c r="N305" s="259">
        <v>8</v>
      </c>
      <c r="O305" s="259">
        <v>9</v>
      </c>
      <c r="P305" s="259">
        <v>10</v>
      </c>
      <c r="Q305" s="259">
        <v>11</v>
      </c>
      <c r="R305" s="259">
        <v>12</v>
      </c>
      <c r="S305" s="259">
        <v>13</v>
      </c>
      <c r="T305" s="259" t="s">
        <v>168</v>
      </c>
      <c r="U305" s="260" t="s">
        <v>184</v>
      </c>
    </row>
    <row r="306" spans="1:21" ht="21" customHeight="1" x14ac:dyDescent="0.25">
      <c r="A306" s="246"/>
      <c r="B306" s="246"/>
      <c r="C306" s="246"/>
      <c r="D306" s="246">
        <v>6</v>
      </c>
      <c r="E306" s="249" t="s">
        <v>98</v>
      </c>
      <c r="F306" s="261" t="s">
        <v>26</v>
      </c>
      <c r="G306" s="228">
        <f t="shared" ref="G306:S312" si="239">VLOOKUP(($E306&amp;G$209),$B$3:$M$205,$D306,0)</f>
        <v>4</v>
      </c>
      <c r="H306" s="228">
        <f t="shared" si="239"/>
        <v>3</v>
      </c>
      <c r="I306" s="228">
        <f t="shared" si="239"/>
        <v>0</v>
      </c>
      <c r="J306" s="228">
        <f t="shared" si="239"/>
        <v>4</v>
      </c>
      <c r="K306" s="228">
        <f t="shared" si="239"/>
        <v>10</v>
      </c>
      <c r="L306" s="228">
        <f t="shared" si="239"/>
        <v>2</v>
      </c>
      <c r="M306" s="228">
        <f t="shared" si="239"/>
        <v>8</v>
      </c>
      <c r="N306" s="228">
        <f t="shared" si="239"/>
        <v>2</v>
      </c>
      <c r="O306" s="228">
        <f t="shared" si="239"/>
        <v>2</v>
      </c>
      <c r="P306" s="228">
        <f t="shared" si="239"/>
        <v>4</v>
      </c>
      <c r="Q306" s="228">
        <f t="shared" si="239"/>
        <v>6</v>
      </c>
      <c r="R306" s="228">
        <f t="shared" si="239"/>
        <v>0</v>
      </c>
      <c r="S306" s="228">
        <f t="shared" si="239"/>
        <v>0</v>
      </c>
      <c r="T306" s="228">
        <f t="shared" si="235"/>
        <v>45</v>
      </c>
      <c r="U306" s="262">
        <f>T306/13</f>
        <v>3.4615384615384617</v>
      </c>
    </row>
    <row r="307" spans="1:21" ht="21" customHeight="1" x14ac:dyDescent="0.25">
      <c r="A307" s="246"/>
      <c r="B307" s="246"/>
      <c r="C307" s="246"/>
      <c r="D307" s="246">
        <v>7</v>
      </c>
      <c r="E307" s="250" t="s">
        <v>98</v>
      </c>
      <c r="F307" s="263" t="s">
        <v>63</v>
      </c>
      <c r="G307" s="228">
        <f t="shared" si="239"/>
        <v>1</v>
      </c>
      <c r="H307" s="228">
        <f t="shared" si="239"/>
        <v>4</v>
      </c>
      <c r="I307" s="228">
        <f t="shared" si="239"/>
        <v>3</v>
      </c>
      <c r="J307" s="228">
        <f t="shared" si="239"/>
        <v>10</v>
      </c>
      <c r="K307" s="228">
        <f t="shared" si="239"/>
        <v>5</v>
      </c>
      <c r="L307" s="228">
        <f t="shared" si="239"/>
        <v>1</v>
      </c>
      <c r="M307" s="228">
        <f t="shared" si="239"/>
        <v>10</v>
      </c>
      <c r="N307" s="228">
        <f t="shared" si="239"/>
        <v>5</v>
      </c>
      <c r="O307" s="228">
        <f t="shared" si="239"/>
        <v>6</v>
      </c>
      <c r="P307" s="228">
        <f t="shared" si="239"/>
        <v>7</v>
      </c>
      <c r="Q307" s="228">
        <f t="shared" si="239"/>
        <v>5</v>
      </c>
      <c r="R307" s="228">
        <f t="shared" si="239"/>
        <v>0</v>
      </c>
      <c r="S307" s="228">
        <f t="shared" si="239"/>
        <v>1</v>
      </c>
      <c r="T307" s="228">
        <f t="shared" si="235"/>
        <v>58</v>
      </c>
      <c r="U307" s="262">
        <f t="shared" ref="U307:U312" si="240">T307/13</f>
        <v>4.4615384615384617</v>
      </c>
    </row>
    <row r="308" spans="1:21" ht="21" customHeight="1" x14ac:dyDescent="0.25">
      <c r="A308" s="246"/>
      <c r="B308" s="246"/>
      <c r="C308" s="246"/>
      <c r="D308" s="246">
        <v>8</v>
      </c>
      <c r="E308" s="250" t="s">
        <v>98</v>
      </c>
      <c r="F308" s="261" t="s">
        <v>15</v>
      </c>
      <c r="G308" s="228">
        <f t="shared" si="239"/>
        <v>0</v>
      </c>
      <c r="H308" s="228">
        <f t="shared" si="239"/>
        <v>0</v>
      </c>
      <c r="I308" s="228">
        <f t="shared" si="239"/>
        <v>0</v>
      </c>
      <c r="J308" s="228">
        <f t="shared" si="239"/>
        <v>0</v>
      </c>
      <c r="K308" s="228">
        <f t="shared" si="239"/>
        <v>0</v>
      </c>
      <c r="L308" s="228">
        <f t="shared" si="239"/>
        <v>0</v>
      </c>
      <c r="M308" s="228">
        <f t="shared" si="239"/>
        <v>1</v>
      </c>
      <c r="N308" s="228">
        <f t="shared" si="239"/>
        <v>1</v>
      </c>
      <c r="O308" s="228">
        <f t="shared" si="239"/>
        <v>0</v>
      </c>
      <c r="P308" s="228">
        <f t="shared" si="239"/>
        <v>1</v>
      </c>
      <c r="Q308" s="228">
        <f t="shared" si="239"/>
        <v>0</v>
      </c>
      <c r="R308" s="228">
        <f t="shared" si="239"/>
        <v>0</v>
      </c>
      <c r="S308" s="228">
        <f t="shared" si="239"/>
        <v>1</v>
      </c>
      <c r="T308" s="228">
        <f t="shared" si="235"/>
        <v>4</v>
      </c>
      <c r="U308" s="262">
        <f t="shared" si="240"/>
        <v>0.30769230769230771</v>
      </c>
    </row>
    <row r="309" spans="1:21" ht="21" customHeight="1" x14ac:dyDescent="0.25">
      <c r="A309" s="246"/>
      <c r="B309" s="246"/>
      <c r="C309" s="246"/>
      <c r="D309" s="247">
        <v>9</v>
      </c>
      <c r="E309" s="250" t="s">
        <v>98</v>
      </c>
      <c r="F309" s="261" t="s">
        <v>18</v>
      </c>
      <c r="G309" s="228">
        <f t="shared" si="239"/>
        <v>1</v>
      </c>
      <c r="H309" s="228">
        <f t="shared" si="239"/>
        <v>0</v>
      </c>
      <c r="I309" s="228">
        <f t="shared" si="239"/>
        <v>0</v>
      </c>
      <c r="J309" s="228">
        <f t="shared" si="239"/>
        <v>1</v>
      </c>
      <c r="K309" s="228">
        <f t="shared" si="239"/>
        <v>1</v>
      </c>
      <c r="L309" s="228">
        <f t="shared" si="239"/>
        <v>0</v>
      </c>
      <c r="M309" s="228">
        <f t="shared" si="239"/>
        <v>1</v>
      </c>
      <c r="N309" s="228">
        <f t="shared" si="239"/>
        <v>0</v>
      </c>
      <c r="O309" s="228">
        <f t="shared" si="239"/>
        <v>0</v>
      </c>
      <c r="P309" s="228">
        <f t="shared" si="239"/>
        <v>0</v>
      </c>
      <c r="Q309" s="228">
        <f t="shared" si="239"/>
        <v>0</v>
      </c>
      <c r="R309" s="228">
        <f t="shared" si="239"/>
        <v>0</v>
      </c>
      <c r="S309" s="228">
        <f t="shared" si="239"/>
        <v>1</v>
      </c>
      <c r="T309" s="228">
        <f t="shared" si="235"/>
        <v>5</v>
      </c>
      <c r="U309" s="262">
        <f t="shared" si="240"/>
        <v>0.38461538461538464</v>
      </c>
    </row>
    <row r="310" spans="1:21" ht="21" customHeight="1" x14ac:dyDescent="0.25">
      <c r="A310" s="246"/>
      <c r="B310" s="246"/>
      <c r="C310" s="246"/>
      <c r="D310" s="247">
        <v>10</v>
      </c>
      <c r="E310" s="250" t="s">
        <v>98</v>
      </c>
      <c r="F310" s="261" t="s">
        <v>17</v>
      </c>
      <c r="G310" s="228">
        <f t="shared" si="239"/>
        <v>3</v>
      </c>
      <c r="H310" s="228">
        <f t="shared" si="239"/>
        <v>0</v>
      </c>
      <c r="I310" s="228">
        <f t="shared" si="239"/>
        <v>1</v>
      </c>
      <c r="J310" s="228">
        <f t="shared" si="239"/>
        <v>1</v>
      </c>
      <c r="K310" s="228">
        <f t="shared" si="239"/>
        <v>0</v>
      </c>
      <c r="L310" s="228">
        <f t="shared" si="239"/>
        <v>0</v>
      </c>
      <c r="M310" s="228">
        <f t="shared" si="239"/>
        <v>1</v>
      </c>
      <c r="N310" s="228">
        <f t="shared" si="239"/>
        <v>1</v>
      </c>
      <c r="O310" s="228">
        <f t="shared" si="239"/>
        <v>1</v>
      </c>
      <c r="P310" s="228">
        <f t="shared" si="239"/>
        <v>0</v>
      </c>
      <c r="Q310" s="228">
        <f t="shared" si="239"/>
        <v>0</v>
      </c>
      <c r="R310" s="228">
        <f t="shared" si="239"/>
        <v>1</v>
      </c>
      <c r="S310" s="228">
        <f t="shared" si="239"/>
        <v>0</v>
      </c>
      <c r="T310" s="228">
        <f t="shared" si="235"/>
        <v>9</v>
      </c>
      <c r="U310" s="262">
        <f t="shared" si="240"/>
        <v>0.69230769230769229</v>
      </c>
    </row>
    <row r="311" spans="1:21" ht="21" customHeight="1" x14ac:dyDescent="0.25">
      <c r="A311" s="246"/>
      <c r="B311" s="246"/>
      <c r="C311" s="246"/>
      <c r="D311" s="247">
        <v>11</v>
      </c>
      <c r="E311" s="250" t="s">
        <v>98</v>
      </c>
      <c r="F311" s="261" t="s">
        <v>16</v>
      </c>
      <c r="G311" s="228">
        <f t="shared" si="239"/>
        <v>2</v>
      </c>
      <c r="H311" s="228">
        <f t="shared" si="239"/>
        <v>0</v>
      </c>
      <c r="I311" s="228">
        <f t="shared" si="239"/>
        <v>0</v>
      </c>
      <c r="J311" s="228">
        <f t="shared" si="239"/>
        <v>2</v>
      </c>
      <c r="K311" s="228">
        <f t="shared" si="239"/>
        <v>0</v>
      </c>
      <c r="L311" s="228">
        <f t="shared" si="239"/>
        <v>1</v>
      </c>
      <c r="M311" s="228">
        <f t="shared" si="239"/>
        <v>0</v>
      </c>
      <c r="N311" s="228">
        <f t="shared" si="239"/>
        <v>0</v>
      </c>
      <c r="O311" s="228">
        <f t="shared" si="239"/>
        <v>0</v>
      </c>
      <c r="P311" s="228">
        <f t="shared" si="239"/>
        <v>3</v>
      </c>
      <c r="Q311" s="228">
        <f t="shared" si="239"/>
        <v>2</v>
      </c>
      <c r="R311" s="228">
        <f t="shared" si="239"/>
        <v>0</v>
      </c>
      <c r="S311" s="228">
        <f t="shared" si="239"/>
        <v>2</v>
      </c>
      <c r="T311" s="228">
        <f t="shared" si="235"/>
        <v>12</v>
      </c>
      <c r="U311" s="262">
        <f t="shared" si="240"/>
        <v>0.92307692307692313</v>
      </c>
    </row>
    <row r="312" spans="1:21" ht="21" customHeight="1" x14ac:dyDescent="0.25">
      <c r="A312" s="246"/>
      <c r="B312" s="246"/>
      <c r="C312" s="246"/>
      <c r="D312" s="247">
        <v>12</v>
      </c>
      <c r="E312" s="251" t="s">
        <v>98</v>
      </c>
      <c r="F312" s="261" t="s">
        <v>64</v>
      </c>
      <c r="G312" s="228">
        <f t="shared" si="239"/>
        <v>11</v>
      </c>
      <c r="H312" s="228">
        <f t="shared" si="239"/>
        <v>11</v>
      </c>
      <c r="I312" s="228">
        <f t="shared" si="239"/>
        <v>8</v>
      </c>
      <c r="J312" s="228">
        <f t="shared" si="239"/>
        <v>25</v>
      </c>
      <c r="K312" s="228">
        <f t="shared" si="239"/>
        <v>21</v>
      </c>
      <c r="L312" s="228">
        <f t="shared" si="239"/>
        <v>3</v>
      </c>
      <c r="M312" s="228">
        <f t="shared" si="239"/>
        <v>32</v>
      </c>
      <c r="N312" s="228">
        <f t="shared" si="239"/>
        <v>15</v>
      </c>
      <c r="O312" s="228">
        <f t="shared" si="239"/>
        <v>16</v>
      </c>
      <c r="P312" s="228">
        <f t="shared" si="239"/>
        <v>16</v>
      </c>
      <c r="Q312" s="228">
        <f t="shared" si="239"/>
        <v>14</v>
      </c>
      <c r="R312" s="228">
        <f t="shared" si="239"/>
        <v>2</v>
      </c>
      <c r="S312" s="228">
        <f t="shared" si="239"/>
        <v>2</v>
      </c>
      <c r="T312" s="228">
        <f t="shared" si="235"/>
        <v>176</v>
      </c>
      <c r="U312" s="262">
        <f t="shared" si="240"/>
        <v>13.538461538461538</v>
      </c>
    </row>
    <row r="313" spans="1:21" ht="21" customHeight="1" x14ac:dyDescent="0.25">
      <c r="A313" s="246"/>
      <c r="B313" s="246"/>
      <c r="C313" s="246"/>
      <c r="D313" s="246"/>
      <c r="E313" s="248" t="s">
        <v>181</v>
      </c>
      <c r="F313" s="258"/>
      <c r="G313" s="259">
        <v>1</v>
      </c>
      <c r="H313" s="259">
        <v>2</v>
      </c>
      <c r="I313" s="259">
        <v>3</v>
      </c>
      <c r="J313" s="259">
        <v>4</v>
      </c>
      <c r="K313" s="259">
        <v>5</v>
      </c>
      <c r="L313" s="259">
        <v>6</v>
      </c>
      <c r="M313" s="259">
        <v>7</v>
      </c>
      <c r="N313" s="259">
        <v>8</v>
      </c>
      <c r="O313" s="259">
        <v>9</v>
      </c>
      <c r="P313" s="259">
        <v>10</v>
      </c>
      <c r="Q313" s="259">
        <v>11</v>
      </c>
      <c r="R313" s="259">
        <v>12</v>
      </c>
      <c r="S313" s="259">
        <v>13</v>
      </c>
      <c r="T313" s="259" t="s">
        <v>168</v>
      </c>
      <c r="U313" s="260" t="s">
        <v>184</v>
      </c>
    </row>
    <row r="314" spans="1:21" ht="21" customHeight="1" x14ac:dyDescent="0.25">
      <c r="A314" s="246"/>
      <c r="B314" s="246"/>
      <c r="C314" s="246"/>
      <c r="D314" s="246">
        <v>6</v>
      </c>
      <c r="E314" s="249" t="s">
        <v>5</v>
      </c>
      <c r="F314" s="261" t="s">
        <v>26</v>
      </c>
      <c r="G314" s="228">
        <f t="shared" ref="G314:L320" si="241">VLOOKUP(($E314&amp;G$209),$B$3:$M$205,$D314,0)</f>
        <v>2</v>
      </c>
      <c r="H314" s="228">
        <f t="shared" si="241"/>
        <v>3</v>
      </c>
      <c r="I314" s="228">
        <f t="shared" si="241"/>
        <v>3</v>
      </c>
      <c r="J314" s="228">
        <f t="shared" si="241"/>
        <v>18</v>
      </c>
      <c r="K314" s="228">
        <f t="shared" si="241"/>
        <v>11</v>
      </c>
      <c r="L314" s="228">
        <f t="shared" si="241"/>
        <v>3</v>
      </c>
      <c r="M314" s="228" t="s">
        <v>182</v>
      </c>
      <c r="N314" s="228" t="s">
        <v>182</v>
      </c>
      <c r="O314" s="228">
        <f t="shared" ref="O314:S320" si="242">VLOOKUP(($E314&amp;O$209),$B$3:$M$205,$D314,0)</f>
        <v>12</v>
      </c>
      <c r="P314" s="228">
        <f t="shared" si="242"/>
        <v>8</v>
      </c>
      <c r="Q314" s="228">
        <f t="shared" si="242"/>
        <v>5</v>
      </c>
      <c r="R314" s="228">
        <f t="shared" si="242"/>
        <v>9</v>
      </c>
      <c r="S314" s="228">
        <f t="shared" si="242"/>
        <v>4</v>
      </c>
      <c r="T314" s="228">
        <f t="shared" si="235"/>
        <v>78</v>
      </c>
      <c r="U314" s="262">
        <f>T314/11</f>
        <v>7.0909090909090908</v>
      </c>
    </row>
    <row r="315" spans="1:21" ht="21" customHeight="1" x14ac:dyDescent="0.25">
      <c r="A315" s="246"/>
      <c r="B315" s="246"/>
      <c r="C315" s="246"/>
      <c r="D315" s="246">
        <v>7</v>
      </c>
      <c r="E315" s="250" t="s">
        <v>5</v>
      </c>
      <c r="F315" s="263" t="s">
        <v>63</v>
      </c>
      <c r="G315" s="228">
        <f t="shared" si="241"/>
        <v>3</v>
      </c>
      <c r="H315" s="228">
        <f t="shared" si="241"/>
        <v>4</v>
      </c>
      <c r="I315" s="228">
        <f t="shared" si="241"/>
        <v>7</v>
      </c>
      <c r="J315" s="228">
        <f t="shared" si="241"/>
        <v>10</v>
      </c>
      <c r="K315" s="228">
        <f t="shared" si="241"/>
        <v>2</v>
      </c>
      <c r="L315" s="228">
        <f t="shared" si="241"/>
        <v>6</v>
      </c>
      <c r="M315" s="228" t="s">
        <v>182</v>
      </c>
      <c r="N315" s="228" t="s">
        <v>182</v>
      </c>
      <c r="O315" s="228">
        <f t="shared" si="242"/>
        <v>7</v>
      </c>
      <c r="P315" s="228">
        <f t="shared" si="242"/>
        <v>9</v>
      </c>
      <c r="Q315" s="228">
        <f t="shared" si="242"/>
        <v>4</v>
      </c>
      <c r="R315" s="228">
        <f t="shared" si="242"/>
        <v>15</v>
      </c>
      <c r="S315" s="228">
        <f t="shared" si="242"/>
        <v>6</v>
      </c>
      <c r="T315" s="228">
        <f t="shared" si="235"/>
        <v>73</v>
      </c>
      <c r="U315" s="262">
        <f t="shared" ref="U315:U320" si="243">T315/11</f>
        <v>6.6363636363636367</v>
      </c>
    </row>
    <row r="316" spans="1:21" ht="21" customHeight="1" x14ac:dyDescent="0.25">
      <c r="A316" s="246"/>
      <c r="B316" s="246"/>
      <c r="C316" s="246"/>
      <c r="D316" s="246">
        <v>8</v>
      </c>
      <c r="E316" s="250" t="s">
        <v>5</v>
      </c>
      <c r="F316" s="261" t="s">
        <v>15</v>
      </c>
      <c r="G316" s="228">
        <f t="shared" si="241"/>
        <v>2</v>
      </c>
      <c r="H316" s="228">
        <f t="shared" si="241"/>
        <v>0</v>
      </c>
      <c r="I316" s="228">
        <f t="shared" si="241"/>
        <v>0</v>
      </c>
      <c r="J316" s="228">
        <f t="shared" si="241"/>
        <v>1</v>
      </c>
      <c r="K316" s="228">
        <f t="shared" si="241"/>
        <v>0</v>
      </c>
      <c r="L316" s="228">
        <f t="shared" si="241"/>
        <v>0</v>
      </c>
      <c r="M316" s="228" t="s">
        <v>182</v>
      </c>
      <c r="N316" s="228" t="s">
        <v>182</v>
      </c>
      <c r="O316" s="228">
        <f t="shared" si="242"/>
        <v>1</v>
      </c>
      <c r="P316" s="228">
        <f t="shared" si="242"/>
        <v>3</v>
      </c>
      <c r="Q316" s="228">
        <f t="shared" si="242"/>
        <v>1</v>
      </c>
      <c r="R316" s="228">
        <f t="shared" si="242"/>
        <v>2</v>
      </c>
      <c r="S316" s="228">
        <f t="shared" si="242"/>
        <v>0</v>
      </c>
      <c r="T316" s="228">
        <f t="shared" si="235"/>
        <v>10</v>
      </c>
      <c r="U316" s="262">
        <f t="shared" si="243"/>
        <v>0.90909090909090906</v>
      </c>
    </row>
    <row r="317" spans="1:21" ht="21" customHeight="1" x14ac:dyDescent="0.25">
      <c r="A317" s="246"/>
      <c r="B317" s="246"/>
      <c r="C317" s="246"/>
      <c r="D317" s="247">
        <v>9</v>
      </c>
      <c r="E317" s="250" t="s">
        <v>5</v>
      </c>
      <c r="F317" s="261" t="s">
        <v>18</v>
      </c>
      <c r="G317" s="228">
        <f t="shared" si="241"/>
        <v>0</v>
      </c>
      <c r="H317" s="228">
        <f t="shared" si="241"/>
        <v>0</v>
      </c>
      <c r="I317" s="228">
        <f t="shared" si="241"/>
        <v>1</v>
      </c>
      <c r="J317" s="228">
        <f t="shared" si="241"/>
        <v>1</v>
      </c>
      <c r="K317" s="228">
        <f t="shared" si="241"/>
        <v>2</v>
      </c>
      <c r="L317" s="228">
        <f t="shared" si="241"/>
        <v>0</v>
      </c>
      <c r="M317" s="228" t="s">
        <v>182</v>
      </c>
      <c r="N317" s="228" t="s">
        <v>182</v>
      </c>
      <c r="O317" s="228">
        <f t="shared" si="242"/>
        <v>1</v>
      </c>
      <c r="P317" s="228">
        <f t="shared" si="242"/>
        <v>0</v>
      </c>
      <c r="Q317" s="228">
        <f t="shared" si="242"/>
        <v>1</v>
      </c>
      <c r="R317" s="228">
        <f t="shared" si="242"/>
        <v>1</v>
      </c>
      <c r="S317" s="228">
        <f t="shared" si="242"/>
        <v>0</v>
      </c>
      <c r="T317" s="228">
        <f t="shared" si="235"/>
        <v>7</v>
      </c>
      <c r="U317" s="262">
        <f t="shared" si="243"/>
        <v>0.63636363636363635</v>
      </c>
    </row>
    <row r="318" spans="1:21" ht="21" customHeight="1" x14ac:dyDescent="0.25">
      <c r="A318" s="246"/>
      <c r="B318" s="246"/>
      <c r="C318" s="246"/>
      <c r="D318" s="247">
        <v>10</v>
      </c>
      <c r="E318" s="250" t="s">
        <v>5</v>
      </c>
      <c r="F318" s="261" t="s">
        <v>17</v>
      </c>
      <c r="G318" s="228">
        <f t="shared" si="241"/>
        <v>2</v>
      </c>
      <c r="H318" s="228">
        <f t="shared" si="241"/>
        <v>0</v>
      </c>
      <c r="I318" s="228">
        <f t="shared" si="241"/>
        <v>0</v>
      </c>
      <c r="J318" s="228">
        <f t="shared" si="241"/>
        <v>1</v>
      </c>
      <c r="K318" s="228">
        <f t="shared" si="241"/>
        <v>0</v>
      </c>
      <c r="L318" s="228">
        <f t="shared" si="241"/>
        <v>0</v>
      </c>
      <c r="M318" s="228" t="s">
        <v>182</v>
      </c>
      <c r="N318" s="228" t="s">
        <v>182</v>
      </c>
      <c r="O318" s="228">
        <f t="shared" si="242"/>
        <v>0</v>
      </c>
      <c r="P318" s="228">
        <f t="shared" si="242"/>
        <v>2</v>
      </c>
      <c r="Q318" s="228">
        <f t="shared" si="242"/>
        <v>1</v>
      </c>
      <c r="R318" s="228">
        <f t="shared" si="242"/>
        <v>1</v>
      </c>
      <c r="S318" s="228">
        <f t="shared" si="242"/>
        <v>0</v>
      </c>
      <c r="T318" s="228">
        <f t="shared" si="235"/>
        <v>7</v>
      </c>
      <c r="U318" s="262">
        <f t="shared" si="243"/>
        <v>0.63636363636363635</v>
      </c>
    </row>
    <row r="319" spans="1:21" ht="21" customHeight="1" x14ac:dyDescent="0.25">
      <c r="A319" s="246"/>
      <c r="B319" s="246"/>
      <c r="C319" s="246"/>
      <c r="D319" s="247">
        <v>11</v>
      </c>
      <c r="E319" s="250" t="s">
        <v>5</v>
      </c>
      <c r="F319" s="261" t="s">
        <v>16</v>
      </c>
      <c r="G319" s="228">
        <f t="shared" si="241"/>
        <v>0</v>
      </c>
      <c r="H319" s="228">
        <f t="shared" si="241"/>
        <v>1</v>
      </c>
      <c r="I319" s="228">
        <f t="shared" si="241"/>
        <v>1</v>
      </c>
      <c r="J319" s="228">
        <f t="shared" si="241"/>
        <v>1</v>
      </c>
      <c r="K319" s="228">
        <f t="shared" si="241"/>
        <v>1</v>
      </c>
      <c r="L319" s="228">
        <f t="shared" si="241"/>
        <v>0</v>
      </c>
      <c r="M319" s="228" t="s">
        <v>182</v>
      </c>
      <c r="N319" s="228" t="s">
        <v>182</v>
      </c>
      <c r="O319" s="228">
        <f t="shared" si="242"/>
        <v>4</v>
      </c>
      <c r="P319" s="228">
        <f t="shared" si="242"/>
        <v>0</v>
      </c>
      <c r="Q319" s="228">
        <f t="shared" si="242"/>
        <v>1</v>
      </c>
      <c r="R319" s="228">
        <f t="shared" si="242"/>
        <v>2</v>
      </c>
      <c r="S319" s="228">
        <f t="shared" si="242"/>
        <v>4</v>
      </c>
      <c r="T319" s="228">
        <f t="shared" si="235"/>
        <v>15</v>
      </c>
      <c r="U319" s="262">
        <f t="shared" si="243"/>
        <v>1.3636363636363635</v>
      </c>
    </row>
    <row r="320" spans="1:21" ht="21" customHeight="1" x14ac:dyDescent="0.25">
      <c r="A320" s="246"/>
      <c r="B320" s="246"/>
      <c r="C320" s="246"/>
      <c r="D320" s="247">
        <v>12</v>
      </c>
      <c r="E320" s="251" t="s">
        <v>5</v>
      </c>
      <c r="F320" s="261" t="s">
        <v>64</v>
      </c>
      <c r="G320" s="228">
        <f t="shared" si="241"/>
        <v>14</v>
      </c>
      <c r="H320" s="228">
        <f t="shared" si="241"/>
        <v>10</v>
      </c>
      <c r="I320" s="228">
        <f t="shared" si="241"/>
        <v>17</v>
      </c>
      <c r="J320" s="228">
        <f t="shared" si="241"/>
        <v>41</v>
      </c>
      <c r="K320" s="228">
        <f t="shared" si="241"/>
        <v>16</v>
      </c>
      <c r="L320" s="228">
        <f t="shared" si="241"/>
        <v>15</v>
      </c>
      <c r="M320" s="228" t="s">
        <v>182</v>
      </c>
      <c r="N320" s="228" t="s">
        <v>182</v>
      </c>
      <c r="O320" s="228">
        <f t="shared" si="242"/>
        <v>24</v>
      </c>
      <c r="P320" s="228">
        <f t="shared" si="242"/>
        <v>33</v>
      </c>
      <c r="Q320" s="228">
        <f t="shared" si="242"/>
        <v>16</v>
      </c>
      <c r="R320" s="228">
        <f t="shared" si="242"/>
        <v>42</v>
      </c>
      <c r="S320" s="228">
        <f t="shared" si="242"/>
        <v>12</v>
      </c>
      <c r="T320" s="228">
        <f t="shared" si="235"/>
        <v>240</v>
      </c>
      <c r="U320" s="262">
        <f t="shared" si="243"/>
        <v>21.818181818181817</v>
      </c>
    </row>
    <row r="321" spans="1:21" ht="21" customHeight="1" x14ac:dyDescent="0.25">
      <c r="A321" s="246"/>
      <c r="B321" s="246"/>
      <c r="C321" s="246"/>
      <c r="D321" s="246"/>
      <c r="E321" s="248" t="s">
        <v>181</v>
      </c>
      <c r="F321" s="258"/>
      <c r="G321" s="259">
        <v>1</v>
      </c>
      <c r="H321" s="259">
        <v>2</v>
      </c>
      <c r="I321" s="259">
        <v>3</v>
      </c>
      <c r="J321" s="259">
        <v>4</v>
      </c>
      <c r="K321" s="259">
        <v>5</v>
      </c>
      <c r="L321" s="259">
        <v>6</v>
      </c>
      <c r="M321" s="259">
        <v>7</v>
      </c>
      <c r="N321" s="259">
        <v>8</v>
      </c>
      <c r="O321" s="259">
        <v>9</v>
      </c>
      <c r="P321" s="259">
        <v>10</v>
      </c>
      <c r="Q321" s="259">
        <v>11</v>
      </c>
      <c r="R321" s="259">
        <v>12</v>
      </c>
      <c r="S321" s="259">
        <v>13</v>
      </c>
      <c r="T321" s="259" t="s">
        <v>168</v>
      </c>
      <c r="U321" s="260" t="s">
        <v>184</v>
      </c>
    </row>
    <row r="322" spans="1:21" ht="21" customHeight="1" x14ac:dyDescent="0.25">
      <c r="A322" s="246"/>
      <c r="B322" s="246"/>
      <c r="C322" s="246"/>
      <c r="D322" s="246">
        <v>6</v>
      </c>
      <c r="E322" s="249" t="s">
        <v>135</v>
      </c>
      <c r="F322" s="261" t="s">
        <v>26</v>
      </c>
      <c r="G322" s="228" t="s">
        <v>182</v>
      </c>
      <c r="H322" s="228" t="s">
        <v>182</v>
      </c>
      <c r="I322" s="228" t="s">
        <v>182</v>
      </c>
      <c r="J322" s="228" t="s">
        <v>182</v>
      </c>
      <c r="K322" s="228" t="s">
        <v>182</v>
      </c>
      <c r="L322" s="228">
        <f t="shared" ref="L322:M328" si="244">VLOOKUP(($E322&amp;L$209),$B$3:$M$205,$D322,0)</f>
        <v>2</v>
      </c>
      <c r="M322" s="228">
        <f t="shared" si="244"/>
        <v>9</v>
      </c>
      <c r="N322" s="228" t="s">
        <v>182</v>
      </c>
      <c r="O322" s="228">
        <f t="shared" ref="O322:S328" si="245">VLOOKUP(($E322&amp;O$209),$B$3:$M$205,$D322,0)</f>
        <v>0</v>
      </c>
      <c r="P322" s="228">
        <f t="shared" si="245"/>
        <v>0</v>
      </c>
      <c r="Q322" s="228">
        <f t="shared" si="245"/>
        <v>16</v>
      </c>
      <c r="R322" s="228">
        <f t="shared" si="245"/>
        <v>0</v>
      </c>
      <c r="S322" s="228">
        <f t="shared" si="245"/>
        <v>2</v>
      </c>
      <c r="T322" s="228">
        <f t="shared" si="235"/>
        <v>29</v>
      </c>
      <c r="U322" s="262">
        <f>T322/7</f>
        <v>4.1428571428571432</v>
      </c>
    </row>
    <row r="323" spans="1:21" ht="21" customHeight="1" x14ac:dyDescent="0.25">
      <c r="A323" s="246"/>
      <c r="B323" s="246"/>
      <c r="C323" s="246"/>
      <c r="D323" s="246">
        <v>7</v>
      </c>
      <c r="E323" s="250" t="s">
        <v>135</v>
      </c>
      <c r="F323" s="263" t="s">
        <v>63</v>
      </c>
      <c r="G323" s="228" t="s">
        <v>182</v>
      </c>
      <c r="H323" s="228" t="s">
        <v>182</v>
      </c>
      <c r="I323" s="228" t="s">
        <v>182</v>
      </c>
      <c r="J323" s="228" t="s">
        <v>182</v>
      </c>
      <c r="K323" s="228" t="s">
        <v>182</v>
      </c>
      <c r="L323" s="228">
        <f t="shared" si="244"/>
        <v>3</v>
      </c>
      <c r="M323" s="228">
        <f t="shared" si="244"/>
        <v>7</v>
      </c>
      <c r="N323" s="228" t="s">
        <v>182</v>
      </c>
      <c r="O323" s="228">
        <f t="shared" si="245"/>
        <v>4</v>
      </c>
      <c r="P323" s="228">
        <f t="shared" si="245"/>
        <v>1</v>
      </c>
      <c r="Q323" s="228">
        <f t="shared" si="245"/>
        <v>3</v>
      </c>
      <c r="R323" s="228">
        <f t="shared" si="245"/>
        <v>0</v>
      </c>
      <c r="S323" s="228">
        <f t="shared" si="245"/>
        <v>2</v>
      </c>
      <c r="T323" s="228">
        <f t="shared" si="235"/>
        <v>20</v>
      </c>
      <c r="U323" s="262">
        <f t="shared" ref="U323:U328" si="246">T323/7</f>
        <v>2.8571428571428572</v>
      </c>
    </row>
    <row r="324" spans="1:21" ht="21" customHeight="1" x14ac:dyDescent="0.25">
      <c r="A324" s="246"/>
      <c r="B324" s="246"/>
      <c r="C324" s="246"/>
      <c r="D324" s="246">
        <v>8</v>
      </c>
      <c r="E324" s="250" t="s">
        <v>135</v>
      </c>
      <c r="F324" s="261" t="s">
        <v>15</v>
      </c>
      <c r="G324" s="228" t="s">
        <v>182</v>
      </c>
      <c r="H324" s="228" t="s">
        <v>182</v>
      </c>
      <c r="I324" s="228" t="s">
        <v>182</v>
      </c>
      <c r="J324" s="228" t="s">
        <v>182</v>
      </c>
      <c r="K324" s="228" t="s">
        <v>182</v>
      </c>
      <c r="L324" s="228">
        <f t="shared" si="244"/>
        <v>0</v>
      </c>
      <c r="M324" s="228">
        <f t="shared" si="244"/>
        <v>2</v>
      </c>
      <c r="N324" s="228" t="s">
        <v>182</v>
      </c>
      <c r="O324" s="228">
        <f t="shared" si="245"/>
        <v>0</v>
      </c>
      <c r="P324" s="228">
        <f t="shared" si="245"/>
        <v>0</v>
      </c>
      <c r="Q324" s="228">
        <f t="shared" si="245"/>
        <v>2</v>
      </c>
      <c r="R324" s="228">
        <f t="shared" si="245"/>
        <v>0</v>
      </c>
      <c r="S324" s="228">
        <f t="shared" si="245"/>
        <v>0</v>
      </c>
      <c r="T324" s="228">
        <f t="shared" si="235"/>
        <v>4</v>
      </c>
      <c r="U324" s="262">
        <f t="shared" si="246"/>
        <v>0.5714285714285714</v>
      </c>
    </row>
    <row r="325" spans="1:21" ht="21" customHeight="1" x14ac:dyDescent="0.25">
      <c r="A325" s="246"/>
      <c r="B325" s="246"/>
      <c r="C325" s="246"/>
      <c r="D325" s="247">
        <v>9</v>
      </c>
      <c r="E325" s="250" t="s">
        <v>135</v>
      </c>
      <c r="F325" s="261" t="s">
        <v>18</v>
      </c>
      <c r="G325" s="228" t="s">
        <v>182</v>
      </c>
      <c r="H325" s="228" t="s">
        <v>182</v>
      </c>
      <c r="I325" s="228" t="s">
        <v>182</v>
      </c>
      <c r="J325" s="228" t="s">
        <v>182</v>
      </c>
      <c r="K325" s="228" t="s">
        <v>182</v>
      </c>
      <c r="L325" s="228">
        <f t="shared" si="244"/>
        <v>0</v>
      </c>
      <c r="M325" s="228">
        <f t="shared" si="244"/>
        <v>0</v>
      </c>
      <c r="N325" s="228" t="s">
        <v>182</v>
      </c>
      <c r="O325" s="228">
        <f t="shared" si="245"/>
        <v>0</v>
      </c>
      <c r="P325" s="228">
        <f t="shared" si="245"/>
        <v>0</v>
      </c>
      <c r="Q325" s="228">
        <f t="shared" si="245"/>
        <v>0</v>
      </c>
      <c r="R325" s="228">
        <f t="shared" si="245"/>
        <v>0</v>
      </c>
      <c r="S325" s="228">
        <f t="shared" si="245"/>
        <v>1</v>
      </c>
      <c r="T325" s="228">
        <f t="shared" si="235"/>
        <v>1</v>
      </c>
      <c r="U325" s="262">
        <f t="shared" si="246"/>
        <v>0.14285714285714285</v>
      </c>
    </row>
    <row r="326" spans="1:21" ht="21" customHeight="1" x14ac:dyDescent="0.25">
      <c r="A326" s="246"/>
      <c r="B326" s="246"/>
      <c r="C326" s="246"/>
      <c r="D326" s="247">
        <v>10</v>
      </c>
      <c r="E326" s="250" t="s">
        <v>135</v>
      </c>
      <c r="F326" s="261" t="s">
        <v>17</v>
      </c>
      <c r="G326" s="228" t="s">
        <v>182</v>
      </c>
      <c r="H326" s="228" t="s">
        <v>182</v>
      </c>
      <c r="I326" s="228" t="s">
        <v>182</v>
      </c>
      <c r="J326" s="228" t="s">
        <v>182</v>
      </c>
      <c r="K326" s="228" t="s">
        <v>182</v>
      </c>
      <c r="L326" s="228">
        <f t="shared" si="244"/>
        <v>0</v>
      </c>
      <c r="M326" s="228">
        <f t="shared" si="244"/>
        <v>1</v>
      </c>
      <c r="N326" s="228" t="s">
        <v>182</v>
      </c>
      <c r="O326" s="228">
        <f t="shared" si="245"/>
        <v>0</v>
      </c>
      <c r="P326" s="228">
        <f t="shared" si="245"/>
        <v>0</v>
      </c>
      <c r="Q326" s="228">
        <f t="shared" si="245"/>
        <v>0</v>
      </c>
      <c r="R326" s="228">
        <f t="shared" si="245"/>
        <v>0</v>
      </c>
      <c r="S326" s="228">
        <f t="shared" si="245"/>
        <v>0</v>
      </c>
      <c r="T326" s="228">
        <f t="shared" si="235"/>
        <v>1</v>
      </c>
      <c r="U326" s="262">
        <f t="shared" si="246"/>
        <v>0.14285714285714285</v>
      </c>
    </row>
    <row r="327" spans="1:21" ht="21" customHeight="1" x14ac:dyDescent="0.25">
      <c r="A327" s="246"/>
      <c r="B327" s="246"/>
      <c r="C327" s="246"/>
      <c r="D327" s="247">
        <v>11</v>
      </c>
      <c r="E327" s="250" t="s">
        <v>135</v>
      </c>
      <c r="F327" s="261" t="s">
        <v>16</v>
      </c>
      <c r="G327" s="228" t="s">
        <v>182</v>
      </c>
      <c r="H327" s="228" t="s">
        <v>182</v>
      </c>
      <c r="I327" s="228" t="s">
        <v>182</v>
      </c>
      <c r="J327" s="228" t="s">
        <v>182</v>
      </c>
      <c r="K327" s="228" t="s">
        <v>182</v>
      </c>
      <c r="L327" s="228">
        <f t="shared" si="244"/>
        <v>1</v>
      </c>
      <c r="M327" s="228">
        <f t="shared" si="244"/>
        <v>2</v>
      </c>
      <c r="N327" s="228" t="s">
        <v>182</v>
      </c>
      <c r="O327" s="228">
        <f t="shared" si="245"/>
        <v>0</v>
      </c>
      <c r="P327" s="228">
        <f t="shared" si="245"/>
        <v>0</v>
      </c>
      <c r="Q327" s="228">
        <f t="shared" si="245"/>
        <v>0</v>
      </c>
      <c r="R327" s="228">
        <f t="shared" si="245"/>
        <v>0</v>
      </c>
      <c r="S327" s="228">
        <f t="shared" si="245"/>
        <v>1</v>
      </c>
      <c r="T327" s="228">
        <f t="shared" si="235"/>
        <v>4</v>
      </c>
      <c r="U327" s="262">
        <f t="shared" si="246"/>
        <v>0.5714285714285714</v>
      </c>
    </row>
    <row r="328" spans="1:21" ht="21" customHeight="1" x14ac:dyDescent="0.25">
      <c r="A328" s="246"/>
      <c r="B328" s="246"/>
      <c r="C328" s="246"/>
      <c r="D328" s="247">
        <v>12</v>
      </c>
      <c r="E328" s="251" t="s">
        <v>135</v>
      </c>
      <c r="F328" s="261" t="s">
        <v>64</v>
      </c>
      <c r="G328" s="228" t="s">
        <v>182</v>
      </c>
      <c r="H328" s="228" t="s">
        <v>182</v>
      </c>
      <c r="I328" s="228" t="s">
        <v>182</v>
      </c>
      <c r="J328" s="228" t="s">
        <v>182</v>
      </c>
      <c r="K328" s="228" t="s">
        <v>182</v>
      </c>
      <c r="L328" s="228">
        <f t="shared" si="244"/>
        <v>7</v>
      </c>
      <c r="M328" s="228">
        <f t="shared" si="244"/>
        <v>25</v>
      </c>
      <c r="N328" s="228" t="s">
        <v>182</v>
      </c>
      <c r="O328" s="228">
        <f t="shared" si="245"/>
        <v>8</v>
      </c>
      <c r="P328" s="228">
        <f t="shared" si="245"/>
        <v>2</v>
      </c>
      <c r="Q328" s="228">
        <f t="shared" si="245"/>
        <v>24</v>
      </c>
      <c r="R328" s="228">
        <f t="shared" si="245"/>
        <v>0</v>
      </c>
      <c r="S328" s="228">
        <f t="shared" si="245"/>
        <v>6</v>
      </c>
      <c r="T328" s="228">
        <f t="shared" si="235"/>
        <v>72</v>
      </c>
      <c r="U328" s="262">
        <f t="shared" si="246"/>
        <v>10.285714285714286</v>
      </c>
    </row>
    <row r="329" spans="1:21" ht="21" customHeight="1" x14ac:dyDescent="0.25">
      <c r="A329" s="246"/>
      <c r="B329" s="246"/>
      <c r="C329" s="246"/>
      <c r="D329" s="246"/>
      <c r="E329" s="248" t="s">
        <v>181</v>
      </c>
      <c r="F329" s="258"/>
      <c r="G329" s="259">
        <v>1</v>
      </c>
      <c r="H329" s="259">
        <v>2</v>
      </c>
      <c r="I329" s="259">
        <v>3</v>
      </c>
      <c r="J329" s="259">
        <v>4</v>
      </c>
      <c r="K329" s="259">
        <v>5</v>
      </c>
      <c r="L329" s="259">
        <v>6</v>
      </c>
      <c r="M329" s="259">
        <v>7</v>
      </c>
      <c r="N329" s="259">
        <v>8</v>
      </c>
      <c r="O329" s="259">
        <v>9</v>
      </c>
      <c r="P329" s="259">
        <v>10</v>
      </c>
      <c r="Q329" s="259">
        <v>11</v>
      </c>
      <c r="R329" s="259">
        <v>12</v>
      </c>
      <c r="S329" s="259">
        <v>13</v>
      </c>
      <c r="T329" s="259" t="s">
        <v>168</v>
      </c>
      <c r="U329" s="260" t="s">
        <v>184</v>
      </c>
    </row>
    <row r="330" spans="1:21" ht="21" customHeight="1" x14ac:dyDescent="0.25">
      <c r="A330" s="246"/>
      <c r="B330" s="246"/>
      <c r="C330" s="246"/>
      <c r="D330" s="246">
        <v>6</v>
      </c>
      <c r="E330" s="249" t="s">
        <v>134</v>
      </c>
      <c r="F330" s="261" t="s">
        <v>26</v>
      </c>
      <c r="G330" s="228" t="s">
        <v>182</v>
      </c>
      <c r="H330" s="228" t="s">
        <v>182</v>
      </c>
      <c r="I330" s="228" t="s">
        <v>182</v>
      </c>
      <c r="J330" s="228" t="s">
        <v>182</v>
      </c>
      <c r="K330" s="228" t="s">
        <v>182</v>
      </c>
      <c r="L330" s="228">
        <f t="shared" ref="L330:M336" si="247">VLOOKUP(($E330&amp;L$209),$B$3:$M$205,$D330,0)</f>
        <v>0</v>
      </c>
      <c r="M330" s="228">
        <f t="shared" si="247"/>
        <v>0</v>
      </c>
      <c r="N330" s="228" t="s">
        <v>182</v>
      </c>
      <c r="O330" s="228" t="s">
        <v>182</v>
      </c>
      <c r="P330" s="228" t="s">
        <v>182</v>
      </c>
      <c r="Q330" s="228" t="s">
        <v>182</v>
      </c>
      <c r="R330" s="228">
        <f t="shared" ref="R330:R336" si="248">VLOOKUP(($E330&amp;R$209),$B$3:$M$205,$D330,0)</f>
        <v>0</v>
      </c>
      <c r="S330" s="228" t="s">
        <v>182</v>
      </c>
      <c r="T330" s="228">
        <f t="shared" si="235"/>
        <v>0</v>
      </c>
      <c r="U330" s="262">
        <f>T330/3</f>
        <v>0</v>
      </c>
    </row>
    <row r="331" spans="1:21" ht="21" customHeight="1" x14ac:dyDescent="0.25">
      <c r="A331" s="246"/>
      <c r="B331" s="246"/>
      <c r="C331" s="246"/>
      <c r="D331" s="246">
        <v>7</v>
      </c>
      <c r="E331" s="250" t="s">
        <v>134</v>
      </c>
      <c r="F331" s="263" t="s">
        <v>63</v>
      </c>
      <c r="G331" s="228" t="s">
        <v>182</v>
      </c>
      <c r="H331" s="228" t="s">
        <v>182</v>
      </c>
      <c r="I331" s="228" t="s">
        <v>182</v>
      </c>
      <c r="J331" s="228" t="s">
        <v>182</v>
      </c>
      <c r="K331" s="228" t="s">
        <v>182</v>
      </c>
      <c r="L331" s="228">
        <f t="shared" si="247"/>
        <v>0</v>
      </c>
      <c r="M331" s="228">
        <f t="shared" si="247"/>
        <v>0</v>
      </c>
      <c r="N331" s="228" t="s">
        <v>182</v>
      </c>
      <c r="O331" s="228" t="s">
        <v>182</v>
      </c>
      <c r="P331" s="228" t="s">
        <v>182</v>
      </c>
      <c r="Q331" s="228" t="s">
        <v>182</v>
      </c>
      <c r="R331" s="228">
        <f t="shared" si="248"/>
        <v>0</v>
      </c>
      <c r="S331" s="228" t="s">
        <v>182</v>
      </c>
      <c r="T331" s="228">
        <f t="shared" si="235"/>
        <v>0</v>
      </c>
      <c r="U331" s="262">
        <f t="shared" ref="U331:U336" si="249">T331/3</f>
        <v>0</v>
      </c>
    </row>
    <row r="332" spans="1:21" ht="21" customHeight="1" x14ac:dyDescent="0.25">
      <c r="A332" s="246"/>
      <c r="B332" s="246"/>
      <c r="C332" s="246"/>
      <c r="D332" s="246">
        <v>8</v>
      </c>
      <c r="E332" s="250" t="s">
        <v>134</v>
      </c>
      <c r="F332" s="261" t="s">
        <v>15</v>
      </c>
      <c r="G332" s="228" t="s">
        <v>182</v>
      </c>
      <c r="H332" s="228" t="s">
        <v>182</v>
      </c>
      <c r="I332" s="228" t="s">
        <v>182</v>
      </c>
      <c r="J332" s="228" t="s">
        <v>182</v>
      </c>
      <c r="K332" s="228" t="s">
        <v>182</v>
      </c>
      <c r="L332" s="228">
        <f t="shared" si="247"/>
        <v>0</v>
      </c>
      <c r="M332" s="228">
        <f t="shared" si="247"/>
        <v>4</v>
      </c>
      <c r="N332" s="228" t="s">
        <v>182</v>
      </c>
      <c r="O332" s="228" t="s">
        <v>182</v>
      </c>
      <c r="P332" s="228" t="s">
        <v>182</v>
      </c>
      <c r="Q332" s="228" t="s">
        <v>182</v>
      </c>
      <c r="R332" s="228">
        <f t="shared" si="248"/>
        <v>0</v>
      </c>
      <c r="S332" s="228" t="s">
        <v>182</v>
      </c>
      <c r="T332" s="228">
        <f t="shared" si="235"/>
        <v>4</v>
      </c>
      <c r="U332" s="262">
        <f t="shared" si="249"/>
        <v>1.3333333333333333</v>
      </c>
    </row>
    <row r="333" spans="1:21" ht="21" customHeight="1" x14ac:dyDescent="0.25">
      <c r="A333" s="246"/>
      <c r="B333" s="246"/>
      <c r="C333" s="246"/>
      <c r="D333" s="247">
        <v>9</v>
      </c>
      <c r="E333" s="250" t="s">
        <v>134</v>
      </c>
      <c r="F333" s="261" t="s">
        <v>18</v>
      </c>
      <c r="G333" s="228" t="s">
        <v>182</v>
      </c>
      <c r="H333" s="228" t="s">
        <v>182</v>
      </c>
      <c r="I333" s="228" t="s">
        <v>182</v>
      </c>
      <c r="J333" s="228" t="s">
        <v>182</v>
      </c>
      <c r="K333" s="228" t="s">
        <v>182</v>
      </c>
      <c r="L333" s="228">
        <f t="shared" si="247"/>
        <v>2</v>
      </c>
      <c r="M333" s="228">
        <f t="shared" si="247"/>
        <v>0</v>
      </c>
      <c r="N333" s="228" t="s">
        <v>182</v>
      </c>
      <c r="O333" s="228" t="s">
        <v>182</v>
      </c>
      <c r="P333" s="228" t="s">
        <v>182</v>
      </c>
      <c r="Q333" s="228" t="s">
        <v>182</v>
      </c>
      <c r="R333" s="228">
        <f t="shared" si="248"/>
        <v>0</v>
      </c>
      <c r="S333" s="228" t="s">
        <v>182</v>
      </c>
      <c r="T333" s="228">
        <f t="shared" si="235"/>
        <v>2</v>
      </c>
      <c r="U333" s="262">
        <f t="shared" si="249"/>
        <v>0.66666666666666663</v>
      </c>
    </row>
    <row r="334" spans="1:21" ht="21" customHeight="1" x14ac:dyDescent="0.25">
      <c r="A334" s="246"/>
      <c r="B334" s="246"/>
      <c r="C334" s="246"/>
      <c r="D334" s="247">
        <v>10</v>
      </c>
      <c r="E334" s="250" t="s">
        <v>134</v>
      </c>
      <c r="F334" s="261" t="s">
        <v>17</v>
      </c>
      <c r="G334" s="228" t="s">
        <v>182</v>
      </c>
      <c r="H334" s="228" t="s">
        <v>182</v>
      </c>
      <c r="I334" s="228" t="s">
        <v>182</v>
      </c>
      <c r="J334" s="228" t="s">
        <v>182</v>
      </c>
      <c r="K334" s="228" t="s">
        <v>182</v>
      </c>
      <c r="L334" s="228">
        <f t="shared" si="247"/>
        <v>0</v>
      </c>
      <c r="M334" s="228">
        <f t="shared" si="247"/>
        <v>0</v>
      </c>
      <c r="N334" s="228" t="s">
        <v>182</v>
      </c>
      <c r="O334" s="228" t="s">
        <v>182</v>
      </c>
      <c r="P334" s="228" t="s">
        <v>182</v>
      </c>
      <c r="Q334" s="228" t="s">
        <v>182</v>
      </c>
      <c r="R334" s="228">
        <f t="shared" si="248"/>
        <v>0</v>
      </c>
      <c r="S334" s="228" t="s">
        <v>182</v>
      </c>
      <c r="T334" s="228">
        <f t="shared" si="235"/>
        <v>0</v>
      </c>
      <c r="U334" s="262">
        <f t="shared" si="249"/>
        <v>0</v>
      </c>
    </row>
    <row r="335" spans="1:21" ht="21" customHeight="1" x14ac:dyDescent="0.25">
      <c r="A335" s="246"/>
      <c r="B335" s="246"/>
      <c r="C335" s="246"/>
      <c r="D335" s="247">
        <v>11</v>
      </c>
      <c r="E335" s="250" t="s">
        <v>134</v>
      </c>
      <c r="F335" s="261" t="s">
        <v>16</v>
      </c>
      <c r="G335" s="228" t="s">
        <v>182</v>
      </c>
      <c r="H335" s="228" t="s">
        <v>182</v>
      </c>
      <c r="I335" s="228" t="s">
        <v>182</v>
      </c>
      <c r="J335" s="228" t="s">
        <v>182</v>
      </c>
      <c r="K335" s="228" t="s">
        <v>182</v>
      </c>
      <c r="L335" s="228">
        <f t="shared" si="247"/>
        <v>0</v>
      </c>
      <c r="M335" s="228">
        <f t="shared" si="247"/>
        <v>1</v>
      </c>
      <c r="N335" s="228" t="s">
        <v>182</v>
      </c>
      <c r="O335" s="228" t="s">
        <v>182</v>
      </c>
      <c r="P335" s="228" t="s">
        <v>182</v>
      </c>
      <c r="Q335" s="228" t="s">
        <v>182</v>
      </c>
      <c r="R335" s="228">
        <f t="shared" si="248"/>
        <v>1</v>
      </c>
      <c r="S335" s="228" t="s">
        <v>182</v>
      </c>
      <c r="T335" s="228">
        <f t="shared" si="235"/>
        <v>2</v>
      </c>
      <c r="U335" s="262">
        <f t="shared" si="249"/>
        <v>0.66666666666666663</v>
      </c>
    </row>
    <row r="336" spans="1:21" ht="21" customHeight="1" x14ac:dyDescent="0.25">
      <c r="A336" s="246"/>
      <c r="B336" s="246"/>
      <c r="C336" s="246"/>
      <c r="D336" s="247">
        <v>12</v>
      </c>
      <c r="E336" s="251" t="s">
        <v>134</v>
      </c>
      <c r="F336" s="261" t="s">
        <v>64</v>
      </c>
      <c r="G336" s="228" t="s">
        <v>182</v>
      </c>
      <c r="H336" s="228" t="s">
        <v>182</v>
      </c>
      <c r="I336" s="228" t="s">
        <v>182</v>
      </c>
      <c r="J336" s="228" t="s">
        <v>182</v>
      </c>
      <c r="K336" s="228" t="s">
        <v>182</v>
      </c>
      <c r="L336" s="228">
        <f t="shared" si="247"/>
        <v>2</v>
      </c>
      <c r="M336" s="228">
        <f t="shared" si="247"/>
        <v>3</v>
      </c>
      <c r="N336" s="228" t="s">
        <v>182</v>
      </c>
      <c r="O336" s="228" t="s">
        <v>182</v>
      </c>
      <c r="P336" s="228" t="s">
        <v>182</v>
      </c>
      <c r="Q336" s="228" t="s">
        <v>182</v>
      </c>
      <c r="R336" s="228">
        <f t="shared" si="248"/>
        <v>-1</v>
      </c>
      <c r="S336" s="228" t="s">
        <v>182</v>
      </c>
      <c r="T336" s="228">
        <f t="shared" si="235"/>
        <v>4</v>
      </c>
      <c r="U336" s="262">
        <f t="shared" si="249"/>
        <v>1.3333333333333333</v>
      </c>
    </row>
    <row r="337" spans="1:21" ht="21" customHeight="1" x14ac:dyDescent="0.25">
      <c r="A337" s="246"/>
      <c r="B337" s="246"/>
      <c r="C337" s="246"/>
      <c r="D337" s="246"/>
      <c r="E337" s="248" t="s">
        <v>181</v>
      </c>
      <c r="F337" s="258"/>
      <c r="G337" s="259">
        <v>1</v>
      </c>
      <c r="H337" s="259">
        <v>2</v>
      </c>
      <c r="I337" s="259">
        <v>3</v>
      </c>
      <c r="J337" s="259">
        <v>4</v>
      </c>
      <c r="K337" s="259">
        <v>5</v>
      </c>
      <c r="L337" s="259">
        <v>6</v>
      </c>
      <c r="M337" s="259">
        <v>7</v>
      </c>
      <c r="N337" s="259">
        <v>8</v>
      </c>
      <c r="O337" s="259">
        <v>9</v>
      </c>
      <c r="P337" s="259">
        <v>10</v>
      </c>
      <c r="Q337" s="259">
        <v>11</v>
      </c>
      <c r="R337" s="259">
        <v>12</v>
      </c>
      <c r="S337" s="259">
        <v>13</v>
      </c>
      <c r="T337" s="259" t="s">
        <v>168</v>
      </c>
      <c r="U337" s="260" t="s">
        <v>184</v>
      </c>
    </row>
    <row r="338" spans="1:21" ht="21" customHeight="1" x14ac:dyDescent="0.25">
      <c r="A338" s="246"/>
      <c r="B338" s="246"/>
      <c r="C338" s="246"/>
      <c r="D338" s="246">
        <v>6</v>
      </c>
      <c r="E338" s="249" t="s">
        <v>6</v>
      </c>
      <c r="F338" s="261" t="s">
        <v>26</v>
      </c>
      <c r="G338" s="228" t="s">
        <v>182</v>
      </c>
      <c r="H338" s="228" t="s">
        <v>182</v>
      </c>
      <c r="I338" s="228">
        <f t="shared" ref="I338:J344" si="250">VLOOKUP(($E338&amp;I$209),$B$3:$M$205,$D338,0)</f>
        <v>3</v>
      </c>
      <c r="J338" s="228">
        <f t="shared" si="250"/>
        <v>2</v>
      </c>
      <c r="K338" s="228" t="s">
        <v>182</v>
      </c>
      <c r="L338" s="228" t="s">
        <v>182</v>
      </c>
      <c r="M338" s="228" t="s">
        <v>182</v>
      </c>
      <c r="N338" s="228" t="s">
        <v>182</v>
      </c>
      <c r="O338" s="228">
        <f t="shared" ref="O338:O344" si="251">VLOOKUP(($E338&amp;O$209),$B$3:$M$205,$D338,0)</f>
        <v>8</v>
      </c>
      <c r="P338" s="228" t="s">
        <v>182</v>
      </c>
      <c r="Q338" s="228">
        <f t="shared" ref="Q338:Q344" si="252">VLOOKUP(($E338&amp;Q$209),$B$3:$M$205,$D338,0)</f>
        <v>5</v>
      </c>
      <c r="R338" s="228" t="s">
        <v>182</v>
      </c>
      <c r="S338" s="228">
        <f t="shared" ref="S338:S344" si="253">VLOOKUP(($E338&amp;S$209),$B$3:$M$205,$D338,0)</f>
        <v>0</v>
      </c>
      <c r="T338" s="228">
        <f t="shared" si="235"/>
        <v>18</v>
      </c>
      <c r="U338" s="262">
        <f>T338/5</f>
        <v>3.6</v>
      </c>
    </row>
    <row r="339" spans="1:21" ht="21" customHeight="1" x14ac:dyDescent="0.25">
      <c r="A339" s="246"/>
      <c r="B339" s="246"/>
      <c r="C339" s="246"/>
      <c r="D339" s="246">
        <v>7</v>
      </c>
      <c r="E339" s="250" t="s">
        <v>6</v>
      </c>
      <c r="F339" s="263" t="s">
        <v>63</v>
      </c>
      <c r="G339" s="228" t="s">
        <v>182</v>
      </c>
      <c r="H339" s="228" t="s">
        <v>182</v>
      </c>
      <c r="I339" s="228">
        <f t="shared" si="250"/>
        <v>0</v>
      </c>
      <c r="J339" s="228">
        <f t="shared" si="250"/>
        <v>1</v>
      </c>
      <c r="K339" s="228" t="s">
        <v>182</v>
      </c>
      <c r="L339" s="228" t="s">
        <v>182</v>
      </c>
      <c r="M339" s="228" t="s">
        <v>182</v>
      </c>
      <c r="N339" s="228" t="s">
        <v>182</v>
      </c>
      <c r="O339" s="228">
        <f t="shared" si="251"/>
        <v>2</v>
      </c>
      <c r="P339" s="228" t="s">
        <v>182</v>
      </c>
      <c r="Q339" s="228">
        <f t="shared" si="252"/>
        <v>1</v>
      </c>
      <c r="R339" s="228" t="s">
        <v>182</v>
      </c>
      <c r="S339" s="228">
        <f t="shared" si="253"/>
        <v>1</v>
      </c>
      <c r="T339" s="228">
        <f t="shared" si="235"/>
        <v>5</v>
      </c>
      <c r="U339" s="262">
        <f t="shared" ref="U339:U344" si="254">T339/5</f>
        <v>1</v>
      </c>
    </row>
    <row r="340" spans="1:21" ht="21" customHeight="1" x14ac:dyDescent="0.25">
      <c r="A340" s="246"/>
      <c r="B340" s="246"/>
      <c r="C340" s="246"/>
      <c r="D340" s="246">
        <v>8</v>
      </c>
      <c r="E340" s="250" t="s">
        <v>6</v>
      </c>
      <c r="F340" s="261" t="s">
        <v>15</v>
      </c>
      <c r="G340" s="228" t="s">
        <v>182</v>
      </c>
      <c r="H340" s="228" t="s">
        <v>182</v>
      </c>
      <c r="I340" s="228">
        <f t="shared" si="250"/>
        <v>1</v>
      </c>
      <c r="J340" s="228">
        <f t="shared" si="250"/>
        <v>0</v>
      </c>
      <c r="K340" s="228" t="s">
        <v>182</v>
      </c>
      <c r="L340" s="228" t="s">
        <v>182</v>
      </c>
      <c r="M340" s="228" t="s">
        <v>182</v>
      </c>
      <c r="N340" s="228" t="s">
        <v>182</v>
      </c>
      <c r="O340" s="228">
        <f t="shared" si="251"/>
        <v>2</v>
      </c>
      <c r="P340" s="228" t="s">
        <v>182</v>
      </c>
      <c r="Q340" s="228">
        <f t="shared" si="252"/>
        <v>1</v>
      </c>
      <c r="R340" s="228" t="s">
        <v>182</v>
      </c>
      <c r="S340" s="228">
        <f t="shared" si="253"/>
        <v>0</v>
      </c>
      <c r="T340" s="228">
        <f t="shared" si="235"/>
        <v>4</v>
      </c>
      <c r="U340" s="262">
        <f t="shared" si="254"/>
        <v>0.8</v>
      </c>
    </row>
    <row r="341" spans="1:21" ht="21" customHeight="1" x14ac:dyDescent="0.25">
      <c r="A341" s="246"/>
      <c r="B341" s="246"/>
      <c r="C341" s="246"/>
      <c r="D341" s="247">
        <v>9</v>
      </c>
      <c r="E341" s="250" t="s">
        <v>6</v>
      </c>
      <c r="F341" s="261" t="s">
        <v>18</v>
      </c>
      <c r="G341" s="228" t="s">
        <v>182</v>
      </c>
      <c r="H341" s="228" t="s">
        <v>182</v>
      </c>
      <c r="I341" s="228">
        <f t="shared" si="250"/>
        <v>1</v>
      </c>
      <c r="J341" s="228">
        <f t="shared" si="250"/>
        <v>0</v>
      </c>
      <c r="K341" s="228" t="s">
        <v>182</v>
      </c>
      <c r="L341" s="228" t="s">
        <v>182</v>
      </c>
      <c r="M341" s="228" t="s">
        <v>182</v>
      </c>
      <c r="N341" s="228" t="s">
        <v>182</v>
      </c>
      <c r="O341" s="228">
        <f t="shared" si="251"/>
        <v>2</v>
      </c>
      <c r="P341" s="228" t="s">
        <v>182</v>
      </c>
      <c r="Q341" s="228">
        <f t="shared" si="252"/>
        <v>1</v>
      </c>
      <c r="R341" s="228" t="s">
        <v>182</v>
      </c>
      <c r="S341" s="228">
        <f t="shared" si="253"/>
        <v>0</v>
      </c>
      <c r="T341" s="228">
        <f t="shared" si="235"/>
        <v>4</v>
      </c>
      <c r="U341" s="262">
        <f t="shared" si="254"/>
        <v>0.8</v>
      </c>
    </row>
    <row r="342" spans="1:21" ht="21" customHeight="1" x14ac:dyDescent="0.25">
      <c r="A342" s="246"/>
      <c r="B342" s="246"/>
      <c r="C342" s="246"/>
      <c r="D342" s="247">
        <v>10</v>
      </c>
      <c r="E342" s="250" t="s">
        <v>6</v>
      </c>
      <c r="F342" s="261" t="s">
        <v>17</v>
      </c>
      <c r="G342" s="228" t="s">
        <v>182</v>
      </c>
      <c r="H342" s="228" t="s">
        <v>182</v>
      </c>
      <c r="I342" s="228">
        <f t="shared" si="250"/>
        <v>0</v>
      </c>
      <c r="J342" s="228">
        <f t="shared" si="250"/>
        <v>0</v>
      </c>
      <c r="K342" s="228" t="s">
        <v>182</v>
      </c>
      <c r="L342" s="228" t="s">
        <v>182</v>
      </c>
      <c r="M342" s="228" t="s">
        <v>182</v>
      </c>
      <c r="N342" s="228" t="s">
        <v>182</v>
      </c>
      <c r="O342" s="228">
        <f t="shared" si="251"/>
        <v>0</v>
      </c>
      <c r="P342" s="228" t="s">
        <v>182</v>
      </c>
      <c r="Q342" s="228">
        <f t="shared" si="252"/>
        <v>0</v>
      </c>
      <c r="R342" s="228" t="s">
        <v>182</v>
      </c>
      <c r="S342" s="228">
        <f t="shared" si="253"/>
        <v>0</v>
      </c>
      <c r="T342" s="228">
        <f t="shared" si="235"/>
        <v>0</v>
      </c>
      <c r="U342" s="262">
        <f t="shared" si="254"/>
        <v>0</v>
      </c>
    </row>
    <row r="343" spans="1:21" ht="21" customHeight="1" x14ac:dyDescent="0.25">
      <c r="A343" s="246"/>
      <c r="B343" s="246"/>
      <c r="C343" s="246"/>
      <c r="D343" s="247">
        <v>11</v>
      </c>
      <c r="E343" s="250" t="s">
        <v>6</v>
      </c>
      <c r="F343" s="261" t="s">
        <v>16</v>
      </c>
      <c r="G343" s="228" t="s">
        <v>182</v>
      </c>
      <c r="H343" s="228" t="s">
        <v>182</v>
      </c>
      <c r="I343" s="228">
        <f t="shared" si="250"/>
        <v>1</v>
      </c>
      <c r="J343" s="228">
        <f t="shared" si="250"/>
        <v>0</v>
      </c>
      <c r="K343" s="228" t="s">
        <v>182</v>
      </c>
      <c r="L343" s="228" t="s">
        <v>182</v>
      </c>
      <c r="M343" s="228" t="s">
        <v>182</v>
      </c>
      <c r="N343" s="228" t="s">
        <v>182</v>
      </c>
      <c r="O343" s="228">
        <f t="shared" si="251"/>
        <v>1</v>
      </c>
      <c r="P343" s="228" t="s">
        <v>182</v>
      </c>
      <c r="Q343" s="228">
        <f t="shared" si="252"/>
        <v>0</v>
      </c>
      <c r="R343" s="228" t="s">
        <v>182</v>
      </c>
      <c r="S343" s="228">
        <f t="shared" si="253"/>
        <v>2</v>
      </c>
      <c r="T343" s="228">
        <f t="shared" si="235"/>
        <v>4</v>
      </c>
      <c r="U343" s="262">
        <f t="shared" si="254"/>
        <v>0.8</v>
      </c>
    </row>
    <row r="344" spans="1:21" ht="21" customHeight="1" x14ac:dyDescent="0.25">
      <c r="A344" s="246"/>
      <c r="B344" s="246"/>
      <c r="C344" s="246"/>
      <c r="D344" s="247">
        <v>12</v>
      </c>
      <c r="E344" s="251" t="s">
        <v>6</v>
      </c>
      <c r="F344" s="261" t="s">
        <v>64</v>
      </c>
      <c r="G344" s="228" t="s">
        <v>182</v>
      </c>
      <c r="H344" s="228" t="s">
        <v>182</v>
      </c>
      <c r="I344" s="228">
        <f t="shared" si="250"/>
        <v>4</v>
      </c>
      <c r="J344" s="228">
        <f t="shared" si="250"/>
        <v>4</v>
      </c>
      <c r="K344" s="228" t="s">
        <v>182</v>
      </c>
      <c r="L344" s="228" t="s">
        <v>182</v>
      </c>
      <c r="M344" s="228" t="s">
        <v>182</v>
      </c>
      <c r="N344" s="228" t="s">
        <v>182</v>
      </c>
      <c r="O344" s="228">
        <f t="shared" si="251"/>
        <v>15</v>
      </c>
      <c r="P344" s="228" t="s">
        <v>182</v>
      </c>
      <c r="Q344" s="228">
        <f t="shared" si="252"/>
        <v>9</v>
      </c>
      <c r="R344" s="228" t="s">
        <v>182</v>
      </c>
      <c r="S344" s="228">
        <f t="shared" si="253"/>
        <v>0</v>
      </c>
      <c r="T344" s="228">
        <f t="shared" si="235"/>
        <v>32</v>
      </c>
      <c r="U344" s="262">
        <f t="shared" si="254"/>
        <v>6.4</v>
      </c>
    </row>
    <row r="345" spans="1:21" x14ac:dyDescent="0.25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</row>
    <row r="347" spans="1:21" ht="21" customHeight="1" x14ac:dyDescent="0.25">
      <c r="A347" s="246"/>
      <c r="B347" s="246"/>
      <c r="C347" s="246"/>
      <c r="D347" s="246"/>
      <c r="E347" s="248" t="s">
        <v>181</v>
      </c>
      <c r="F347" s="248"/>
      <c r="G347" s="238">
        <v>1</v>
      </c>
      <c r="H347" s="238">
        <v>2</v>
      </c>
      <c r="I347" s="238">
        <v>3</v>
      </c>
      <c r="J347" s="238">
        <v>4</v>
      </c>
      <c r="K347" s="238">
        <v>5</v>
      </c>
      <c r="L347" s="238">
        <v>6</v>
      </c>
      <c r="M347" s="238">
        <v>7</v>
      </c>
      <c r="N347" s="238">
        <v>8</v>
      </c>
      <c r="O347" s="238">
        <v>9</v>
      </c>
      <c r="P347" s="238">
        <v>10</v>
      </c>
      <c r="Q347" s="238">
        <v>11</v>
      </c>
      <c r="R347" s="238">
        <v>12</v>
      </c>
      <c r="S347" s="238">
        <v>13</v>
      </c>
      <c r="T347" s="238" t="s">
        <v>168</v>
      </c>
    </row>
    <row r="348" spans="1:21" ht="21" customHeight="1" x14ac:dyDescent="0.25">
      <c r="A348" s="246"/>
      <c r="B348" s="246"/>
      <c r="C348" s="246"/>
      <c r="D348" s="246"/>
      <c r="E348" s="253" t="s">
        <v>183</v>
      </c>
      <c r="F348" s="254" t="s">
        <v>26</v>
      </c>
      <c r="G348" s="265"/>
      <c r="H348" s="265"/>
      <c r="I348" s="265"/>
      <c r="J348" s="265"/>
      <c r="K348" s="265"/>
      <c r="L348" s="265"/>
      <c r="M348" s="265"/>
      <c r="N348" s="265"/>
      <c r="O348" s="265"/>
      <c r="P348" s="265"/>
      <c r="Q348" s="265"/>
      <c r="R348" s="265"/>
      <c r="S348" s="265"/>
      <c r="T348" s="265"/>
    </row>
    <row r="349" spans="1:21" ht="21" customHeight="1" x14ac:dyDescent="0.25">
      <c r="A349" s="246"/>
      <c r="B349" s="246"/>
      <c r="C349" s="246"/>
      <c r="D349" s="246"/>
      <c r="E349" s="255"/>
      <c r="F349" s="256" t="s">
        <v>63</v>
      </c>
      <c r="G349" s="265"/>
      <c r="H349" s="265"/>
      <c r="I349" s="265"/>
      <c r="J349" s="265"/>
      <c r="K349" s="265"/>
      <c r="L349" s="265"/>
      <c r="M349" s="265"/>
      <c r="N349" s="265"/>
      <c r="O349" s="265"/>
      <c r="P349" s="265"/>
      <c r="Q349" s="265"/>
      <c r="R349" s="265"/>
      <c r="S349" s="265"/>
      <c r="T349" s="265"/>
    </row>
    <row r="350" spans="1:21" ht="21" customHeight="1" x14ac:dyDescent="0.25">
      <c r="A350" s="246"/>
      <c r="B350" s="246"/>
      <c r="C350" s="246"/>
      <c r="D350" s="246"/>
      <c r="E350" s="255"/>
      <c r="F350" s="254" t="s">
        <v>15</v>
      </c>
      <c r="G350" s="265"/>
      <c r="H350" s="265"/>
      <c r="I350" s="265"/>
      <c r="J350" s="265"/>
      <c r="K350" s="265"/>
      <c r="L350" s="265"/>
      <c r="M350" s="265"/>
      <c r="N350" s="265"/>
      <c r="O350" s="265"/>
      <c r="P350" s="265"/>
      <c r="Q350" s="265"/>
      <c r="R350" s="265"/>
      <c r="S350" s="265"/>
      <c r="T350" s="265"/>
    </row>
    <row r="351" spans="1:21" ht="21" customHeight="1" x14ac:dyDescent="0.25">
      <c r="A351" s="246"/>
      <c r="B351" s="246"/>
      <c r="C351" s="246"/>
      <c r="D351" s="247"/>
      <c r="E351" s="255"/>
      <c r="F351" s="254" t="s">
        <v>18</v>
      </c>
      <c r="G351" s="265"/>
      <c r="H351" s="265"/>
      <c r="I351" s="265"/>
      <c r="J351" s="265"/>
      <c r="K351" s="265"/>
      <c r="L351" s="265"/>
      <c r="M351" s="265"/>
      <c r="N351" s="265"/>
      <c r="O351" s="265"/>
      <c r="P351" s="265"/>
      <c r="Q351" s="265"/>
      <c r="R351" s="265"/>
      <c r="S351" s="265"/>
      <c r="T351" s="265"/>
    </row>
    <row r="352" spans="1:21" ht="21" customHeight="1" x14ac:dyDescent="0.25">
      <c r="A352" s="246"/>
      <c r="B352" s="246"/>
      <c r="C352" s="246"/>
      <c r="D352" s="247"/>
      <c r="E352" s="255"/>
      <c r="F352" s="254" t="s">
        <v>17</v>
      </c>
      <c r="G352" s="265"/>
      <c r="H352" s="265"/>
      <c r="I352" s="265"/>
      <c r="J352" s="265"/>
      <c r="K352" s="265"/>
      <c r="L352" s="265"/>
      <c r="M352" s="265"/>
      <c r="N352" s="265"/>
      <c r="O352" s="265"/>
      <c r="P352" s="265"/>
      <c r="Q352" s="265"/>
      <c r="R352" s="265"/>
      <c r="S352" s="265"/>
      <c r="T352" s="265"/>
    </row>
    <row r="353" spans="1:20" ht="21" customHeight="1" x14ac:dyDescent="0.25">
      <c r="A353" s="246"/>
      <c r="B353" s="246"/>
      <c r="C353" s="246"/>
      <c r="D353" s="247"/>
      <c r="E353" s="255"/>
      <c r="F353" s="254" t="s">
        <v>16</v>
      </c>
      <c r="G353" s="265"/>
      <c r="H353" s="265"/>
      <c r="I353" s="265"/>
      <c r="J353" s="265"/>
      <c r="K353" s="265"/>
      <c r="L353" s="265"/>
      <c r="M353" s="265"/>
      <c r="N353" s="265"/>
      <c r="O353" s="265"/>
      <c r="P353" s="265"/>
      <c r="Q353" s="265"/>
      <c r="R353" s="265"/>
      <c r="S353" s="265"/>
      <c r="T353" s="265"/>
    </row>
    <row r="354" spans="1:20" ht="21" customHeight="1" x14ac:dyDescent="0.25">
      <c r="A354" s="246"/>
      <c r="B354" s="246"/>
      <c r="C354" s="246"/>
      <c r="D354" s="247"/>
      <c r="E354" s="257"/>
      <c r="F354" s="254" t="s">
        <v>64</v>
      </c>
      <c r="G354" s="265"/>
      <c r="H354" s="265"/>
      <c r="I354" s="265"/>
      <c r="J354" s="265"/>
      <c r="K354" s="265"/>
      <c r="L354" s="265"/>
      <c r="M354" s="265"/>
      <c r="N354" s="265"/>
      <c r="O354" s="265"/>
      <c r="P354" s="265"/>
      <c r="Q354" s="265"/>
      <c r="R354" s="265"/>
      <c r="S354" s="265"/>
      <c r="T354" s="265"/>
    </row>
    <row r="355" spans="1:20" ht="21" customHeight="1" x14ac:dyDescent="0.25">
      <c r="A355" s="246"/>
      <c r="B355" s="246"/>
      <c r="C355" s="246"/>
      <c r="D355" s="247"/>
      <c r="E355" s="252"/>
      <c r="F355" s="244" t="s">
        <v>163</v>
      </c>
      <c r="G355" s="264"/>
      <c r="H355" s="264"/>
      <c r="I355" s="264"/>
      <c r="J355" s="264"/>
      <c r="K355" s="264"/>
      <c r="L355" s="264"/>
      <c r="M355" s="264" t="s">
        <v>10</v>
      </c>
      <c r="N355" s="264" t="s">
        <v>10</v>
      </c>
      <c r="O355" s="264" t="s">
        <v>5</v>
      </c>
      <c r="P355" s="264" t="s">
        <v>1</v>
      </c>
      <c r="Q355" s="264" t="s">
        <v>135</v>
      </c>
      <c r="R355" s="264" t="s">
        <v>5</v>
      </c>
      <c r="S355" s="264"/>
      <c r="T355" s="264"/>
    </row>
  </sheetData>
  <mergeCells count="221">
    <mergeCell ref="Z191:AB191"/>
    <mergeCell ref="AC191:AC192"/>
    <mergeCell ref="N191:P191"/>
    <mergeCell ref="Q191:Q192"/>
    <mergeCell ref="R191:T191"/>
    <mergeCell ref="U191:U192"/>
    <mergeCell ref="V191:X191"/>
    <mergeCell ref="Y191:Y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Y175:Y176"/>
    <mergeCell ref="Z175:AB175"/>
    <mergeCell ref="AC175:AC176"/>
    <mergeCell ref="M175:M176"/>
    <mergeCell ref="N175:P175"/>
    <mergeCell ref="Q175:Q176"/>
    <mergeCell ref="R175:T175"/>
    <mergeCell ref="U175:U176"/>
    <mergeCell ref="V175:X175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V159:X159"/>
    <mergeCell ref="E159:E160"/>
    <mergeCell ref="F159:F160"/>
    <mergeCell ref="G159:G160"/>
    <mergeCell ref="H159:H160"/>
    <mergeCell ref="I159:I160"/>
    <mergeCell ref="J159:J160"/>
    <mergeCell ref="K159:K160"/>
    <mergeCell ref="Y159:Y160"/>
    <mergeCell ref="Z159:AB159"/>
    <mergeCell ref="AC159:AC160"/>
    <mergeCell ref="L159:L160"/>
    <mergeCell ref="M159:M160"/>
    <mergeCell ref="N159:P159"/>
    <mergeCell ref="Q159:Q160"/>
    <mergeCell ref="R159:T159"/>
    <mergeCell ref="U159:U160"/>
    <mergeCell ref="V144:X144"/>
    <mergeCell ref="Y144:Y145"/>
    <mergeCell ref="Z144:AB144"/>
    <mergeCell ref="AC144:AC145"/>
    <mergeCell ref="K144:K145"/>
    <mergeCell ref="L144:L145"/>
    <mergeCell ref="M144:M145"/>
    <mergeCell ref="N144:P144"/>
    <mergeCell ref="Q144:Q145"/>
    <mergeCell ref="R144:T144"/>
    <mergeCell ref="E144:E145"/>
    <mergeCell ref="F144:F145"/>
    <mergeCell ref="G144:G145"/>
    <mergeCell ref="H144:H145"/>
    <mergeCell ref="I144:I145"/>
    <mergeCell ref="J144:J145"/>
    <mergeCell ref="Z129:AB129"/>
    <mergeCell ref="AC129:AC130"/>
    <mergeCell ref="N129:P129"/>
    <mergeCell ref="Q129:Q130"/>
    <mergeCell ref="R129:T129"/>
    <mergeCell ref="U129:U130"/>
    <mergeCell ref="V129:X129"/>
    <mergeCell ref="Y129:Y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U144:U145"/>
    <mergeCell ref="Y115:Y116"/>
    <mergeCell ref="Z115:AB115"/>
    <mergeCell ref="AC115:AC116"/>
    <mergeCell ref="M115:M116"/>
    <mergeCell ref="N115:P115"/>
    <mergeCell ref="Q115:Q116"/>
    <mergeCell ref="R115:T115"/>
    <mergeCell ref="U115:U116"/>
    <mergeCell ref="V115:X115"/>
    <mergeCell ref="E115:E116"/>
    <mergeCell ref="F115:F116"/>
    <mergeCell ref="G115:G116"/>
    <mergeCell ref="H115:H116"/>
    <mergeCell ref="I115:I116"/>
    <mergeCell ref="J115:J116"/>
    <mergeCell ref="K115:K116"/>
    <mergeCell ref="L115:L116"/>
    <mergeCell ref="V101:X101"/>
    <mergeCell ref="E101:E102"/>
    <mergeCell ref="F101:F102"/>
    <mergeCell ref="G101:G102"/>
    <mergeCell ref="H101:H102"/>
    <mergeCell ref="I101:I102"/>
    <mergeCell ref="J101:J102"/>
    <mergeCell ref="K101:K102"/>
    <mergeCell ref="Y101:Y102"/>
    <mergeCell ref="Z101:AB101"/>
    <mergeCell ref="AC101:AC102"/>
    <mergeCell ref="L101:L102"/>
    <mergeCell ref="M101:M102"/>
    <mergeCell ref="N101:P101"/>
    <mergeCell ref="Q101:Q102"/>
    <mergeCell ref="R101:T101"/>
    <mergeCell ref="U101:U102"/>
    <mergeCell ref="U70:U71"/>
    <mergeCell ref="V70:X70"/>
    <mergeCell ref="Y70:Y71"/>
    <mergeCell ref="Z70:AB70"/>
    <mergeCell ref="AC70:AC71"/>
    <mergeCell ref="K70:K71"/>
    <mergeCell ref="L70:L71"/>
    <mergeCell ref="M70:M71"/>
    <mergeCell ref="N70:P70"/>
    <mergeCell ref="Q70:Q71"/>
    <mergeCell ref="R70:T70"/>
    <mergeCell ref="Z53:AB53"/>
    <mergeCell ref="AC53:AC54"/>
    <mergeCell ref="N53:P53"/>
    <mergeCell ref="Q53:Q54"/>
    <mergeCell ref="R53:T53"/>
    <mergeCell ref="U53:U54"/>
    <mergeCell ref="V53:X53"/>
    <mergeCell ref="Y53:Y54"/>
    <mergeCell ref="E53:E54"/>
    <mergeCell ref="F53:F54"/>
    <mergeCell ref="G53:G54"/>
    <mergeCell ref="H53:H54"/>
    <mergeCell ref="I53:I54"/>
    <mergeCell ref="J53:J54"/>
    <mergeCell ref="K53:K54"/>
    <mergeCell ref="L53:L54"/>
    <mergeCell ref="M53:M54"/>
    <mergeCell ref="Y37:Y38"/>
    <mergeCell ref="Z37:AB37"/>
    <mergeCell ref="AC37:AC38"/>
    <mergeCell ref="M37:M38"/>
    <mergeCell ref="N37:P37"/>
    <mergeCell ref="Q37:Q38"/>
    <mergeCell ref="R37:T37"/>
    <mergeCell ref="U37:U38"/>
    <mergeCell ref="V37:X37"/>
    <mergeCell ref="K37:K38"/>
    <mergeCell ref="L37:L38"/>
    <mergeCell ref="V20:X20"/>
    <mergeCell ref="E20:E21"/>
    <mergeCell ref="F20:F21"/>
    <mergeCell ref="G20:G21"/>
    <mergeCell ref="H20:H21"/>
    <mergeCell ref="I20:I21"/>
    <mergeCell ref="J20:J21"/>
    <mergeCell ref="K20:K21"/>
    <mergeCell ref="Y20:Y21"/>
    <mergeCell ref="Z20:AB20"/>
    <mergeCell ref="AC20:AC21"/>
    <mergeCell ref="L20:L21"/>
    <mergeCell ref="M20:M21"/>
    <mergeCell ref="N20:P20"/>
    <mergeCell ref="Q20:Q21"/>
    <mergeCell ref="R20:T20"/>
    <mergeCell ref="U20:U21"/>
    <mergeCell ref="U3:U4"/>
    <mergeCell ref="V3:X3"/>
    <mergeCell ref="Y3:Y4"/>
    <mergeCell ref="Z3:AB3"/>
    <mergeCell ref="AC3:AC4"/>
    <mergeCell ref="K3:K4"/>
    <mergeCell ref="L3:L4"/>
    <mergeCell ref="M3:M4"/>
    <mergeCell ref="N3:P3"/>
    <mergeCell ref="Q3:Q4"/>
    <mergeCell ref="R3:T3"/>
    <mergeCell ref="E3:E4"/>
    <mergeCell ref="F3:F4"/>
    <mergeCell ref="G3:G4"/>
    <mergeCell ref="H3:H4"/>
    <mergeCell ref="I3:I4"/>
    <mergeCell ref="J3:J4"/>
    <mergeCell ref="E85:E86"/>
    <mergeCell ref="F85:F86"/>
    <mergeCell ref="G85:G86"/>
    <mergeCell ref="H85:H86"/>
    <mergeCell ref="I85:I86"/>
    <mergeCell ref="J85:J86"/>
    <mergeCell ref="E37:E38"/>
    <mergeCell ref="F37:F38"/>
    <mergeCell ref="G37:G38"/>
    <mergeCell ref="H37:H38"/>
    <mergeCell ref="I37:I38"/>
    <mergeCell ref="J37:J38"/>
    <mergeCell ref="E70:E71"/>
    <mergeCell ref="F70:F71"/>
    <mergeCell ref="G70:G71"/>
    <mergeCell ref="H70:H71"/>
    <mergeCell ref="I70:I71"/>
    <mergeCell ref="J70:J71"/>
    <mergeCell ref="Z85:AB85"/>
    <mergeCell ref="AC85:AC86"/>
    <mergeCell ref="K85:K86"/>
    <mergeCell ref="L85:L86"/>
    <mergeCell ref="M85:M86"/>
    <mergeCell ref="N85:P85"/>
    <mergeCell ref="Q85:Q86"/>
    <mergeCell ref="R85:T85"/>
    <mergeCell ref="U85:U86"/>
    <mergeCell ref="V85:X85"/>
    <mergeCell ref="Y85:Y86"/>
  </mergeCells>
  <printOptions horizontalCentered="1"/>
  <pageMargins left="0.25" right="0.25" top="0.25" bottom="0.25" header="0" footer="0"/>
  <pageSetup paperSize="9" scale="63" fitToHeight="10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rowBreaks count="2" manualBreakCount="2">
    <brk id="248" min="4" max="28" man="1"/>
    <brk id="328" min="4" max="28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  <pageSetUpPr fitToPage="1"/>
  </sheetPr>
  <dimension ref="A1:AK59"/>
  <sheetViews>
    <sheetView view="pageBreakPreview" zoomScale="60" zoomScaleNormal="85" workbookViewId="0">
      <selection activeCell="AW19" sqref="AW19"/>
    </sheetView>
  </sheetViews>
  <sheetFormatPr defaultColWidth="8.85546875" defaultRowHeight="15" x14ac:dyDescent="0.25"/>
  <cols>
    <col min="1" max="1" width="3.140625" style="233" customWidth="1"/>
    <col min="2" max="2" width="8.42578125" style="233" customWidth="1"/>
    <col min="3" max="3" width="4.85546875" style="233" customWidth="1"/>
    <col min="4" max="10" width="6.85546875" style="233" hidden="1" customWidth="1"/>
    <col min="11" max="11" width="2.7109375" style="233" hidden="1" customWidth="1"/>
    <col min="12" max="18" width="6.85546875" style="233" customWidth="1"/>
    <col min="19" max="20" width="6.85546875" style="233" hidden="1" customWidth="1"/>
    <col min="21" max="21" width="3" style="233" customWidth="1"/>
    <col min="22" max="22" width="8.85546875" style="233"/>
    <col min="23" max="29" width="7" style="233" customWidth="1"/>
    <col min="30" max="30" width="3.140625" style="233" customWidth="1"/>
    <col min="31" max="31" width="8.42578125" style="233" customWidth="1"/>
    <col min="32" max="37" width="6.42578125" style="233" customWidth="1"/>
    <col min="38" max="38" width="2.7109375" style="233" customWidth="1"/>
    <col min="39" max="16384" width="8.85546875" style="233"/>
  </cols>
  <sheetData>
    <row r="1" spans="1:37" ht="23.25" x14ac:dyDescent="0.35">
      <c r="B1" s="284" t="s">
        <v>217</v>
      </c>
    </row>
    <row r="2" spans="1:37" ht="23.25" x14ac:dyDescent="0.35">
      <c r="B2" s="284"/>
    </row>
    <row r="3" spans="1:37" x14ac:dyDescent="0.25">
      <c r="L3" s="234"/>
      <c r="M3" s="233" t="s">
        <v>173</v>
      </c>
      <c r="N3" s="235"/>
      <c r="O3" s="233" t="s">
        <v>174</v>
      </c>
      <c r="P3" s="236"/>
      <c r="Q3" s="233" t="s">
        <v>175</v>
      </c>
      <c r="V3" s="234"/>
      <c r="W3" t="s">
        <v>205</v>
      </c>
      <c r="Y3" s="278"/>
      <c r="Z3" t="s">
        <v>206</v>
      </c>
      <c r="AA3"/>
      <c r="AB3"/>
      <c r="AC3"/>
    </row>
    <row r="4" spans="1:37" ht="14.45" customHeight="1" x14ac:dyDescent="0.25">
      <c r="A4" s="237"/>
      <c r="B4" s="381" t="s">
        <v>167</v>
      </c>
      <c r="C4" s="382"/>
      <c r="D4" s="385" t="s">
        <v>172</v>
      </c>
      <c r="E4" s="385"/>
      <c r="F4" s="385"/>
      <c r="G4" s="385"/>
      <c r="H4" s="385"/>
      <c r="I4" s="385"/>
      <c r="J4" s="385"/>
      <c r="L4" s="386" t="s">
        <v>166</v>
      </c>
      <c r="M4" s="386"/>
      <c r="N4" s="386"/>
      <c r="O4" s="386"/>
      <c r="P4" s="386"/>
      <c r="Q4" s="386"/>
      <c r="R4" s="386"/>
      <c r="S4" s="381" t="s">
        <v>167</v>
      </c>
      <c r="T4" s="382"/>
      <c r="V4" s="387" t="s">
        <v>203</v>
      </c>
      <c r="W4" s="388"/>
      <c r="X4" s="388"/>
      <c r="Y4" s="388"/>
      <c r="Z4" s="388"/>
      <c r="AA4" s="388"/>
      <c r="AB4" s="388"/>
      <c r="AC4" s="389"/>
      <c r="AE4" s="243" t="s">
        <v>185</v>
      </c>
    </row>
    <row r="5" spans="1:37" x14ac:dyDescent="0.25">
      <c r="A5" s="237"/>
      <c r="B5" s="383"/>
      <c r="C5" s="384"/>
      <c r="D5" s="238" t="s">
        <v>26</v>
      </c>
      <c r="E5" s="238" t="s">
        <v>63</v>
      </c>
      <c r="F5" s="238" t="s">
        <v>15</v>
      </c>
      <c r="G5" s="238" t="s">
        <v>18</v>
      </c>
      <c r="H5" s="238" t="s">
        <v>17</v>
      </c>
      <c r="I5" s="238" t="s">
        <v>16</v>
      </c>
      <c r="J5" s="238" t="s">
        <v>64</v>
      </c>
      <c r="L5" s="232" t="s">
        <v>26</v>
      </c>
      <c r="M5" s="232" t="s">
        <v>63</v>
      </c>
      <c r="N5" s="232" t="s">
        <v>15</v>
      </c>
      <c r="O5" s="232" t="s">
        <v>18</v>
      </c>
      <c r="P5" s="232" t="s">
        <v>17</v>
      </c>
      <c r="Q5" s="232" t="s">
        <v>16</v>
      </c>
      <c r="R5" s="232" t="s">
        <v>64</v>
      </c>
      <c r="S5" s="383"/>
      <c r="T5" s="384"/>
      <c r="V5" s="271"/>
      <c r="W5" s="271" t="s">
        <v>26</v>
      </c>
      <c r="X5" s="271" t="s">
        <v>63</v>
      </c>
      <c r="Y5" s="271" t="s">
        <v>15</v>
      </c>
      <c r="Z5" s="271" t="s">
        <v>18</v>
      </c>
      <c r="AA5" s="271" t="s">
        <v>17</v>
      </c>
      <c r="AB5" s="271" t="s">
        <v>16</v>
      </c>
      <c r="AC5" s="271" t="s">
        <v>64</v>
      </c>
      <c r="AE5" s="299" t="s">
        <v>216</v>
      </c>
      <c r="AF5" s="390" t="s">
        <v>178</v>
      </c>
      <c r="AG5" s="391"/>
      <c r="AH5" s="390" t="s">
        <v>179</v>
      </c>
      <c r="AI5" s="391"/>
      <c r="AJ5" s="390" t="s">
        <v>180</v>
      </c>
      <c r="AK5" s="391"/>
    </row>
    <row r="6" spans="1:37" x14ac:dyDescent="0.25">
      <c r="A6" s="237"/>
      <c r="B6" s="104" t="s">
        <v>0</v>
      </c>
      <c r="C6" s="104">
        <f>COUNTIF(SeasonSum!$F$3:$F$205,SeasonSum2!$B6)</f>
        <v>5</v>
      </c>
      <c r="D6" s="104">
        <f>SUMIF(SeasonSum!$F$3:$F$205,SeasonSum2!$B6,SeasonSum!G$3:G$205)</f>
        <v>11</v>
      </c>
      <c r="E6" s="104">
        <f>SUMIF(SeasonSum!$F$3:$F$205,SeasonSum2!$B6,SeasonSum!H$3:H$205)</f>
        <v>43</v>
      </c>
      <c r="F6" s="104">
        <f>SUMIF(SeasonSum!$F$3:$F$205,SeasonSum2!$B6,SeasonSum!I$3:I$205)</f>
        <v>8</v>
      </c>
      <c r="G6" s="104">
        <f>SUMIF(SeasonSum!$F$3:$F$205,SeasonSum2!$B6,SeasonSum!J$3:J$205)</f>
        <v>11</v>
      </c>
      <c r="H6" s="104">
        <f>SUMIF(SeasonSum!$F$3:$F$205,SeasonSum2!$B6,SeasonSum!K$3:K$205)</f>
        <v>5</v>
      </c>
      <c r="I6" s="104">
        <f>SUMIF(SeasonSum!$F$3:$F$205,SeasonSum2!$B6,SeasonSum!L$3:L$205)</f>
        <v>6</v>
      </c>
      <c r="J6" s="104">
        <f>SUMIF(SeasonSum!$F$3:$F$205,SeasonSum2!$B6,SeasonSum!M$3:M$205)</f>
        <v>120</v>
      </c>
      <c r="L6" s="239">
        <f>D6/$C6</f>
        <v>2.2000000000000002</v>
      </c>
      <c r="M6" s="239">
        <f t="shared" ref="M6:M23" si="0">E6/$C6</f>
        <v>8.6</v>
      </c>
      <c r="N6" s="239">
        <f t="shared" ref="N6:N23" si="1">F6/$C6</f>
        <v>1.6</v>
      </c>
      <c r="O6" s="239">
        <f t="shared" ref="O6:O23" si="2">G6/$C6</f>
        <v>2.2000000000000002</v>
      </c>
      <c r="P6" s="239">
        <f t="shared" ref="P6:P23" si="3">H6/$C6</f>
        <v>1</v>
      </c>
      <c r="Q6" s="239">
        <f t="shared" ref="Q6:Q23" si="4">I6/$C6</f>
        <v>1.2</v>
      </c>
      <c r="R6" s="239">
        <f t="shared" ref="R6:R23" si="5">J6/$C6</f>
        <v>24</v>
      </c>
      <c r="S6" s="104" t="s">
        <v>0</v>
      </c>
      <c r="T6" s="104">
        <f>COUNTIF(SeasonSum!$F$3:$F$205,SeasonSum2!$B6)</f>
        <v>5</v>
      </c>
      <c r="V6" s="239" t="s">
        <v>0</v>
      </c>
      <c r="W6" s="272" t="s">
        <v>186</v>
      </c>
      <c r="X6" s="274" t="s">
        <v>178</v>
      </c>
      <c r="Y6" s="274" t="s">
        <v>180</v>
      </c>
      <c r="Z6" s="274" t="s">
        <v>180</v>
      </c>
      <c r="AA6" s="274" t="s">
        <v>178</v>
      </c>
      <c r="AB6" s="272" t="s">
        <v>200</v>
      </c>
      <c r="AC6" s="274" t="s">
        <v>178</v>
      </c>
      <c r="AE6" s="232" t="s">
        <v>26</v>
      </c>
      <c r="AF6" s="266" t="s">
        <v>10</v>
      </c>
      <c r="AG6" s="267">
        <f>L14</f>
        <v>9.6666666666666661</v>
      </c>
      <c r="AH6" s="266" t="s">
        <v>8</v>
      </c>
      <c r="AI6" s="267">
        <f>L9</f>
        <v>8.2307692307692299</v>
      </c>
      <c r="AJ6" s="268" t="s">
        <v>4</v>
      </c>
      <c r="AK6" s="269">
        <f>L17</f>
        <v>7.416666666666667</v>
      </c>
    </row>
    <row r="7" spans="1:37" x14ac:dyDescent="0.25">
      <c r="A7" s="237"/>
      <c r="B7" s="104" t="s">
        <v>14</v>
      </c>
      <c r="C7" s="104">
        <f>COUNTIF(SeasonSum!$F$3:$F$205,SeasonSum2!$B7)</f>
        <v>8</v>
      </c>
      <c r="D7" s="104">
        <f>SUMIF(SeasonSum!$F$3:$F$205,SeasonSum2!$B7,SeasonSum!G$3:G$205)</f>
        <v>19</v>
      </c>
      <c r="E7" s="104">
        <f>SUMIF(SeasonSum!$F$3:$F$205,SeasonSum2!$B7,SeasonSum!H$3:H$205)</f>
        <v>20</v>
      </c>
      <c r="F7" s="104">
        <f>SUMIF(SeasonSum!$F$3:$F$205,SeasonSum2!$B7,SeasonSum!I$3:I$205)</f>
        <v>3</v>
      </c>
      <c r="G7" s="104">
        <f>SUMIF(SeasonSum!$F$3:$F$205,SeasonSum2!$B7,SeasonSum!J$3:J$205)</f>
        <v>10</v>
      </c>
      <c r="H7" s="104">
        <f>SUMIF(SeasonSum!$F$3:$F$205,SeasonSum2!$B7,SeasonSum!K$3:K$205)</f>
        <v>1</v>
      </c>
      <c r="I7" s="104">
        <f>SUMIF(SeasonSum!$F$3:$F$205,SeasonSum2!$B7,SeasonSum!L$3:L$205)</f>
        <v>5</v>
      </c>
      <c r="J7" s="104">
        <f>SUMIF(SeasonSum!$F$3:$F$205,SeasonSum2!$B7,SeasonSum!M$3:M$205)</f>
        <v>69</v>
      </c>
      <c r="L7" s="239">
        <f t="shared" ref="L7:L22" si="6">D7/$C7</f>
        <v>2.375</v>
      </c>
      <c r="M7" s="239">
        <f t="shared" si="0"/>
        <v>2.5</v>
      </c>
      <c r="N7" s="239">
        <f t="shared" si="1"/>
        <v>0.375</v>
      </c>
      <c r="O7" s="239">
        <f t="shared" si="2"/>
        <v>1.25</v>
      </c>
      <c r="P7" s="239">
        <f t="shared" si="3"/>
        <v>0.125</v>
      </c>
      <c r="Q7" s="239">
        <f t="shared" si="4"/>
        <v>0.625</v>
      </c>
      <c r="R7" s="239">
        <f t="shared" si="5"/>
        <v>8.625</v>
      </c>
      <c r="S7" s="104" t="s">
        <v>14</v>
      </c>
      <c r="T7" s="104">
        <f>COUNTIF(SeasonSum!$F$3:$F$205,SeasonSum2!$B7)</f>
        <v>8</v>
      </c>
      <c r="V7" s="104" t="s">
        <v>14</v>
      </c>
      <c r="W7" s="272" t="s">
        <v>187</v>
      </c>
      <c r="X7" s="272" t="s">
        <v>199</v>
      </c>
      <c r="Y7" s="272" t="s">
        <v>189</v>
      </c>
      <c r="Z7" s="273" t="s">
        <v>195</v>
      </c>
      <c r="AA7" s="272" t="s">
        <v>194</v>
      </c>
      <c r="AB7" s="272" t="s">
        <v>192</v>
      </c>
      <c r="AC7" s="272" t="s">
        <v>194</v>
      </c>
      <c r="AE7" s="232" t="s">
        <v>63</v>
      </c>
      <c r="AF7" s="266" t="s">
        <v>0</v>
      </c>
      <c r="AG7" s="267">
        <f>M6</f>
        <v>8.6</v>
      </c>
      <c r="AH7" s="266" t="s">
        <v>4</v>
      </c>
      <c r="AI7" s="267">
        <f>M17</f>
        <v>7.166666666666667</v>
      </c>
      <c r="AJ7" s="268" t="s">
        <v>5</v>
      </c>
      <c r="AK7" s="269">
        <f>M19</f>
        <v>6.6363636363636367</v>
      </c>
    </row>
    <row r="8" spans="1:37" x14ac:dyDescent="0.25">
      <c r="A8" s="237"/>
      <c r="B8" s="204" t="s">
        <v>9</v>
      </c>
      <c r="C8" s="104">
        <f>COUNTIF(SeasonSum!$F$3:$F$205,SeasonSum2!$B8)</f>
        <v>2</v>
      </c>
      <c r="D8" s="104">
        <f>SUMIF(SeasonSum!$F$3:$F$205,SeasonSum2!$B8,SeasonSum!G$3:G$205)</f>
        <v>2</v>
      </c>
      <c r="E8" s="104">
        <f>SUMIF(SeasonSum!$F$3:$F$205,SeasonSum2!$B8,SeasonSum!H$3:H$205)</f>
        <v>0</v>
      </c>
      <c r="F8" s="104">
        <f>SUMIF(SeasonSum!$F$3:$F$205,SeasonSum2!$B8,SeasonSum!I$3:I$205)</f>
        <v>0</v>
      </c>
      <c r="G8" s="104">
        <f>SUMIF(SeasonSum!$F$3:$F$205,SeasonSum2!$B8,SeasonSum!J$3:J$205)</f>
        <v>0</v>
      </c>
      <c r="H8" s="104">
        <f>SUMIF(SeasonSum!$F$3:$F$205,SeasonSum2!$B8,SeasonSum!K$3:K$205)</f>
        <v>0</v>
      </c>
      <c r="I8" s="104">
        <f>SUMIF(SeasonSum!$F$3:$F$205,SeasonSum2!$B8,SeasonSum!L$3:L$205)</f>
        <v>2</v>
      </c>
      <c r="J8" s="104">
        <f>SUMIF(SeasonSum!$F$3:$F$205,SeasonSum2!$B8,SeasonSum!M$3:M$205)</f>
        <v>0</v>
      </c>
      <c r="L8" s="239">
        <f t="shared" si="6"/>
        <v>1</v>
      </c>
      <c r="M8" s="239">
        <f t="shared" si="0"/>
        <v>0</v>
      </c>
      <c r="N8" s="239">
        <f t="shared" si="1"/>
        <v>0</v>
      </c>
      <c r="O8" s="239">
        <f t="shared" si="2"/>
        <v>0</v>
      </c>
      <c r="P8" s="239">
        <f t="shared" si="3"/>
        <v>0</v>
      </c>
      <c r="Q8" s="239">
        <f t="shared" si="4"/>
        <v>1</v>
      </c>
      <c r="R8" s="239">
        <f t="shared" si="5"/>
        <v>0</v>
      </c>
      <c r="S8" s="204" t="s">
        <v>9</v>
      </c>
      <c r="T8" s="104">
        <f>COUNTIF(SeasonSum!$F$3:$F$205,SeasonSum2!$B8)</f>
        <v>2</v>
      </c>
      <c r="V8" s="204" t="s">
        <v>9</v>
      </c>
      <c r="W8" s="272" t="s">
        <v>188</v>
      </c>
      <c r="X8" s="272" t="s">
        <v>188</v>
      </c>
      <c r="Y8" s="272" t="s">
        <v>202</v>
      </c>
      <c r="Z8" s="272" t="s">
        <v>188</v>
      </c>
      <c r="AA8" s="272" t="s">
        <v>186</v>
      </c>
      <c r="AB8" s="272" t="s">
        <v>199</v>
      </c>
      <c r="AC8" s="272" t="s">
        <v>197</v>
      </c>
      <c r="AE8" s="232" t="s">
        <v>15</v>
      </c>
      <c r="AF8" s="266" t="s">
        <v>2</v>
      </c>
      <c r="AG8" s="267">
        <f>N10</f>
        <v>3.1111111111111112</v>
      </c>
      <c r="AH8" s="266" t="s">
        <v>1</v>
      </c>
      <c r="AI8" s="267">
        <f>N12</f>
        <v>1.7</v>
      </c>
      <c r="AJ8" s="268" t="s">
        <v>0</v>
      </c>
      <c r="AK8" s="269">
        <f>N6</f>
        <v>1.6</v>
      </c>
    </row>
    <row r="9" spans="1:37" x14ac:dyDescent="0.25">
      <c r="A9" s="237"/>
      <c r="B9" s="104" t="s">
        <v>8</v>
      </c>
      <c r="C9" s="104">
        <f>COUNTIF(SeasonSum!$F$3:$F$205,SeasonSum2!$B9)</f>
        <v>13</v>
      </c>
      <c r="D9" s="104">
        <f>SUMIF(SeasonSum!$F$3:$F$205,SeasonSum2!$B9,SeasonSum!G$3:G$205)</f>
        <v>107</v>
      </c>
      <c r="E9" s="104">
        <f>SUMIF(SeasonSum!$F$3:$F$205,SeasonSum2!$B9,SeasonSum!H$3:H$205)</f>
        <v>45</v>
      </c>
      <c r="F9" s="104">
        <f>SUMIF(SeasonSum!$F$3:$F$205,SeasonSum2!$B9,SeasonSum!I$3:I$205)</f>
        <v>18</v>
      </c>
      <c r="G9" s="104">
        <f>SUMIF(SeasonSum!$F$3:$F$205,SeasonSum2!$B9,SeasonSum!J$3:J$205)</f>
        <v>31</v>
      </c>
      <c r="H9" s="104">
        <f>SUMIF(SeasonSum!$F$3:$F$205,SeasonSum2!$B9,SeasonSum!K$3:K$205)</f>
        <v>1</v>
      </c>
      <c r="I9" s="104">
        <f>SUMIF(SeasonSum!$F$3:$F$205,SeasonSum2!$B9,SeasonSum!L$3:L$205)</f>
        <v>13</v>
      </c>
      <c r="J9" s="104">
        <f>SUMIF(SeasonSum!$F$3:$F$205,SeasonSum2!$B9,SeasonSum!M$3:M$205)</f>
        <v>235</v>
      </c>
      <c r="L9" s="239">
        <f t="shared" si="6"/>
        <v>8.2307692307692299</v>
      </c>
      <c r="M9" s="239">
        <f t="shared" si="0"/>
        <v>3.4615384615384617</v>
      </c>
      <c r="N9" s="239">
        <f t="shared" si="1"/>
        <v>1.3846153846153846</v>
      </c>
      <c r="O9" s="239">
        <f t="shared" si="2"/>
        <v>2.3846153846153846</v>
      </c>
      <c r="P9" s="239">
        <f t="shared" si="3"/>
        <v>7.6923076923076927E-2</v>
      </c>
      <c r="Q9" s="239">
        <f t="shared" si="4"/>
        <v>1</v>
      </c>
      <c r="R9" s="239">
        <f t="shared" si="5"/>
        <v>18.076923076923077</v>
      </c>
      <c r="S9" s="104" t="s">
        <v>8</v>
      </c>
      <c r="T9" s="104">
        <f>COUNTIF(SeasonSum!$F$3:$F$205,SeasonSum2!$B9)</f>
        <v>13</v>
      </c>
      <c r="V9" s="104" t="s">
        <v>8</v>
      </c>
      <c r="W9" s="274" t="s">
        <v>179</v>
      </c>
      <c r="X9" s="272" t="s">
        <v>200</v>
      </c>
      <c r="Y9" s="273" t="s">
        <v>191</v>
      </c>
      <c r="Z9" s="274" t="s">
        <v>179</v>
      </c>
      <c r="AA9" s="272" t="s">
        <v>187</v>
      </c>
      <c r="AB9" s="272" t="s">
        <v>194</v>
      </c>
      <c r="AC9" s="273" t="s">
        <v>195</v>
      </c>
      <c r="AE9" s="232" t="s">
        <v>18</v>
      </c>
      <c r="AF9" s="268" t="s">
        <v>10</v>
      </c>
      <c r="AG9" s="269">
        <f>O14</f>
        <v>3.25</v>
      </c>
      <c r="AH9" s="266" t="s">
        <v>8</v>
      </c>
      <c r="AI9" s="267">
        <f>O9</f>
        <v>2.3846153846153846</v>
      </c>
      <c r="AJ9" s="268" t="s">
        <v>0</v>
      </c>
      <c r="AK9" s="269">
        <f>O6</f>
        <v>2.2000000000000002</v>
      </c>
    </row>
    <row r="10" spans="1:37" x14ac:dyDescent="0.25">
      <c r="A10" s="237"/>
      <c r="B10" s="104" t="s">
        <v>2</v>
      </c>
      <c r="C10" s="104">
        <f>COUNTIF(SeasonSum!$F$3:$F$205,SeasonSum2!$B10)</f>
        <v>9</v>
      </c>
      <c r="D10" s="104">
        <f>SUMIF(SeasonSum!$F$3:$F$205,SeasonSum2!$B10,SeasonSum!G$3:G$205)</f>
        <v>12</v>
      </c>
      <c r="E10" s="104">
        <f>SUMIF(SeasonSum!$F$3:$F$205,SeasonSum2!$B10,SeasonSum!H$3:H$205)</f>
        <v>28</v>
      </c>
      <c r="F10" s="104">
        <f>SUMIF(SeasonSum!$F$3:$F$205,SeasonSum2!$B10,SeasonSum!I$3:I$205)</f>
        <v>28</v>
      </c>
      <c r="G10" s="104">
        <f>SUMIF(SeasonSum!$F$3:$F$205,SeasonSum2!$B10,SeasonSum!J$3:J$205)</f>
        <v>10</v>
      </c>
      <c r="H10" s="104">
        <f>SUMIF(SeasonSum!$F$3:$F$205,SeasonSum2!$B10,SeasonSum!K$3:K$205)</f>
        <v>3</v>
      </c>
      <c r="I10" s="104">
        <f>SUMIF(SeasonSum!$F$3:$F$205,SeasonSum2!$B10,SeasonSum!L$3:L$205)</f>
        <v>21</v>
      </c>
      <c r="J10" s="104">
        <f>SUMIF(SeasonSum!$F$3:$F$205,SeasonSum2!$B10,SeasonSum!M$3:M$205)</f>
        <v>91</v>
      </c>
      <c r="L10" s="239">
        <f t="shared" si="6"/>
        <v>1.3333333333333333</v>
      </c>
      <c r="M10" s="239">
        <f t="shared" si="0"/>
        <v>3.1111111111111112</v>
      </c>
      <c r="N10" s="239">
        <f t="shared" si="1"/>
        <v>3.1111111111111112</v>
      </c>
      <c r="O10" s="239">
        <f t="shared" si="2"/>
        <v>1.1111111111111112</v>
      </c>
      <c r="P10" s="239">
        <f t="shared" si="3"/>
        <v>0.33333333333333331</v>
      </c>
      <c r="Q10" s="239">
        <f t="shared" si="4"/>
        <v>2.3333333333333335</v>
      </c>
      <c r="R10" s="239">
        <f t="shared" si="5"/>
        <v>10.111111111111111</v>
      </c>
      <c r="S10" s="104" t="s">
        <v>2</v>
      </c>
      <c r="T10" s="104">
        <f>COUNTIF(SeasonSum!$F$3:$F$205,SeasonSum2!$B10)</f>
        <v>9</v>
      </c>
      <c r="V10" s="104" t="s">
        <v>2</v>
      </c>
      <c r="W10" s="272" t="s">
        <v>189</v>
      </c>
      <c r="X10" s="272" t="s">
        <v>196</v>
      </c>
      <c r="Y10" s="274" t="s">
        <v>178</v>
      </c>
      <c r="Z10" s="272" t="s">
        <v>200</v>
      </c>
      <c r="AA10" s="272" t="s">
        <v>193</v>
      </c>
      <c r="AB10" s="275" t="s">
        <v>191</v>
      </c>
      <c r="AC10" s="272" t="s">
        <v>199</v>
      </c>
      <c r="AE10" s="232" t="s">
        <v>17</v>
      </c>
      <c r="AF10" s="268" t="s">
        <v>0</v>
      </c>
      <c r="AG10" s="269">
        <f>P6</f>
        <v>1</v>
      </c>
      <c r="AH10" s="266" t="s">
        <v>4</v>
      </c>
      <c r="AI10" s="267">
        <f>P17</f>
        <v>0.75</v>
      </c>
      <c r="AJ10" s="268" t="s">
        <v>177</v>
      </c>
      <c r="AK10" s="269">
        <f>P18</f>
        <v>0.69230769230769229</v>
      </c>
    </row>
    <row r="11" spans="1:37" x14ac:dyDescent="0.25">
      <c r="A11" s="237"/>
      <c r="B11" s="204" t="s">
        <v>11</v>
      </c>
      <c r="C11" s="104">
        <f>COUNTIF(SeasonSum!$F$3:$F$205,SeasonSum2!$B11)</f>
        <v>9</v>
      </c>
      <c r="D11" s="104">
        <f>SUMIF(SeasonSum!$F$3:$F$205,SeasonSum2!$B11,SeasonSum!G$3:G$205)</f>
        <v>18</v>
      </c>
      <c r="E11" s="104">
        <f>SUMIF(SeasonSum!$F$3:$F$205,SeasonSum2!$B11,SeasonSum!H$3:H$205)</f>
        <v>7</v>
      </c>
      <c r="F11" s="104">
        <f>SUMIF(SeasonSum!$F$3:$F$205,SeasonSum2!$B11,SeasonSum!I$3:I$205)</f>
        <v>5</v>
      </c>
      <c r="G11" s="104">
        <f>SUMIF(SeasonSum!$F$3:$F$205,SeasonSum2!$B11,SeasonSum!J$3:J$205)</f>
        <v>6</v>
      </c>
      <c r="H11" s="104">
        <f>SUMIF(SeasonSum!$F$3:$F$205,SeasonSum2!$B11,SeasonSum!K$3:K$205)</f>
        <v>0</v>
      </c>
      <c r="I11" s="104">
        <f>SUMIF(SeasonSum!$F$3:$F$205,SeasonSum2!$B11,SeasonSum!L$3:L$205)</f>
        <v>10</v>
      </c>
      <c r="J11" s="104">
        <f>SUMIF(SeasonSum!$F$3:$F$205,SeasonSum2!$B11,SeasonSum!M$3:M$205)</f>
        <v>33</v>
      </c>
      <c r="L11" s="239">
        <f t="shared" si="6"/>
        <v>2</v>
      </c>
      <c r="M11" s="239">
        <f t="shared" si="0"/>
        <v>0.77777777777777779</v>
      </c>
      <c r="N11" s="239">
        <f t="shared" si="1"/>
        <v>0.55555555555555558</v>
      </c>
      <c r="O11" s="239">
        <f t="shared" si="2"/>
        <v>0.66666666666666663</v>
      </c>
      <c r="P11" s="239">
        <f t="shared" si="3"/>
        <v>0</v>
      </c>
      <c r="Q11" s="239">
        <f t="shared" si="4"/>
        <v>1.1111111111111112</v>
      </c>
      <c r="R11" s="239">
        <f t="shared" si="5"/>
        <v>3.6666666666666665</v>
      </c>
      <c r="S11" s="204" t="s">
        <v>11</v>
      </c>
      <c r="T11" s="104">
        <f>COUNTIF(SeasonSum!$F$3:$F$205,SeasonSum2!$B11)</f>
        <v>9</v>
      </c>
      <c r="V11" s="204" t="s">
        <v>11</v>
      </c>
      <c r="W11" s="272" t="s">
        <v>190</v>
      </c>
      <c r="X11" s="272" t="s">
        <v>192</v>
      </c>
      <c r="Y11" s="272" t="s">
        <v>186</v>
      </c>
      <c r="Z11" s="272" t="s">
        <v>194</v>
      </c>
      <c r="AA11" s="272" t="s">
        <v>201</v>
      </c>
      <c r="AB11" s="275" t="s">
        <v>193</v>
      </c>
      <c r="AC11" s="272" t="s">
        <v>192</v>
      </c>
      <c r="AE11" s="232" t="s">
        <v>16</v>
      </c>
      <c r="AF11" s="268" t="s">
        <v>3</v>
      </c>
      <c r="AG11" s="269">
        <f>Q13</f>
        <v>5</v>
      </c>
      <c r="AH11" s="266" t="s">
        <v>4</v>
      </c>
      <c r="AI11" s="267">
        <f>Q17</f>
        <v>3.6666666666666665</v>
      </c>
      <c r="AJ11" s="268" t="s">
        <v>1</v>
      </c>
      <c r="AK11" s="269">
        <f>Q12</f>
        <v>3.3</v>
      </c>
    </row>
    <row r="12" spans="1:37" x14ac:dyDescent="0.25">
      <c r="A12" s="237"/>
      <c r="B12" s="204" t="s">
        <v>1</v>
      </c>
      <c r="C12" s="104">
        <f>COUNTIF(SeasonSum!$F$3:$F$205,SeasonSum2!$B12)</f>
        <v>10</v>
      </c>
      <c r="D12" s="104">
        <f>SUMIF(SeasonSum!$F$3:$F$205,SeasonSum2!$B12,SeasonSum!G$3:G$205)</f>
        <v>73</v>
      </c>
      <c r="E12" s="104">
        <f>SUMIF(SeasonSum!$F$3:$F$205,SeasonSum2!$B12,SeasonSum!H$3:H$205)</f>
        <v>54</v>
      </c>
      <c r="F12" s="104">
        <f>SUMIF(SeasonSum!$F$3:$F$205,SeasonSum2!$B12,SeasonSum!I$3:I$205)</f>
        <v>17</v>
      </c>
      <c r="G12" s="104">
        <f>SUMIF(SeasonSum!$F$3:$F$205,SeasonSum2!$B12,SeasonSum!J$3:J$205)</f>
        <v>21</v>
      </c>
      <c r="H12" s="104">
        <f>SUMIF(SeasonSum!$F$3:$F$205,SeasonSum2!$B12,SeasonSum!K$3:K$205)</f>
        <v>4</v>
      </c>
      <c r="I12" s="104">
        <f>SUMIF(SeasonSum!$F$3:$F$205,SeasonSum2!$B12,SeasonSum!L$3:L$205)</f>
        <v>33</v>
      </c>
      <c r="J12" s="104">
        <f>SUMIF(SeasonSum!$F$3:$F$205,SeasonSum2!$B12,SeasonSum!M$3:M$205)</f>
        <v>194</v>
      </c>
      <c r="L12" s="239">
        <f t="shared" si="6"/>
        <v>7.3</v>
      </c>
      <c r="M12" s="239">
        <f t="shared" si="0"/>
        <v>5.4</v>
      </c>
      <c r="N12" s="239">
        <f t="shared" si="1"/>
        <v>1.7</v>
      </c>
      <c r="O12" s="239">
        <f t="shared" si="2"/>
        <v>2.1</v>
      </c>
      <c r="P12" s="239">
        <f t="shared" si="3"/>
        <v>0.4</v>
      </c>
      <c r="Q12" s="239">
        <f t="shared" si="4"/>
        <v>3.3</v>
      </c>
      <c r="R12" s="239">
        <f t="shared" si="5"/>
        <v>19.399999999999999</v>
      </c>
      <c r="S12" s="204" t="s">
        <v>1</v>
      </c>
      <c r="T12" s="104">
        <f>COUNTIF(SeasonSum!$F$3:$F$205,SeasonSum2!$B12)</f>
        <v>10</v>
      </c>
      <c r="V12" s="204" t="s">
        <v>1</v>
      </c>
      <c r="W12" s="273" t="s">
        <v>191</v>
      </c>
      <c r="X12" s="273" t="s">
        <v>191</v>
      </c>
      <c r="Y12" s="274" t="s">
        <v>179</v>
      </c>
      <c r="Z12" s="273" t="s">
        <v>191</v>
      </c>
      <c r="AA12" s="272" t="s">
        <v>196</v>
      </c>
      <c r="AB12" s="275" t="s">
        <v>180</v>
      </c>
      <c r="AC12" s="273" t="s">
        <v>191</v>
      </c>
      <c r="AE12" s="232" t="s">
        <v>64</v>
      </c>
      <c r="AF12" s="268" t="s">
        <v>0</v>
      </c>
      <c r="AG12" s="269">
        <f>R6</f>
        <v>24</v>
      </c>
      <c r="AH12" s="266" t="s">
        <v>5</v>
      </c>
      <c r="AI12" s="267">
        <f>R19</f>
        <v>21.818181818181817</v>
      </c>
      <c r="AJ12" s="268" t="s">
        <v>4</v>
      </c>
      <c r="AK12" s="269">
        <f>R17</f>
        <v>21.666666666666668</v>
      </c>
    </row>
    <row r="13" spans="1:37" x14ac:dyDescent="0.25">
      <c r="A13" s="237"/>
      <c r="B13" s="104" t="s">
        <v>3</v>
      </c>
      <c r="C13" s="104">
        <f>COUNTIF(SeasonSum!$F$3:$F$205,SeasonSum2!$B13)</f>
        <v>3</v>
      </c>
      <c r="D13" s="104">
        <f>SUMIF(SeasonSum!$F$3:$F$205,SeasonSum2!$B13,SeasonSum!G$3:G$205)</f>
        <v>17</v>
      </c>
      <c r="E13" s="104">
        <f>SUMIF(SeasonSum!$F$3:$F$205,SeasonSum2!$B13,SeasonSum!H$3:H$205)</f>
        <v>5</v>
      </c>
      <c r="F13" s="104">
        <f>SUMIF(SeasonSum!$F$3:$F$205,SeasonSum2!$B13,SeasonSum!I$3:I$205)</f>
        <v>4</v>
      </c>
      <c r="G13" s="104">
        <f>SUMIF(SeasonSum!$F$3:$F$205,SeasonSum2!$B13,SeasonSum!J$3:J$205)</f>
        <v>3</v>
      </c>
      <c r="H13" s="104">
        <f>SUMIF(SeasonSum!$F$3:$F$205,SeasonSum2!$B13,SeasonSum!K$3:K$205)</f>
        <v>2</v>
      </c>
      <c r="I13" s="104">
        <f>SUMIF(SeasonSum!$F$3:$F$205,SeasonSum2!$B13,SeasonSum!L$3:L$205)</f>
        <v>15</v>
      </c>
      <c r="J13" s="104">
        <f>SUMIF(SeasonSum!$F$3:$F$205,SeasonSum2!$B13,SeasonSum!M$3:M$205)</f>
        <v>23</v>
      </c>
      <c r="L13" s="239">
        <f t="shared" si="6"/>
        <v>5.666666666666667</v>
      </c>
      <c r="M13" s="239">
        <f t="shared" si="0"/>
        <v>1.6666666666666667</v>
      </c>
      <c r="N13" s="239">
        <f t="shared" si="1"/>
        <v>1.3333333333333333</v>
      </c>
      <c r="O13" s="239">
        <f t="shared" si="2"/>
        <v>1</v>
      </c>
      <c r="P13" s="239">
        <f t="shared" si="3"/>
        <v>0.66666666666666663</v>
      </c>
      <c r="Q13" s="239">
        <f t="shared" si="4"/>
        <v>5</v>
      </c>
      <c r="R13" s="239">
        <f t="shared" si="5"/>
        <v>7.666666666666667</v>
      </c>
      <c r="S13" s="104" t="s">
        <v>3</v>
      </c>
      <c r="T13" s="104">
        <f>COUNTIF(SeasonSum!$F$3:$F$205,SeasonSum2!$B13)</f>
        <v>3</v>
      </c>
      <c r="V13" s="104" t="s">
        <v>3</v>
      </c>
      <c r="W13" s="272" t="s">
        <v>200</v>
      </c>
      <c r="X13" s="272" t="s">
        <v>201</v>
      </c>
      <c r="Y13" s="273" t="s">
        <v>195</v>
      </c>
      <c r="Z13" s="272" t="s">
        <v>196</v>
      </c>
      <c r="AA13" s="273" t="s">
        <v>191</v>
      </c>
      <c r="AB13" s="272" t="s">
        <v>178</v>
      </c>
      <c r="AC13" s="272" t="s">
        <v>186</v>
      </c>
    </row>
    <row r="14" spans="1:37" x14ac:dyDescent="0.25">
      <c r="A14" s="237"/>
      <c r="B14" s="104" t="s">
        <v>10</v>
      </c>
      <c r="C14" s="104">
        <f>COUNTIF(SeasonSum!$F$3:$F$205,SeasonSum2!$B14)</f>
        <v>12</v>
      </c>
      <c r="D14" s="104">
        <f>SUMIF(SeasonSum!$F$3:$F$205,SeasonSum2!$B14,SeasonSum!G$3:G$205)</f>
        <v>116</v>
      </c>
      <c r="E14" s="104">
        <f>SUMIF(SeasonSum!$F$3:$F$205,SeasonSum2!$B14,SeasonSum!H$3:H$205)</f>
        <v>26</v>
      </c>
      <c r="F14" s="104">
        <f>SUMIF(SeasonSum!$F$3:$F$205,SeasonSum2!$B14,SeasonSum!I$3:I$205)</f>
        <v>10</v>
      </c>
      <c r="G14" s="104">
        <f>SUMIF(SeasonSum!$F$3:$F$205,SeasonSum2!$B14,SeasonSum!J$3:J$205)</f>
        <v>39</v>
      </c>
      <c r="H14" s="104">
        <f>SUMIF(SeasonSum!$F$3:$F$205,SeasonSum2!$B14,SeasonSum!K$3:K$205)</f>
        <v>0</v>
      </c>
      <c r="I14" s="104">
        <f>SUMIF(SeasonSum!$F$3:$F$205,SeasonSum2!$B14,SeasonSum!L$3:L$205)</f>
        <v>9</v>
      </c>
      <c r="J14" s="104">
        <f>SUMIF(SeasonSum!$F$3:$F$205,SeasonSum2!$B14,SeasonSum!M$3:M$205)</f>
        <v>208</v>
      </c>
      <c r="L14" s="239">
        <f t="shared" si="6"/>
        <v>9.6666666666666661</v>
      </c>
      <c r="M14" s="239">
        <f t="shared" si="0"/>
        <v>2.1666666666666665</v>
      </c>
      <c r="N14" s="239">
        <f t="shared" si="1"/>
        <v>0.83333333333333337</v>
      </c>
      <c r="O14" s="239">
        <f t="shared" si="2"/>
        <v>3.25</v>
      </c>
      <c r="P14" s="239">
        <f t="shared" si="3"/>
        <v>0</v>
      </c>
      <c r="Q14" s="239">
        <f t="shared" si="4"/>
        <v>0.75</v>
      </c>
      <c r="R14" s="239">
        <f t="shared" si="5"/>
        <v>17.333333333333332</v>
      </c>
      <c r="S14" s="104" t="s">
        <v>10</v>
      </c>
      <c r="T14" s="104">
        <f>COUNTIF(SeasonSum!$F$3:$F$205,SeasonSum2!$B14)</f>
        <v>12</v>
      </c>
      <c r="V14" s="104" t="s">
        <v>10</v>
      </c>
      <c r="W14" s="274" t="s">
        <v>178</v>
      </c>
      <c r="X14" s="272" t="s">
        <v>187</v>
      </c>
      <c r="Y14" s="272" t="s">
        <v>199</v>
      </c>
      <c r="Z14" s="274" t="s">
        <v>178</v>
      </c>
      <c r="AA14" s="272" t="s">
        <v>189</v>
      </c>
      <c r="AB14" s="272" t="s">
        <v>201</v>
      </c>
      <c r="AC14" s="272" t="s">
        <v>200</v>
      </c>
    </row>
    <row r="15" spans="1:37" x14ac:dyDescent="0.25">
      <c r="A15" s="240"/>
      <c r="B15" s="204" t="s">
        <v>12</v>
      </c>
      <c r="C15" s="104">
        <f>COUNTIF(SeasonSum!$F$3:$F$205,SeasonSum2!$B15)</f>
        <v>12</v>
      </c>
      <c r="D15" s="104">
        <f>SUMIF(SeasonSum!$F$3:$F$205,SeasonSum2!$B15,SeasonSum!G$3:G$205)</f>
        <v>16</v>
      </c>
      <c r="E15" s="104">
        <f>SUMIF(SeasonSum!$F$3:$F$205,SeasonSum2!$B15,SeasonSum!H$3:H$205)</f>
        <v>25</v>
      </c>
      <c r="F15" s="104">
        <f>SUMIF(SeasonSum!$F$3:$F$205,SeasonSum2!$B15,SeasonSum!I$3:I$205)</f>
        <v>1</v>
      </c>
      <c r="G15" s="104">
        <f>SUMIF(SeasonSum!$F$3:$F$205,SeasonSum2!$B15,SeasonSum!J$3:J$205)</f>
        <v>0</v>
      </c>
      <c r="H15" s="104">
        <f>SUMIF(SeasonSum!$F$3:$F$205,SeasonSum2!$B15,SeasonSum!K$3:K$205)</f>
        <v>7</v>
      </c>
      <c r="I15" s="104">
        <f>SUMIF(SeasonSum!$F$3:$F$205,SeasonSum2!$B15,SeasonSum!L$3:L$205)</f>
        <v>5</v>
      </c>
      <c r="J15" s="104">
        <f>SUMIF(SeasonSum!$F$3:$F$205,SeasonSum2!$B15,SeasonSum!M$3:M$205)</f>
        <v>76</v>
      </c>
      <c r="L15" s="239">
        <f t="shared" si="6"/>
        <v>1.3333333333333333</v>
      </c>
      <c r="M15" s="239">
        <f t="shared" si="0"/>
        <v>2.0833333333333335</v>
      </c>
      <c r="N15" s="239">
        <f t="shared" si="1"/>
        <v>8.3333333333333329E-2</v>
      </c>
      <c r="O15" s="239">
        <f t="shared" si="2"/>
        <v>0</v>
      </c>
      <c r="P15" s="239">
        <f t="shared" si="3"/>
        <v>0.58333333333333337</v>
      </c>
      <c r="Q15" s="239">
        <f t="shared" si="4"/>
        <v>0.41666666666666669</v>
      </c>
      <c r="R15" s="239">
        <f t="shared" si="5"/>
        <v>6.333333333333333</v>
      </c>
      <c r="S15" s="204" t="s">
        <v>12</v>
      </c>
      <c r="T15" s="104">
        <f>COUNTIF(SeasonSum!$F$3:$F$205,SeasonSum2!$B15)</f>
        <v>12</v>
      </c>
      <c r="V15" s="204" t="s">
        <v>12</v>
      </c>
      <c r="W15" s="272" t="s">
        <v>192</v>
      </c>
      <c r="X15" s="272" t="s">
        <v>186</v>
      </c>
      <c r="Y15" s="272" t="s">
        <v>188</v>
      </c>
      <c r="Z15" s="272" t="s">
        <v>197</v>
      </c>
      <c r="AA15" s="272" t="s">
        <v>200</v>
      </c>
      <c r="AB15" s="272" t="s">
        <v>197</v>
      </c>
      <c r="AC15" s="272" t="s">
        <v>189</v>
      </c>
    </row>
    <row r="16" spans="1:37" x14ac:dyDescent="0.25">
      <c r="A16" s="240"/>
      <c r="B16" s="204" t="s">
        <v>7</v>
      </c>
      <c r="C16" s="104">
        <f>COUNTIF(SeasonSum!$F$3:$F$205,SeasonSum2!$B16)</f>
        <v>6</v>
      </c>
      <c r="D16" s="104">
        <f>SUMIF(SeasonSum!$F$3:$F$205,SeasonSum2!$B16,SeasonSum!G$3:G$205)</f>
        <v>24</v>
      </c>
      <c r="E16" s="104">
        <f>SUMIF(SeasonSum!$F$3:$F$205,SeasonSum2!$B16,SeasonSum!H$3:H$205)</f>
        <v>14</v>
      </c>
      <c r="F16" s="104">
        <f>SUMIF(SeasonSum!$F$3:$F$205,SeasonSum2!$B16,SeasonSum!I$3:I$205)</f>
        <v>3</v>
      </c>
      <c r="G16" s="104">
        <f>SUMIF(SeasonSum!$F$3:$F$205,SeasonSum2!$B16,SeasonSum!J$3:J$205)</f>
        <v>2</v>
      </c>
      <c r="H16" s="104">
        <f>SUMIF(SeasonSum!$F$3:$F$205,SeasonSum2!$B16,SeasonSum!K$3:K$205)</f>
        <v>0</v>
      </c>
      <c r="I16" s="104">
        <f>SUMIF(SeasonSum!$F$3:$F$205,SeasonSum2!$B16,SeasonSum!L$3:L$205)</f>
        <v>7</v>
      </c>
      <c r="J16" s="104">
        <f>SUMIF(SeasonSum!$F$3:$F$205,SeasonSum2!$B16,SeasonSum!M$3:M$205)</f>
        <v>50</v>
      </c>
      <c r="L16" s="239">
        <f t="shared" si="6"/>
        <v>4</v>
      </c>
      <c r="M16" s="239">
        <f t="shared" si="0"/>
        <v>2.3333333333333335</v>
      </c>
      <c r="N16" s="239">
        <f t="shared" si="1"/>
        <v>0.5</v>
      </c>
      <c r="O16" s="239">
        <f t="shared" si="2"/>
        <v>0.33333333333333331</v>
      </c>
      <c r="P16" s="239">
        <f t="shared" si="3"/>
        <v>0</v>
      </c>
      <c r="Q16" s="239">
        <f t="shared" si="4"/>
        <v>1.1666666666666667</v>
      </c>
      <c r="R16" s="239">
        <f t="shared" si="5"/>
        <v>8.3333333333333339</v>
      </c>
      <c r="S16" s="204" t="s">
        <v>7</v>
      </c>
      <c r="T16" s="104">
        <f>COUNTIF(SeasonSum!$F$3:$F$205,SeasonSum2!$B16)</f>
        <v>6</v>
      </c>
      <c r="V16" s="204" t="s">
        <v>7</v>
      </c>
      <c r="W16" s="272" t="s">
        <v>193</v>
      </c>
      <c r="X16" s="272" t="s">
        <v>194</v>
      </c>
      <c r="Y16" s="272" t="s">
        <v>201</v>
      </c>
      <c r="Z16" s="272" t="s">
        <v>189</v>
      </c>
      <c r="AA16" s="272" t="s">
        <v>192</v>
      </c>
      <c r="AB16" s="272" t="s">
        <v>196</v>
      </c>
      <c r="AC16" s="272" t="s">
        <v>187</v>
      </c>
    </row>
    <row r="17" spans="1:37" x14ac:dyDescent="0.25">
      <c r="A17" s="240"/>
      <c r="B17" s="104" t="s">
        <v>4</v>
      </c>
      <c r="C17" s="104">
        <f>COUNTIF(SeasonSum!$F$3:$F$205,SeasonSum2!$B17)</f>
        <v>12</v>
      </c>
      <c r="D17" s="104">
        <f>SUMIF(SeasonSum!$F$3:$F$205,SeasonSum2!$B17,SeasonSum!G$3:G$205)</f>
        <v>89</v>
      </c>
      <c r="E17" s="104">
        <f>SUMIF(SeasonSum!$F$3:$F$205,SeasonSum2!$B17,SeasonSum!H$3:H$205)</f>
        <v>86</v>
      </c>
      <c r="F17" s="104">
        <f>SUMIF(SeasonSum!$F$3:$F$205,SeasonSum2!$B17,SeasonSum!I$3:I$205)</f>
        <v>14</v>
      </c>
      <c r="G17" s="104">
        <f>SUMIF(SeasonSum!$F$3:$F$205,SeasonSum2!$B17,SeasonSum!J$3:J$205)</f>
        <v>11</v>
      </c>
      <c r="H17" s="104">
        <f>SUMIF(SeasonSum!$F$3:$F$205,SeasonSum2!$B17,SeasonSum!K$3:K$205)</f>
        <v>9</v>
      </c>
      <c r="I17" s="104">
        <f>SUMIF(SeasonSum!$F$3:$F$205,SeasonSum2!$B17,SeasonSum!L$3:L$205)</f>
        <v>44</v>
      </c>
      <c r="J17" s="104">
        <f>SUMIF(SeasonSum!$F$3:$F$205,SeasonSum2!$B17,SeasonSum!M$3:M$205)</f>
        <v>260</v>
      </c>
      <c r="L17" s="239">
        <f t="shared" si="6"/>
        <v>7.416666666666667</v>
      </c>
      <c r="M17" s="239">
        <f t="shared" si="0"/>
        <v>7.166666666666667</v>
      </c>
      <c r="N17" s="239">
        <f t="shared" si="1"/>
        <v>1.1666666666666667</v>
      </c>
      <c r="O17" s="239">
        <f t="shared" si="2"/>
        <v>0.91666666666666663</v>
      </c>
      <c r="P17" s="239">
        <f t="shared" si="3"/>
        <v>0.75</v>
      </c>
      <c r="Q17" s="239">
        <f t="shared" si="4"/>
        <v>3.6666666666666665</v>
      </c>
      <c r="R17" s="239">
        <f t="shared" si="5"/>
        <v>21.666666666666668</v>
      </c>
      <c r="S17" s="104" t="s">
        <v>4</v>
      </c>
      <c r="T17" s="104">
        <f>COUNTIF(SeasonSum!$F$3:$F$205,SeasonSum2!$B17)</f>
        <v>12</v>
      </c>
      <c r="V17" s="104" t="s">
        <v>4</v>
      </c>
      <c r="W17" s="274" t="s">
        <v>180</v>
      </c>
      <c r="X17" s="274" t="s">
        <v>179</v>
      </c>
      <c r="Y17" s="272" t="s">
        <v>196</v>
      </c>
      <c r="Z17" s="272" t="s">
        <v>193</v>
      </c>
      <c r="AA17" s="274" t="s">
        <v>179</v>
      </c>
      <c r="AB17" s="272" t="s">
        <v>179</v>
      </c>
      <c r="AC17" s="274" t="s">
        <v>180</v>
      </c>
    </row>
    <row r="18" spans="1:37" x14ac:dyDescent="0.25">
      <c r="A18" s="240"/>
      <c r="B18" s="104" t="s">
        <v>98</v>
      </c>
      <c r="C18" s="104">
        <f>COUNTIF(SeasonSum!$F$3:$F$205,SeasonSum2!$B18)</f>
        <v>13</v>
      </c>
      <c r="D18" s="104">
        <f>SUMIF(SeasonSum!$F$3:$F$205,SeasonSum2!$B18,SeasonSum!G$3:G$205)</f>
        <v>45</v>
      </c>
      <c r="E18" s="104">
        <f>SUMIF(SeasonSum!$F$3:$F$205,SeasonSum2!$B18,SeasonSum!H$3:H$205)</f>
        <v>58</v>
      </c>
      <c r="F18" s="104">
        <f>SUMIF(SeasonSum!$F$3:$F$205,SeasonSum2!$B18,SeasonSum!I$3:I$205)</f>
        <v>4</v>
      </c>
      <c r="G18" s="104">
        <f>SUMIF(SeasonSum!$F$3:$F$205,SeasonSum2!$B18,SeasonSum!J$3:J$205)</f>
        <v>5</v>
      </c>
      <c r="H18" s="104">
        <f>SUMIF(SeasonSum!$F$3:$F$205,SeasonSum2!$B18,SeasonSum!K$3:K$205)</f>
        <v>9</v>
      </c>
      <c r="I18" s="104">
        <f>SUMIF(SeasonSum!$F$3:$F$205,SeasonSum2!$B18,SeasonSum!L$3:L$205)</f>
        <v>12</v>
      </c>
      <c r="J18" s="104">
        <f>SUMIF(SeasonSum!$F$3:$F$205,SeasonSum2!$B18,SeasonSum!M$3:M$205)</f>
        <v>176</v>
      </c>
      <c r="L18" s="239">
        <f t="shared" si="6"/>
        <v>3.4615384615384617</v>
      </c>
      <c r="M18" s="239">
        <f t="shared" si="0"/>
        <v>4.4615384615384617</v>
      </c>
      <c r="N18" s="239">
        <f t="shared" si="1"/>
        <v>0.30769230769230771</v>
      </c>
      <c r="O18" s="239">
        <f t="shared" si="2"/>
        <v>0.38461538461538464</v>
      </c>
      <c r="P18" s="239">
        <f t="shared" si="3"/>
        <v>0.69230769230769229</v>
      </c>
      <c r="Q18" s="239">
        <f t="shared" si="4"/>
        <v>0.92307692307692313</v>
      </c>
      <c r="R18" s="239">
        <f t="shared" si="5"/>
        <v>13.538461538461538</v>
      </c>
      <c r="S18" s="104" t="s">
        <v>98</v>
      </c>
      <c r="T18" s="104">
        <f>COUNTIF(SeasonSum!$F$3:$F$205,SeasonSum2!$B18)</f>
        <v>13</v>
      </c>
      <c r="V18" s="104" t="s">
        <v>98</v>
      </c>
      <c r="W18" s="272" t="s">
        <v>194</v>
      </c>
      <c r="X18" s="273" t="s">
        <v>195</v>
      </c>
      <c r="Y18" s="272" t="s">
        <v>192</v>
      </c>
      <c r="Z18" s="272" t="s">
        <v>201</v>
      </c>
      <c r="AA18" s="274" t="s">
        <v>180</v>
      </c>
      <c r="AB18" s="272" t="s">
        <v>187</v>
      </c>
      <c r="AC18" s="272" t="s">
        <v>196</v>
      </c>
    </row>
    <row r="19" spans="1:37" x14ac:dyDescent="0.25">
      <c r="A19" s="240"/>
      <c r="B19" s="104" t="s">
        <v>5</v>
      </c>
      <c r="C19" s="104">
        <f>COUNTIF(SeasonSum!$F$3:$F$205,SeasonSum2!$B19)</f>
        <v>11</v>
      </c>
      <c r="D19" s="104">
        <f>SUMIF(SeasonSum!$F$3:$F$205,SeasonSum2!$B19,SeasonSum!G$3:G$205)</f>
        <v>78</v>
      </c>
      <c r="E19" s="104">
        <f>SUMIF(SeasonSum!$F$3:$F$205,SeasonSum2!$B19,SeasonSum!H$3:H$205)</f>
        <v>73</v>
      </c>
      <c r="F19" s="104">
        <f>SUMIF(SeasonSum!$F$3:$F$205,SeasonSum2!$B19,SeasonSum!I$3:I$205)</f>
        <v>10</v>
      </c>
      <c r="G19" s="104">
        <f>SUMIF(SeasonSum!$F$3:$F$205,SeasonSum2!$B19,SeasonSum!J$3:J$205)</f>
        <v>7</v>
      </c>
      <c r="H19" s="104">
        <f>SUMIF(SeasonSum!$F$3:$F$205,SeasonSum2!$B19,SeasonSum!K$3:K$205)</f>
        <v>7</v>
      </c>
      <c r="I19" s="104">
        <f>SUMIF(SeasonSum!$F$3:$F$205,SeasonSum2!$B19,SeasonSum!L$3:L$205)</f>
        <v>15</v>
      </c>
      <c r="J19" s="104">
        <f>SUMIF(SeasonSum!$F$3:$F$205,SeasonSum2!$B19,SeasonSum!M$3:M$205)</f>
        <v>240</v>
      </c>
      <c r="L19" s="239">
        <f t="shared" si="6"/>
        <v>7.0909090909090908</v>
      </c>
      <c r="M19" s="239">
        <f t="shared" si="0"/>
        <v>6.6363636363636367</v>
      </c>
      <c r="N19" s="239">
        <f t="shared" si="1"/>
        <v>0.90909090909090906</v>
      </c>
      <c r="O19" s="239">
        <f t="shared" si="2"/>
        <v>0.63636363636363635</v>
      </c>
      <c r="P19" s="239">
        <f t="shared" si="3"/>
        <v>0.63636363636363635</v>
      </c>
      <c r="Q19" s="239">
        <f t="shared" si="4"/>
        <v>1.3636363636363635</v>
      </c>
      <c r="R19" s="239">
        <f t="shared" si="5"/>
        <v>21.818181818181817</v>
      </c>
      <c r="S19" s="104" t="s">
        <v>5</v>
      </c>
      <c r="T19" s="104">
        <f>COUNTIF(SeasonSum!$F$3:$F$205,SeasonSum2!$B19)</f>
        <v>11</v>
      </c>
      <c r="V19" s="104" t="s">
        <v>5</v>
      </c>
      <c r="W19" s="273" t="s">
        <v>195</v>
      </c>
      <c r="X19" s="274" t="s">
        <v>180</v>
      </c>
      <c r="Y19" s="272" t="s">
        <v>193</v>
      </c>
      <c r="Z19" s="272" t="s">
        <v>186</v>
      </c>
      <c r="AA19" s="273" t="s">
        <v>195</v>
      </c>
      <c r="AB19" s="272" t="s">
        <v>195</v>
      </c>
      <c r="AC19" s="274" t="s">
        <v>179</v>
      </c>
    </row>
    <row r="20" spans="1:37" x14ac:dyDescent="0.25">
      <c r="A20" s="240"/>
      <c r="B20" s="204" t="s">
        <v>135</v>
      </c>
      <c r="C20" s="104">
        <f>COUNTIF(SeasonSum!$F$3:$F$205,SeasonSum2!$B20)</f>
        <v>7</v>
      </c>
      <c r="D20" s="104">
        <f>SUMIF(SeasonSum!$F$3:$F$205,SeasonSum2!$B20,SeasonSum!G$3:G$205)</f>
        <v>29</v>
      </c>
      <c r="E20" s="104">
        <f>SUMIF(SeasonSum!$F$3:$F$205,SeasonSum2!$B20,SeasonSum!H$3:H$205)</f>
        <v>20</v>
      </c>
      <c r="F20" s="104">
        <f>SUMIF(SeasonSum!$F$3:$F$205,SeasonSum2!$B20,SeasonSum!I$3:I$205)</f>
        <v>4</v>
      </c>
      <c r="G20" s="104">
        <f>SUMIF(SeasonSum!$F$3:$F$205,SeasonSum2!$B20,SeasonSum!J$3:J$205)</f>
        <v>1</v>
      </c>
      <c r="H20" s="104">
        <f>SUMIF(SeasonSum!$F$3:$F$205,SeasonSum2!$B20,SeasonSum!K$3:K$205)</f>
        <v>1</v>
      </c>
      <c r="I20" s="104">
        <f>SUMIF(SeasonSum!$F$3:$F$205,SeasonSum2!$B20,SeasonSum!L$3:L$205)</f>
        <v>4</v>
      </c>
      <c r="J20" s="104">
        <f>SUMIF(SeasonSum!$F$3:$F$205,SeasonSum2!$B20,SeasonSum!M$3:M$205)</f>
        <v>72</v>
      </c>
      <c r="L20" s="239">
        <f t="shared" si="6"/>
        <v>4.1428571428571432</v>
      </c>
      <c r="M20" s="239">
        <f t="shared" si="0"/>
        <v>2.8571428571428572</v>
      </c>
      <c r="N20" s="239">
        <f t="shared" si="1"/>
        <v>0.5714285714285714</v>
      </c>
      <c r="O20" s="239">
        <f t="shared" si="2"/>
        <v>0.14285714285714285</v>
      </c>
      <c r="P20" s="239">
        <f t="shared" si="3"/>
        <v>0.14285714285714285</v>
      </c>
      <c r="Q20" s="239">
        <f t="shared" si="4"/>
        <v>0.5714285714285714</v>
      </c>
      <c r="R20" s="239">
        <f t="shared" si="5"/>
        <v>10.285714285714286</v>
      </c>
      <c r="S20" s="204" t="s">
        <v>135</v>
      </c>
      <c r="T20" s="104">
        <f>COUNTIF(SeasonSum!$F$3:$F$205,SeasonSum2!$B20)</f>
        <v>7</v>
      </c>
      <c r="V20" s="204" t="s">
        <v>135</v>
      </c>
      <c r="W20" s="272" t="s">
        <v>196</v>
      </c>
      <c r="X20" s="272" t="s">
        <v>193</v>
      </c>
      <c r="Y20" s="272" t="s">
        <v>187</v>
      </c>
      <c r="Z20" s="272" t="s">
        <v>192</v>
      </c>
      <c r="AA20" s="272" t="s">
        <v>199</v>
      </c>
      <c r="AB20" s="272" t="s">
        <v>188</v>
      </c>
      <c r="AC20" s="272" t="s">
        <v>193</v>
      </c>
    </row>
    <row r="21" spans="1:37" x14ac:dyDescent="0.25">
      <c r="A21" s="240"/>
      <c r="B21" s="204" t="s">
        <v>134</v>
      </c>
      <c r="C21" s="104">
        <f>COUNTIF(SeasonSum!$F$3:$F$205,SeasonSum2!$B21)</f>
        <v>3</v>
      </c>
      <c r="D21" s="104">
        <f>SUMIF(SeasonSum!$F$3:$F$205,SeasonSum2!$B21,SeasonSum!G$3:G$205)</f>
        <v>0</v>
      </c>
      <c r="E21" s="104">
        <f>SUMIF(SeasonSum!$F$3:$F$205,SeasonSum2!$B21,SeasonSum!H$3:H$205)</f>
        <v>0</v>
      </c>
      <c r="F21" s="104">
        <f>SUMIF(SeasonSum!$F$3:$F$205,SeasonSum2!$B21,SeasonSum!I$3:I$205)</f>
        <v>4</v>
      </c>
      <c r="G21" s="104">
        <f>SUMIF(SeasonSum!$F$3:$F$205,SeasonSum2!$B21,SeasonSum!J$3:J$205)</f>
        <v>2</v>
      </c>
      <c r="H21" s="104">
        <f>SUMIF(SeasonSum!$F$3:$F$205,SeasonSum2!$B21,SeasonSum!K$3:K$205)</f>
        <v>0</v>
      </c>
      <c r="I21" s="104">
        <f>SUMIF(SeasonSum!$F$3:$F$205,SeasonSum2!$B21,SeasonSum!L$3:L$205)</f>
        <v>2</v>
      </c>
      <c r="J21" s="104">
        <f>SUMIF(SeasonSum!$F$3:$F$205,SeasonSum2!$B21,SeasonSum!M$3:M$205)</f>
        <v>4</v>
      </c>
      <c r="L21" s="239">
        <f>D21/$C21</f>
        <v>0</v>
      </c>
      <c r="M21" s="239">
        <f t="shared" si="0"/>
        <v>0</v>
      </c>
      <c r="N21" s="239">
        <f t="shared" si="1"/>
        <v>1.3333333333333333</v>
      </c>
      <c r="O21" s="239">
        <f t="shared" si="2"/>
        <v>0.66666666666666663</v>
      </c>
      <c r="P21" s="239">
        <f t="shared" si="3"/>
        <v>0</v>
      </c>
      <c r="Q21" s="239">
        <f t="shared" si="4"/>
        <v>0.66666666666666663</v>
      </c>
      <c r="R21" s="239">
        <f t="shared" si="5"/>
        <v>1.3333333333333333</v>
      </c>
      <c r="S21" s="204" t="s">
        <v>134</v>
      </c>
      <c r="T21" s="104">
        <f>COUNTIF(SeasonSum!$F$3:$F$205,SeasonSum2!$B21)</f>
        <v>3</v>
      </c>
      <c r="V21" s="204" t="s">
        <v>134</v>
      </c>
      <c r="W21" s="272" t="s">
        <v>197</v>
      </c>
      <c r="X21" s="272" t="s">
        <v>197</v>
      </c>
      <c r="Y21" s="272" t="s">
        <v>200</v>
      </c>
      <c r="Z21" s="272" t="s">
        <v>187</v>
      </c>
      <c r="AA21" s="272" t="s">
        <v>188</v>
      </c>
      <c r="AB21" s="272" t="s">
        <v>189</v>
      </c>
      <c r="AC21" s="272" t="s">
        <v>188</v>
      </c>
    </row>
    <row r="22" spans="1:37" x14ac:dyDescent="0.25">
      <c r="A22" s="240"/>
      <c r="B22" s="204" t="s">
        <v>6</v>
      </c>
      <c r="C22" s="104">
        <f>COUNTIF(SeasonSum!$F$3:$F$205,SeasonSum2!$B22)</f>
        <v>5</v>
      </c>
      <c r="D22" s="104">
        <f>SUMIF(SeasonSum!$F$3:$F$205,SeasonSum2!$B22,SeasonSum!G$3:G$205)</f>
        <v>18</v>
      </c>
      <c r="E22" s="104">
        <f>SUMIF(SeasonSum!$F$3:$F$205,SeasonSum2!$B22,SeasonSum!H$3:H$205)</f>
        <v>5</v>
      </c>
      <c r="F22" s="104">
        <f>SUMIF(SeasonSum!$F$3:$F$205,SeasonSum2!$B22,SeasonSum!I$3:I$205)</f>
        <v>4</v>
      </c>
      <c r="G22" s="104">
        <f>SUMIF(SeasonSum!$F$3:$F$205,SeasonSum2!$B22,SeasonSum!J$3:J$205)</f>
        <v>4</v>
      </c>
      <c r="H22" s="104">
        <f>SUMIF(SeasonSum!$F$3:$F$205,SeasonSum2!$B22,SeasonSum!K$3:K$205)</f>
        <v>0</v>
      </c>
      <c r="I22" s="104">
        <f>SUMIF(SeasonSum!$F$3:$F$205,SeasonSum2!$B22,SeasonSum!L$3:L$205)</f>
        <v>4</v>
      </c>
      <c r="J22" s="104">
        <f>SUMIF(SeasonSum!$F$3:$F$205,SeasonSum2!$B22,SeasonSum!M$3:M$205)</f>
        <v>32</v>
      </c>
      <c r="L22" s="239">
        <f t="shared" si="6"/>
        <v>3.6</v>
      </c>
      <c r="M22" s="239">
        <f t="shared" si="0"/>
        <v>1</v>
      </c>
      <c r="N22" s="239">
        <f t="shared" si="1"/>
        <v>0.8</v>
      </c>
      <c r="O22" s="239">
        <f t="shared" si="2"/>
        <v>0.8</v>
      </c>
      <c r="P22" s="239">
        <f t="shared" si="3"/>
        <v>0</v>
      </c>
      <c r="Q22" s="239">
        <f t="shared" si="4"/>
        <v>0.8</v>
      </c>
      <c r="R22" s="239">
        <f t="shared" si="5"/>
        <v>6.4</v>
      </c>
      <c r="S22" s="204" t="s">
        <v>6</v>
      </c>
      <c r="T22" s="104">
        <f>COUNTIF(SeasonSum!$F$3:$F$205,SeasonSum2!$B22)</f>
        <v>5</v>
      </c>
      <c r="V22" s="204" t="s">
        <v>6</v>
      </c>
      <c r="W22" s="272" t="s">
        <v>199</v>
      </c>
      <c r="X22" s="272" t="s">
        <v>189</v>
      </c>
      <c r="Y22" s="272" t="s">
        <v>194</v>
      </c>
      <c r="Z22" s="272" t="s">
        <v>199</v>
      </c>
      <c r="AA22" s="272" t="s">
        <v>197</v>
      </c>
      <c r="AB22" s="272" t="s">
        <v>186</v>
      </c>
      <c r="AC22" s="272" t="s">
        <v>201</v>
      </c>
    </row>
    <row r="23" spans="1:37" x14ac:dyDescent="0.25">
      <c r="A23" s="241"/>
      <c r="B23" s="231" t="s">
        <v>34</v>
      </c>
      <c r="C23" s="238">
        <f>COUNTIF(SeasonSum!$F$3:$F$205,SeasonSum2!$B23)</f>
        <v>13</v>
      </c>
      <c r="D23" s="238">
        <f>SUMIF(SeasonSum!$F$3:$F$205,SeasonSum2!$B23,SeasonSum!$G$3:$G$205)</f>
        <v>674</v>
      </c>
      <c r="E23" s="238">
        <f>SUMIF(SeasonSum!$F$3:$F$205,SeasonSum2!$B23,SeasonSum!H$3:H$205)</f>
        <v>509</v>
      </c>
      <c r="F23" s="238">
        <f>SUMIF(SeasonSum!$F$3:$F$205,SeasonSum2!$B23,SeasonSum!I$3:I$205)</f>
        <v>137</v>
      </c>
      <c r="G23" s="238">
        <f>SUMIF(SeasonSum!$F$3:$F$205,SeasonSum2!$B23,SeasonSum!J$3:J$205)</f>
        <v>163</v>
      </c>
      <c r="H23" s="238">
        <f>SUMIF(SeasonSum!$F$3:$F$205,SeasonSum2!$B23,SeasonSum!K$3:K$205)</f>
        <v>49</v>
      </c>
      <c r="I23" s="238">
        <f>SUMIF(SeasonSum!$F$3:$F$205,SeasonSum2!$B23,SeasonSum!L$3:L$205)</f>
        <v>207</v>
      </c>
      <c r="J23" s="238">
        <f>SUMIF(SeasonSum!$F$3:$F$205,SeasonSum2!$B23,SeasonSum!M$3:M$205)</f>
        <v>1883</v>
      </c>
      <c r="L23" s="242">
        <f t="shared" ref="L23" si="7">D23/$C23</f>
        <v>51.846153846153847</v>
      </c>
      <c r="M23" s="242">
        <f t="shared" si="0"/>
        <v>39.153846153846153</v>
      </c>
      <c r="N23" s="242">
        <f t="shared" si="1"/>
        <v>10.538461538461538</v>
      </c>
      <c r="O23" s="242">
        <f t="shared" si="2"/>
        <v>12.538461538461538</v>
      </c>
      <c r="P23" s="242">
        <f t="shared" si="3"/>
        <v>3.7692307692307692</v>
      </c>
      <c r="Q23" s="242">
        <f t="shared" si="4"/>
        <v>15.923076923076923</v>
      </c>
      <c r="R23" s="242">
        <f t="shared" si="5"/>
        <v>144.84615384615384</v>
      </c>
      <c r="S23" s="238" t="s">
        <v>34</v>
      </c>
      <c r="T23" s="238">
        <f>COUNTIF(SeasonSum!$F$3:$F$205,SeasonSum2!$B23)</f>
        <v>13</v>
      </c>
    </row>
    <row r="24" spans="1:37" x14ac:dyDescent="0.25">
      <c r="A24" s="241"/>
      <c r="B24" s="241"/>
      <c r="C24" s="241"/>
      <c r="D24" s="241"/>
      <c r="E24" s="241"/>
      <c r="F24" s="241"/>
    </row>
    <row r="25" spans="1:37" x14ac:dyDescent="0.25">
      <c r="A25" s="241"/>
      <c r="B25" s="241"/>
      <c r="C25" s="241"/>
      <c r="D25" s="241"/>
      <c r="E25" s="241"/>
      <c r="L25" s="243" t="s">
        <v>176</v>
      </c>
    </row>
    <row r="26" spans="1:37" x14ac:dyDescent="0.25">
      <c r="L26" s="234"/>
      <c r="M26" s="233" t="s">
        <v>173</v>
      </c>
      <c r="N26" s="235"/>
      <c r="O26" s="233" t="s">
        <v>174</v>
      </c>
      <c r="P26" s="236"/>
      <c r="Q26" s="233" t="s">
        <v>175</v>
      </c>
      <c r="V26" s="234"/>
      <c r="W26" t="s">
        <v>205</v>
      </c>
      <c r="Y26" s="278"/>
      <c r="Z26" t="s">
        <v>206</v>
      </c>
      <c r="AA26"/>
      <c r="AB26"/>
      <c r="AC26"/>
      <c r="AE26" s="243" t="s">
        <v>185</v>
      </c>
    </row>
    <row r="27" spans="1:37" ht="14.45" customHeight="1" x14ac:dyDescent="0.25">
      <c r="A27" s="237"/>
      <c r="B27" s="381" t="s">
        <v>167</v>
      </c>
      <c r="C27" s="382"/>
      <c r="D27" s="385" t="s">
        <v>172</v>
      </c>
      <c r="E27" s="385"/>
      <c r="F27" s="385"/>
      <c r="G27" s="385"/>
      <c r="H27" s="385"/>
      <c r="I27" s="385"/>
      <c r="J27" s="385"/>
      <c r="L27" s="386" t="s">
        <v>166</v>
      </c>
      <c r="M27" s="386"/>
      <c r="N27" s="386"/>
      <c r="O27" s="386"/>
      <c r="P27" s="386"/>
      <c r="Q27" s="386"/>
      <c r="R27" s="386"/>
      <c r="S27" s="381" t="s">
        <v>167</v>
      </c>
      <c r="T27" s="382"/>
      <c r="V27" s="387" t="s">
        <v>204</v>
      </c>
      <c r="W27" s="388"/>
      <c r="X27" s="388"/>
      <c r="Y27" s="388"/>
      <c r="Z27" s="388"/>
      <c r="AA27" s="388"/>
      <c r="AB27" s="388"/>
      <c r="AC27" s="389"/>
      <c r="AE27" s="243" t="s">
        <v>176</v>
      </c>
    </row>
    <row r="28" spans="1:37" x14ac:dyDescent="0.25">
      <c r="A28" s="237"/>
      <c r="B28" s="383"/>
      <c r="C28" s="384"/>
      <c r="D28" s="238" t="s">
        <v>26</v>
      </c>
      <c r="E28" s="238" t="s">
        <v>63</v>
      </c>
      <c r="F28" s="238" t="s">
        <v>15</v>
      </c>
      <c r="G28" s="238" t="s">
        <v>18</v>
      </c>
      <c r="H28" s="238" t="s">
        <v>17</v>
      </c>
      <c r="I28" s="238" t="s">
        <v>16</v>
      </c>
      <c r="J28" s="238" t="s">
        <v>64</v>
      </c>
      <c r="L28" s="232" t="s">
        <v>26</v>
      </c>
      <c r="M28" s="232" t="s">
        <v>63</v>
      </c>
      <c r="N28" s="232" t="s">
        <v>15</v>
      </c>
      <c r="O28" s="232" t="s">
        <v>18</v>
      </c>
      <c r="P28" s="232" t="s">
        <v>17</v>
      </c>
      <c r="Q28" s="232" t="s">
        <v>16</v>
      </c>
      <c r="R28" s="232" t="s">
        <v>64</v>
      </c>
      <c r="S28" s="383"/>
      <c r="T28" s="384"/>
      <c r="V28" s="271"/>
      <c r="W28" s="271" t="s">
        <v>26</v>
      </c>
      <c r="X28" s="271" t="s">
        <v>63</v>
      </c>
      <c r="Y28" s="271" t="s">
        <v>15</v>
      </c>
      <c r="Z28" s="271" t="s">
        <v>18</v>
      </c>
      <c r="AA28" s="271" t="s">
        <v>17</v>
      </c>
      <c r="AB28" s="271" t="s">
        <v>16</v>
      </c>
      <c r="AC28" s="271" t="s">
        <v>64</v>
      </c>
      <c r="AE28" s="299" t="s">
        <v>216</v>
      </c>
      <c r="AF28" s="379" t="s">
        <v>178</v>
      </c>
      <c r="AG28" s="380"/>
      <c r="AH28" s="379" t="s">
        <v>179</v>
      </c>
      <c r="AI28" s="380"/>
      <c r="AJ28" s="379" t="s">
        <v>180</v>
      </c>
      <c r="AK28" s="380"/>
    </row>
    <row r="29" spans="1:37" x14ac:dyDescent="0.25">
      <c r="A29" s="237"/>
      <c r="B29" s="104" t="s">
        <v>14</v>
      </c>
      <c r="C29" s="104">
        <f>COUNTIF(SeasonSum!$F$3:$F$205,SeasonSum2!$B29)</f>
        <v>8</v>
      </c>
      <c r="D29" s="104">
        <f>SUMIF(SeasonSum!$F$3:$F$205,SeasonSum2!$B29,SeasonSum!G$3:G$205)</f>
        <v>19</v>
      </c>
      <c r="E29" s="104">
        <f>SUMIF(SeasonSum!$F$3:$F$205,SeasonSum2!$B29,SeasonSum!H$3:H$205)</f>
        <v>20</v>
      </c>
      <c r="F29" s="104">
        <f>SUMIF(SeasonSum!$F$3:$F$205,SeasonSum2!$B29,SeasonSum!I$3:I$205)</f>
        <v>3</v>
      </c>
      <c r="G29" s="104">
        <f>SUMIF(SeasonSum!$F$3:$F$205,SeasonSum2!$B29,SeasonSum!J$3:J$205)</f>
        <v>10</v>
      </c>
      <c r="H29" s="104">
        <f>SUMIF(SeasonSum!$F$3:$F$205,SeasonSum2!$B29,SeasonSum!K$3:K$205)</f>
        <v>1</v>
      </c>
      <c r="I29" s="104">
        <f>SUMIF(SeasonSum!$F$3:$F$205,SeasonSum2!$B29,SeasonSum!L$3:L$205)</f>
        <v>5</v>
      </c>
      <c r="J29" s="104">
        <f>SUMIF(SeasonSum!$F$3:$F$205,SeasonSum2!$B29,SeasonSum!M$3:M$205)</f>
        <v>69</v>
      </c>
      <c r="L29" s="239">
        <f t="shared" ref="L29:M40" si="8">D29/$C29</f>
        <v>2.375</v>
      </c>
      <c r="M29" s="239">
        <f t="shared" si="8"/>
        <v>2.5</v>
      </c>
      <c r="N29" s="239">
        <f t="shared" ref="N29:N40" si="9">F29/$C29</f>
        <v>0.375</v>
      </c>
      <c r="O29" s="239">
        <f>G29/$C29</f>
        <v>1.25</v>
      </c>
      <c r="P29" s="239">
        <f t="shared" ref="P29:P40" si="10">H29/$C29</f>
        <v>0.125</v>
      </c>
      <c r="Q29" s="239">
        <f t="shared" ref="Q29:Q40" si="11">I29/$C29</f>
        <v>0.625</v>
      </c>
      <c r="R29" s="239">
        <f t="shared" ref="R29:R40" si="12">J29/$C29</f>
        <v>8.625</v>
      </c>
      <c r="S29" s="104" t="s">
        <v>14</v>
      </c>
      <c r="T29" s="104">
        <f>COUNTIF(SeasonSum!$F$3:$F$205,SeasonSum2!$B29)</f>
        <v>8</v>
      </c>
      <c r="V29" s="104" t="s">
        <v>14</v>
      </c>
      <c r="W29" s="275" t="s">
        <v>193</v>
      </c>
      <c r="X29" s="239">
        <v>8</v>
      </c>
      <c r="Y29" s="239">
        <v>9</v>
      </c>
      <c r="Z29" s="277">
        <v>4</v>
      </c>
      <c r="AA29" s="239">
        <v>8</v>
      </c>
      <c r="AB29" s="239">
        <v>9</v>
      </c>
      <c r="AC29" s="239">
        <v>9</v>
      </c>
      <c r="AE29" s="232" t="s">
        <v>26</v>
      </c>
      <c r="AF29" s="266" t="s">
        <v>10</v>
      </c>
      <c r="AG29" s="267">
        <f>L34</f>
        <v>9.6666666666666661</v>
      </c>
      <c r="AH29" s="266" t="s">
        <v>8</v>
      </c>
      <c r="AI29" s="267">
        <f>L30</f>
        <v>8.2307692307692299</v>
      </c>
      <c r="AJ29" s="266" t="s">
        <v>4</v>
      </c>
      <c r="AK29" s="267">
        <f>L36</f>
        <v>7.416666666666667</v>
      </c>
    </row>
    <row r="30" spans="1:37" x14ac:dyDescent="0.25">
      <c r="A30" s="237"/>
      <c r="B30" s="104" t="s">
        <v>8</v>
      </c>
      <c r="C30" s="104">
        <f>COUNTIF(SeasonSum!$F$3:$F$205,SeasonSum2!$B30)</f>
        <v>13</v>
      </c>
      <c r="D30" s="104">
        <f>SUMIF(SeasonSum!$F$3:$F$205,SeasonSum2!$B30,SeasonSum!G$3:G$205)</f>
        <v>107</v>
      </c>
      <c r="E30" s="104">
        <f>SUMIF(SeasonSum!$F$3:$F$205,SeasonSum2!$B30,SeasonSum!H$3:H$205)</f>
        <v>45</v>
      </c>
      <c r="F30" s="104">
        <f>SUMIF(SeasonSum!$F$3:$F$205,SeasonSum2!$B30,SeasonSum!I$3:I$205)</f>
        <v>18</v>
      </c>
      <c r="G30" s="104">
        <f>SUMIF(SeasonSum!$F$3:$F$205,SeasonSum2!$B30,SeasonSum!J$3:J$205)</f>
        <v>31</v>
      </c>
      <c r="H30" s="104">
        <f>SUMIF(SeasonSum!$F$3:$F$205,SeasonSum2!$B30,SeasonSum!K$3:K$205)</f>
        <v>1</v>
      </c>
      <c r="I30" s="104">
        <f>SUMIF(SeasonSum!$F$3:$F$205,SeasonSum2!$B30,SeasonSum!L$3:L$205)</f>
        <v>13</v>
      </c>
      <c r="J30" s="104">
        <f>SUMIF(SeasonSum!$F$3:$F$205,SeasonSum2!$B30,SeasonSum!M$3:M$205)</f>
        <v>235</v>
      </c>
      <c r="L30" s="239">
        <f t="shared" si="8"/>
        <v>8.2307692307692299</v>
      </c>
      <c r="M30" s="239">
        <f t="shared" si="8"/>
        <v>3.4615384615384617</v>
      </c>
      <c r="N30" s="239">
        <f t="shared" si="9"/>
        <v>1.3846153846153846</v>
      </c>
      <c r="O30" s="239">
        <f>G30/$C30</f>
        <v>2.3846153846153846</v>
      </c>
      <c r="P30" s="239">
        <f t="shared" si="10"/>
        <v>7.6923076923076927E-2</v>
      </c>
      <c r="Q30" s="239">
        <f t="shared" si="11"/>
        <v>1</v>
      </c>
      <c r="R30" s="239">
        <f t="shared" si="12"/>
        <v>18.076923076923077</v>
      </c>
      <c r="S30" s="104" t="s">
        <v>8</v>
      </c>
      <c r="T30" s="104">
        <f>COUNTIF(SeasonSum!$F$3:$F$205,SeasonSum2!$B30)</f>
        <v>13</v>
      </c>
      <c r="V30" s="104" t="s">
        <v>8</v>
      </c>
      <c r="W30" s="274" t="s">
        <v>179</v>
      </c>
      <c r="X30" s="277">
        <v>5</v>
      </c>
      <c r="Y30" s="276">
        <v>3</v>
      </c>
      <c r="Z30" s="276">
        <v>2</v>
      </c>
      <c r="AA30" s="239">
        <v>9</v>
      </c>
      <c r="AB30" s="239">
        <v>6</v>
      </c>
      <c r="AC30" s="277">
        <v>4</v>
      </c>
      <c r="AE30" s="232" t="s">
        <v>63</v>
      </c>
      <c r="AF30" s="266" t="s">
        <v>4</v>
      </c>
      <c r="AG30" s="267">
        <f>M36</f>
        <v>7.166666666666667</v>
      </c>
      <c r="AH30" s="266" t="s">
        <v>5</v>
      </c>
      <c r="AI30" s="267">
        <f>M38</f>
        <v>6.6363636363636367</v>
      </c>
      <c r="AJ30" s="266" t="s">
        <v>1</v>
      </c>
      <c r="AK30" s="267">
        <f>M33</f>
        <v>5.4</v>
      </c>
    </row>
    <row r="31" spans="1:37" x14ac:dyDescent="0.25">
      <c r="A31" s="237"/>
      <c r="B31" s="104" t="s">
        <v>2</v>
      </c>
      <c r="C31" s="104">
        <f>COUNTIF(SeasonSum!$F$3:$F$205,SeasonSum2!$B31)</f>
        <v>9</v>
      </c>
      <c r="D31" s="104">
        <f>SUMIF(SeasonSum!$F$3:$F$205,SeasonSum2!$B31,SeasonSum!G$3:G$205)</f>
        <v>12</v>
      </c>
      <c r="E31" s="104">
        <f>SUMIF(SeasonSum!$F$3:$F$205,SeasonSum2!$B31,SeasonSum!H$3:H$205)</f>
        <v>28</v>
      </c>
      <c r="F31" s="104">
        <f>SUMIF(SeasonSum!$F$3:$F$205,SeasonSum2!$B31,SeasonSum!I$3:I$205)</f>
        <v>28</v>
      </c>
      <c r="G31" s="104">
        <f>SUMIF(SeasonSum!$F$3:$F$205,SeasonSum2!$B31,SeasonSum!J$3:J$205)</f>
        <v>10</v>
      </c>
      <c r="H31" s="104">
        <f>SUMIF(SeasonSum!$F$3:$F$205,SeasonSum2!$B31,SeasonSum!K$3:K$205)</f>
        <v>3</v>
      </c>
      <c r="I31" s="104">
        <f>SUMIF(SeasonSum!$F$3:$F$205,SeasonSum2!$B31,SeasonSum!L$3:L$205)</f>
        <v>21</v>
      </c>
      <c r="J31" s="104">
        <f>SUMIF(SeasonSum!$F$3:$F$205,SeasonSum2!$B31,SeasonSum!M$3:M$205)</f>
        <v>91</v>
      </c>
      <c r="L31" s="239">
        <f t="shared" si="8"/>
        <v>1.3333333333333333</v>
      </c>
      <c r="M31" s="239">
        <f t="shared" si="8"/>
        <v>3.1111111111111112</v>
      </c>
      <c r="N31" s="239">
        <f t="shared" si="9"/>
        <v>3.1111111111111112</v>
      </c>
      <c r="O31" s="239">
        <f>G31/$C31</f>
        <v>1.1111111111111112</v>
      </c>
      <c r="P31" s="239">
        <f t="shared" si="10"/>
        <v>0.33333333333333331</v>
      </c>
      <c r="Q31" s="239">
        <f t="shared" si="11"/>
        <v>2.3333333333333335</v>
      </c>
      <c r="R31" s="239">
        <f t="shared" si="12"/>
        <v>10.111111111111111</v>
      </c>
      <c r="S31" s="104" t="s">
        <v>2</v>
      </c>
      <c r="T31" s="104">
        <f>COUNTIF(SeasonSum!$F$3:$F$205,SeasonSum2!$B31)</f>
        <v>9</v>
      </c>
      <c r="V31" s="104" t="s">
        <v>2</v>
      </c>
      <c r="W31" s="275" t="s">
        <v>194</v>
      </c>
      <c r="X31" s="239">
        <v>6</v>
      </c>
      <c r="Y31" s="276">
        <v>1</v>
      </c>
      <c r="Z31" s="277">
        <v>5</v>
      </c>
      <c r="AA31" s="239">
        <v>6</v>
      </c>
      <c r="AB31" s="276">
        <v>3</v>
      </c>
      <c r="AC31" s="239">
        <v>8</v>
      </c>
      <c r="AE31" s="232" t="s">
        <v>15</v>
      </c>
      <c r="AF31" s="266" t="s">
        <v>2</v>
      </c>
      <c r="AG31" s="267">
        <f>N31</f>
        <v>3.1111111111111112</v>
      </c>
      <c r="AH31" s="266" t="s">
        <v>1</v>
      </c>
      <c r="AI31" s="267">
        <f>N33</f>
        <v>1.7</v>
      </c>
      <c r="AJ31" s="266" t="s">
        <v>8</v>
      </c>
      <c r="AK31" s="267">
        <f>N30</f>
        <v>1.3846153846153846</v>
      </c>
    </row>
    <row r="32" spans="1:37" x14ac:dyDescent="0.25">
      <c r="A32" s="237"/>
      <c r="B32" s="204" t="s">
        <v>11</v>
      </c>
      <c r="C32" s="104">
        <f>COUNTIF(SeasonSum!$F$3:$F$205,SeasonSum2!$B32)</f>
        <v>9</v>
      </c>
      <c r="D32" s="104">
        <f>SUMIF(SeasonSum!$F$3:$F$205,SeasonSum2!$B32,SeasonSum!G$3:G$205)</f>
        <v>18</v>
      </c>
      <c r="E32" s="104">
        <f>SUMIF(SeasonSum!$F$3:$F$205,SeasonSum2!$B32,SeasonSum!H$3:H$205)</f>
        <v>7</v>
      </c>
      <c r="F32" s="104">
        <f>SUMIF(SeasonSum!$F$3:$F$205,SeasonSum2!$B32,SeasonSum!I$3:I$205)</f>
        <v>5</v>
      </c>
      <c r="G32" s="104">
        <f>SUMIF(SeasonSum!$F$3:$F$205,SeasonSum2!$B32,SeasonSum!J$3:J$205)</f>
        <v>6</v>
      </c>
      <c r="H32" s="104">
        <f>SUMIF(SeasonSum!$F$3:$F$205,SeasonSum2!$B32,SeasonSum!K$3:K$205)</f>
        <v>0</v>
      </c>
      <c r="I32" s="104">
        <f>SUMIF(SeasonSum!$F$3:$F$205,SeasonSum2!$B32,SeasonSum!L$3:L$205)</f>
        <v>10</v>
      </c>
      <c r="J32" s="104">
        <f>SUMIF(SeasonSum!$F$3:$F$205,SeasonSum2!$B32,SeasonSum!M$3:M$205)</f>
        <v>33</v>
      </c>
      <c r="L32" s="239">
        <f t="shared" si="8"/>
        <v>2</v>
      </c>
      <c r="M32" s="239">
        <f t="shared" si="8"/>
        <v>0.77777777777777779</v>
      </c>
      <c r="N32" s="239">
        <f t="shared" si="9"/>
        <v>0.55555555555555558</v>
      </c>
      <c r="O32" s="239">
        <f>G32/$C32</f>
        <v>0.66666666666666663</v>
      </c>
      <c r="P32" s="239">
        <f t="shared" si="10"/>
        <v>0</v>
      </c>
      <c r="Q32" s="239">
        <f t="shared" si="11"/>
        <v>1.1111111111111112</v>
      </c>
      <c r="R32" s="239">
        <f t="shared" si="12"/>
        <v>3.6666666666666665</v>
      </c>
      <c r="S32" s="204" t="s">
        <v>11</v>
      </c>
      <c r="T32" s="104">
        <f>COUNTIF(SeasonSum!$F$3:$F$205,SeasonSum2!$B32)</f>
        <v>9</v>
      </c>
      <c r="V32" s="204" t="s">
        <v>11</v>
      </c>
      <c r="W32" s="275" t="s">
        <v>198</v>
      </c>
      <c r="X32" s="239">
        <v>11</v>
      </c>
      <c r="Y32" s="239">
        <v>8</v>
      </c>
      <c r="Z32" s="239">
        <v>7</v>
      </c>
      <c r="AA32" s="239">
        <v>10</v>
      </c>
      <c r="AB32" s="277">
        <v>5</v>
      </c>
      <c r="AC32" s="239">
        <v>11</v>
      </c>
      <c r="AE32" s="232" t="s">
        <v>18</v>
      </c>
      <c r="AF32" s="268" t="s">
        <v>10</v>
      </c>
      <c r="AG32" s="269">
        <f>O34</f>
        <v>3.25</v>
      </c>
      <c r="AH32" s="268" t="s">
        <v>8</v>
      </c>
      <c r="AI32" s="269">
        <f>O30</f>
        <v>2.3846153846153846</v>
      </c>
      <c r="AJ32" s="268" t="s">
        <v>1</v>
      </c>
      <c r="AK32" s="269">
        <f>O33</f>
        <v>2.1</v>
      </c>
    </row>
    <row r="33" spans="1:37" x14ac:dyDescent="0.25">
      <c r="A33" s="237"/>
      <c r="B33" s="204" t="s">
        <v>1</v>
      </c>
      <c r="C33" s="104">
        <f>COUNTIF(SeasonSum!$F$3:$F$205,SeasonSum2!$B33)</f>
        <v>10</v>
      </c>
      <c r="D33" s="104">
        <f>SUMIF(SeasonSum!$F$3:$F$205,SeasonSum2!$B33,SeasonSum!G$3:G$205)</f>
        <v>73</v>
      </c>
      <c r="E33" s="104">
        <f>SUMIF(SeasonSum!$F$3:$F$205,SeasonSum2!$B33,SeasonSum!H$3:H$205)</f>
        <v>54</v>
      </c>
      <c r="F33" s="104">
        <f>SUMIF(SeasonSum!$F$3:$F$205,SeasonSum2!$B33,SeasonSum!I$3:I$205)</f>
        <v>17</v>
      </c>
      <c r="G33" s="104">
        <f>SUMIF(SeasonSum!$F$3:$F$205,SeasonSum2!$B33,SeasonSum!J$3:J$205)</f>
        <v>21</v>
      </c>
      <c r="H33" s="104">
        <f>SUMIF(SeasonSum!$F$3:$F$205,SeasonSum2!$B33,SeasonSum!K$3:K$205)</f>
        <v>4</v>
      </c>
      <c r="I33" s="104">
        <f>SUMIF(SeasonSum!$F$3:$F$205,SeasonSum2!$B33,SeasonSum!L$3:L$205)</f>
        <v>33</v>
      </c>
      <c r="J33" s="104">
        <f>SUMIF(SeasonSum!$F$3:$F$205,SeasonSum2!$B33,SeasonSum!M$3:M$205)</f>
        <v>194</v>
      </c>
      <c r="L33" s="239">
        <f t="shared" si="8"/>
        <v>7.3</v>
      </c>
      <c r="M33" s="239">
        <f t="shared" si="8"/>
        <v>5.4</v>
      </c>
      <c r="N33" s="239">
        <f t="shared" si="9"/>
        <v>1.7</v>
      </c>
      <c r="O33" s="239">
        <f>G33/$C33</f>
        <v>2.1</v>
      </c>
      <c r="P33" s="239">
        <f t="shared" si="10"/>
        <v>0.4</v>
      </c>
      <c r="Q33" s="239">
        <f t="shared" si="11"/>
        <v>3.3</v>
      </c>
      <c r="R33" s="239">
        <f t="shared" si="12"/>
        <v>19.399999999999999</v>
      </c>
      <c r="S33" s="204" t="s">
        <v>1</v>
      </c>
      <c r="T33" s="104">
        <f>COUNTIF(SeasonSum!$F$3:$F$205,SeasonSum2!$B33)</f>
        <v>10</v>
      </c>
      <c r="V33" s="204" t="s">
        <v>1</v>
      </c>
      <c r="W33" s="273" t="s">
        <v>191</v>
      </c>
      <c r="X33" s="276">
        <v>3</v>
      </c>
      <c r="Y33" s="276">
        <v>2</v>
      </c>
      <c r="Z33" s="276">
        <v>3</v>
      </c>
      <c r="AA33" s="277">
        <v>5</v>
      </c>
      <c r="AB33" s="276">
        <v>2</v>
      </c>
      <c r="AC33" s="276">
        <v>3</v>
      </c>
      <c r="AE33" s="232" t="s">
        <v>17</v>
      </c>
      <c r="AF33" s="268" t="s">
        <v>4</v>
      </c>
      <c r="AG33" s="269">
        <f>P36</f>
        <v>0.75</v>
      </c>
      <c r="AH33" s="268" t="s">
        <v>177</v>
      </c>
      <c r="AI33" s="269">
        <f>P37</f>
        <v>0.69230769230769229</v>
      </c>
      <c r="AJ33" s="268" t="s">
        <v>5</v>
      </c>
      <c r="AK33" s="269">
        <f>P38</f>
        <v>0.63636363636363635</v>
      </c>
    </row>
    <row r="34" spans="1:37" x14ac:dyDescent="0.25">
      <c r="A34" s="237"/>
      <c r="B34" s="104" t="s">
        <v>10</v>
      </c>
      <c r="C34" s="104">
        <f>COUNTIF(SeasonSum!$F$3:$F$205,SeasonSum2!$B34)</f>
        <v>12</v>
      </c>
      <c r="D34" s="104">
        <f>SUMIF(SeasonSum!$F$3:$F$205,SeasonSum2!$B34,SeasonSum!G$3:G$205)</f>
        <v>116</v>
      </c>
      <c r="E34" s="104">
        <f>SUMIF(SeasonSum!$F$3:$F$205,SeasonSum2!$B34,SeasonSum!H$3:H$205)</f>
        <v>26</v>
      </c>
      <c r="F34" s="104">
        <f>SUMIF(SeasonSum!$F$3:$F$205,SeasonSum2!$B34,SeasonSum!I$3:I$205)</f>
        <v>10</v>
      </c>
      <c r="G34" s="104">
        <f>SUMIF(SeasonSum!$F$3:$F$205,SeasonSum2!$B34,SeasonSum!J$3:J$205)</f>
        <v>39</v>
      </c>
      <c r="H34" s="104">
        <f>SUMIF(SeasonSum!$F$3:$F$205,SeasonSum2!$B34,SeasonSum!K$3:K$205)</f>
        <v>0</v>
      </c>
      <c r="I34" s="104">
        <f>SUMIF(SeasonSum!$F$3:$F$205,SeasonSum2!$B34,SeasonSum!L$3:L$205)</f>
        <v>9</v>
      </c>
      <c r="J34" s="104">
        <f>SUMIF(SeasonSum!$F$3:$F$205,SeasonSum2!$B34,SeasonSum!M$3:M$205)</f>
        <v>208</v>
      </c>
      <c r="L34" s="239">
        <f t="shared" si="8"/>
        <v>9.6666666666666661</v>
      </c>
      <c r="M34" s="239">
        <f t="shared" si="8"/>
        <v>2.1666666666666665</v>
      </c>
      <c r="N34" s="239">
        <f t="shared" si="9"/>
        <v>0.83333333333333337</v>
      </c>
      <c r="O34" s="239">
        <f t="shared" ref="O34" si="13">G34/$C34</f>
        <v>3.25</v>
      </c>
      <c r="P34" s="239">
        <f t="shared" si="10"/>
        <v>0</v>
      </c>
      <c r="Q34" s="239">
        <f t="shared" si="11"/>
        <v>0.75</v>
      </c>
      <c r="R34" s="239">
        <f t="shared" si="12"/>
        <v>17.333333333333332</v>
      </c>
      <c r="S34" s="104" t="s">
        <v>10</v>
      </c>
      <c r="T34" s="104">
        <f>COUNTIF(SeasonSum!$F$3:$F$205,SeasonSum2!$B34)</f>
        <v>12</v>
      </c>
      <c r="V34" s="104" t="s">
        <v>10</v>
      </c>
      <c r="W34" s="274" t="s">
        <v>178</v>
      </c>
      <c r="X34" s="239">
        <v>9</v>
      </c>
      <c r="Y34" s="239">
        <v>6</v>
      </c>
      <c r="Z34" s="276">
        <v>1</v>
      </c>
      <c r="AA34" s="239">
        <v>11</v>
      </c>
      <c r="AB34" s="239">
        <v>8</v>
      </c>
      <c r="AC34" s="277">
        <v>5</v>
      </c>
      <c r="AE34" s="232" t="s">
        <v>16</v>
      </c>
      <c r="AF34" s="268" t="s">
        <v>4</v>
      </c>
      <c r="AG34" s="269">
        <f>Q36</f>
        <v>3.6666666666666665</v>
      </c>
      <c r="AH34" s="268" t="s">
        <v>1</v>
      </c>
      <c r="AI34" s="269">
        <f>Q33</f>
        <v>3.3</v>
      </c>
      <c r="AJ34" s="268" t="s">
        <v>2</v>
      </c>
      <c r="AK34" s="269">
        <f>Q31</f>
        <v>2.3333333333333335</v>
      </c>
    </row>
    <row r="35" spans="1:37" x14ac:dyDescent="0.25">
      <c r="A35" s="240"/>
      <c r="B35" s="204" t="s">
        <v>12</v>
      </c>
      <c r="C35" s="104">
        <f>COUNTIF(SeasonSum!$F$3:$F$205,SeasonSum2!$B35)</f>
        <v>12</v>
      </c>
      <c r="D35" s="104">
        <f>SUMIF(SeasonSum!$F$3:$F$205,SeasonSum2!$B35,SeasonSum!G$3:G$205)</f>
        <v>16</v>
      </c>
      <c r="E35" s="104">
        <f>SUMIF(SeasonSum!$F$3:$F$205,SeasonSum2!$B35,SeasonSum!H$3:H$205)</f>
        <v>25</v>
      </c>
      <c r="F35" s="104">
        <f>SUMIF(SeasonSum!$F$3:$F$205,SeasonSum2!$B35,SeasonSum!I$3:I$205)</f>
        <v>1</v>
      </c>
      <c r="G35" s="104">
        <f>SUMIF(SeasonSum!$F$3:$F$205,SeasonSum2!$B35,SeasonSum!J$3:J$205)</f>
        <v>0</v>
      </c>
      <c r="H35" s="104">
        <f>SUMIF(SeasonSum!$F$3:$F$205,SeasonSum2!$B35,SeasonSum!K$3:K$205)</f>
        <v>7</v>
      </c>
      <c r="I35" s="104">
        <f>SUMIF(SeasonSum!$F$3:$F$205,SeasonSum2!$B35,SeasonSum!L$3:L$205)</f>
        <v>5</v>
      </c>
      <c r="J35" s="104">
        <f>SUMIF(SeasonSum!$F$3:$F$205,SeasonSum2!$B35,SeasonSum!M$3:M$205)</f>
        <v>76</v>
      </c>
      <c r="L35" s="239">
        <f t="shared" si="8"/>
        <v>1.3333333333333333</v>
      </c>
      <c r="M35" s="239">
        <f t="shared" si="8"/>
        <v>2.0833333333333335</v>
      </c>
      <c r="N35" s="239">
        <f t="shared" si="9"/>
        <v>8.3333333333333329E-2</v>
      </c>
      <c r="O35" s="239">
        <f t="shared" ref="O35:O40" si="14">G35/$C35</f>
        <v>0</v>
      </c>
      <c r="P35" s="239">
        <f t="shared" si="10"/>
        <v>0.58333333333333337</v>
      </c>
      <c r="Q35" s="239">
        <f t="shared" si="11"/>
        <v>0.41666666666666669</v>
      </c>
      <c r="R35" s="239">
        <f t="shared" si="12"/>
        <v>6.333333333333333</v>
      </c>
      <c r="S35" s="204" t="s">
        <v>12</v>
      </c>
      <c r="T35" s="104">
        <f>COUNTIF(SeasonSum!$F$3:$F$205,SeasonSum2!$B35)</f>
        <v>12</v>
      </c>
      <c r="V35" s="204" t="s">
        <v>12</v>
      </c>
      <c r="W35" s="275" t="s">
        <v>187</v>
      </c>
      <c r="X35" s="239">
        <v>10</v>
      </c>
      <c r="Y35" s="239">
        <v>11</v>
      </c>
      <c r="Z35" s="239">
        <v>11</v>
      </c>
      <c r="AA35" s="277">
        <v>4</v>
      </c>
      <c r="AB35" s="239">
        <v>11</v>
      </c>
      <c r="AC35" s="239">
        <v>10</v>
      </c>
      <c r="AE35" s="232" t="s">
        <v>64</v>
      </c>
      <c r="AF35" s="268" t="s">
        <v>5</v>
      </c>
      <c r="AG35" s="269">
        <f>R38</f>
        <v>21.818181818181817</v>
      </c>
      <c r="AH35" s="268" t="s">
        <v>4</v>
      </c>
      <c r="AI35" s="269">
        <f>R36</f>
        <v>21.666666666666668</v>
      </c>
      <c r="AJ35" s="268" t="s">
        <v>1</v>
      </c>
      <c r="AK35" s="269">
        <f>R33</f>
        <v>19.399999999999999</v>
      </c>
    </row>
    <row r="36" spans="1:37" x14ac:dyDescent="0.25">
      <c r="A36" s="240"/>
      <c r="B36" s="104" t="s">
        <v>4</v>
      </c>
      <c r="C36" s="104">
        <f>COUNTIF(SeasonSum!$F$3:$F$205,SeasonSum2!$B36)</f>
        <v>12</v>
      </c>
      <c r="D36" s="104">
        <f>SUMIF(SeasonSum!$F$3:$F$205,SeasonSum2!$B36,SeasonSum!G$3:G$205)</f>
        <v>89</v>
      </c>
      <c r="E36" s="104">
        <f>SUMIF(SeasonSum!$F$3:$F$205,SeasonSum2!$B36,SeasonSum!H$3:H$205)</f>
        <v>86</v>
      </c>
      <c r="F36" s="104">
        <f>SUMIF(SeasonSum!$F$3:$F$205,SeasonSum2!$B36,SeasonSum!I$3:I$205)</f>
        <v>14</v>
      </c>
      <c r="G36" s="104">
        <f>SUMIF(SeasonSum!$F$3:$F$205,SeasonSum2!$B36,SeasonSum!J$3:J$205)</f>
        <v>11</v>
      </c>
      <c r="H36" s="104">
        <f>SUMIF(SeasonSum!$F$3:$F$205,SeasonSum2!$B36,SeasonSum!K$3:K$205)</f>
        <v>9</v>
      </c>
      <c r="I36" s="104">
        <f>SUMIF(SeasonSum!$F$3:$F$205,SeasonSum2!$B36,SeasonSum!L$3:L$205)</f>
        <v>44</v>
      </c>
      <c r="J36" s="104">
        <f>SUMIF(SeasonSum!$F$3:$F$205,SeasonSum2!$B36,SeasonSum!M$3:M$205)</f>
        <v>260</v>
      </c>
      <c r="L36" s="239">
        <f t="shared" si="8"/>
        <v>7.416666666666667</v>
      </c>
      <c r="M36" s="239">
        <f t="shared" si="8"/>
        <v>7.166666666666667</v>
      </c>
      <c r="N36" s="239">
        <f t="shared" si="9"/>
        <v>1.1666666666666667</v>
      </c>
      <c r="O36" s="239">
        <f t="shared" si="14"/>
        <v>0.91666666666666663</v>
      </c>
      <c r="P36" s="239">
        <f t="shared" si="10"/>
        <v>0.75</v>
      </c>
      <c r="Q36" s="239">
        <f t="shared" si="11"/>
        <v>3.6666666666666665</v>
      </c>
      <c r="R36" s="239">
        <f t="shared" si="12"/>
        <v>21.666666666666668</v>
      </c>
      <c r="S36" s="104" t="s">
        <v>4</v>
      </c>
      <c r="T36" s="104">
        <f>COUNTIF(SeasonSum!$F$3:$F$205,SeasonSum2!$B36)</f>
        <v>12</v>
      </c>
      <c r="V36" s="104" t="s">
        <v>4</v>
      </c>
      <c r="W36" s="274" t="s">
        <v>180</v>
      </c>
      <c r="X36" s="276">
        <v>1</v>
      </c>
      <c r="Y36" s="277">
        <v>4</v>
      </c>
      <c r="Z36" s="239">
        <v>6</v>
      </c>
      <c r="AA36" s="276">
        <v>1</v>
      </c>
      <c r="AB36" s="276">
        <v>1</v>
      </c>
      <c r="AC36" s="276">
        <v>2</v>
      </c>
    </row>
    <row r="37" spans="1:37" x14ac:dyDescent="0.25">
      <c r="A37" s="240"/>
      <c r="B37" s="104" t="s">
        <v>98</v>
      </c>
      <c r="C37" s="104">
        <f>COUNTIF(SeasonSum!$F$3:$F$205,SeasonSum2!$B37)</f>
        <v>13</v>
      </c>
      <c r="D37" s="104">
        <f>SUMIF(SeasonSum!$F$3:$F$205,SeasonSum2!$B37,SeasonSum!G$3:G$205)</f>
        <v>45</v>
      </c>
      <c r="E37" s="104">
        <f>SUMIF(SeasonSum!$F$3:$F$205,SeasonSum2!$B37,SeasonSum!H$3:H$205)</f>
        <v>58</v>
      </c>
      <c r="F37" s="104">
        <f>SUMIF(SeasonSum!$F$3:$F$205,SeasonSum2!$B37,SeasonSum!I$3:I$205)</f>
        <v>4</v>
      </c>
      <c r="G37" s="104">
        <f>SUMIF(SeasonSum!$F$3:$F$205,SeasonSum2!$B37,SeasonSum!J$3:J$205)</f>
        <v>5</v>
      </c>
      <c r="H37" s="104">
        <f>SUMIF(SeasonSum!$F$3:$F$205,SeasonSum2!$B37,SeasonSum!K$3:K$205)</f>
        <v>9</v>
      </c>
      <c r="I37" s="104">
        <f>SUMIF(SeasonSum!$F$3:$F$205,SeasonSum2!$B37,SeasonSum!L$3:L$205)</f>
        <v>12</v>
      </c>
      <c r="J37" s="104">
        <f>SUMIF(SeasonSum!$F$3:$F$205,SeasonSum2!$B37,SeasonSum!M$3:M$205)</f>
        <v>176</v>
      </c>
      <c r="L37" s="239">
        <f t="shared" si="8"/>
        <v>3.4615384615384617</v>
      </c>
      <c r="M37" s="239">
        <f t="shared" si="8"/>
        <v>4.4615384615384617</v>
      </c>
      <c r="N37" s="239">
        <f t="shared" si="9"/>
        <v>0.30769230769230771</v>
      </c>
      <c r="O37" s="239">
        <f t="shared" si="14"/>
        <v>0.38461538461538464</v>
      </c>
      <c r="P37" s="239">
        <f t="shared" si="10"/>
        <v>0.69230769230769229</v>
      </c>
      <c r="Q37" s="239">
        <f t="shared" si="11"/>
        <v>0.92307692307692313</v>
      </c>
      <c r="R37" s="239">
        <f t="shared" si="12"/>
        <v>13.538461538461538</v>
      </c>
      <c r="S37" s="104" t="s">
        <v>98</v>
      </c>
      <c r="T37" s="104">
        <f>COUNTIF(SeasonSum!$F$3:$F$205,SeasonSum2!$B37)</f>
        <v>13</v>
      </c>
      <c r="V37" s="104" t="s">
        <v>98</v>
      </c>
      <c r="W37" s="275" t="s">
        <v>196</v>
      </c>
      <c r="X37" s="277">
        <v>4</v>
      </c>
      <c r="Y37" s="239">
        <v>10</v>
      </c>
      <c r="Z37" s="239">
        <v>9</v>
      </c>
      <c r="AA37" s="276">
        <v>2</v>
      </c>
      <c r="AB37" s="239">
        <v>7</v>
      </c>
      <c r="AC37" s="239">
        <v>6</v>
      </c>
    </row>
    <row r="38" spans="1:37" x14ac:dyDescent="0.25">
      <c r="A38" s="240"/>
      <c r="B38" s="104" t="s">
        <v>5</v>
      </c>
      <c r="C38" s="104">
        <f>COUNTIF(SeasonSum!$F$3:$F$205,SeasonSum2!$B38)</f>
        <v>11</v>
      </c>
      <c r="D38" s="104">
        <f>SUMIF(SeasonSum!$F$3:$F$205,SeasonSum2!$B38,SeasonSum!G$3:G$205)</f>
        <v>78</v>
      </c>
      <c r="E38" s="104">
        <f>SUMIF(SeasonSum!$F$3:$F$205,SeasonSum2!$B38,SeasonSum!H$3:H$205)</f>
        <v>73</v>
      </c>
      <c r="F38" s="104">
        <f>SUMIF(SeasonSum!$F$3:$F$205,SeasonSum2!$B38,SeasonSum!I$3:I$205)</f>
        <v>10</v>
      </c>
      <c r="G38" s="104">
        <f>SUMIF(SeasonSum!$F$3:$F$205,SeasonSum2!$B38,SeasonSum!J$3:J$205)</f>
        <v>7</v>
      </c>
      <c r="H38" s="104">
        <f>SUMIF(SeasonSum!$F$3:$F$205,SeasonSum2!$B38,SeasonSum!K$3:K$205)</f>
        <v>7</v>
      </c>
      <c r="I38" s="104">
        <f>SUMIF(SeasonSum!$F$3:$F$205,SeasonSum2!$B38,SeasonSum!L$3:L$205)</f>
        <v>15</v>
      </c>
      <c r="J38" s="104">
        <f>SUMIF(SeasonSum!$F$3:$F$205,SeasonSum2!$B38,SeasonSum!M$3:M$205)</f>
        <v>240</v>
      </c>
      <c r="L38" s="239">
        <f t="shared" si="8"/>
        <v>7.0909090909090908</v>
      </c>
      <c r="M38" s="239">
        <f t="shared" si="8"/>
        <v>6.6363636363636367</v>
      </c>
      <c r="N38" s="239">
        <f t="shared" si="9"/>
        <v>0.90909090909090906</v>
      </c>
      <c r="O38" s="239">
        <f t="shared" si="14"/>
        <v>0.63636363636363635</v>
      </c>
      <c r="P38" s="239">
        <f t="shared" si="10"/>
        <v>0.63636363636363635</v>
      </c>
      <c r="Q38" s="239">
        <f t="shared" si="11"/>
        <v>1.3636363636363635</v>
      </c>
      <c r="R38" s="239">
        <f t="shared" si="12"/>
        <v>21.818181818181817</v>
      </c>
      <c r="S38" s="104" t="s">
        <v>5</v>
      </c>
      <c r="T38" s="104">
        <f>COUNTIF(SeasonSum!$F$3:$F$205,SeasonSum2!$B38)</f>
        <v>11</v>
      </c>
      <c r="V38" s="104" t="s">
        <v>5</v>
      </c>
      <c r="W38" s="273" t="s">
        <v>195</v>
      </c>
      <c r="X38" s="276">
        <v>2</v>
      </c>
      <c r="Y38" s="277">
        <v>5</v>
      </c>
      <c r="Z38" s="239">
        <v>8</v>
      </c>
      <c r="AA38" s="276">
        <v>3</v>
      </c>
      <c r="AB38" s="277">
        <v>4</v>
      </c>
      <c r="AC38" s="276">
        <v>1</v>
      </c>
    </row>
    <row r="39" spans="1:37" x14ac:dyDescent="0.25">
      <c r="A39" s="240"/>
      <c r="B39" s="204" t="s">
        <v>135</v>
      </c>
      <c r="C39" s="104">
        <f>COUNTIF(SeasonSum!$F$3:$F$205,SeasonSum2!$B39)</f>
        <v>7</v>
      </c>
      <c r="D39" s="104">
        <f>SUMIF(SeasonSum!$F$3:$F$205,SeasonSum2!$B39,SeasonSum!G$3:G$205)</f>
        <v>29</v>
      </c>
      <c r="E39" s="104">
        <f>SUMIF(SeasonSum!$F$3:$F$205,SeasonSum2!$B39,SeasonSum!H$3:H$205)</f>
        <v>20</v>
      </c>
      <c r="F39" s="104">
        <f>SUMIF(SeasonSum!$F$3:$F$205,SeasonSum2!$B39,SeasonSum!I$3:I$205)</f>
        <v>4</v>
      </c>
      <c r="G39" s="104">
        <f>SUMIF(SeasonSum!$F$3:$F$205,SeasonSum2!$B39,SeasonSum!J$3:J$205)</f>
        <v>1</v>
      </c>
      <c r="H39" s="104">
        <f>SUMIF(SeasonSum!$F$3:$F$205,SeasonSum2!$B39,SeasonSum!K$3:K$205)</f>
        <v>1</v>
      </c>
      <c r="I39" s="104">
        <f>SUMIF(SeasonSum!$F$3:$F$205,SeasonSum2!$B39,SeasonSum!L$3:L$205)</f>
        <v>4</v>
      </c>
      <c r="J39" s="104">
        <f>SUMIF(SeasonSum!$F$3:$F$205,SeasonSum2!$B39,SeasonSum!M$3:M$205)</f>
        <v>72</v>
      </c>
      <c r="L39" s="239">
        <f t="shared" si="8"/>
        <v>4.1428571428571432</v>
      </c>
      <c r="M39" s="239">
        <f t="shared" si="8"/>
        <v>2.8571428571428572</v>
      </c>
      <c r="N39" s="239">
        <f t="shared" si="9"/>
        <v>0.5714285714285714</v>
      </c>
      <c r="O39" s="239">
        <f t="shared" si="14"/>
        <v>0.14285714285714285</v>
      </c>
      <c r="P39" s="239">
        <f t="shared" si="10"/>
        <v>0.14285714285714285</v>
      </c>
      <c r="Q39" s="239">
        <f t="shared" si="11"/>
        <v>0.5714285714285714</v>
      </c>
      <c r="R39" s="239">
        <f t="shared" si="12"/>
        <v>10.285714285714286</v>
      </c>
      <c r="S39" s="204" t="s">
        <v>135</v>
      </c>
      <c r="T39" s="104">
        <f>COUNTIF(SeasonSum!$F$3:$F$205,SeasonSum2!$B39)</f>
        <v>7</v>
      </c>
      <c r="V39" s="204" t="s">
        <v>135</v>
      </c>
      <c r="W39" s="275" t="s">
        <v>200</v>
      </c>
      <c r="X39" s="239">
        <v>7</v>
      </c>
      <c r="Y39" s="239">
        <v>7</v>
      </c>
      <c r="Z39" s="239">
        <v>10</v>
      </c>
      <c r="AA39" s="239">
        <v>7</v>
      </c>
      <c r="AB39" s="239">
        <v>10</v>
      </c>
      <c r="AC39" s="239">
        <v>7</v>
      </c>
    </row>
    <row r="40" spans="1:37" x14ac:dyDescent="0.25">
      <c r="A40" s="241"/>
      <c r="B40" s="231" t="s">
        <v>34</v>
      </c>
      <c r="C40" s="238">
        <f>COUNTIF(SeasonSum!$F$3:$F$205,SeasonSum2!$B40)</f>
        <v>13</v>
      </c>
      <c r="D40" s="238">
        <f>SUMIF(SeasonSum!$F$3:$F$205,SeasonSum2!$B40,SeasonSum!$G$3:$G$205)</f>
        <v>674</v>
      </c>
      <c r="E40" s="238">
        <f>SUMIF(SeasonSum!$F$3:$F$205,SeasonSum2!$B40,SeasonSum!H$3:H$205)</f>
        <v>509</v>
      </c>
      <c r="F40" s="238">
        <f>SUMIF(SeasonSum!$F$3:$F$205,SeasonSum2!$B40,SeasonSum!I$3:I$205)</f>
        <v>137</v>
      </c>
      <c r="G40" s="238">
        <f>SUMIF(SeasonSum!$F$3:$F$205,SeasonSum2!$B40,SeasonSum!J$3:J$205)</f>
        <v>163</v>
      </c>
      <c r="H40" s="238">
        <f>SUMIF(SeasonSum!$F$3:$F$205,SeasonSum2!$B40,SeasonSum!K$3:K$205)</f>
        <v>49</v>
      </c>
      <c r="I40" s="238">
        <f>SUMIF(SeasonSum!$F$3:$F$205,SeasonSum2!$B40,SeasonSum!L$3:L$205)</f>
        <v>207</v>
      </c>
      <c r="J40" s="238">
        <f>SUMIF(SeasonSum!$F$3:$F$205,SeasonSum2!$B40,SeasonSum!M$3:M$205)</f>
        <v>1883</v>
      </c>
      <c r="L40" s="242">
        <f t="shared" ref="L40" si="15">D40/$C40</f>
        <v>51.846153846153847</v>
      </c>
      <c r="M40" s="242">
        <f t="shared" si="8"/>
        <v>39.153846153846153</v>
      </c>
      <c r="N40" s="242">
        <f t="shared" si="9"/>
        <v>10.538461538461538</v>
      </c>
      <c r="O40" s="242">
        <f t="shared" si="14"/>
        <v>12.538461538461538</v>
      </c>
      <c r="P40" s="242">
        <f t="shared" si="10"/>
        <v>3.7692307692307692</v>
      </c>
      <c r="Q40" s="242">
        <f t="shared" si="11"/>
        <v>15.923076923076923</v>
      </c>
      <c r="R40" s="242">
        <f t="shared" si="12"/>
        <v>144.84615384615384</v>
      </c>
      <c r="S40" s="238" t="s">
        <v>34</v>
      </c>
      <c r="T40" s="238">
        <f>COUNTIF(SeasonSum!$F$3:$F$205,SeasonSum2!$B40)</f>
        <v>13</v>
      </c>
    </row>
    <row r="41" spans="1:37" x14ac:dyDescent="0.25">
      <c r="A41" s="241"/>
      <c r="B41" s="241"/>
      <c r="C41" s="241"/>
      <c r="D41" s="241"/>
      <c r="E41" s="241"/>
    </row>
    <row r="42" spans="1:37" ht="14.45" customHeight="1" x14ac:dyDescent="0.25">
      <c r="A42" s="241"/>
      <c r="B42" s="241"/>
      <c r="C42" s="241"/>
      <c r="D42" s="241"/>
      <c r="E42" s="241"/>
    </row>
    <row r="43" spans="1:37" x14ac:dyDescent="0.25">
      <c r="A43" s="241"/>
      <c r="B43" s="241"/>
      <c r="C43" s="241"/>
      <c r="D43" s="241"/>
      <c r="E43" s="241"/>
    </row>
    <row r="44" spans="1:37" x14ac:dyDescent="0.25">
      <c r="A44" s="241"/>
      <c r="B44" s="241"/>
      <c r="C44" s="241"/>
      <c r="D44" s="241"/>
      <c r="E44" s="241"/>
    </row>
    <row r="45" spans="1:37" x14ac:dyDescent="0.25">
      <c r="A45" s="241"/>
      <c r="B45" s="241"/>
      <c r="C45" s="241"/>
      <c r="D45" s="241"/>
      <c r="E45" s="241"/>
    </row>
    <row r="46" spans="1:37" x14ac:dyDescent="0.25">
      <c r="A46" s="241"/>
      <c r="B46" s="241"/>
      <c r="C46" s="241"/>
      <c r="D46" s="241"/>
      <c r="E46" s="241"/>
    </row>
    <row r="47" spans="1:37" x14ac:dyDescent="0.25">
      <c r="A47" s="241"/>
      <c r="B47" s="241"/>
      <c r="C47" s="241"/>
      <c r="D47" s="241"/>
      <c r="E47" s="241"/>
    </row>
    <row r="48" spans="1:37" x14ac:dyDescent="0.25">
      <c r="A48" s="241"/>
      <c r="B48" s="241"/>
      <c r="C48" s="241"/>
      <c r="D48" s="241"/>
      <c r="E48" s="241"/>
    </row>
    <row r="49" spans="1:5" x14ac:dyDescent="0.25">
      <c r="A49" s="241"/>
      <c r="B49" s="241"/>
      <c r="C49" s="241"/>
      <c r="D49" s="241"/>
      <c r="E49" s="241"/>
    </row>
    <row r="50" spans="1:5" x14ac:dyDescent="0.25">
      <c r="A50" s="241"/>
      <c r="B50" s="241"/>
      <c r="C50" s="241"/>
      <c r="D50" s="241"/>
      <c r="E50" s="241"/>
    </row>
    <row r="51" spans="1:5" x14ac:dyDescent="0.25">
      <c r="A51" s="241"/>
      <c r="B51" s="241"/>
      <c r="C51" s="241"/>
      <c r="D51" s="241"/>
      <c r="E51" s="241"/>
    </row>
    <row r="52" spans="1:5" x14ac:dyDescent="0.25">
      <c r="A52" s="241"/>
      <c r="B52" s="241"/>
      <c r="C52" s="241"/>
      <c r="D52" s="241"/>
      <c r="E52" s="241"/>
    </row>
    <row r="53" spans="1:5" x14ac:dyDescent="0.25">
      <c r="A53" s="241"/>
      <c r="B53" s="241"/>
      <c r="C53" s="241"/>
      <c r="D53" s="241"/>
      <c r="E53" s="241"/>
    </row>
    <row r="54" spans="1:5" x14ac:dyDescent="0.25">
      <c r="A54" s="241"/>
      <c r="B54" s="241"/>
      <c r="C54" s="241"/>
      <c r="D54" s="241"/>
      <c r="E54" s="241"/>
    </row>
    <row r="55" spans="1:5" x14ac:dyDescent="0.25">
      <c r="A55" s="241"/>
      <c r="B55" s="241"/>
      <c r="C55" s="241"/>
      <c r="D55" s="241"/>
      <c r="E55" s="241"/>
    </row>
    <row r="56" spans="1:5" x14ac:dyDescent="0.25">
      <c r="A56" s="241"/>
      <c r="B56" s="241"/>
      <c r="C56" s="241"/>
      <c r="D56" s="241"/>
      <c r="E56" s="241"/>
    </row>
    <row r="57" spans="1:5" x14ac:dyDescent="0.25">
      <c r="A57" s="241"/>
      <c r="B57" s="241"/>
      <c r="C57" s="241"/>
      <c r="D57" s="241"/>
      <c r="E57" s="241"/>
    </row>
    <row r="58" spans="1:5" x14ac:dyDescent="0.25">
      <c r="A58" s="241"/>
      <c r="B58" s="241"/>
      <c r="C58" s="241"/>
      <c r="D58" s="241"/>
      <c r="E58" s="241"/>
    </row>
    <row r="59" spans="1:5" x14ac:dyDescent="0.25">
      <c r="A59" s="241"/>
      <c r="B59" s="241"/>
      <c r="C59" s="241"/>
      <c r="D59" s="241"/>
      <c r="E59" s="241"/>
    </row>
  </sheetData>
  <sortState xmlns:xlrd2="http://schemas.microsoft.com/office/spreadsheetml/2017/richdata2" ref="B5:B21">
    <sortCondition ref="B5"/>
  </sortState>
  <mergeCells count="16">
    <mergeCell ref="AJ28:AK28"/>
    <mergeCell ref="AH28:AI28"/>
    <mergeCell ref="AF28:AG28"/>
    <mergeCell ref="S4:T5"/>
    <mergeCell ref="B27:C28"/>
    <mergeCell ref="D27:J27"/>
    <mergeCell ref="L27:R27"/>
    <mergeCell ref="S27:T28"/>
    <mergeCell ref="D4:J4"/>
    <mergeCell ref="B4:C5"/>
    <mergeCell ref="L4:R4"/>
    <mergeCell ref="V4:AC4"/>
    <mergeCell ref="V27:AC27"/>
    <mergeCell ref="AJ5:AK5"/>
    <mergeCell ref="AH5:AI5"/>
    <mergeCell ref="AF5:AG5"/>
  </mergeCells>
  <conditionalFormatting sqref="L6:L22">
    <cfRule type="top10" dxfId="41" priority="83" rank="1"/>
    <cfRule type="top10" dxfId="40" priority="84" rank="2"/>
    <cfRule type="top10" dxfId="39" priority="90" rank="3"/>
  </conditionalFormatting>
  <conditionalFormatting sqref="M6:M22">
    <cfRule type="top10" dxfId="38" priority="80" rank="1"/>
    <cfRule type="top10" dxfId="37" priority="81" rank="2"/>
    <cfRule type="top10" dxfId="36" priority="82" rank="3"/>
  </conditionalFormatting>
  <conditionalFormatting sqref="N6:N22">
    <cfRule type="top10" dxfId="35" priority="77" rank="1"/>
    <cfRule type="top10" dxfId="34" priority="78" rank="2"/>
    <cfRule type="top10" dxfId="33" priority="79" rank="3"/>
  </conditionalFormatting>
  <conditionalFormatting sqref="O6:O22">
    <cfRule type="top10" dxfId="32" priority="74" rank="1"/>
    <cfRule type="top10" dxfId="31" priority="75" rank="2"/>
    <cfRule type="top10" dxfId="30" priority="76" rank="3"/>
  </conditionalFormatting>
  <conditionalFormatting sqref="R6:R22">
    <cfRule type="top10" dxfId="29" priority="59" rank="1"/>
    <cfRule type="top10" dxfId="28" priority="60" rank="2"/>
    <cfRule type="top10" dxfId="27" priority="61" rank="3"/>
  </conditionalFormatting>
  <conditionalFormatting sqref="P6:P22">
    <cfRule type="top10" dxfId="26" priority="65" rank="1"/>
    <cfRule type="top10" dxfId="25" priority="66" rank="2"/>
    <cfRule type="top10" dxfId="24" priority="67" rank="3"/>
  </conditionalFormatting>
  <conditionalFormatting sqref="Q6:Q22">
    <cfRule type="top10" dxfId="23" priority="62" rank="1"/>
    <cfRule type="top10" dxfId="22" priority="63" rank="2"/>
    <cfRule type="top10" dxfId="21" priority="64" rank="3"/>
  </conditionalFormatting>
  <conditionalFormatting sqref="M29:M39">
    <cfRule type="top10" dxfId="20" priority="232" rank="1"/>
    <cfRule type="top10" dxfId="19" priority="233" rank="2"/>
    <cfRule type="top10" dxfId="18" priority="234" rank="3"/>
  </conditionalFormatting>
  <conditionalFormatting sqref="N29:N39">
    <cfRule type="top10" dxfId="17" priority="235" rank="1"/>
    <cfRule type="top10" dxfId="16" priority="236" rank="2"/>
    <cfRule type="top10" dxfId="15" priority="237" rank="3"/>
  </conditionalFormatting>
  <conditionalFormatting sqref="R29:R39">
    <cfRule type="top10" dxfId="14" priority="241" rank="1"/>
    <cfRule type="top10" dxfId="13" priority="242" rank="2"/>
    <cfRule type="top10" dxfId="12" priority="243" rank="3"/>
  </conditionalFormatting>
  <conditionalFormatting sqref="P29:P39">
    <cfRule type="top10" dxfId="11" priority="244" rank="1"/>
    <cfRule type="top10" dxfId="10" priority="245" rank="2"/>
    <cfRule type="top10" dxfId="9" priority="246" rank="3"/>
  </conditionalFormatting>
  <conditionalFormatting sqref="Q29:Q39">
    <cfRule type="top10" dxfId="8" priority="247" rank="1"/>
    <cfRule type="top10" dxfId="7" priority="248" rank="2"/>
    <cfRule type="top10" dxfId="6" priority="249" rank="3"/>
  </conditionalFormatting>
  <conditionalFormatting sqref="O29:O39">
    <cfRule type="top10" dxfId="5" priority="26" rank="1"/>
    <cfRule type="top10" dxfId="4" priority="27" rank="2"/>
    <cfRule type="top10" dxfId="3" priority="28" rank="3"/>
  </conditionalFormatting>
  <conditionalFormatting sqref="L29:L39">
    <cfRule type="top10" dxfId="2" priority="1" rank="1"/>
    <cfRule type="top10" dxfId="1" priority="2" rank="2"/>
    <cfRule type="top10" dxfId="0" priority="3" rank="3"/>
  </conditionalFormatting>
  <printOptions horizontalCentered="1"/>
  <pageMargins left="0.25" right="0.25" top="0.25" bottom="0.25" header="0" footer="0.3"/>
  <pageSetup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B4"/>
  <sheetViews>
    <sheetView view="pageBreakPreview" zoomScale="60" zoomScaleNormal="100" workbookViewId="0">
      <selection activeCell="O16" sqref="O16"/>
    </sheetView>
  </sheetViews>
  <sheetFormatPr defaultRowHeight="15" x14ac:dyDescent="0.25"/>
  <cols>
    <col min="2" max="2" width="121.140625" customWidth="1"/>
  </cols>
  <sheetData>
    <row r="4" spans="2:2" ht="61.5" x14ac:dyDescent="0.25">
      <c r="B4" s="300" t="s">
        <v>218</v>
      </c>
    </row>
  </sheetData>
  <printOptions horizontalCentered="1" verticalCentered="1"/>
  <pageMargins left="0.25" right="0.25" top="0.25" bottom="0.25" header="0.3" footer="0.3"/>
  <pageSetup paperSize="9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  <pageSetUpPr fitToPage="1"/>
  </sheetPr>
  <dimension ref="B2:AD35"/>
  <sheetViews>
    <sheetView showGridLines="0" view="pageBreakPreview" zoomScale="60" zoomScaleNormal="70" workbookViewId="0">
      <pane ySplit="7" topLeftCell="A8" activePane="bottomLeft" state="frozen"/>
      <selection activeCell="O16" sqref="O16"/>
      <selection pane="bottomLeft" activeCell="AG23" sqref="AG23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8" width="6.28515625" style="2" hidden="1" customWidth="1"/>
    <col min="29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120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121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116" t="s">
        <v>19</v>
      </c>
      <c r="L7" s="115" t="s">
        <v>20</v>
      </c>
      <c r="M7" s="115" t="s">
        <v>48</v>
      </c>
      <c r="N7" s="350"/>
      <c r="O7" s="116" t="s">
        <v>19</v>
      </c>
      <c r="P7" s="115" t="s">
        <v>20</v>
      </c>
      <c r="Q7" s="115" t="s">
        <v>48</v>
      </c>
      <c r="R7" s="330"/>
      <c r="S7" s="115" t="s">
        <v>19</v>
      </c>
      <c r="T7" s="115" t="s">
        <v>20</v>
      </c>
      <c r="U7" s="115" t="s">
        <v>48</v>
      </c>
      <c r="V7" s="330"/>
      <c r="W7" s="115" t="s">
        <v>19</v>
      </c>
      <c r="X7" s="115" t="s">
        <v>20</v>
      </c>
      <c r="Y7" s="115" t="s">
        <v>48</v>
      </c>
      <c r="Z7" s="330"/>
      <c r="AA7" s="330"/>
      <c r="AB7" s="330"/>
      <c r="AC7" s="347"/>
      <c r="AD7" s="341"/>
    </row>
    <row r="8" spans="2:30" ht="15" customHeight="1" x14ac:dyDescent="0.25">
      <c r="B8" s="96"/>
      <c r="C8" s="97"/>
      <c r="D8" s="98"/>
      <c r="E8" s="98"/>
      <c r="F8" s="98"/>
      <c r="G8" s="98"/>
      <c r="H8" s="98"/>
      <c r="I8" s="97"/>
      <c r="J8" s="97"/>
      <c r="K8" s="99"/>
      <c r="L8" s="98"/>
      <c r="M8" s="98"/>
      <c r="N8" s="99"/>
      <c r="O8" s="96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6"/>
      <c r="AD8" s="97"/>
    </row>
    <row r="9" spans="2:30" ht="30" customHeight="1" x14ac:dyDescent="0.25">
      <c r="B9" s="10">
        <v>2</v>
      </c>
      <c r="C9" s="11" t="s">
        <v>0</v>
      </c>
      <c r="D9" s="47">
        <f t="shared" ref="D9:D23" si="0">O9*2+S9*3+W9</f>
        <v>0</v>
      </c>
      <c r="E9" s="47">
        <f t="shared" ref="E9:E23" si="1">AB9+AA9</f>
        <v>8</v>
      </c>
      <c r="F9" s="47">
        <v>1</v>
      </c>
      <c r="G9" s="47">
        <v>3</v>
      </c>
      <c r="H9" s="47">
        <v>1</v>
      </c>
      <c r="I9" s="48">
        <v>1</v>
      </c>
      <c r="J9" s="79">
        <f t="shared" ref="J9:J23" si="2">D9+2*E9+F9+G9+2*H9-I9</f>
        <v>21</v>
      </c>
      <c r="K9" s="49">
        <f>O9+S9</f>
        <v>0</v>
      </c>
      <c r="L9" s="50">
        <f>P9+T9</f>
        <v>3</v>
      </c>
      <c r="M9" s="50">
        <f t="shared" ref="M9:M23" si="3">K9+L9</f>
        <v>3</v>
      </c>
      <c r="N9" s="51">
        <f t="shared" ref="N9:N23" si="4">IF(M9=0,0,(K9/(K9+L9)*100))</f>
        <v>0</v>
      </c>
      <c r="O9" s="52">
        <v>0</v>
      </c>
      <c r="P9" s="53">
        <v>3</v>
      </c>
      <c r="Q9" s="53">
        <f t="shared" ref="Q9:Q23" si="5">P9+O9</f>
        <v>3</v>
      </c>
      <c r="R9" s="54">
        <f t="shared" ref="R9:R23" si="6">IF(Q9=0,0,(O9/(O9+P9)*100))</f>
        <v>0</v>
      </c>
      <c r="S9" s="50">
        <v>0</v>
      </c>
      <c r="T9" s="50">
        <v>0</v>
      </c>
      <c r="U9" s="50">
        <f t="shared" ref="U9:U23" si="7">T9+S9</f>
        <v>0</v>
      </c>
      <c r="V9" s="51">
        <f t="shared" ref="V9:V23" si="8">IF(U9=0,0,(S9/(S9+T9)*100))</f>
        <v>0</v>
      </c>
      <c r="W9" s="53">
        <v>0</v>
      </c>
      <c r="X9" s="53">
        <v>0</v>
      </c>
      <c r="Y9" s="53">
        <f t="shared" ref="Y9:Y23" si="9">X9+W9</f>
        <v>0</v>
      </c>
      <c r="Z9" s="54">
        <f t="shared" ref="Z9:Z23" si="10">IF(Y9=0,0,(W9/(W9+X9)*100))</f>
        <v>0</v>
      </c>
      <c r="AA9" s="47">
        <v>1</v>
      </c>
      <c r="AB9" s="47">
        <v>7</v>
      </c>
      <c r="AC9" s="55">
        <v>0</v>
      </c>
      <c r="AD9" s="48" t="s">
        <v>53</v>
      </c>
    </row>
    <row r="10" spans="2:30" ht="30" customHeight="1" x14ac:dyDescent="0.25">
      <c r="B10" s="10">
        <v>14</v>
      </c>
      <c r="C10" s="11" t="s">
        <v>5</v>
      </c>
      <c r="D10" s="47">
        <f t="shared" si="0"/>
        <v>2</v>
      </c>
      <c r="E10" s="47">
        <f t="shared" si="1"/>
        <v>3</v>
      </c>
      <c r="F10" s="47">
        <v>2</v>
      </c>
      <c r="G10" s="47">
        <v>0</v>
      </c>
      <c r="H10" s="47">
        <v>2</v>
      </c>
      <c r="I10" s="48">
        <v>0</v>
      </c>
      <c r="J10" s="79">
        <f t="shared" si="2"/>
        <v>14</v>
      </c>
      <c r="K10" s="49">
        <f t="shared" ref="K10:K23" si="11">O10+S10</f>
        <v>0</v>
      </c>
      <c r="L10" s="50">
        <f t="shared" ref="L10:L23" si="12">P10+T10</f>
        <v>1</v>
      </c>
      <c r="M10" s="50">
        <f t="shared" si="3"/>
        <v>1</v>
      </c>
      <c r="N10" s="51">
        <f t="shared" si="4"/>
        <v>0</v>
      </c>
      <c r="O10" s="52">
        <v>0</v>
      </c>
      <c r="P10" s="53">
        <v>1</v>
      </c>
      <c r="Q10" s="53">
        <f t="shared" si="5"/>
        <v>1</v>
      </c>
      <c r="R10" s="54">
        <f t="shared" si="6"/>
        <v>0</v>
      </c>
      <c r="S10" s="50">
        <v>0</v>
      </c>
      <c r="T10" s="50">
        <v>0</v>
      </c>
      <c r="U10" s="50">
        <f t="shared" si="7"/>
        <v>0</v>
      </c>
      <c r="V10" s="51">
        <f t="shared" si="8"/>
        <v>0</v>
      </c>
      <c r="W10" s="53">
        <v>2</v>
      </c>
      <c r="X10" s="53">
        <v>2</v>
      </c>
      <c r="Y10" s="53">
        <f t="shared" si="9"/>
        <v>4</v>
      </c>
      <c r="Z10" s="54">
        <f t="shared" si="10"/>
        <v>50</v>
      </c>
      <c r="AA10" s="47">
        <v>0</v>
      </c>
      <c r="AB10" s="47">
        <v>3</v>
      </c>
      <c r="AC10" s="55">
        <v>0</v>
      </c>
      <c r="AD10" s="48" t="s">
        <v>53</v>
      </c>
    </row>
    <row r="11" spans="2:30" ht="30" customHeight="1" x14ac:dyDescent="0.25">
      <c r="B11" s="10">
        <v>10</v>
      </c>
      <c r="C11" s="11" t="s">
        <v>10</v>
      </c>
      <c r="D11" s="47">
        <f t="shared" si="0"/>
        <v>10</v>
      </c>
      <c r="E11" s="47">
        <f t="shared" si="1"/>
        <v>2</v>
      </c>
      <c r="F11" s="47">
        <v>0</v>
      </c>
      <c r="G11" s="47">
        <v>0</v>
      </c>
      <c r="H11" s="47">
        <v>0</v>
      </c>
      <c r="I11" s="48">
        <v>1</v>
      </c>
      <c r="J11" s="79">
        <f t="shared" si="2"/>
        <v>13</v>
      </c>
      <c r="K11" s="49">
        <f t="shared" si="11"/>
        <v>4</v>
      </c>
      <c r="L11" s="50">
        <f t="shared" si="12"/>
        <v>9</v>
      </c>
      <c r="M11" s="50">
        <f t="shared" si="3"/>
        <v>13</v>
      </c>
      <c r="N11" s="51">
        <f t="shared" si="4"/>
        <v>30.76923076923077</v>
      </c>
      <c r="O11" s="52">
        <v>2</v>
      </c>
      <c r="P11" s="53">
        <v>0</v>
      </c>
      <c r="Q11" s="53">
        <f t="shared" si="5"/>
        <v>2</v>
      </c>
      <c r="R11" s="54">
        <f t="shared" si="6"/>
        <v>100</v>
      </c>
      <c r="S11" s="50">
        <v>2</v>
      </c>
      <c r="T11" s="50">
        <v>9</v>
      </c>
      <c r="U11" s="50">
        <f t="shared" si="7"/>
        <v>11</v>
      </c>
      <c r="V11" s="51">
        <f t="shared" si="8"/>
        <v>18.181818181818183</v>
      </c>
      <c r="W11" s="53">
        <v>0</v>
      </c>
      <c r="X11" s="53">
        <v>0</v>
      </c>
      <c r="Y11" s="53">
        <f t="shared" si="9"/>
        <v>0</v>
      </c>
      <c r="Z11" s="54">
        <f t="shared" si="10"/>
        <v>0</v>
      </c>
      <c r="AA11" s="47">
        <v>0</v>
      </c>
      <c r="AB11" s="47">
        <v>2</v>
      </c>
      <c r="AC11" s="55">
        <v>2</v>
      </c>
      <c r="AD11" s="48" t="s">
        <v>53</v>
      </c>
    </row>
    <row r="12" spans="2:30" ht="30" customHeight="1" x14ac:dyDescent="0.25">
      <c r="B12" s="10">
        <v>1</v>
      </c>
      <c r="C12" s="11" t="s">
        <v>98</v>
      </c>
      <c r="D12" s="47">
        <f t="shared" si="0"/>
        <v>4</v>
      </c>
      <c r="E12" s="47">
        <f t="shared" si="1"/>
        <v>1</v>
      </c>
      <c r="F12" s="47">
        <v>0</v>
      </c>
      <c r="G12" s="47">
        <v>1</v>
      </c>
      <c r="H12" s="47">
        <v>3</v>
      </c>
      <c r="I12" s="48">
        <v>2</v>
      </c>
      <c r="J12" s="79">
        <f t="shared" si="2"/>
        <v>11</v>
      </c>
      <c r="K12" s="49">
        <f t="shared" si="11"/>
        <v>2</v>
      </c>
      <c r="L12" s="50">
        <f t="shared" si="12"/>
        <v>1</v>
      </c>
      <c r="M12" s="50">
        <f t="shared" si="3"/>
        <v>3</v>
      </c>
      <c r="N12" s="51">
        <f t="shared" si="4"/>
        <v>66.666666666666657</v>
      </c>
      <c r="O12" s="52">
        <v>2</v>
      </c>
      <c r="P12" s="53">
        <v>1</v>
      </c>
      <c r="Q12" s="53">
        <f t="shared" si="5"/>
        <v>3</v>
      </c>
      <c r="R12" s="54">
        <f t="shared" si="6"/>
        <v>66.666666666666657</v>
      </c>
      <c r="S12" s="50">
        <v>0</v>
      </c>
      <c r="T12" s="50">
        <v>0</v>
      </c>
      <c r="U12" s="50">
        <f t="shared" si="7"/>
        <v>0</v>
      </c>
      <c r="V12" s="51">
        <f t="shared" si="8"/>
        <v>0</v>
      </c>
      <c r="W12" s="53">
        <v>0</v>
      </c>
      <c r="X12" s="53">
        <v>2</v>
      </c>
      <c r="Y12" s="53">
        <f t="shared" si="9"/>
        <v>2</v>
      </c>
      <c r="Z12" s="54">
        <f t="shared" si="10"/>
        <v>0</v>
      </c>
      <c r="AA12" s="47">
        <v>0</v>
      </c>
      <c r="AB12" s="47">
        <v>1</v>
      </c>
      <c r="AC12" s="55">
        <v>0</v>
      </c>
      <c r="AD12" s="48" t="s">
        <v>53</v>
      </c>
    </row>
    <row r="13" spans="2:30" ht="30" customHeight="1" x14ac:dyDescent="0.25">
      <c r="B13" s="10">
        <v>5</v>
      </c>
      <c r="C13" s="11" t="s">
        <v>8</v>
      </c>
      <c r="D13" s="47">
        <f t="shared" si="0"/>
        <v>3</v>
      </c>
      <c r="E13" s="47">
        <f t="shared" si="1"/>
        <v>4</v>
      </c>
      <c r="F13" s="47">
        <v>0</v>
      </c>
      <c r="G13" s="47">
        <v>1</v>
      </c>
      <c r="H13" s="47">
        <v>0</v>
      </c>
      <c r="I13" s="48">
        <v>1</v>
      </c>
      <c r="J13" s="79">
        <f t="shared" si="2"/>
        <v>11</v>
      </c>
      <c r="K13" s="49">
        <f t="shared" si="11"/>
        <v>1</v>
      </c>
      <c r="L13" s="50">
        <f t="shared" si="12"/>
        <v>2</v>
      </c>
      <c r="M13" s="50">
        <f t="shared" si="3"/>
        <v>3</v>
      </c>
      <c r="N13" s="51">
        <f t="shared" si="4"/>
        <v>33.333333333333329</v>
      </c>
      <c r="O13" s="52">
        <v>0</v>
      </c>
      <c r="P13" s="53">
        <v>1</v>
      </c>
      <c r="Q13" s="53">
        <f t="shared" si="5"/>
        <v>1</v>
      </c>
      <c r="R13" s="54">
        <f t="shared" si="6"/>
        <v>0</v>
      </c>
      <c r="S13" s="50">
        <v>1</v>
      </c>
      <c r="T13" s="50">
        <v>1</v>
      </c>
      <c r="U13" s="50">
        <f t="shared" si="7"/>
        <v>2</v>
      </c>
      <c r="V13" s="51">
        <f t="shared" si="8"/>
        <v>50</v>
      </c>
      <c r="W13" s="53">
        <v>0</v>
      </c>
      <c r="X13" s="53">
        <v>0</v>
      </c>
      <c r="Y13" s="53">
        <f t="shared" si="9"/>
        <v>0</v>
      </c>
      <c r="Z13" s="54">
        <f t="shared" si="10"/>
        <v>0</v>
      </c>
      <c r="AA13" s="47">
        <v>3</v>
      </c>
      <c r="AB13" s="47">
        <v>1</v>
      </c>
      <c r="AC13" s="55">
        <v>2</v>
      </c>
      <c r="AD13" s="48" t="s">
        <v>53</v>
      </c>
    </row>
    <row r="14" spans="2:30" ht="30" customHeight="1" x14ac:dyDescent="0.25">
      <c r="B14" s="10">
        <v>13</v>
      </c>
      <c r="C14" s="11" t="s">
        <v>4</v>
      </c>
      <c r="D14" s="47">
        <f t="shared" si="0"/>
        <v>9</v>
      </c>
      <c r="E14" s="47">
        <f t="shared" si="1"/>
        <v>1</v>
      </c>
      <c r="F14" s="47">
        <v>0</v>
      </c>
      <c r="G14" s="47">
        <v>0</v>
      </c>
      <c r="H14" s="47">
        <v>1</v>
      </c>
      <c r="I14" s="48">
        <v>3</v>
      </c>
      <c r="J14" s="79">
        <f t="shared" si="2"/>
        <v>10</v>
      </c>
      <c r="K14" s="49">
        <f t="shared" si="11"/>
        <v>4</v>
      </c>
      <c r="L14" s="50">
        <f t="shared" si="12"/>
        <v>1</v>
      </c>
      <c r="M14" s="50">
        <f t="shared" si="3"/>
        <v>5</v>
      </c>
      <c r="N14" s="51">
        <f t="shared" si="4"/>
        <v>80</v>
      </c>
      <c r="O14" s="52">
        <v>4</v>
      </c>
      <c r="P14" s="53">
        <v>1</v>
      </c>
      <c r="Q14" s="53">
        <f t="shared" si="5"/>
        <v>5</v>
      </c>
      <c r="R14" s="54">
        <f t="shared" si="6"/>
        <v>80</v>
      </c>
      <c r="S14" s="50">
        <v>0</v>
      </c>
      <c r="T14" s="50">
        <v>0</v>
      </c>
      <c r="U14" s="50">
        <f t="shared" si="7"/>
        <v>0</v>
      </c>
      <c r="V14" s="51">
        <f t="shared" si="8"/>
        <v>0</v>
      </c>
      <c r="W14" s="53">
        <v>1</v>
      </c>
      <c r="X14" s="53">
        <v>0</v>
      </c>
      <c r="Y14" s="53">
        <f t="shared" si="9"/>
        <v>1</v>
      </c>
      <c r="Z14" s="54">
        <f t="shared" si="10"/>
        <v>100</v>
      </c>
      <c r="AA14" s="47">
        <v>0</v>
      </c>
      <c r="AB14" s="47">
        <v>1</v>
      </c>
      <c r="AC14" s="55">
        <v>0</v>
      </c>
      <c r="AD14" s="48" t="s">
        <v>53</v>
      </c>
    </row>
    <row r="15" spans="2:30" ht="30" customHeight="1" x14ac:dyDescent="0.25">
      <c r="B15" s="10">
        <v>9</v>
      </c>
      <c r="C15" s="11" t="s">
        <v>3</v>
      </c>
      <c r="D15" s="47">
        <f t="shared" si="0"/>
        <v>3</v>
      </c>
      <c r="E15" s="47">
        <f t="shared" si="1"/>
        <v>2</v>
      </c>
      <c r="F15" s="47">
        <v>1</v>
      </c>
      <c r="G15" s="47">
        <v>0</v>
      </c>
      <c r="H15" s="47">
        <v>0</v>
      </c>
      <c r="I15" s="48">
        <v>3</v>
      </c>
      <c r="J15" s="79">
        <f t="shared" si="2"/>
        <v>5</v>
      </c>
      <c r="K15" s="49">
        <f t="shared" si="11"/>
        <v>1</v>
      </c>
      <c r="L15" s="50">
        <f t="shared" si="12"/>
        <v>3</v>
      </c>
      <c r="M15" s="50">
        <f t="shared" si="3"/>
        <v>4</v>
      </c>
      <c r="N15" s="51">
        <f t="shared" si="4"/>
        <v>25</v>
      </c>
      <c r="O15" s="52">
        <v>1</v>
      </c>
      <c r="P15" s="53">
        <v>2</v>
      </c>
      <c r="Q15" s="53">
        <f t="shared" si="5"/>
        <v>3</v>
      </c>
      <c r="R15" s="54">
        <f t="shared" si="6"/>
        <v>33.333333333333329</v>
      </c>
      <c r="S15" s="50">
        <v>0</v>
      </c>
      <c r="T15" s="50">
        <v>1</v>
      </c>
      <c r="U15" s="50">
        <f t="shared" si="7"/>
        <v>1</v>
      </c>
      <c r="V15" s="51">
        <f t="shared" si="8"/>
        <v>0</v>
      </c>
      <c r="W15" s="53">
        <v>1</v>
      </c>
      <c r="X15" s="53">
        <v>1</v>
      </c>
      <c r="Y15" s="53">
        <f t="shared" si="9"/>
        <v>2</v>
      </c>
      <c r="Z15" s="54">
        <f t="shared" si="10"/>
        <v>50</v>
      </c>
      <c r="AA15" s="47">
        <v>0</v>
      </c>
      <c r="AB15" s="47">
        <v>2</v>
      </c>
      <c r="AC15" s="55">
        <v>4</v>
      </c>
      <c r="AD15" s="48" t="s">
        <v>53</v>
      </c>
    </row>
    <row r="16" spans="2:30" ht="30" customHeight="1" x14ac:dyDescent="0.25">
      <c r="B16" s="10">
        <v>3</v>
      </c>
      <c r="C16" s="11" t="s">
        <v>14</v>
      </c>
      <c r="D16" s="47">
        <f t="shared" si="0"/>
        <v>0</v>
      </c>
      <c r="E16" s="47">
        <f t="shared" si="1"/>
        <v>1</v>
      </c>
      <c r="F16" s="47">
        <v>1</v>
      </c>
      <c r="G16" s="47">
        <v>3</v>
      </c>
      <c r="H16" s="47">
        <v>0</v>
      </c>
      <c r="I16" s="48">
        <v>2</v>
      </c>
      <c r="J16" s="79">
        <f t="shared" si="2"/>
        <v>4</v>
      </c>
      <c r="K16" s="49">
        <f t="shared" si="11"/>
        <v>0</v>
      </c>
      <c r="L16" s="50">
        <f t="shared" si="12"/>
        <v>1</v>
      </c>
      <c r="M16" s="50">
        <f t="shared" si="3"/>
        <v>1</v>
      </c>
      <c r="N16" s="51">
        <f t="shared" si="4"/>
        <v>0</v>
      </c>
      <c r="O16" s="52">
        <v>0</v>
      </c>
      <c r="P16" s="53">
        <v>0</v>
      </c>
      <c r="Q16" s="53">
        <f t="shared" si="5"/>
        <v>0</v>
      </c>
      <c r="R16" s="54">
        <f t="shared" si="6"/>
        <v>0</v>
      </c>
      <c r="S16" s="50">
        <v>0</v>
      </c>
      <c r="T16" s="50">
        <v>1</v>
      </c>
      <c r="U16" s="50">
        <f t="shared" si="7"/>
        <v>1</v>
      </c>
      <c r="V16" s="51">
        <f t="shared" si="8"/>
        <v>0</v>
      </c>
      <c r="W16" s="53">
        <v>0</v>
      </c>
      <c r="X16" s="53">
        <v>0</v>
      </c>
      <c r="Y16" s="53">
        <f t="shared" si="9"/>
        <v>0</v>
      </c>
      <c r="Z16" s="54">
        <f t="shared" si="10"/>
        <v>0</v>
      </c>
      <c r="AA16" s="47">
        <v>0</v>
      </c>
      <c r="AB16" s="47">
        <v>1</v>
      </c>
      <c r="AC16" s="55">
        <v>1</v>
      </c>
      <c r="AD16" s="48" t="s">
        <v>53</v>
      </c>
    </row>
    <row r="17" spans="2:30" ht="30" customHeight="1" x14ac:dyDescent="0.25">
      <c r="B17" s="10">
        <v>6</v>
      </c>
      <c r="C17" s="11" t="s">
        <v>2</v>
      </c>
      <c r="D17" s="47">
        <f t="shared" si="0"/>
        <v>0</v>
      </c>
      <c r="E17" s="47">
        <f t="shared" si="1"/>
        <v>3</v>
      </c>
      <c r="F17" s="47">
        <v>3</v>
      </c>
      <c r="G17" s="47">
        <v>1</v>
      </c>
      <c r="H17" s="47">
        <v>0</v>
      </c>
      <c r="I17" s="48">
        <v>6</v>
      </c>
      <c r="J17" s="79">
        <f t="shared" si="2"/>
        <v>4</v>
      </c>
      <c r="K17" s="49">
        <f t="shared" si="11"/>
        <v>0</v>
      </c>
      <c r="L17" s="50">
        <f t="shared" si="12"/>
        <v>0</v>
      </c>
      <c r="M17" s="50">
        <f t="shared" si="3"/>
        <v>0</v>
      </c>
      <c r="N17" s="51">
        <f t="shared" si="4"/>
        <v>0</v>
      </c>
      <c r="O17" s="52">
        <v>0</v>
      </c>
      <c r="P17" s="53">
        <v>0</v>
      </c>
      <c r="Q17" s="53">
        <f t="shared" si="5"/>
        <v>0</v>
      </c>
      <c r="R17" s="54">
        <f t="shared" si="6"/>
        <v>0</v>
      </c>
      <c r="S17" s="50">
        <v>0</v>
      </c>
      <c r="T17" s="50">
        <v>0</v>
      </c>
      <c r="U17" s="50">
        <f t="shared" si="7"/>
        <v>0</v>
      </c>
      <c r="V17" s="51">
        <f t="shared" si="8"/>
        <v>0</v>
      </c>
      <c r="W17" s="53">
        <v>0</v>
      </c>
      <c r="X17" s="53">
        <v>0</v>
      </c>
      <c r="Y17" s="53">
        <f t="shared" si="9"/>
        <v>0</v>
      </c>
      <c r="Z17" s="54">
        <f t="shared" si="10"/>
        <v>0</v>
      </c>
      <c r="AA17" s="47">
        <v>0</v>
      </c>
      <c r="AB17" s="47">
        <v>3</v>
      </c>
      <c r="AC17" s="55">
        <v>1</v>
      </c>
      <c r="AD17" s="48" t="s">
        <v>53</v>
      </c>
    </row>
    <row r="18" spans="2:30" ht="30" customHeight="1" x14ac:dyDescent="0.25">
      <c r="B18" s="10">
        <v>8</v>
      </c>
      <c r="C18" s="11" t="s">
        <v>1</v>
      </c>
      <c r="D18" s="47">
        <f t="shared" si="0"/>
        <v>0</v>
      </c>
      <c r="E18" s="47">
        <f t="shared" si="1"/>
        <v>2</v>
      </c>
      <c r="F18" s="47">
        <v>1</v>
      </c>
      <c r="G18" s="47">
        <v>1</v>
      </c>
      <c r="H18" s="47">
        <v>0</v>
      </c>
      <c r="I18" s="48">
        <v>3</v>
      </c>
      <c r="J18" s="79">
        <f t="shared" si="2"/>
        <v>3</v>
      </c>
      <c r="K18" s="49">
        <f t="shared" si="11"/>
        <v>0</v>
      </c>
      <c r="L18" s="50">
        <f t="shared" si="12"/>
        <v>5</v>
      </c>
      <c r="M18" s="50">
        <f t="shared" si="3"/>
        <v>5</v>
      </c>
      <c r="N18" s="51">
        <f t="shared" si="4"/>
        <v>0</v>
      </c>
      <c r="O18" s="52">
        <v>0</v>
      </c>
      <c r="P18" s="53">
        <v>5</v>
      </c>
      <c r="Q18" s="53">
        <f t="shared" si="5"/>
        <v>5</v>
      </c>
      <c r="R18" s="54">
        <f t="shared" si="6"/>
        <v>0</v>
      </c>
      <c r="S18" s="50">
        <v>0</v>
      </c>
      <c r="T18" s="50">
        <v>0</v>
      </c>
      <c r="U18" s="50">
        <f t="shared" si="7"/>
        <v>0</v>
      </c>
      <c r="V18" s="51">
        <f t="shared" si="8"/>
        <v>0</v>
      </c>
      <c r="W18" s="53">
        <v>0</v>
      </c>
      <c r="X18" s="53">
        <v>0</v>
      </c>
      <c r="Y18" s="53">
        <f t="shared" si="9"/>
        <v>0</v>
      </c>
      <c r="Z18" s="54">
        <f t="shared" si="10"/>
        <v>0</v>
      </c>
      <c r="AA18" s="47">
        <v>0</v>
      </c>
      <c r="AB18" s="47">
        <v>2</v>
      </c>
      <c r="AC18" s="55">
        <v>0</v>
      </c>
      <c r="AD18" s="48" t="s">
        <v>53</v>
      </c>
    </row>
    <row r="19" spans="2:30" ht="30" customHeight="1" x14ac:dyDescent="0.25">
      <c r="B19" s="10">
        <v>11</v>
      </c>
      <c r="C19" s="11" t="s">
        <v>12</v>
      </c>
      <c r="D19" s="47">
        <f t="shared" si="0"/>
        <v>0</v>
      </c>
      <c r="E19" s="47">
        <f t="shared" si="1"/>
        <v>1</v>
      </c>
      <c r="F19" s="47">
        <v>0</v>
      </c>
      <c r="G19" s="47">
        <v>0</v>
      </c>
      <c r="H19" s="47">
        <v>0</v>
      </c>
      <c r="I19" s="48">
        <v>1</v>
      </c>
      <c r="J19" s="79">
        <f t="shared" si="2"/>
        <v>1</v>
      </c>
      <c r="K19" s="49">
        <f t="shared" si="11"/>
        <v>0</v>
      </c>
      <c r="L19" s="50">
        <f t="shared" si="12"/>
        <v>0</v>
      </c>
      <c r="M19" s="50">
        <f t="shared" si="3"/>
        <v>0</v>
      </c>
      <c r="N19" s="51">
        <f t="shared" si="4"/>
        <v>0</v>
      </c>
      <c r="O19" s="52">
        <v>0</v>
      </c>
      <c r="P19" s="53">
        <v>0</v>
      </c>
      <c r="Q19" s="53">
        <f t="shared" si="5"/>
        <v>0</v>
      </c>
      <c r="R19" s="54">
        <f t="shared" si="6"/>
        <v>0</v>
      </c>
      <c r="S19" s="50">
        <v>0</v>
      </c>
      <c r="T19" s="50">
        <v>0</v>
      </c>
      <c r="U19" s="50">
        <f t="shared" si="7"/>
        <v>0</v>
      </c>
      <c r="V19" s="51">
        <f t="shared" si="8"/>
        <v>0</v>
      </c>
      <c r="W19" s="53">
        <v>0</v>
      </c>
      <c r="X19" s="53">
        <v>0</v>
      </c>
      <c r="Y19" s="53">
        <f t="shared" si="9"/>
        <v>0</v>
      </c>
      <c r="Z19" s="54">
        <f t="shared" si="10"/>
        <v>0</v>
      </c>
      <c r="AA19" s="47">
        <v>1</v>
      </c>
      <c r="AB19" s="47">
        <v>0</v>
      </c>
      <c r="AC19" s="55">
        <v>0</v>
      </c>
      <c r="AD19" s="48" t="s">
        <v>53</v>
      </c>
    </row>
    <row r="20" spans="2:30" ht="30" customHeight="1" x14ac:dyDescent="0.25">
      <c r="B20" s="10">
        <v>12</v>
      </c>
      <c r="C20" s="11" t="s">
        <v>7</v>
      </c>
      <c r="D20" s="47">
        <f t="shared" si="0"/>
        <v>0</v>
      </c>
      <c r="E20" s="47">
        <f t="shared" si="1"/>
        <v>0</v>
      </c>
      <c r="F20" s="47">
        <v>0</v>
      </c>
      <c r="G20" s="47">
        <v>0</v>
      </c>
      <c r="H20" s="47">
        <v>0</v>
      </c>
      <c r="I20" s="48">
        <v>0</v>
      </c>
      <c r="J20" s="79">
        <f t="shared" si="2"/>
        <v>0</v>
      </c>
      <c r="K20" s="49">
        <f t="shared" si="11"/>
        <v>0</v>
      </c>
      <c r="L20" s="50">
        <f t="shared" si="12"/>
        <v>0</v>
      </c>
      <c r="M20" s="50">
        <f t="shared" si="3"/>
        <v>0</v>
      </c>
      <c r="N20" s="51">
        <f t="shared" si="4"/>
        <v>0</v>
      </c>
      <c r="O20" s="52">
        <v>0</v>
      </c>
      <c r="P20" s="53">
        <v>0</v>
      </c>
      <c r="Q20" s="53">
        <f t="shared" si="5"/>
        <v>0</v>
      </c>
      <c r="R20" s="54">
        <f t="shared" si="6"/>
        <v>0</v>
      </c>
      <c r="S20" s="50">
        <v>0</v>
      </c>
      <c r="T20" s="50">
        <v>0</v>
      </c>
      <c r="U20" s="50">
        <f t="shared" si="7"/>
        <v>0</v>
      </c>
      <c r="V20" s="51">
        <f t="shared" si="8"/>
        <v>0</v>
      </c>
      <c r="W20" s="53">
        <v>0</v>
      </c>
      <c r="X20" s="53">
        <v>0</v>
      </c>
      <c r="Y20" s="53">
        <f t="shared" si="9"/>
        <v>0</v>
      </c>
      <c r="Z20" s="54">
        <f t="shared" si="10"/>
        <v>0</v>
      </c>
      <c r="AA20" s="47">
        <v>0</v>
      </c>
      <c r="AB20" s="47">
        <v>0</v>
      </c>
      <c r="AC20" s="55">
        <v>0</v>
      </c>
      <c r="AD20" s="48" t="s">
        <v>53</v>
      </c>
    </row>
    <row r="21" spans="2:30" ht="30" customHeight="1" thickBot="1" x14ac:dyDescent="0.3">
      <c r="B21" s="147">
        <v>15</v>
      </c>
      <c r="C21" s="148" t="s">
        <v>6</v>
      </c>
      <c r="D21" s="149">
        <f t="shared" si="0"/>
        <v>0</v>
      </c>
      <c r="E21" s="149">
        <f t="shared" si="1"/>
        <v>0</v>
      </c>
      <c r="F21" s="149">
        <v>0</v>
      </c>
      <c r="G21" s="149">
        <v>0</v>
      </c>
      <c r="H21" s="149">
        <v>0</v>
      </c>
      <c r="I21" s="150">
        <v>0</v>
      </c>
      <c r="J21" s="151">
        <f t="shared" si="2"/>
        <v>0</v>
      </c>
      <c r="K21" s="152">
        <f t="shared" si="11"/>
        <v>0</v>
      </c>
      <c r="L21" s="153">
        <f t="shared" si="12"/>
        <v>0</v>
      </c>
      <c r="M21" s="153">
        <f t="shared" si="3"/>
        <v>0</v>
      </c>
      <c r="N21" s="154">
        <f t="shared" si="4"/>
        <v>0</v>
      </c>
      <c r="O21" s="155">
        <v>0</v>
      </c>
      <c r="P21" s="156">
        <v>0</v>
      </c>
      <c r="Q21" s="156">
        <f t="shared" si="5"/>
        <v>0</v>
      </c>
      <c r="R21" s="157">
        <f t="shared" si="6"/>
        <v>0</v>
      </c>
      <c r="S21" s="153">
        <v>0</v>
      </c>
      <c r="T21" s="153">
        <v>0</v>
      </c>
      <c r="U21" s="153">
        <f t="shared" si="7"/>
        <v>0</v>
      </c>
      <c r="V21" s="154">
        <f t="shared" si="8"/>
        <v>0</v>
      </c>
      <c r="W21" s="156">
        <v>0</v>
      </c>
      <c r="X21" s="156">
        <v>0</v>
      </c>
      <c r="Y21" s="156">
        <f t="shared" si="9"/>
        <v>0</v>
      </c>
      <c r="Z21" s="157">
        <f t="shared" si="10"/>
        <v>0</v>
      </c>
      <c r="AA21" s="149">
        <v>0</v>
      </c>
      <c r="AB21" s="149">
        <v>0</v>
      </c>
      <c r="AC21" s="158">
        <v>0</v>
      </c>
      <c r="AD21" s="150" t="s">
        <v>53</v>
      </c>
    </row>
    <row r="22" spans="2:30" ht="30" customHeight="1" x14ac:dyDescent="0.25">
      <c r="B22" s="56">
        <v>4</v>
      </c>
      <c r="C22" s="57" t="s">
        <v>9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11"/>
        <v>0</v>
      </c>
      <c r="L22" s="61">
        <f t="shared" si="12"/>
        <v>0</v>
      </c>
      <c r="M22" s="61">
        <f t="shared" si="3"/>
        <v>0</v>
      </c>
      <c r="N22" s="62">
        <f t="shared" si="4"/>
        <v>0</v>
      </c>
      <c r="O22" s="63"/>
      <c r="P22" s="64"/>
      <c r="Q22" s="64">
        <f t="shared" si="5"/>
        <v>0</v>
      </c>
      <c r="R22" s="65">
        <f t="shared" si="6"/>
        <v>0</v>
      </c>
      <c r="S22" s="61"/>
      <c r="T22" s="61"/>
      <c r="U22" s="61">
        <f t="shared" si="7"/>
        <v>0</v>
      </c>
      <c r="V22" s="62">
        <f t="shared" si="8"/>
        <v>0</v>
      </c>
      <c r="W22" s="64"/>
      <c r="X22" s="64"/>
      <c r="Y22" s="64">
        <f t="shared" si="9"/>
        <v>0</v>
      </c>
      <c r="Z22" s="65">
        <f t="shared" si="10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7</v>
      </c>
      <c r="C23" s="57" t="s">
        <v>11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11"/>
        <v>0</v>
      </c>
      <c r="L23" s="61">
        <f t="shared" si="12"/>
        <v>0</v>
      </c>
      <c r="M23" s="61">
        <f t="shared" si="3"/>
        <v>0</v>
      </c>
      <c r="N23" s="62">
        <f t="shared" si="4"/>
        <v>0</v>
      </c>
      <c r="O23" s="63"/>
      <c r="P23" s="64"/>
      <c r="Q23" s="64">
        <f t="shared" si="5"/>
        <v>0</v>
      </c>
      <c r="R23" s="65">
        <f t="shared" si="6"/>
        <v>0</v>
      </c>
      <c r="S23" s="61"/>
      <c r="T23" s="61"/>
      <c r="U23" s="61">
        <f t="shared" si="7"/>
        <v>0</v>
      </c>
      <c r="V23" s="62">
        <f t="shared" si="8"/>
        <v>0</v>
      </c>
      <c r="W23" s="64"/>
      <c r="X23" s="64"/>
      <c r="Y23" s="64">
        <f t="shared" si="9"/>
        <v>0</v>
      </c>
      <c r="Z23" s="65">
        <f t="shared" si="10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SUM(D9:D21)</f>
        <v>31</v>
      </c>
      <c r="E25" s="29">
        <f t="shared" si="13"/>
        <v>28</v>
      </c>
      <c r="F25" s="29">
        <f t="shared" si="13"/>
        <v>9</v>
      </c>
      <c r="G25" s="29">
        <f t="shared" si="13"/>
        <v>10</v>
      </c>
      <c r="H25" s="29">
        <f t="shared" si="13"/>
        <v>7</v>
      </c>
      <c r="I25" s="28">
        <f t="shared" si="13"/>
        <v>23</v>
      </c>
      <c r="J25" s="28">
        <f t="shared" si="13"/>
        <v>97</v>
      </c>
      <c r="K25" s="30">
        <f t="shared" si="13"/>
        <v>12</v>
      </c>
      <c r="L25" s="29">
        <f t="shared" si="13"/>
        <v>26</v>
      </c>
      <c r="M25" s="29">
        <f t="shared" si="13"/>
        <v>38</v>
      </c>
      <c r="N25" s="35">
        <f>IF(M25=0,0,(K25/(K25+L25)*100))</f>
        <v>31.578947368421051</v>
      </c>
      <c r="O25" s="27">
        <f>SUM(O9:O21)</f>
        <v>9</v>
      </c>
      <c r="P25" s="29">
        <f>SUM(P9:P21)</f>
        <v>14</v>
      </c>
      <c r="Q25" s="29">
        <f>SUM(Q9:Q21)</f>
        <v>23</v>
      </c>
      <c r="R25" s="35">
        <f t="shared" ref="R25" si="14">IF(Q25=0,0,(O25/(O25+P25)*100))</f>
        <v>39.130434782608695</v>
      </c>
      <c r="S25" s="29">
        <f>SUM(S9:S21)</f>
        <v>3</v>
      </c>
      <c r="T25" s="29">
        <f>SUM(T9:T21)</f>
        <v>12</v>
      </c>
      <c r="U25" s="29">
        <f>SUM(U9:U21)</f>
        <v>15</v>
      </c>
      <c r="V25" s="35">
        <f t="shared" ref="V25" si="15">IF(U25=0,0,(S25/(S25+T25)*100))</f>
        <v>20</v>
      </c>
      <c r="W25" s="29">
        <f>SUM(W9:W21)</f>
        <v>4</v>
      </c>
      <c r="X25" s="29">
        <f>SUM(X9:X21)</f>
        <v>5</v>
      </c>
      <c r="Y25" s="29">
        <f>SUM(Y9:Y21)</f>
        <v>9</v>
      </c>
      <c r="Z25" s="35">
        <f t="shared" ref="Z25" si="16">IF(Y25=0,0,(W25/(W25+X25)*100))</f>
        <v>44.444444444444443</v>
      </c>
      <c r="AA25" s="29">
        <f>SUM(AA9:AA21)</f>
        <v>5</v>
      </c>
      <c r="AB25" s="29">
        <f>SUM(AB9:AB21)</f>
        <v>23</v>
      </c>
      <c r="AC25" s="27">
        <f>SUM(AC9:AC21)</f>
        <v>10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1" xr:uid="{00000000-0009-0000-0000-00000C000000}">
    <sortState xmlns:xlrd2="http://schemas.microsoft.com/office/spreadsheetml/2017/richdata2" ref="B9:AD23">
      <sortCondition descending="1" ref="J8:J23"/>
    </sortState>
  </autoFilter>
  <mergeCells count="21"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  <mergeCell ref="AB6:AB7"/>
    <mergeCell ref="AC6:AC7"/>
    <mergeCell ref="AD6:AD7"/>
    <mergeCell ref="R6:R7"/>
    <mergeCell ref="S6:U6"/>
    <mergeCell ref="V6:V7"/>
    <mergeCell ref="W6:Y6"/>
    <mergeCell ref="Z6:Z7"/>
    <mergeCell ref="AA6:AA7"/>
  </mergeCells>
  <printOptions horizontalCentered="1"/>
  <pageMargins left="0.25" right="0.25" top="0.25" bottom="0.25" header="0" footer="0"/>
  <pageSetup paperSize="9" scale="73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  <pageSetUpPr fitToPage="1"/>
  </sheetPr>
  <dimension ref="B2:AD35"/>
  <sheetViews>
    <sheetView showGridLines="0" view="pageBreakPreview" zoomScale="55" zoomScaleNormal="50" zoomScaleSheetLayoutView="55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155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156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21" t="s">
        <v>19</v>
      </c>
      <c r="L7" s="220" t="s">
        <v>20</v>
      </c>
      <c r="M7" s="220" t="s">
        <v>48</v>
      </c>
      <c r="N7" s="377"/>
      <c r="O7" s="221" t="s">
        <v>19</v>
      </c>
      <c r="P7" s="220" t="s">
        <v>20</v>
      </c>
      <c r="Q7" s="220" t="s">
        <v>48</v>
      </c>
      <c r="R7" s="374"/>
      <c r="S7" s="220" t="s">
        <v>19</v>
      </c>
      <c r="T7" s="220" t="s">
        <v>20</v>
      </c>
      <c r="U7" s="220" t="s">
        <v>48</v>
      </c>
      <c r="V7" s="374"/>
      <c r="W7" s="220" t="s">
        <v>19</v>
      </c>
      <c r="X7" s="220" t="s">
        <v>20</v>
      </c>
      <c r="Y7" s="220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2</v>
      </c>
      <c r="C9" s="212" t="s">
        <v>0</v>
      </c>
      <c r="D9" s="213">
        <f t="shared" ref="D9:D23" si="0">O9*2+S9*3+W9</f>
        <v>2</v>
      </c>
      <c r="E9" s="213">
        <f t="shared" ref="E9:E23" si="1">AB9+AA9</f>
        <v>12</v>
      </c>
      <c r="F9" s="213">
        <v>2</v>
      </c>
      <c r="G9" s="213">
        <v>1</v>
      </c>
      <c r="H9" s="213">
        <v>1</v>
      </c>
      <c r="I9" s="214">
        <v>2</v>
      </c>
      <c r="J9" s="79">
        <f t="shared" ref="J9:J23" si="2">D9+2*E9+F9+G9+2*H9-I9</f>
        <v>29</v>
      </c>
      <c r="K9" s="49">
        <f t="shared" ref="K9:K23" si="3">O9+S9</f>
        <v>1</v>
      </c>
      <c r="L9" s="50">
        <f t="shared" ref="L9:L23" si="4">P9+T9</f>
        <v>4</v>
      </c>
      <c r="M9" s="50">
        <f t="shared" ref="M9:M23" si="5">K9+L9</f>
        <v>5</v>
      </c>
      <c r="N9" s="51">
        <f t="shared" ref="N9:N23" si="6">IF(M9=0,0,(K9/(K9+L9)*100))</f>
        <v>20</v>
      </c>
      <c r="O9" s="52">
        <v>1</v>
      </c>
      <c r="P9" s="53">
        <v>4</v>
      </c>
      <c r="Q9" s="53">
        <f t="shared" ref="Q9:Q23" si="7">P9+O9</f>
        <v>5</v>
      </c>
      <c r="R9" s="54">
        <f t="shared" ref="R9:R23" si="8">IF(Q9=0,0,(O9/(O9+P9)*100))</f>
        <v>20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0</v>
      </c>
      <c r="X9" s="53">
        <v>3</v>
      </c>
      <c r="Y9" s="53">
        <f t="shared" ref="Y9:Y23" si="11">X9+W9</f>
        <v>3</v>
      </c>
      <c r="Z9" s="54">
        <f t="shared" ref="Z9:Z23" si="12">IF(Y9=0,0,(W9/(W9+X9)*100))</f>
        <v>0</v>
      </c>
      <c r="AA9" s="213"/>
      <c r="AB9" s="213">
        <v>12</v>
      </c>
      <c r="AC9" s="215"/>
      <c r="AD9" s="214" t="s">
        <v>53</v>
      </c>
    </row>
    <row r="10" spans="2:30" ht="30" customHeight="1" x14ac:dyDescent="0.25">
      <c r="B10" s="211">
        <v>13</v>
      </c>
      <c r="C10" s="212" t="s">
        <v>4</v>
      </c>
      <c r="D10" s="213">
        <f t="shared" si="0"/>
        <v>9</v>
      </c>
      <c r="E10" s="213">
        <f t="shared" si="1"/>
        <v>11</v>
      </c>
      <c r="F10" s="213">
        <v>1</v>
      </c>
      <c r="G10" s="213">
        <v>1</v>
      </c>
      <c r="H10" s="213">
        <v>0</v>
      </c>
      <c r="I10" s="214">
        <v>6</v>
      </c>
      <c r="J10" s="79">
        <f t="shared" si="2"/>
        <v>27</v>
      </c>
      <c r="K10" s="49">
        <f t="shared" si="3"/>
        <v>4</v>
      </c>
      <c r="L10" s="50">
        <f t="shared" si="4"/>
        <v>7</v>
      </c>
      <c r="M10" s="50">
        <f t="shared" si="5"/>
        <v>11</v>
      </c>
      <c r="N10" s="51">
        <f t="shared" si="6"/>
        <v>36.363636363636367</v>
      </c>
      <c r="O10" s="52">
        <v>4</v>
      </c>
      <c r="P10" s="53">
        <v>7</v>
      </c>
      <c r="Q10" s="53">
        <f t="shared" si="7"/>
        <v>11</v>
      </c>
      <c r="R10" s="54">
        <f t="shared" si="8"/>
        <v>36.363636363636367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1</v>
      </c>
      <c r="X10" s="53">
        <v>0</v>
      </c>
      <c r="Y10" s="53">
        <f t="shared" si="11"/>
        <v>1</v>
      </c>
      <c r="Z10" s="54">
        <f t="shared" si="12"/>
        <v>100</v>
      </c>
      <c r="AA10" s="213"/>
      <c r="AB10" s="213">
        <v>11</v>
      </c>
      <c r="AC10" s="215"/>
      <c r="AD10" s="214" t="s">
        <v>53</v>
      </c>
    </row>
    <row r="11" spans="2:30" ht="30" customHeight="1" x14ac:dyDescent="0.25">
      <c r="B11" s="211">
        <v>5</v>
      </c>
      <c r="C11" s="212" t="s">
        <v>8</v>
      </c>
      <c r="D11" s="213">
        <f t="shared" si="0"/>
        <v>5</v>
      </c>
      <c r="E11" s="213">
        <f t="shared" si="1"/>
        <v>8</v>
      </c>
      <c r="F11" s="213">
        <v>0</v>
      </c>
      <c r="G11" s="213">
        <v>2</v>
      </c>
      <c r="H11" s="213">
        <v>0</v>
      </c>
      <c r="I11" s="214">
        <v>2</v>
      </c>
      <c r="J11" s="79">
        <f t="shared" si="2"/>
        <v>21</v>
      </c>
      <c r="K11" s="49">
        <f t="shared" si="3"/>
        <v>2</v>
      </c>
      <c r="L11" s="50">
        <f t="shared" si="4"/>
        <v>6</v>
      </c>
      <c r="M11" s="50">
        <f t="shared" si="5"/>
        <v>8</v>
      </c>
      <c r="N11" s="51">
        <f t="shared" si="6"/>
        <v>25</v>
      </c>
      <c r="O11" s="52">
        <v>1</v>
      </c>
      <c r="P11" s="53">
        <v>3</v>
      </c>
      <c r="Q11" s="53">
        <f t="shared" si="7"/>
        <v>4</v>
      </c>
      <c r="R11" s="54">
        <f t="shared" si="8"/>
        <v>25</v>
      </c>
      <c r="S11" s="50">
        <v>1</v>
      </c>
      <c r="T11" s="50">
        <v>3</v>
      </c>
      <c r="U11" s="50">
        <f t="shared" si="9"/>
        <v>4</v>
      </c>
      <c r="V11" s="51">
        <f t="shared" si="10"/>
        <v>25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213"/>
      <c r="AB11" s="213">
        <v>8</v>
      </c>
      <c r="AC11" s="215"/>
      <c r="AD11" s="214" t="s">
        <v>53</v>
      </c>
    </row>
    <row r="12" spans="2:30" ht="30" customHeight="1" x14ac:dyDescent="0.25">
      <c r="B12" s="211">
        <v>8</v>
      </c>
      <c r="C12" s="212" t="s">
        <v>1</v>
      </c>
      <c r="D12" s="213">
        <f t="shared" si="0"/>
        <v>8</v>
      </c>
      <c r="E12" s="213">
        <f t="shared" si="1"/>
        <v>5</v>
      </c>
      <c r="F12" s="213">
        <v>2</v>
      </c>
      <c r="G12" s="213">
        <v>1</v>
      </c>
      <c r="H12" s="213">
        <v>1</v>
      </c>
      <c r="I12" s="214">
        <v>2</v>
      </c>
      <c r="J12" s="79">
        <f t="shared" si="2"/>
        <v>21</v>
      </c>
      <c r="K12" s="49">
        <f t="shared" si="3"/>
        <v>4</v>
      </c>
      <c r="L12" s="50">
        <f t="shared" si="4"/>
        <v>18</v>
      </c>
      <c r="M12" s="50">
        <f t="shared" si="5"/>
        <v>22</v>
      </c>
      <c r="N12" s="51">
        <f t="shared" si="6"/>
        <v>18.181818181818183</v>
      </c>
      <c r="O12" s="52">
        <v>4</v>
      </c>
      <c r="P12" s="53">
        <v>14</v>
      </c>
      <c r="Q12" s="53">
        <f t="shared" si="7"/>
        <v>18</v>
      </c>
      <c r="R12" s="54">
        <f t="shared" si="8"/>
        <v>22.222222222222221</v>
      </c>
      <c r="S12" s="50">
        <v>0</v>
      </c>
      <c r="T12" s="50">
        <v>4</v>
      </c>
      <c r="U12" s="50">
        <f t="shared" si="9"/>
        <v>4</v>
      </c>
      <c r="V12" s="51">
        <f t="shared" si="10"/>
        <v>0</v>
      </c>
      <c r="W12" s="53">
        <v>0</v>
      </c>
      <c r="X12" s="53">
        <v>2</v>
      </c>
      <c r="Y12" s="53">
        <f t="shared" si="11"/>
        <v>2</v>
      </c>
      <c r="Z12" s="54">
        <f t="shared" si="12"/>
        <v>0</v>
      </c>
      <c r="AA12" s="213"/>
      <c r="AB12" s="213">
        <v>5</v>
      </c>
      <c r="AC12" s="215"/>
      <c r="AD12" s="214" t="s">
        <v>53</v>
      </c>
    </row>
    <row r="13" spans="2:30" ht="30" customHeight="1" x14ac:dyDescent="0.25">
      <c r="B13" s="211">
        <v>6</v>
      </c>
      <c r="C13" s="212" t="s">
        <v>2</v>
      </c>
      <c r="D13" s="213">
        <f t="shared" si="0"/>
        <v>4</v>
      </c>
      <c r="E13" s="213">
        <f t="shared" si="1"/>
        <v>2</v>
      </c>
      <c r="F13" s="213">
        <v>3</v>
      </c>
      <c r="G13" s="213">
        <v>3</v>
      </c>
      <c r="H13" s="213">
        <v>0</v>
      </c>
      <c r="I13" s="214">
        <v>1</v>
      </c>
      <c r="J13" s="79">
        <f t="shared" si="2"/>
        <v>13</v>
      </c>
      <c r="K13" s="49">
        <f t="shared" si="3"/>
        <v>2</v>
      </c>
      <c r="L13" s="50">
        <f t="shared" si="4"/>
        <v>5</v>
      </c>
      <c r="M13" s="50">
        <f t="shared" si="5"/>
        <v>7</v>
      </c>
      <c r="N13" s="51">
        <f t="shared" si="6"/>
        <v>28.571428571428569</v>
      </c>
      <c r="O13" s="52">
        <v>2</v>
      </c>
      <c r="P13" s="53">
        <v>4</v>
      </c>
      <c r="Q13" s="53">
        <f t="shared" si="7"/>
        <v>6</v>
      </c>
      <c r="R13" s="54">
        <f t="shared" si="8"/>
        <v>33.333333333333329</v>
      </c>
      <c r="S13" s="50">
        <v>0</v>
      </c>
      <c r="T13" s="50">
        <v>1</v>
      </c>
      <c r="U13" s="50">
        <f t="shared" si="9"/>
        <v>1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213"/>
      <c r="AB13" s="213">
        <v>2</v>
      </c>
      <c r="AC13" s="215"/>
      <c r="AD13" s="214" t="s">
        <v>53</v>
      </c>
    </row>
    <row r="14" spans="2:30" ht="30" customHeight="1" x14ac:dyDescent="0.25">
      <c r="B14" s="211">
        <v>10</v>
      </c>
      <c r="C14" s="212" t="s">
        <v>10</v>
      </c>
      <c r="D14" s="213">
        <f t="shared" si="0"/>
        <v>6</v>
      </c>
      <c r="E14" s="213">
        <f t="shared" si="1"/>
        <v>2</v>
      </c>
      <c r="F14" s="213">
        <v>1</v>
      </c>
      <c r="G14" s="213">
        <v>1</v>
      </c>
      <c r="H14" s="213">
        <v>0</v>
      </c>
      <c r="I14" s="214">
        <v>0</v>
      </c>
      <c r="J14" s="79">
        <f t="shared" si="2"/>
        <v>12</v>
      </c>
      <c r="K14" s="49">
        <f t="shared" si="3"/>
        <v>2</v>
      </c>
      <c r="L14" s="50">
        <f t="shared" si="4"/>
        <v>11</v>
      </c>
      <c r="M14" s="50">
        <f t="shared" si="5"/>
        <v>13</v>
      </c>
      <c r="N14" s="51">
        <f t="shared" si="6"/>
        <v>15.384615384615385</v>
      </c>
      <c r="O14" s="52">
        <v>0</v>
      </c>
      <c r="P14" s="53">
        <v>0</v>
      </c>
      <c r="Q14" s="53">
        <f t="shared" si="7"/>
        <v>0</v>
      </c>
      <c r="R14" s="54">
        <f t="shared" si="8"/>
        <v>0</v>
      </c>
      <c r="S14" s="50">
        <v>2</v>
      </c>
      <c r="T14" s="50">
        <v>11</v>
      </c>
      <c r="U14" s="50">
        <f t="shared" si="9"/>
        <v>13</v>
      </c>
      <c r="V14" s="51">
        <f t="shared" si="10"/>
        <v>15.384615384615385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2</v>
      </c>
      <c r="AC14" s="215"/>
      <c r="AD14" s="214" t="s">
        <v>53</v>
      </c>
    </row>
    <row r="15" spans="2:30" ht="30" customHeight="1" x14ac:dyDescent="0.25">
      <c r="B15" s="211">
        <v>1</v>
      </c>
      <c r="C15" s="212" t="s">
        <v>98</v>
      </c>
      <c r="D15" s="213">
        <f t="shared" si="0"/>
        <v>3</v>
      </c>
      <c r="E15" s="213">
        <f t="shared" si="1"/>
        <v>4</v>
      </c>
      <c r="F15" s="213">
        <v>0</v>
      </c>
      <c r="G15" s="213">
        <v>0</v>
      </c>
      <c r="H15" s="213">
        <v>0</v>
      </c>
      <c r="I15" s="214">
        <v>0</v>
      </c>
      <c r="J15" s="79">
        <f t="shared" si="2"/>
        <v>11</v>
      </c>
      <c r="K15" s="49">
        <f t="shared" si="3"/>
        <v>1</v>
      </c>
      <c r="L15" s="50">
        <f t="shared" si="4"/>
        <v>1</v>
      </c>
      <c r="M15" s="50">
        <f t="shared" si="5"/>
        <v>2</v>
      </c>
      <c r="N15" s="51">
        <f t="shared" si="6"/>
        <v>50</v>
      </c>
      <c r="O15" s="52">
        <v>1</v>
      </c>
      <c r="P15" s="53">
        <v>1</v>
      </c>
      <c r="Q15" s="53">
        <f t="shared" si="7"/>
        <v>2</v>
      </c>
      <c r="R15" s="54">
        <f t="shared" si="8"/>
        <v>50</v>
      </c>
      <c r="S15" s="50">
        <v>0</v>
      </c>
      <c r="T15" s="50">
        <v>0</v>
      </c>
      <c r="U15" s="50">
        <f t="shared" si="9"/>
        <v>0</v>
      </c>
      <c r="V15" s="51">
        <f t="shared" si="10"/>
        <v>0</v>
      </c>
      <c r="W15" s="53">
        <v>1</v>
      </c>
      <c r="X15" s="53">
        <v>3</v>
      </c>
      <c r="Y15" s="53">
        <f t="shared" si="11"/>
        <v>4</v>
      </c>
      <c r="Z15" s="54">
        <f t="shared" si="12"/>
        <v>25</v>
      </c>
      <c r="AA15" s="213"/>
      <c r="AB15" s="213">
        <v>4</v>
      </c>
      <c r="AC15" s="215"/>
      <c r="AD15" s="214" t="s">
        <v>53</v>
      </c>
    </row>
    <row r="16" spans="2:30" ht="30" customHeight="1" x14ac:dyDescent="0.25">
      <c r="B16" s="211">
        <v>14</v>
      </c>
      <c r="C16" s="212" t="s">
        <v>5</v>
      </c>
      <c r="D16" s="213">
        <f t="shared" si="0"/>
        <v>3</v>
      </c>
      <c r="E16" s="213">
        <f t="shared" si="1"/>
        <v>4</v>
      </c>
      <c r="F16" s="213">
        <v>0</v>
      </c>
      <c r="G16" s="213">
        <v>0</v>
      </c>
      <c r="H16" s="213">
        <v>0</v>
      </c>
      <c r="I16" s="214">
        <v>1</v>
      </c>
      <c r="J16" s="79">
        <f t="shared" si="2"/>
        <v>10</v>
      </c>
      <c r="K16" s="49">
        <f t="shared" si="3"/>
        <v>1</v>
      </c>
      <c r="L16" s="50">
        <f t="shared" si="4"/>
        <v>8</v>
      </c>
      <c r="M16" s="50">
        <f t="shared" si="5"/>
        <v>9</v>
      </c>
      <c r="N16" s="51">
        <f t="shared" si="6"/>
        <v>11.111111111111111</v>
      </c>
      <c r="O16" s="52">
        <v>1</v>
      </c>
      <c r="P16" s="53">
        <v>8</v>
      </c>
      <c r="Q16" s="53">
        <f t="shared" si="7"/>
        <v>9</v>
      </c>
      <c r="R16" s="54">
        <f t="shared" si="8"/>
        <v>11.111111111111111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1</v>
      </c>
      <c r="X16" s="53">
        <v>1</v>
      </c>
      <c r="Y16" s="53">
        <f t="shared" si="11"/>
        <v>2</v>
      </c>
      <c r="Z16" s="54">
        <f t="shared" si="12"/>
        <v>50</v>
      </c>
      <c r="AA16" s="213"/>
      <c r="AB16" s="213">
        <v>4</v>
      </c>
      <c r="AC16" s="215"/>
      <c r="AD16" s="214" t="s">
        <v>53</v>
      </c>
    </row>
    <row r="17" spans="2:30" ht="30" customHeight="1" x14ac:dyDescent="0.25">
      <c r="B17" s="211">
        <v>7</v>
      </c>
      <c r="C17" s="212" t="s">
        <v>11</v>
      </c>
      <c r="D17" s="213">
        <f t="shared" si="0"/>
        <v>2</v>
      </c>
      <c r="E17" s="213">
        <f t="shared" si="1"/>
        <v>2</v>
      </c>
      <c r="F17" s="213">
        <v>0</v>
      </c>
      <c r="G17" s="213">
        <v>1</v>
      </c>
      <c r="H17" s="213">
        <v>0</v>
      </c>
      <c r="I17" s="214">
        <v>0</v>
      </c>
      <c r="J17" s="79">
        <f t="shared" si="2"/>
        <v>7</v>
      </c>
      <c r="K17" s="49">
        <f t="shared" si="3"/>
        <v>1</v>
      </c>
      <c r="L17" s="50">
        <f t="shared" si="4"/>
        <v>0</v>
      </c>
      <c r="M17" s="50">
        <f t="shared" si="5"/>
        <v>1</v>
      </c>
      <c r="N17" s="51">
        <f t="shared" si="6"/>
        <v>100</v>
      </c>
      <c r="O17" s="52">
        <v>1</v>
      </c>
      <c r="P17" s="53">
        <v>0</v>
      </c>
      <c r="Q17" s="53">
        <f t="shared" si="7"/>
        <v>1</v>
      </c>
      <c r="R17" s="54">
        <f t="shared" si="8"/>
        <v>100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2</v>
      </c>
      <c r="AC17" s="215"/>
      <c r="AD17" s="214" t="s">
        <v>53</v>
      </c>
    </row>
    <row r="18" spans="2:30" ht="30" customHeight="1" x14ac:dyDescent="0.25">
      <c r="B18" s="211">
        <v>3</v>
      </c>
      <c r="C18" s="212" t="s">
        <v>14</v>
      </c>
      <c r="D18" s="213">
        <f t="shared" si="0"/>
        <v>0</v>
      </c>
      <c r="E18" s="213">
        <f t="shared" si="1"/>
        <v>1</v>
      </c>
      <c r="F18" s="213">
        <v>0</v>
      </c>
      <c r="G18" s="213">
        <v>0</v>
      </c>
      <c r="H18" s="213">
        <v>0</v>
      </c>
      <c r="I18" s="214">
        <v>0</v>
      </c>
      <c r="J18" s="79">
        <f t="shared" si="2"/>
        <v>2</v>
      </c>
      <c r="K18" s="49">
        <f t="shared" si="3"/>
        <v>0</v>
      </c>
      <c r="L18" s="50">
        <f t="shared" si="4"/>
        <v>0</v>
      </c>
      <c r="M18" s="50">
        <f t="shared" si="5"/>
        <v>0</v>
      </c>
      <c r="N18" s="51">
        <f t="shared" si="6"/>
        <v>0</v>
      </c>
      <c r="O18" s="52">
        <v>0</v>
      </c>
      <c r="P18" s="53">
        <v>0</v>
      </c>
      <c r="Q18" s="53">
        <f t="shared" si="7"/>
        <v>0</v>
      </c>
      <c r="R18" s="54">
        <f t="shared" si="8"/>
        <v>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1</v>
      </c>
      <c r="AC18" s="215"/>
      <c r="AD18" s="214" t="s">
        <v>53</v>
      </c>
    </row>
    <row r="19" spans="2:30" ht="30" customHeight="1" x14ac:dyDescent="0.25">
      <c r="B19" s="211">
        <v>9</v>
      </c>
      <c r="C19" s="212" t="s">
        <v>9</v>
      </c>
      <c r="D19" s="213">
        <f t="shared" si="0"/>
        <v>2</v>
      </c>
      <c r="E19" s="213">
        <f t="shared" si="1"/>
        <v>0</v>
      </c>
      <c r="F19" s="213">
        <v>0</v>
      </c>
      <c r="G19" s="213">
        <v>0</v>
      </c>
      <c r="H19" s="213">
        <v>0</v>
      </c>
      <c r="I19" s="214">
        <v>2</v>
      </c>
      <c r="J19" s="79">
        <f t="shared" si="2"/>
        <v>0</v>
      </c>
      <c r="K19" s="49">
        <f t="shared" si="3"/>
        <v>1</v>
      </c>
      <c r="L19" s="50">
        <f t="shared" si="4"/>
        <v>3</v>
      </c>
      <c r="M19" s="50">
        <f t="shared" si="5"/>
        <v>4</v>
      </c>
      <c r="N19" s="51">
        <f t="shared" si="6"/>
        <v>25</v>
      </c>
      <c r="O19" s="52">
        <v>1</v>
      </c>
      <c r="P19" s="53">
        <v>3</v>
      </c>
      <c r="Q19" s="53">
        <f t="shared" si="7"/>
        <v>4</v>
      </c>
      <c r="R19" s="54">
        <f t="shared" si="8"/>
        <v>25</v>
      </c>
      <c r="S19" s="50">
        <v>0</v>
      </c>
      <c r="T19" s="50">
        <v>0</v>
      </c>
      <c r="U19" s="50">
        <f t="shared" si="9"/>
        <v>0</v>
      </c>
      <c r="V19" s="51">
        <f t="shared" si="10"/>
        <v>0</v>
      </c>
      <c r="W19" s="53">
        <v>0</v>
      </c>
      <c r="X19" s="53">
        <v>0</v>
      </c>
      <c r="Y19" s="53">
        <f t="shared" si="11"/>
        <v>0</v>
      </c>
      <c r="Z19" s="54">
        <f t="shared" si="12"/>
        <v>0</v>
      </c>
      <c r="AA19" s="213"/>
      <c r="AB19" s="213">
        <v>0</v>
      </c>
      <c r="AC19" s="215"/>
      <c r="AD19" s="214" t="s">
        <v>53</v>
      </c>
    </row>
    <row r="20" spans="2:30" ht="30" customHeight="1" x14ac:dyDescent="0.25">
      <c r="B20" s="211">
        <v>11</v>
      </c>
      <c r="C20" s="212" t="s">
        <v>12</v>
      </c>
      <c r="D20" s="213">
        <f t="shared" si="0"/>
        <v>0</v>
      </c>
      <c r="E20" s="213">
        <f t="shared" si="1"/>
        <v>0</v>
      </c>
      <c r="F20" s="213">
        <v>0</v>
      </c>
      <c r="G20" s="213">
        <v>0</v>
      </c>
      <c r="H20" s="213">
        <v>0</v>
      </c>
      <c r="I20" s="214">
        <v>0</v>
      </c>
      <c r="J20" s="79">
        <f t="shared" si="2"/>
        <v>0</v>
      </c>
      <c r="K20" s="49">
        <f t="shared" si="3"/>
        <v>0</v>
      </c>
      <c r="L20" s="50">
        <f t="shared" si="4"/>
        <v>1</v>
      </c>
      <c r="M20" s="50">
        <f t="shared" si="5"/>
        <v>1</v>
      </c>
      <c r="N20" s="51">
        <f t="shared" si="6"/>
        <v>0</v>
      </c>
      <c r="O20" s="52">
        <v>0</v>
      </c>
      <c r="P20" s="53">
        <v>1</v>
      </c>
      <c r="Q20" s="53">
        <f t="shared" si="7"/>
        <v>1</v>
      </c>
      <c r="R20" s="54">
        <f t="shared" si="8"/>
        <v>0</v>
      </c>
      <c r="S20" s="50">
        <v>0</v>
      </c>
      <c r="T20" s="50">
        <v>0</v>
      </c>
      <c r="U20" s="50">
        <f t="shared" si="9"/>
        <v>0</v>
      </c>
      <c r="V20" s="51">
        <f t="shared" si="10"/>
        <v>0</v>
      </c>
      <c r="W20" s="53">
        <v>0</v>
      </c>
      <c r="X20" s="53">
        <v>0</v>
      </c>
      <c r="Y20" s="53">
        <f t="shared" si="11"/>
        <v>0</v>
      </c>
      <c r="Z20" s="54">
        <f t="shared" si="12"/>
        <v>0</v>
      </c>
      <c r="AA20" s="213"/>
      <c r="AB20" s="213">
        <v>0</v>
      </c>
      <c r="AC20" s="215"/>
      <c r="AD20" s="214" t="s">
        <v>53</v>
      </c>
    </row>
    <row r="21" spans="2:30" ht="30" customHeight="1" x14ac:dyDescent="0.25">
      <c r="B21" s="56">
        <v>4</v>
      </c>
      <c r="C21" s="57" t="s">
        <v>3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12</v>
      </c>
      <c r="C22" s="57" t="s">
        <v>7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15</v>
      </c>
      <c r="C23" s="57" t="s">
        <v>6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>SUM(D9:D23)</f>
        <v>44</v>
      </c>
      <c r="E25" s="29">
        <f>SUM(E9:E23)</f>
        <v>51</v>
      </c>
      <c r="F25" s="29">
        <f>SUM(F9:F23)</f>
        <v>9</v>
      </c>
      <c r="G25" s="29">
        <f t="shared" ref="G25:M25" si="13">SUM(G9:G23)</f>
        <v>10</v>
      </c>
      <c r="H25" s="29">
        <f t="shared" si="13"/>
        <v>2</v>
      </c>
      <c r="I25" s="28">
        <f t="shared" si="13"/>
        <v>16</v>
      </c>
      <c r="J25" s="28">
        <f t="shared" si="13"/>
        <v>153</v>
      </c>
      <c r="K25" s="30">
        <f t="shared" si="13"/>
        <v>19</v>
      </c>
      <c r="L25" s="29">
        <f t="shared" si="13"/>
        <v>64</v>
      </c>
      <c r="M25" s="29">
        <f t="shared" si="13"/>
        <v>83</v>
      </c>
      <c r="N25" s="35">
        <f>IF(M25=0,0,(K25/(K25+L25)*100))</f>
        <v>22.891566265060241</v>
      </c>
      <c r="O25" s="27">
        <f t="shared" ref="O25:Q25" si="14">SUM(O9:O23)</f>
        <v>16</v>
      </c>
      <c r="P25" s="29">
        <f t="shared" si="14"/>
        <v>45</v>
      </c>
      <c r="Q25" s="29">
        <f t="shared" si="14"/>
        <v>61</v>
      </c>
      <c r="R25" s="35">
        <f t="shared" ref="R25" si="15">IF(Q25=0,0,(O25/(O25+P25)*100))</f>
        <v>26.229508196721312</v>
      </c>
      <c r="S25" s="29">
        <f t="shared" ref="S25:U25" si="16">SUM(S9:S23)</f>
        <v>3</v>
      </c>
      <c r="T25" s="29">
        <f t="shared" si="16"/>
        <v>19</v>
      </c>
      <c r="U25" s="29">
        <f t="shared" si="16"/>
        <v>22</v>
      </c>
      <c r="V25" s="35">
        <f t="shared" ref="V25" si="17">IF(U25=0,0,(S25/(S25+T25)*100))</f>
        <v>13.636363636363635</v>
      </c>
      <c r="W25" s="29">
        <f t="shared" ref="W25:Y25" si="18">SUM(W9:W23)</f>
        <v>3</v>
      </c>
      <c r="X25" s="29">
        <f t="shared" si="18"/>
        <v>9</v>
      </c>
      <c r="Y25" s="29">
        <f t="shared" si="18"/>
        <v>12</v>
      </c>
      <c r="Z25" s="35">
        <f t="shared" ref="Z25" si="19">IF(Y25=0,0,(W25/(W25+X25)*100))</f>
        <v>25</v>
      </c>
      <c r="AA25" s="29">
        <f>SUM(AA15:AA23)</f>
        <v>0</v>
      </c>
      <c r="AB25" s="29">
        <f>SUM(AB9:AB23)</f>
        <v>51</v>
      </c>
      <c r="AC25" s="27">
        <f>SUM(AC15:AC23)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0D000000}">
    <sortState xmlns:xlrd2="http://schemas.microsoft.com/office/spreadsheetml/2017/richdata2" ref="B9:AD23">
      <sortCondition ref="B8:B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5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  <pageSetUpPr fitToPage="1"/>
  </sheetPr>
  <dimension ref="B2:AD35"/>
  <sheetViews>
    <sheetView showGridLines="0" zoomScale="50" zoomScaleNormal="50" zoomScaleSheetLayoutView="55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158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159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21" t="s">
        <v>19</v>
      </c>
      <c r="L7" s="220" t="s">
        <v>20</v>
      </c>
      <c r="M7" s="220" t="s">
        <v>48</v>
      </c>
      <c r="N7" s="377"/>
      <c r="O7" s="221" t="s">
        <v>19</v>
      </c>
      <c r="P7" s="220" t="s">
        <v>20</v>
      </c>
      <c r="Q7" s="220" t="s">
        <v>48</v>
      </c>
      <c r="R7" s="374"/>
      <c r="S7" s="220" t="s">
        <v>19</v>
      </c>
      <c r="T7" s="220" t="s">
        <v>20</v>
      </c>
      <c r="U7" s="220" t="s">
        <v>48</v>
      </c>
      <c r="V7" s="374"/>
      <c r="W7" s="220" t="s">
        <v>19</v>
      </c>
      <c r="X7" s="220" t="s">
        <v>20</v>
      </c>
      <c r="Y7" s="220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2</v>
      </c>
      <c r="C9" s="212" t="s">
        <v>0</v>
      </c>
      <c r="D9" s="213">
        <f t="shared" ref="D9:D23" si="0">O9*2+S9*3+W9</f>
        <v>2</v>
      </c>
      <c r="E9" s="213">
        <f t="shared" ref="E9:E23" si="1">AB9+AA9</f>
        <v>11</v>
      </c>
      <c r="F9" s="213">
        <v>3</v>
      </c>
      <c r="G9" s="213">
        <v>2</v>
      </c>
      <c r="H9" s="213">
        <v>3</v>
      </c>
      <c r="I9" s="214">
        <v>1</v>
      </c>
      <c r="J9" s="79">
        <f t="shared" ref="J9:J23" si="2">D9+2*E9+F9+G9+2*H9-I9</f>
        <v>34</v>
      </c>
      <c r="K9" s="49">
        <f t="shared" ref="K9:K23" si="3">O9+S9</f>
        <v>1</v>
      </c>
      <c r="L9" s="50">
        <f t="shared" ref="L9:L23" si="4">P9+T9</f>
        <v>1</v>
      </c>
      <c r="M9" s="50">
        <f t="shared" ref="M9:M23" si="5">K9+L9</f>
        <v>2</v>
      </c>
      <c r="N9" s="51">
        <f t="shared" ref="N9:N23" si="6">IF(M9=0,0,(K9/(K9+L9)*100))</f>
        <v>50</v>
      </c>
      <c r="O9" s="52">
        <v>1</v>
      </c>
      <c r="P9" s="53">
        <v>1</v>
      </c>
      <c r="Q9" s="53">
        <f t="shared" ref="Q9:Q23" si="7">P9+O9</f>
        <v>2</v>
      </c>
      <c r="R9" s="54">
        <f t="shared" ref="R9:R23" si="8">IF(Q9=0,0,(O9/(O9+P9)*100))</f>
        <v>50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0</v>
      </c>
      <c r="X9" s="53">
        <v>0</v>
      </c>
      <c r="Y9" s="53">
        <f t="shared" ref="Y9:Y23" si="11">X9+W9</f>
        <v>0</v>
      </c>
      <c r="Z9" s="54">
        <f t="shared" ref="Z9:Z23" si="12">IF(Y9=0,0,(W9/(W9+X9)*100))</f>
        <v>0</v>
      </c>
      <c r="AA9" s="213"/>
      <c r="AB9" s="213">
        <v>11</v>
      </c>
      <c r="AC9" s="215"/>
      <c r="AD9" s="214" t="s">
        <v>53</v>
      </c>
    </row>
    <row r="10" spans="2:30" ht="30" customHeight="1" x14ac:dyDescent="0.25">
      <c r="B10" s="211">
        <v>12</v>
      </c>
      <c r="C10" s="212" t="s">
        <v>7</v>
      </c>
      <c r="D10" s="213">
        <f t="shared" si="0"/>
        <v>10</v>
      </c>
      <c r="E10" s="213">
        <f t="shared" si="1"/>
        <v>6</v>
      </c>
      <c r="F10" s="213">
        <v>0</v>
      </c>
      <c r="G10" s="213">
        <v>0</v>
      </c>
      <c r="H10" s="213">
        <v>0</v>
      </c>
      <c r="I10" s="214">
        <v>1</v>
      </c>
      <c r="J10" s="79">
        <f t="shared" si="2"/>
        <v>21</v>
      </c>
      <c r="K10" s="49">
        <f t="shared" si="3"/>
        <v>4</v>
      </c>
      <c r="L10" s="50">
        <f t="shared" si="4"/>
        <v>4</v>
      </c>
      <c r="M10" s="50">
        <f t="shared" si="5"/>
        <v>8</v>
      </c>
      <c r="N10" s="51">
        <f t="shared" si="6"/>
        <v>50</v>
      </c>
      <c r="O10" s="52">
        <v>4</v>
      </c>
      <c r="P10" s="53">
        <v>4</v>
      </c>
      <c r="Q10" s="53">
        <f t="shared" si="7"/>
        <v>8</v>
      </c>
      <c r="R10" s="54">
        <f t="shared" si="8"/>
        <v>50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2</v>
      </c>
      <c r="X10" s="53">
        <v>0</v>
      </c>
      <c r="Y10" s="53">
        <f t="shared" si="11"/>
        <v>2</v>
      </c>
      <c r="Z10" s="54">
        <f t="shared" si="12"/>
        <v>100</v>
      </c>
      <c r="AA10" s="213"/>
      <c r="AB10" s="213">
        <v>6</v>
      </c>
      <c r="AC10" s="215"/>
      <c r="AD10" s="214" t="s">
        <v>53</v>
      </c>
    </row>
    <row r="11" spans="2:30" ht="30" customHeight="1" x14ac:dyDescent="0.25">
      <c r="B11" s="211">
        <v>5</v>
      </c>
      <c r="C11" s="212" t="s">
        <v>8</v>
      </c>
      <c r="D11" s="213">
        <f t="shared" si="0"/>
        <v>9</v>
      </c>
      <c r="E11" s="213">
        <f t="shared" si="1"/>
        <v>3</v>
      </c>
      <c r="F11" s="213">
        <v>2</v>
      </c>
      <c r="G11" s="213">
        <v>4</v>
      </c>
      <c r="H11" s="213">
        <v>0</v>
      </c>
      <c r="I11" s="214">
        <v>2</v>
      </c>
      <c r="J11" s="79">
        <f t="shared" si="2"/>
        <v>19</v>
      </c>
      <c r="K11" s="49">
        <f t="shared" si="3"/>
        <v>4</v>
      </c>
      <c r="L11" s="50">
        <f t="shared" si="4"/>
        <v>6</v>
      </c>
      <c r="M11" s="50">
        <f t="shared" si="5"/>
        <v>10</v>
      </c>
      <c r="N11" s="51">
        <f t="shared" si="6"/>
        <v>40</v>
      </c>
      <c r="O11" s="52">
        <v>3</v>
      </c>
      <c r="P11" s="53">
        <v>5</v>
      </c>
      <c r="Q11" s="53">
        <f t="shared" si="7"/>
        <v>8</v>
      </c>
      <c r="R11" s="54">
        <f t="shared" si="8"/>
        <v>37.5</v>
      </c>
      <c r="S11" s="50">
        <v>1</v>
      </c>
      <c r="T11" s="50">
        <v>1</v>
      </c>
      <c r="U11" s="50">
        <f t="shared" si="9"/>
        <v>2</v>
      </c>
      <c r="V11" s="51">
        <f t="shared" si="10"/>
        <v>50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213"/>
      <c r="AB11" s="213">
        <v>3</v>
      </c>
      <c r="AC11" s="215"/>
      <c r="AD11" s="214" t="s">
        <v>53</v>
      </c>
    </row>
    <row r="12" spans="2:30" ht="30" customHeight="1" x14ac:dyDescent="0.25">
      <c r="B12" s="211">
        <v>10</v>
      </c>
      <c r="C12" s="212" t="s">
        <v>10</v>
      </c>
      <c r="D12" s="213">
        <f t="shared" si="0"/>
        <v>5</v>
      </c>
      <c r="E12" s="213">
        <f t="shared" si="1"/>
        <v>2</v>
      </c>
      <c r="F12" s="213">
        <v>1</v>
      </c>
      <c r="G12" s="213">
        <v>9</v>
      </c>
      <c r="H12" s="213">
        <v>0</v>
      </c>
      <c r="I12" s="214">
        <v>1</v>
      </c>
      <c r="J12" s="79">
        <f t="shared" si="2"/>
        <v>18</v>
      </c>
      <c r="K12" s="49">
        <f t="shared" si="3"/>
        <v>2</v>
      </c>
      <c r="L12" s="50">
        <f t="shared" si="4"/>
        <v>16</v>
      </c>
      <c r="M12" s="50">
        <f t="shared" si="5"/>
        <v>18</v>
      </c>
      <c r="N12" s="51">
        <f t="shared" si="6"/>
        <v>11.111111111111111</v>
      </c>
      <c r="O12" s="52">
        <v>1</v>
      </c>
      <c r="P12" s="53">
        <v>4</v>
      </c>
      <c r="Q12" s="53">
        <f t="shared" si="7"/>
        <v>5</v>
      </c>
      <c r="R12" s="54">
        <f t="shared" si="8"/>
        <v>20</v>
      </c>
      <c r="S12" s="50">
        <v>1</v>
      </c>
      <c r="T12" s="50">
        <v>12</v>
      </c>
      <c r="U12" s="50">
        <f t="shared" si="9"/>
        <v>13</v>
      </c>
      <c r="V12" s="51">
        <f t="shared" si="10"/>
        <v>7.6923076923076925</v>
      </c>
      <c r="W12" s="53">
        <v>0</v>
      </c>
      <c r="X12" s="53">
        <v>0</v>
      </c>
      <c r="Y12" s="53">
        <f t="shared" si="11"/>
        <v>0</v>
      </c>
      <c r="Z12" s="54">
        <f t="shared" si="12"/>
        <v>0</v>
      </c>
      <c r="AA12" s="213"/>
      <c r="AB12" s="213">
        <v>2</v>
      </c>
      <c r="AC12" s="215"/>
      <c r="AD12" s="214" t="s">
        <v>53</v>
      </c>
    </row>
    <row r="13" spans="2:30" ht="30" customHeight="1" x14ac:dyDescent="0.25">
      <c r="B13" s="211">
        <v>14</v>
      </c>
      <c r="C13" s="212" t="s">
        <v>5</v>
      </c>
      <c r="D13" s="213">
        <f t="shared" si="0"/>
        <v>3</v>
      </c>
      <c r="E13" s="213">
        <f t="shared" si="1"/>
        <v>7</v>
      </c>
      <c r="F13" s="213">
        <v>0</v>
      </c>
      <c r="G13" s="213">
        <v>1</v>
      </c>
      <c r="H13" s="213">
        <v>0</v>
      </c>
      <c r="I13" s="214">
        <v>1</v>
      </c>
      <c r="J13" s="79">
        <f t="shared" si="2"/>
        <v>17</v>
      </c>
      <c r="K13" s="49">
        <f t="shared" si="3"/>
        <v>1</v>
      </c>
      <c r="L13" s="50">
        <f t="shared" si="4"/>
        <v>6</v>
      </c>
      <c r="M13" s="50">
        <f t="shared" si="5"/>
        <v>7</v>
      </c>
      <c r="N13" s="51">
        <f t="shared" si="6"/>
        <v>14.285714285714285</v>
      </c>
      <c r="O13" s="52">
        <v>1</v>
      </c>
      <c r="P13" s="53">
        <v>6</v>
      </c>
      <c r="Q13" s="53">
        <f t="shared" si="7"/>
        <v>7</v>
      </c>
      <c r="R13" s="54">
        <f t="shared" si="8"/>
        <v>14.285714285714285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1</v>
      </c>
      <c r="X13" s="53">
        <v>2</v>
      </c>
      <c r="Y13" s="53">
        <f t="shared" si="11"/>
        <v>3</v>
      </c>
      <c r="Z13" s="54">
        <f t="shared" si="12"/>
        <v>33.333333333333329</v>
      </c>
      <c r="AA13" s="213"/>
      <c r="AB13" s="213">
        <v>7</v>
      </c>
      <c r="AC13" s="215"/>
      <c r="AD13" s="214" t="s">
        <v>53</v>
      </c>
    </row>
    <row r="14" spans="2:30" ht="30" customHeight="1" x14ac:dyDescent="0.25">
      <c r="B14" s="211">
        <v>6</v>
      </c>
      <c r="C14" s="212" t="s">
        <v>2</v>
      </c>
      <c r="D14" s="213">
        <f t="shared" si="0"/>
        <v>0</v>
      </c>
      <c r="E14" s="213">
        <f t="shared" si="1"/>
        <v>2</v>
      </c>
      <c r="F14" s="213">
        <v>2</v>
      </c>
      <c r="G14" s="213">
        <v>0</v>
      </c>
      <c r="H14" s="213">
        <v>2</v>
      </c>
      <c r="I14" s="214">
        <v>1</v>
      </c>
      <c r="J14" s="79">
        <f t="shared" si="2"/>
        <v>9</v>
      </c>
      <c r="K14" s="49">
        <f t="shared" si="3"/>
        <v>0</v>
      </c>
      <c r="L14" s="50">
        <f t="shared" si="4"/>
        <v>4</v>
      </c>
      <c r="M14" s="50">
        <f t="shared" si="5"/>
        <v>4</v>
      </c>
      <c r="N14" s="51">
        <f t="shared" si="6"/>
        <v>0</v>
      </c>
      <c r="O14" s="52">
        <v>0</v>
      </c>
      <c r="P14" s="53">
        <v>2</v>
      </c>
      <c r="Q14" s="53">
        <f t="shared" si="7"/>
        <v>2</v>
      </c>
      <c r="R14" s="54">
        <f t="shared" si="8"/>
        <v>0</v>
      </c>
      <c r="S14" s="50">
        <v>0</v>
      </c>
      <c r="T14" s="50">
        <v>2</v>
      </c>
      <c r="U14" s="50">
        <f t="shared" si="9"/>
        <v>2</v>
      </c>
      <c r="V14" s="51">
        <f t="shared" si="10"/>
        <v>0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2</v>
      </c>
      <c r="AC14" s="215"/>
      <c r="AD14" s="214" t="s">
        <v>53</v>
      </c>
    </row>
    <row r="15" spans="2:30" ht="30" customHeight="1" x14ac:dyDescent="0.25">
      <c r="B15" s="211">
        <v>4</v>
      </c>
      <c r="C15" s="212" t="s">
        <v>3</v>
      </c>
      <c r="D15" s="213">
        <f t="shared" si="0"/>
        <v>10</v>
      </c>
      <c r="E15" s="213">
        <f t="shared" si="1"/>
        <v>0</v>
      </c>
      <c r="F15" s="213">
        <v>1</v>
      </c>
      <c r="G15" s="213">
        <v>1</v>
      </c>
      <c r="H15" s="213">
        <v>2</v>
      </c>
      <c r="I15" s="214">
        <v>7</v>
      </c>
      <c r="J15" s="79">
        <f t="shared" si="2"/>
        <v>9</v>
      </c>
      <c r="K15" s="49">
        <f t="shared" si="3"/>
        <v>4</v>
      </c>
      <c r="L15" s="50">
        <f t="shared" si="4"/>
        <v>8</v>
      </c>
      <c r="M15" s="50">
        <f t="shared" si="5"/>
        <v>12</v>
      </c>
      <c r="N15" s="51">
        <f t="shared" si="6"/>
        <v>33.333333333333329</v>
      </c>
      <c r="O15" s="52">
        <v>2</v>
      </c>
      <c r="P15" s="53">
        <v>3</v>
      </c>
      <c r="Q15" s="53">
        <f t="shared" si="7"/>
        <v>5</v>
      </c>
      <c r="R15" s="54">
        <f t="shared" si="8"/>
        <v>40</v>
      </c>
      <c r="S15" s="50">
        <v>2</v>
      </c>
      <c r="T15" s="50">
        <v>5</v>
      </c>
      <c r="U15" s="50">
        <f t="shared" si="9"/>
        <v>7</v>
      </c>
      <c r="V15" s="51">
        <f t="shared" si="10"/>
        <v>28.571428571428569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0</v>
      </c>
      <c r="AC15" s="215"/>
      <c r="AD15" s="214" t="s">
        <v>53</v>
      </c>
    </row>
    <row r="16" spans="2:30" ht="30" customHeight="1" x14ac:dyDescent="0.25">
      <c r="B16" s="211">
        <v>11</v>
      </c>
      <c r="C16" s="212" t="s">
        <v>12</v>
      </c>
      <c r="D16" s="213">
        <f t="shared" si="0"/>
        <v>2</v>
      </c>
      <c r="E16" s="213">
        <f t="shared" si="1"/>
        <v>1</v>
      </c>
      <c r="F16" s="213">
        <v>1</v>
      </c>
      <c r="G16" s="213">
        <v>0</v>
      </c>
      <c r="H16" s="213">
        <v>2</v>
      </c>
      <c r="I16" s="214">
        <v>0</v>
      </c>
      <c r="J16" s="79">
        <f t="shared" si="2"/>
        <v>9</v>
      </c>
      <c r="K16" s="49">
        <f t="shared" si="3"/>
        <v>1</v>
      </c>
      <c r="L16" s="50">
        <f t="shared" si="4"/>
        <v>1</v>
      </c>
      <c r="M16" s="50">
        <f t="shared" si="5"/>
        <v>2</v>
      </c>
      <c r="N16" s="51">
        <f t="shared" si="6"/>
        <v>50</v>
      </c>
      <c r="O16" s="52">
        <v>1</v>
      </c>
      <c r="P16" s="53">
        <v>1</v>
      </c>
      <c r="Q16" s="53">
        <f t="shared" si="7"/>
        <v>2</v>
      </c>
      <c r="R16" s="54">
        <f t="shared" si="8"/>
        <v>50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213"/>
      <c r="AB16" s="213">
        <v>1</v>
      </c>
      <c r="AC16" s="215"/>
      <c r="AD16" s="214" t="s">
        <v>53</v>
      </c>
    </row>
    <row r="17" spans="2:30" ht="30" customHeight="1" x14ac:dyDescent="0.25">
      <c r="B17" s="211">
        <v>1</v>
      </c>
      <c r="C17" s="212" t="s">
        <v>98</v>
      </c>
      <c r="D17" s="213">
        <f t="shared" si="0"/>
        <v>0</v>
      </c>
      <c r="E17" s="213">
        <f t="shared" si="1"/>
        <v>3</v>
      </c>
      <c r="F17" s="213">
        <v>0</v>
      </c>
      <c r="G17" s="213">
        <v>0</v>
      </c>
      <c r="H17" s="213">
        <v>1</v>
      </c>
      <c r="I17" s="214">
        <v>0</v>
      </c>
      <c r="J17" s="79">
        <f t="shared" si="2"/>
        <v>8</v>
      </c>
      <c r="K17" s="49">
        <f t="shared" si="3"/>
        <v>0</v>
      </c>
      <c r="L17" s="50">
        <f t="shared" si="4"/>
        <v>3</v>
      </c>
      <c r="M17" s="50">
        <f t="shared" si="5"/>
        <v>3</v>
      </c>
      <c r="N17" s="51">
        <f t="shared" si="6"/>
        <v>0</v>
      </c>
      <c r="O17" s="52">
        <v>0</v>
      </c>
      <c r="P17" s="53">
        <v>3</v>
      </c>
      <c r="Q17" s="53">
        <f t="shared" si="7"/>
        <v>3</v>
      </c>
      <c r="R17" s="54">
        <f t="shared" si="8"/>
        <v>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3</v>
      </c>
      <c r="AC17" s="215"/>
      <c r="AD17" s="214" t="s">
        <v>53</v>
      </c>
    </row>
    <row r="18" spans="2:30" ht="30" customHeight="1" x14ac:dyDescent="0.25">
      <c r="B18" s="211">
        <v>7</v>
      </c>
      <c r="C18" s="212" t="s">
        <v>11</v>
      </c>
      <c r="D18" s="213">
        <f t="shared" si="0"/>
        <v>4</v>
      </c>
      <c r="E18" s="213">
        <f t="shared" si="1"/>
        <v>1</v>
      </c>
      <c r="F18" s="213">
        <v>0</v>
      </c>
      <c r="G18" s="213">
        <v>2</v>
      </c>
      <c r="H18" s="213">
        <v>0</v>
      </c>
      <c r="I18" s="214">
        <v>1</v>
      </c>
      <c r="J18" s="79">
        <f t="shared" si="2"/>
        <v>7</v>
      </c>
      <c r="K18" s="49">
        <f t="shared" si="3"/>
        <v>2</v>
      </c>
      <c r="L18" s="50">
        <f t="shared" si="4"/>
        <v>0</v>
      </c>
      <c r="M18" s="50">
        <f t="shared" si="5"/>
        <v>2</v>
      </c>
      <c r="N18" s="51">
        <f t="shared" si="6"/>
        <v>100</v>
      </c>
      <c r="O18" s="52">
        <v>2</v>
      </c>
      <c r="P18" s="53">
        <v>0</v>
      </c>
      <c r="Q18" s="53">
        <f t="shared" si="7"/>
        <v>2</v>
      </c>
      <c r="R18" s="54">
        <f t="shared" si="8"/>
        <v>100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1</v>
      </c>
      <c r="AC18" s="215"/>
      <c r="AD18" s="214" t="s">
        <v>53</v>
      </c>
    </row>
    <row r="19" spans="2:30" ht="30" customHeight="1" x14ac:dyDescent="0.25">
      <c r="B19" s="211">
        <v>15</v>
      </c>
      <c r="C19" s="212" t="s">
        <v>6</v>
      </c>
      <c r="D19" s="213">
        <f t="shared" si="0"/>
        <v>3</v>
      </c>
      <c r="E19" s="213">
        <f t="shared" si="1"/>
        <v>0</v>
      </c>
      <c r="F19" s="213">
        <v>1</v>
      </c>
      <c r="G19" s="213">
        <v>1</v>
      </c>
      <c r="H19" s="213">
        <v>0</v>
      </c>
      <c r="I19" s="214">
        <v>1</v>
      </c>
      <c r="J19" s="79">
        <f t="shared" si="2"/>
        <v>4</v>
      </c>
      <c r="K19" s="49">
        <f t="shared" si="3"/>
        <v>1</v>
      </c>
      <c r="L19" s="50">
        <f t="shared" si="4"/>
        <v>4</v>
      </c>
      <c r="M19" s="50">
        <f t="shared" si="5"/>
        <v>5</v>
      </c>
      <c r="N19" s="51">
        <f t="shared" si="6"/>
        <v>20</v>
      </c>
      <c r="O19" s="52">
        <v>1</v>
      </c>
      <c r="P19" s="53">
        <v>2</v>
      </c>
      <c r="Q19" s="53">
        <f t="shared" si="7"/>
        <v>3</v>
      </c>
      <c r="R19" s="54">
        <f t="shared" si="8"/>
        <v>33.333333333333329</v>
      </c>
      <c r="S19" s="50">
        <v>0</v>
      </c>
      <c r="T19" s="50">
        <v>2</v>
      </c>
      <c r="U19" s="50">
        <f t="shared" si="9"/>
        <v>2</v>
      </c>
      <c r="V19" s="51">
        <f t="shared" si="10"/>
        <v>0</v>
      </c>
      <c r="W19" s="53">
        <v>1</v>
      </c>
      <c r="X19" s="53">
        <v>1</v>
      </c>
      <c r="Y19" s="53">
        <f t="shared" si="11"/>
        <v>2</v>
      </c>
      <c r="Z19" s="54">
        <f t="shared" si="12"/>
        <v>50</v>
      </c>
      <c r="AA19" s="213"/>
      <c r="AB19" s="213">
        <v>0</v>
      </c>
      <c r="AC19" s="215"/>
      <c r="AD19" s="214" t="s">
        <v>53</v>
      </c>
    </row>
    <row r="20" spans="2:30" ht="30" customHeight="1" x14ac:dyDescent="0.25">
      <c r="B20" s="56">
        <v>13</v>
      </c>
      <c r="C20" s="57" t="s">
        <v>4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8</v>
      </c>
      <c r="C21" s="57" t="s">
        <v>1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3</v>
      </c>
      <c r="C22" s="57" t="s">
        <v>14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9</v>
      </c>
      <c r="C23" s="57" t="s">
        <v>9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48</v>
      </c>
      <c r="E25" s="29">
        <f t="shared" si="13"/>
        <v>36</v>
      </c>
      <c r="F25" s="29">
        <f t="shared" si="13"/>
        <v>11</v>
      </c>
      <c r="G25" s="29">
        <f t="shared" si="13"/>
        <v>20</v>
      </c>
      <c r="H25" s="29">
        <f t="shared" si="13"/>
        <v>10</v>
      </c>
      <c r="I25" s="28">
        <f t="shared" si="13"/>
        <v>16</v>
      </c>
      <c r="J25" s="28">
        <f t="shared" si="13"/>
        <v>155</v>
      </c>
      <c r="K25" s="30">
        <f t="shared" si="13"/>
        <v>20</v>
      </c>
      <c r="L25" s="29">
        <f t="shared" si="13"/>
        <v>53</v>
      </c>
      <c r="M25" s="29">
        <f t="shared" si="13"/>
        <v>73</v>
      </c>
      <c r="N25" s="35">
        <f>IF(M25=0,0,(K25/(K25+L25)*100))</f>
        <v>27.397260273972602</v>
      </c>
      <c r="O25" s="27">
        <f>SUM(O9:O23)</f>
        <v>16</v>
      </c>
      <c r="P25" s="29">
        <f>SUM(P9:P23)</f>
        <v>31</v>
      </c>
      <c r="Q25" s="29">
        <f>SUM(Q9:Q23)</f>
        <v>47</v>
      </c>
      <c r="R25" s="35">
        <f t="shared" ref="R25" si="14">IF(Q25=0,0,(O25/(O25+P25)*100))</f>
        <v>34.042553191489361</v>
      </c>
      <c r="S25" s="29">
        <f>SUM(S9:S23)</f>
        <v>4</v>
      </c>
      <c r="T25" s="29">
        <f>SUM(T9:T23)</f>
        <v>22</v>
      </c>
      <c r="U25" s="29">
        <f>SUM(U9:U23)</f>
        <v>26</v>
      </c>
      <c r="V25" s="35">
        <f t="shared" ref="V25" si="15">IF(U25=0,0,(S25/(S25+T25)*100))</f>
        <v>15.384615384615385</v>
      </c>
      <c r="W25" s="29">
        <f>SUM(W9:W23)</f>
        <v>4</v>
      </c>
      <c r="X25" s="29">
        <f>SUM(X9:X23)</f>
        <v>3</v>
      </c>
      <c r="Y25" s="29">
        <f>SUM(Y9:Y23)</f>
        <v>7</v>
      </c>
      <c r="Z25" s="35">
        <f t="shared" ref="Z25" si="16">IF(Y25=0,0,(W25/(W25+X25)*100))</f>
        <v>57.142857142857139</v>
      </c>
      <c r="AA25" s="29">
        <f>SUM(AA17:AA23)</f>
        <v>0</v>
      </c>
      <c r="AB25" s="29">
        <f>SUM(AB9:AB23)</f>
        <v>36</v>
      </c>
      <c r="AC25" s="27">
        <f>SUM(AC17:AC23)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0E000000}">
    <sortState xmlns:xlrd2="http://schemas.microsoft.com/office/spreadsheetml/2017/richdata2" ref="B9:AD23">
      <sortCondition ref="B8:B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  <pageSetUpPr fitToPage="1"/>
  </sheetPr>
  <dimension ref="B2:AD35"/>
  <sheetViews>
    <sheetView showGridLines="0" zoomScale="55" zoomScaleNormal="55" workbookViewId="0">
      <pane ySplit="7" topLeftCell="A8" activePane="bottomLeft" state="frozen"/>
      <selection activeCell="O16" sqref="O16"/>
      <selection pane="bottomLeft" activeCell="O16" sqref="O16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8" width="6.28515625" style="2" hidden="1" customWidth="1"/>
    <col min="29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126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127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159" t="s">
        <v>19</v>
      </c>
      <c r="L7" s="160" t="s">
        <v>20</v>
      </c>
      <c r="M7" s="160" t="s">
        <v>48</v>
      </c>
      <c r="N7" s="350"/>
      <c r="O7" s="159" t="s">
        <v>19</v>
      </c>
      <c r="P7" s="160" t="s">
        <v>20</v>
      </c>
      <c r="Q7" s="160" t="s">
        <v>48</v>
      </c>
      <c r="R7" s="330"/>
      <c r="S7" s="160" t="s">
        <v>19</v>
      </c>
      <c r="T7" s="160" t="s">
        <v>20</v>
      </c>
      <c r="U7" s="160" t="s">
        <v>48</v>
      </c>
      <c r="V7" s="330"/>
      <c r="W7" s="160" t="s">
        <v>19</v>
      </c>
      <c r="X7" s="160" t="s">
        <v>20</v>
      </c>
      <c r="Y7" s="160" t="s">
        <v>48</v>
      </c>
      <c r="Z7" s="330"/>
      <c r="AA7" s="330"/>
      <c r="AB7" s="330"/>
      <c r="AC7" s="347"/>
      <c r="AD7" s="341"/>
    </row>
    <row r="8" spans="2:30" ht="15" customHeight="1" x14ac:dyDescent="0.25">
      <c r="B8" s="96"/>
      <c r="C8" s="97"/>
      <c r="D8" s="98"/>
      <c r="E8" s="98"/>
      <c r="F8" s="98"/>
      <c r="G8" s="98"/>
      <c r="H8" s="98"/>
      <c r="I8" s="97"/>
      <c r="J8" s="97"/>
      <c r="K8" s="99"/>
      <c r="L8" s="98"/>
      <c r="M8" s="98"/>
      <c r="N8" s="99"/>
      <c r="O8" s="96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6"/>
      <c r="AD8" s="97"/>
    </row>
    <row r="9" spans="2:30" ht="30" customHeight="1" x14ac:dyDescent="0.25">
      <c r="B9" s="10">
        <v>14</v>
      </c>
      <c r="C9" s="11" t="s">
        <v>5</v>
      </c>
      <c r="D9" s="47">
        <f t="shared" ref="D9:D23" si="0">O9*2+S9*3+W9</f>
        <v>18</v>
      </c>
      <c r="E9" s="47">
        <f t="shared" ref="E9:E23" si="1">AB9+AA9</f>
        <v>10</v>
      </c>
      <c r="F9" s="47">
        <v>1</v>
      </c>
      <c r="G9" s="47">
        <v>1</v>
      </c>
      <c r="H9" s="47">
        <v>1</v>
      </c>
      <c r="I9" s="48">
        <v>1</v>
      </c>
      <c r="J9" s="79">
        <f t="shared" ref="J9:J23" si="2">D9+2*E9+F9+G9+2*H9-I9</f>
        <v>41</v>
      </c>
      <c r="K9" s="49">
        <f>O9+S9</f>
        <v>8</v>
      </c>
      <c r="L9" s="50">
        <f>P9+T9</f>
        <v>9</v>
      </c>
      <c r="M9" s="50">
        <f t="shared" ref="M9:M23" si="3">K9+L9</f>
        <v>17</v>
      </c>
      <c r="N9" s="51">
        <f t="shared" ref="N9:N23" si="4">IF(M9=0,0,(K9/(K9+L9)*100))</f>
        <v>47.058823529411761</v>
      </c>
      <c r="O9" s="52">
        <v>8</v>
      </c>
      <c r="P9" s="53">
        <v>8</v>
      </c>
      <c r="Q9" s="53">
        <f t="shared" ref="Q9:Q23" si="5">P9+O9</f>
        <v>16</v>
      </c>
      <c r="R9" s="54">
        <f t="shared" ref="R9:R23" si="6">IF(Q9=0,0,(O9/(O9+P9)*100))</f>
        <v>50</v>
      </c>
      <c r="S9" s="50">
        <v>0</v>
      </c>
      <c r="T9" s="50">
        <v>1</v>
      </c>
      <c r="U9" s="50">
        <f t="shared" ref="U9:U23" si="7">T9+S9</f>
        <v>1</v>
      </c>
      <c r="V9" s="51">
        <f t="shared" ref="V9:V23" si="8">IF(U9=0,0,(S9/(S9+T9)*100))</f>
        <v>0</v>
      </c>
      <c r="W9" s="53">
        <v>2</v>
      </c>
      <c r="X9" s="53">
        <v>2</v>
      </c>
      <c r="Y9" s="53">
        <f t="shared" ref="Y9:Y23" si="9">X9+W9</f>
        <v>4</v>
      </c>
      <c r="Z9" s="54">
        <f t="shared" ref="Z9:Z23" si="10">IF(Y9=0,0,(W9/(W9+X9)*100))</f>
        <v>50</v>
      </c>
      <c r="AA9" s="47">
        <v>4</v>
      </c>
      <c r="AB9" s="47">
        <v>6</v>
      </c>
      <c r="AC9" s="55">
        <v>2</v>
      </c>
      <c r="AD9" s="48" t="s">
        <v>53</v>
      </c>
    </row>
    <row r="10" spans="2:30" ht="30" customHeight="1" x14ac:dyDescent="0.25">
      <c r="B10" s="10">
        <v>13</v>
      </c>
      <c r="C10" s="11" t="s">
        <v>4</v>
      </c>
      <c r="D10" s="47">
        <f t="shared" si="0"/>
        <v>4</v>
      </c>
      <c r="E10" s="47">
        <f t="shared" si="1"/>
        <v>10</v>
      </c>
      <c r="F10" s="47">
        <v>2</v>
      </c>
      <c r="G10" s="47">
        <v>0</v>
      </c>
      <c r="H10" s="47">
        <v>2</v>
      </c>
      <c r="I10" s="48">
        <v>3</v>
      </c>
      <c r="J10" s="79">
        <f t="shared" si="2"/>
        <v>27</v>
      </c>
      <c r="K10" s="49">
        <f t="shared" ref="K10:K23" si="11">O10+S10</f>
        <v>1</v>
      </c>
      <c r="L10" s="50">
        <f t="shared" ref="L10:L23" si="12">P10+T10</f>
        <v>7</v>
      </c>
      <c r="M10" s="50">
        <f t="shared" si="3"/>
        <v>8</v>
      </c>
      <c r="N10" s="51">
        <f t="shared" si="4"/>
        <v>12.5</v>
      </c>
      <c r="O10" s="52">
        <v>1</v>
      </c>
      <c r="P10" s="53">
        <v>7</v>
      </c>
      <c r="Q10" s="53">
        <f t="shared" si="5"/>
        <v>8</v>
      </c>
      <c r="R10" s="54">
        <f t="shared" si="6"/>
        <v>12.5</v>
      </c>
      <c r="S10" s="50">
        <v>0</v>
      </c>
      <c r="T10" s="50">
        <v>0</v>
      </c>
      <c r="U10" s="50">
        <f t="shared" si="7"/>
        <v>0</v>
      </c>
      <c r="V10" s="51">
        <f t="shared" si="8"/>
        <v>0</v>
      </c>
      <c r="W10" s="53">
        <v>2</v>
      </c>
      <c r="X10" s="53">
        <v>3</v>
      </c>
      <c r="Y10" s="53">
        <f t="shared" si="9"/>
        <v>5</v>
      </c>
      <c r="Z10" s="54">
        <f t="shared" si="10"/>
        <v>40</v>
      </c>
      <c r="AA10" s="47">
        <v>3</v>
      </c>
      <c r="AB10" s="47">
        <v>7</v>
      </c>
      <c r="AC10" s="55">
        <v>2</v>
      </c>
      <c r="AD10" s="48" t="s">
        <v>53</v>
      </c>
    </row>
    <row r="11" spans="2:30" ht="30" customHeight="1" x14ac:dyDescent="0.25">
      <c r="B11" s="10">
        <v>1</v>
      </c>
      <c r="C11" s="11" t="s">
        <v>98</v>
      </c>
      <c r="D11" s="47">
        <f t="shared" si="0"/>
        <v>4</v>
      </c>
      <c r="E11" s="47">
        <f t="shared" si="1"/>
        <v>10</v>
      </c>
      <c r="F11" s="47">
        <v>0</v>
      </c>
      <c r="G11" s="47">
        <v>1</v>
      </c>
      <c r="H11" s="47">
        <v>1</v>
      </c>
      <c r="I11" s="48">
        <v>2</v>
      </c>
      <c r="J11" s="79">
        <f t="shared" si="2"/>
        <v>25</v>
      </c>
      <c r="K11" s="49">
        <f t="shared" si="11"/>
        <v>2</v>
      </c>
      <c r="L11" s="50">
        <f t="shared" si="12"/>
        <v>3</v>
      </c>
      <c r="M11" s="50">
        <f t="shared" si="3"/>
        <v>5</v>
      </c>
      <c r="N11" s="51">
        <f t="shared" si="4"/>
        <v>40</v>
      </c>
      <c r="O11" s="52">
        <v>2</v>
      </c>
      <c r="P11" s="53">
        <v>3</v>
      </c>
      <c r="Q11" s="53">
        <f t="shared" si="5"/>
        <v>5</v>
      </c>
      <c r="R11" s="54">
        <f t="shared" si="6"/>
        <v>40</v>
      </c>
      <c r="S11" s="50">
        <v>0</v>
      </c>
      <c r="T11" s="50">
        <v>0</v>
      </c>
      <c r="U11" s="50">
        <f t="shared" si="7"/>
        <v>0</v>
      </c>
      <c r="V11" s="51">
        <f t="shared" si="8"/>
        <v>0</v>
      </c>
      <c r="W11" s="53">
        <v>0</v>
      </c>
      <c r="X11" s="53">
        <v>0</v>
      </c>
      <c r="Y11" s="53">
        <f t="shared" si="9"/>
        <v>0</v>
      </c>
      <c r="Z11" s="54">
        <f t="shared" si="10"/>
        <v>0</v>
      </c>
      <c r="AA11" s="47">
        <v>4</v>
      </c>
      <c r="AB11" s="47">
        <v>6</v>
      </c>
      <c r="AC11" s="55">
        <v>2</v>
      </c>
      <c r="AD11" s="48" t="s">
        <v>53</v>
      </c>
    </row>
    <row r="12" spans="2:30" ht="30" customHeight="1" x14ac:dyDescent="0.25">
      <c r="B12" s="10">
        <v>5</v>
      </c>
      <c r="C12" s="11" t="s">
        <v>8</v>
      </c>
      <c r="D12" s="47">
        <f t="shared" si="0"/>
        <v>3</v>
      </c>
      <c r="E12" s="47">
        <f t="shared" si="1"/>
        <v>4</v>
      </c>
      <c r="F12" s="47">
        <v>0</v>
      </c>
      <c r="G12" s="47">
        <v>5</v>
      </c>
      <c r="H12" s="47">
        <v>0</v>
      </c>
      <c r="I12" s="48">
        <v>2</v>
      </c>
      <c r="J12" s="79">
        <f t="shared" si="2"/>
        <v>14</v>
      </c>
      <c r="K12" s="49">
        <f t="shared" si="11"/>
        <v>1</v>
      </c>
      <c r="L12" s="50">
        <f t="shared" si="12"/>
        <v>5</v>
      </c>
      <c r="M12" s="50">
        <f t="shared" si="3"/>
        <v>6</v>
      </c>
      <c r="N12" s="51">
        <f t="shared" si="4"/>
        <v>16.666666666666664</v>
      </c>
      <c r="O12" s="52">
        <v>1</v>
      </c>
      <c r="P12" s="53">
        <v>2</v>
      </c>
      <c r="Q12" s="53">
        <f t="shared" si="5"/>
        <v>3</v>
      </c>
      <c r="R12" s="54">
        <f t="shared" si="6"/>
        <v>33.333333333333329</v>
      </c>
      <c r="S12" s="50">
        <v>0</v>
      </c>
      <c r="T12" s="50">
        <v>3</v>
      </c>
      <c r="U12" s="50">
        <f t="shared" si="7"/>
        <v>3</v>
      </c>
      <c r="V12" s="51">
        <f t="shared" si="8"/>
        <v>0</v>
      </c>
      <c r="W12" s="53">
        <v>1</v>
      </c>
      <c r="X12" s="53">
        <v>3</v>
      </c>
      <c r="Y12" s="53">
        <f t="shared" si="9"/>
        <v>4</v>
      </c>
      <c r="Z12" s="54">
        <f t="shared" si="10"/>
        <v>25</v>
      </c>
      <c r="AA12" s="47">
        <v>1</v>
      </c>
      <c r="AB12" s="47">
        <v>3</v>
      </c>
      <c r="AC12" s="55">
        <v>1</v>
      </c>
      <c r="AD12" s="48" t="s">
        <v>53</v>
      </c>
    </row>
    <row r="13" spans="2:30" ht="30" customHeight="1" x14ac:dyDescent="0.25">
      <c r="B13" s="10">
        <v>9</v>
      </c>
      <c r="C13" s="11" t="s">
        <v>3</v>
      </c>
      <c r="D13" s="47">
        <f t="shared" si="0"/>
        <v>4</v>
      </c>
      <c r="E13" s="47">
        <f t="shared" si="1"/>
        <v>3</v>
      </c>
      <c r="F13" s="47">
        <v>2</v>
      </c>
      <c r="G13" s="47">
        <v>2</v>
      </c>
      <c r="H13" s="47">
        <v>0</v>
      </c>
      <c r="I13" s="48">
        <v>5</v>
      </c>
      <c r="J13" s="79">
        <f t="shared" si="2"/>
        <v>9</v>
      </c>
      <c r="K13" s="49">
        <f t="shared" si="11"/>
        <v>2</v>
      </c>
      <c r="L13" s="50">
        <f t="shared" si="12"/>
        <v>5</v>
      </c>
      <c r="M13" s="50">
        <f t="shared" si="3"/>
        <v>7</v>
      </c>
      <c r="N13" s="51">
        <f t="shared" si="4"/>
        <v>28.571428571428569</v>
      </c>
      <c r="O13" s="52">
        <v>2</v>
      </c>
      <c r="P13" s="53">
        <v>3</v>
      </c>
      <c r="Q13" s="53">
        <f t="shared" si="5"/>
        <v>5</v>
      </c>
      <c r="R13" s="54">
        <f t="shared" si="6"/>
        <v>40</v>
      </c>
      <c r="S13" s="50">
        <v>0</v>
      </c>
      <c r="T13" s="50">
        <v>2</v>
      </c>
      <c r="U13" s="50">
        <f t="shared" si="7"/>
        <v>2</v>
      </c>
      <c r="V13" s="51">
        <f t="shared" si="8"/>
        <v>0</v>
      </c>
      <c r="W13" s="53">
        <v>0</v>
      </c>
      <c r="X13" s="53">
        <v>2</v>
      </c>
      <c r="Y13" s="53">
        <f t="shared" si="9"/>
        <v>2</v>
      </c>
      <c r="Z13" s="54">
        <f t="shared" si="10"/>
        <v>0</v>
      </c>
      <c r="AA13" s="47">
        <v>0</v>
      </c>
      <c r="AB13" s="47">
        <v>3</v>
      </c>
      <c r="AC13" s="55">
        <v>0</v>
      </c>
      <c r="AD13" s="48" t="s">
        <v>53</v>
      </c>
    </row>
    <row r="14" spans="2:30" ht="30" customHeight="1" x14ac:dyDescent="0.25">
      <c r="B14" s="10">
        <v>12</v>
      </c>
      <c r="C14" s="11" t="s">
        <v>7</v>
      </c>
      <c r="D14" s="47">
        <f t="shared" si="0"/>
        <v>3</v>
      </c>
      <c r="E14" s="47">
        <f t="shared" si="1"/>
        <v>4</v>
      </c>
      <c r="F14" s="47">
        <v>0</v>
      </c>
      <c r="G14" s="47">
        <v>0</v>
      </c>
      <c r="H14" s="47">
        <v>0</v>
      </c>
      <c r="I14" s="48">
        <v>2</v>
      </c>
      <c r="J14" s="79">
        <f t="shared" si="2"/>
        <v>9</v>
      </c>
      <c r="K14" s="49">
        <f t="shared" si="11"/>
        <v>1</v>
      </c>
      <c r="L14" s="50">
        <f t="shared" si="12"/>
        <v>5</v>
      </c>
      <c r="M14" s="50">
        <f t="shared" si="3"/>
        <v>6</v>
      </c>
      <c r="N14" s="51">
        <f t="shared" si="4"/>
        <v>16.666666666666664</v>
      </c>
      <c r="O14" s="52">
        <v>1</v>
      </c>
      <c r="P14" s="53">
        <v>4</v>
      </c>
      <c r="Q14" s="53">
        <f t="shared" si="5"/>
        <v>5</v>
      </c>
      <c r="R14" s="54">
        <f t="shared" si="6"/>
        <v>20</v>
      </c>
      <c r="S14" s="50">
        <v>0</v>
      </c>
      <c r="T14" s="50">
        <v>1</v>
      </c>
      <c r="U14" s="50">
        <f t="shared" si="7"/>
        <v>1</v>
      </c>
      <c r="V14" s="51">
        <f t="shared" si="8"/>
        <v>0</v>
      </c>
      <c r="W14" s="53">
        <v>1</v>
      </c>
      <c r="X14" s="53">
        <v>1</v>
      </c>
      <c r="Y14" s="53">
        <f t="shared" si="9"/>
        <v>2</v>
      </c>
      <c r="Z14" s="54">
        <f t="shared" si="10"/>
        <v>50</v>
      </c>
      <c r="AA14" s="47">
        <v>1</v>
      </c>
      <c r="AB14" s="47">
        <v>3</v>
      </c>
      <c r="AC14" s="55">
        <v>2</v>
      </c>
      <c r="AD14" s="48" t="s">
        <v>53</v>
      </c>
    </row>
    <row r="15" spans="2:30" ht="30" customHeight="1" x14ac:dyDescent="0.25">
      <c r="B15" s="10">
        <v>8</v>
      </c>
      <c r="C15" s="11" t="s">
        <v>1</v>
      </c>
      <c r="D15" s="47">
        <f t="shared" si="0"/>
        <v>3</v>
      </c>
      <c r="E15" s="47">
        <f t="shared" si="1"/>
        <v>2</v>
      </c>
      <c r="F15" s="47">
        <v>0</v>
      </c>
      <c r="G15" s="47">
        <v>2</v>
      </c>
      <c r="H15" s="47">
        <v>0</v>
      </c>
      <c r="I15" s="48">
        <v>3</v>
      </c>
      <c r="J15" s="79">
        <f t="shared" si="2"/>
        <v>6</v>
      </c>
      <c r="K15" s="49">
        <f t="shared" si="11"/>
        <v>1</v>
      </c>
      <c r="L15" s="50">
        <f t="shared" si="12"/>
        <v>7</v>
      </c>
      <c r="M15" s="50">
        <f t="shared" si="3"/>
        <v>8</v>
      </c>
      <c r="N15" s="51">
        <f t="shared" si="4"/>
        <v>12.5</v>
      </c>
      <c r="O15" s="52">
        <v>1</v>
      </c>
      <c r="P15" s="53">
        <v>6</v>
      </c>
      <c r="Q15" s="53">
        <f t="shared" si="5"/>
        <v>7</v>
      </c>
      <c r="R15" s="54">
        <f t="shared" si="6"/>
        <v>14.285714285714285</v>
      </c>
      <c r="S15" s="50">
        <v>0</v>
      </c>
      <c r="T15" s="50">
        <v>1</v>
      </c>
      <c r="U15" s="50">
        <f t="shared" si="7"/>
        <v>1</v>
      </c>
      <c r="V15" s="51">
        <f t="shared" si="8"/>
        <v>0</v>
      </c>
      <c r="W15" s="53">
        <v>1</v>
      </c>
      <c r="X15" s="53">
        <v>1</v>
      </c>
      <c r="Y15" s="53">
        <f t="shared" si="9"/>
        <v>2</v>
      </c>
      <c r="Z15" s="54">
        <f t="shared" si="10"/>
        <v>50</v>
      </c>
      <c r="AA15" s="47">
        <v>0</v>
      </c>
      <c r="AB15" s="47">
        <v>2</v>
      </c>
      <c r="AC15" s="55">
        <v>4</v>
      </c>
      <c r="AD15" s="48" t="s">
        <v>53</v>
      </c>
    </row>
    <row r="16" spans="2:30" ht="30" customHeight="1" x14ac:dyDescent="0.25">
      <c r="B16" s="10">
        <v>7</v>
      </c>
      <c r="C16" s="11" t="s">
        <v>11</v>
      </c>
      <c r="D16" s="47">
        <f t="shared" si="0"/>
        <v>2</v>
      </c>
      <c r="E16" s="47">
        <f t="shared" si="1"/>
        <v>2</v>
      </c>
      <c r="F16" s="47">
        <v>0</v>
      </c>
      <c r="G16" s="47">
        <v>1</v>
      </c>
      <c r="H16" s="47">
        <v>0</v>
      </c>
      <c r="I16" s="48">
        <v>2</v>
      </c>
      <c r="J16" s="79">
        <f t="shared" si="2"/>
        <v>5</v>
      </c>
      <c r="K16" s="49">
        <f t="shared" si="11"/>
        <v>1</v>
      </c>
      <c r="L16" s="50">
        <f t="shared" si="12"/>
        <v>1</v>
      </c>
      <c r="M16" s="50">
        <f t="shared" si="3"/>
        <v>2</v>
      </c>
      <c r="N16" s="51">
        <f t="shared" si="4"/>
        <v>50</v>
      </c>
      <c r="O16" s="52">
        <v>1</v>
      </c>
      <c r="P16" s="53">
        <v>1</v>
      </c>
      <c r="Q16" s="53">
        <f t="shared" si="5"/>
        <v>2</v>
      </c>
      <c r="R16" s="54">
        <f t="shared" si="6"/>
        <v>50</v>
      </c>
      <c r="S16" s="50">
        <v>0</v>
      </c>
      <c r="T16" s="50">
        <v>0</v>
      </c>
      <c r="U16" s="50">
        <f t="shared" si="7"/>
        <v>0</v>
      </c>
      <c r="V16" s="51">
        <f t="shared" si="8"/>
        <v>0</v>
      </c>
      <c r="W16" s="53">
        <v>0</v>
      </c>
      <c r="X16" s="53">
        <v>1</v>
      </c>
      <c r="Y16" s="53">
        <f t="shared" si="9"/>
        <v>1</v>
      </c>
      <c r="Z16" s="54">
        <f t="shared" si="10"/>
        <v>0</v>
      </c>
      <c r="AA16" s="47">
        <v>0</v>
      </c>
      <c r="AB16" s="47">
        <v>2</v>
      </c>
      <c r="AC16" s="55">
        <v>4</v>
      </c>
      <c r="AD16" s="48" t="s">
        <v>53</v>
      </c>
    </row>
    <row r="17" spans="2:30" ht="30" customHeight="1" x14ac:dyDescent="0.25">
      <c r="B17" s="10">
        <v>10</v>
      </c>
      <c r="C17" s="11" t="s">
        <v>10</v>
      </c>
      <c r="D17" s="47">
        <f t="shared" si="0"/>
        <v>2</v>
      </c>
      <c r="E17" s="47">
        <f t="shared" si="1"/>
        <v>0</v>
      </c>
      <c r="F17" s="47">
        <v>0</v>
      </c>
      <c r="G17" s="47">
        <v>4</v>
      </c>
      <c r="H17" s="47">
        <v>0</v>
      </c>
      <c r="I17" s="48">
        <v>1</v>
      </c>
      <c r="J17" s="79">
        <f t="shared" si="2"/>
        <v>5</v>
      </c>
      <c r="K17" s="49">
        <f t="shared" si="11"/>
        <v>1</v>
      </c>
      <c r="L17" s="50">
        <f t="shared" si="12"/>
        <v>6</v>
      </c>
      <c r="M17" s="50">
        <f t="shared" si="3"/>
        <v>7</v>
      </c>
      <c r="N17" s="51">
        <f t="shared" si="4"/>
        <v>14.285714285714285</v>
      </c>
      <c r="O17" s="52">
        <v>1</v>
      </c>
      <c r="P17" s="53">
        <v>0</v>
      </c>
      <c r="Q17" s="53">
        <f t="shared" si="5"/>
        <v>1</v>
      </c>
      <c r="R17" s="54">
        <f t="shared" si="6"/>
        <v>100</v>
      </c>
      <c r="S17" s="50">
        <v>0</v>
      </c>
      <c r="T17" s="50">
        <v>6</v>
      </c>
      <c r="U17" s="50">
        <f t="shared" si="7"/>
        <v>6</v>
      </c>
      <c r="V17" s="51">
        <f t="shared" si="8"/>
        <v>0</v>
      </c>
      <c r="W17" s="53">
        <v>0</v>
      </c>
      <c r="X17" s="53">
        <v>0</v>
      </c>
      <c r="Y17" s="53">
        <f t="shared" si="9"/>
        <v>0</v>
      </c>
      <c r="Z17" s="54">
        <f t="shared" si="10"/>
        <v>0</v>
      </c>
      <c r="AA17" s="47">
        <v>0</v>
      </c>
      <c r="AB17" s="47">
        <v>0</v>
      </c>
      <c r="AC17" s="55">
        <v>5</v>
      </c>
      <c r="AD17" s="48" t="s">
        <v>53</v>
      </c>
    </row>
    <row r="18" spans="2:30" ht="30" customHeight="1" x14ac:dyDescent="0.25">
      <c r="B18" s="10">
        <v>11</v>
      </c>
      <c r="C18" s="11" t="s">
        <v>12</v>
      </c>
      <c r="D18" s="47">
        <f t="shared" si="0"/>
        <v>0</v>
      </c>
      <c r="E18" s="47">
        <f t="shared" si="1"/>
        <v>2</v>
      </c>
      <c r="F18" s="47">
        <v>0</v>
      </c>
      <c r="G18" s="47">
        <v>0</v>
      </c>
      <c r="H18" s="47">
        <v>0</v>
      </c>
      <c r="I18" s="48">
        <v>0</v>
      </c>
      <c r="J18" s="79">
        <f t="shared" si="2"/>
        <v>4</v>
      </c>
      <c r="K18" s="49">
        <f t="shared" si="11"/>
        <v>0</v>
      </c>
      <c r="L18" s="50">
        <f t="shared" si="12"/>
        <v>1</v>
      </c>
      <c r="M18" s="50">
        <f t="shared" si="3"/>
        <v>1</v>
      </c>
      <c r="N18" s="51">
        <f t="shared" si="4"/>
        <v>0</v>
      </c>
      <c r="O18" s="52">
        <v>0</v>
      </c>
      <c r="P18" s="53">
        <v>1</v>
      </c>
      <c r="Q18" s="53">
        <f t="shared" si="5"/>
        <v>1</v>
      </c>
      <c r="R18" s="54">
        <f t="shared" si="6"/>
        <v>0</v>
      </c>
      <c r="S18" s="50">
        <v>0</v>
      </c>
      <c r="T18" s="50">
        <v>0</v>
      </c>
      <c r="U18" s="50">
        <f t="shared" si="7"/>
        <v>0</v>
      </c>
      <c r="V18" s="51">
        <f t="shared" si="8"/>
        <v>0</v>
      </c>
      <c r="W18" s="53">
        <v>0</v>
      </c>
      <c r="X18" s="53">
        <v>0</v>
      </c>
      <c r="Y18" s="53">
        <f t="shared" si="9"/>
        <v>0</v>
      </c>
      <c r="Z18" s="54">
        <f t="shared" si="10"/>
        <v>0</v>
      </c>
      <c r="AA18" s="47">
        <v>1</v>
      </c>
      <c r="AB18" s="47">
        <v>1</v>
      </c>
      <c r="AC18" s="55">
        <v>0</v>
      </c>
      <c r="AD18" s="48" t="s">
        <v>53</v>
      </c>
    </row>
    <row r="19" spans="2:30" ht="30" customHeight="1" x14ac:dyDescent="0.25">
      <c r="B19" s="10">
        <v>15</v>
      </c>
      <c r="C19" s="11" t="s">
        <v>6</v>
      </c>
      <c r="D19" s="47">
        <f t="shared" si="0"/>
        <v>2</v>
      </c>
      <c r="E19" s="47">
        <f t="shared" si="1"/>
        <v>1</v>
      </c>
      <c r="F19" s="47">
        <v>0</v>
      </c>
      <c r="G19" s="47">
        <v>0</v>
      </c>
      <c r="H19" s="47">
        <v>0</v>
      </c>
      <c r="I19" s="48">
        <v>0</v>
      </c>
      <c r="J19" s="79">
        <f t="shared" si="2"/>
        <v>4</v>
      </c>
      <c r="K19" s="49">
        <f t="shared" si="11"/>
        <v>0</v>
      </c>
      <c r="L19" s="50">
        <f t="shared" si="12"/>
        <v>3</v>
      </c>
      <c r="M19" s="50">
        <f t="shared" si="3"/>
        <v>3</v>
      </c>
      <c r="N19" s="51">
        <f t="shared" si="4"/>
        <v>0</v>
      </c>
      <c r="O19" s="52">
        <v>0</v>
      </c>
      <c r="P19" s="53">
        <v>2</v>
      </c>
      <c r="Q19" s="53">
        <f t="shared" si="5"/>
        <v>2</v>
      </c>
      <c r="R19" s="54">
        <f t="shared" si="6"/>
        <v>0</v>
      </c>
      <c r="S19" s="50">
        <v>0</v>
      </c>
      <c r="T19" s="50">
        <v>1</v>
      </c>
      <c r="U19" s="50">
        <f t="shared" si="7"/>
        <v>1</v>
      </c>
      <c r="V19" s="51">
        <f t="shared" si="8"/>
        <v>0</v>
      </c>
      <c r="W19" s="53">
        <v>2</v>
      </c>
      <c r="X19" s="53">
        <v>4</v>
      </c>
      <c r="Y19" s="53">
        <f t="shared" si="9"/>
        <v>6</v>
      </c>
      <c r="Z19" s="54">
        <f t="shared" si="10"/>
        <v>33.333333333333329</v>
      </c>
      <c r="AA19" s="47">
        <v>0</v>
      </c>
      <c r="AB19" s="47">
        <v>1</v>
      </c>
      <c r="AC19" s="55">
        <v>2</v>
      </c>
      <c r="AD19" s="48" t="s">
        <v>53</v>
      </c>
    </row>
    <row r="20" spans="2:30" ht="30" customHeight="1" x14ac:dyDescent="0.25">
      <c r="B20" s="10">
        <v>4</v>
      </c>
      <c r="C20" s="11" t="s">
        <v>9</v>
      </c>
      <c r="D20" s="47">
        <f t="shared" si="0"/>
        <v>0</v>
      </c>
      <c r="E20" s="47">
        <f t="shared" si="1"/>
        <v>0</v>
      </c>
      <c r="F20" s="47">
        <v>0</v>
      </c>
      <c r="G20" s="47">
        <v>0</v>
      </c>
      <c r="H20" s="47">
        <v>0</v>
      </c>
      <c r="I20" s="48">
        <v>0</v>
      </c>
      <c r="J20" s="79">
        <f t="shared" si="2"/>
        <v>0</v>
      </c>
      <c r="K20" s="49">
        <f t="shared" si="11"/>
        <v>0</v>
      </c>
      <c r="L20" s="50">
        <f t="shared" si="12"/>
        <v>0</v>
      </c>
      <c r="M20" s="50">
        <f t="shared" si="3"/>
        <v>0</v>
      </c>
      <c r="N20" s="51">
        <f t="shared" si="4"/>
        <v>0</v>
      </c>
      <c r="O20" s="52">
        <v>0</v>
      </c>
      <c r="P20" s="53">
        <v>0</v>
      </c>
      <c r="Q20" s="53">
        <f t="shared" si="5"/>
        <v>0</v>
      </c>
      <c r="R20" s="54">
        <f t="shared" si="6"/>
        <v>0</v>
      </c>
      <c r="S20" s="50">
        <v>0</v>
      </c>
      <c r="T20" s="50">
        <v>0</v>
      </c>
      <c r="U20" s="50">
        <f t="shared" si="7"/>
        <v>0</v>
      </c>
      <c r="V20" s="51">
        <f t="shared" si="8"/>
        <v>0</v>
      </c>
      <c r="W20" s="53">
        <v>0</v>
      </c>
      <c r="X20" s="53">
        <v>0</v>
      </c>
      <c r="Y20" s="53">
        <f t="shared" si="9"/>
        <v>0</v>
      </c>
      <c r="Z20" s="54">
        <f t="shared" si="10"/>
        <v>0</v>
      </c>
      <c r="AA20" s="47">
        <v>0</v>
      </c>
      <c r="AB20" s="47">
        <v>0</v>
      </c>
      <c r="AC20" s="55">
        <v>1</v>
      </c>
      <c r="AD20" s="48" t="s">
        <v>53</v>
      </c>
    </row>
    <row r="21" spans="2:30" ht="30" customHeight="1" x14ac:dyDescent="0.25">
      <c r="B21" s="56">
        <v>2</v>
      </c>
      <c r="C21" s="57" t="s">
        <v>0</v>
      </c>
      <c r="D21" s="58">
        <f t="shared" si="0"/>
        <v>0</v>
      </c>
      <c r="E21" s="58">
        <f t="shared" si="1"/>
        <v>0</v>
      </c>
      <c r="F21" s="58">
        <v>0</v>
      </c>
      <c r="G21" s="58">
        <v>0</v>
      </c>
      <c r="H21" s="58">
        <v>0</v>
      </c>
      <c r="I21" s="59">
        <v>0</v>
      </c>
      <c r="J21" s="80">
        <f t="shared" si="2"/>
        <v>0</v>
      </c>
      <c r="K21" s="60">
        <f t="shared" si="11"/>
        <v>0</v>
      </c>
      <c r="L21" s="61">
        <f t="shared" si="12"/>
        <v>0</v>
      </c>
      <c r="M21" s="61">
        <f t="shared" si="3"/>
        <v>0</v>
      </c>
      <c r="N21" s="62">
        <f t="shared" si="4"/>
        <v>0</v>
      </c>
      <c r="O21" s="63">
        <v>0</v>
      </c>
      <c r="P21" s="64">
        <v>0</v>
      </c>
      <c r="Q21" s="64">
        <f t="shared" si="5"/>
        <v>0</v>
      </c>
      <c r="R21" s="65">
        <f t="shared" si="6"/>
        <v>0</v>
      </c>
      <c r="S21" s="61">
        <v>0</v>
      </c>
      <c r="T21" s="61">
        <v>0</v>
      </c>
      <c r="U21" s="61">
        <f t="shared" si="7"/>
        <v>0</v>
      </c>
      <c r="V21" s="62">
        <f t="shared" si="8"/>
        <v>0</v>
      </c>
      <c r="W21" s="64">
        <v>0</v>
      </c>
      <c r="X21" s="64">
        <v>0</v>
      </c>
      <c r="Y21" s="64">
        <f t="shared" si="9"/>
        <v>0</v>
      </c>
      <c r="Z21" s="65">
        <f t="shared" si="10"/>
        <v>0</v>
      </c>
      <c r="AA21" s="58">
        <v>0</v>
      </c>
      <c r="AB21" s="58">
        <v>0</v>
      </c>
      <c r="AC21" s="66">
        <v>0</v>
      </c>
      <c r="AD21" s="59" t="s">
        <v>53</v>
      </c>
    </row>
    <row r="22" spans="2:30" ht="30" customHeight="1" x14ac:dyDescent="0.25">
      <c r="B22" s="56">
        <v>3</v>
      </c>
      <c r="C22" s="57" t="s">
        <v>14</v>
      </c>
      <c r="D22" s="58">
        <f t="shared" si="0"/>
        <v>0</v>
      </c>
      <c r="E22" s="58">
        <f t="shared" si="1"/>
        <v>0</v>
      </c>
      <c r="F22" s="58">
        <v>0</v>
      </c>
      <c r="G22" s="58">
        <v>0</v>
      </c>
      <c r="H22" s="58">
        <v>0</v>
      </c>
      <c r="I22" s="59">
        <v>0</v>
      </c>
      <c r="J22" s="80">
        <f t="shared" si="2"/>
        <v>0</v>
      </c>
      <c r="K22" s="60">
        <f t="shared" si="11"/>
        <v>0</v>
      </c>
      <c r="L22" s="61">
        <f t="shared" si="12"/>
        <v>0</v>
      </c>
      <c r="M22" s="61">
        <f t="shared" si="3"/>
        <v>0</v>
      </c>
      <c r="N22" s="62">
        <f t="shared" si="4"/>
        <v>0</v>
      </c>
      <c r="O22" s="63">
        <v>0</v>
      </c>
      <c r="P22" s="64">
        <v>0</v>
      </c>
      <c r="Q22" s="64">
        <f t="shared" si="5"/>
        <v>0</v>
      </c>
      <c r="R22" s="65">
        <f t="shared" si="6"/>
        <v>0</v>
      </c>
      <c r="S22" s="61">
        <v>0</v>
      </c>
      <c r="T22" s="61">
        <v>0</v>
      </c>
      <c r="U22" s="61">
        <f t="shared" si="7"/>
        <v>0</v>
      </c>
      <c r="V22" s="62">
        <f t="shared" si="8"/>
        <v>0</v>
      </c>
      <c r="W22" s="64">
        <v>0</v>
      </c>
      <c r="X22" s="64">
        <v>0</v>
      </c>
      <c r="Y22" s="64">
        <f t="shared" si="9"/>
        <v>0</v>
      </c>
      <c r="Z22" s="65">
        <f t="shared" si="10"/>
        <v>0</v>
      </c>
      <c r="AA22" s="58">
        <v>0</v>
      </c>
      <c r="AB22" s="58">
        <v>0</v>
      </c>
      <c r="AC22" s="66">
        <v>0</v>
      </c>
      <c r="AD22" s="59" t="s">
        <v>53</v>
      </c>
    </row>
    <row r="23" spans="2:30" ht="30" customHeight="1" thickBot="1" x14ac:dyDescent="0.3">
      <c r="B23" s="166">
        <v>6</v>
      </c>
      <c r="C23" s="167" t="s">
        <v>2</v>
      </c>
      <c r="D23" s="168">
        <f t="shared" si="0"/>
        <v>0</v>
      </c>
      <c r="E23" s="168">
        <f t="shared" si="1"/>
        <v>0</v>
      </c>
      <c r="F23" s="168">
        <v>0</v>
      </c>
      <c r="G23" s="168">
        <v>0</v>
      </c>
      <c r="H23" s="168">
        <v>0</v>
      </c>
      <c r="I23" s="169">
        <v>0</v>
      </c>
      <c r="J23" s="170">
        <f t="shared" si="2"/>
        <v>0</v>
      </c>
      <c r="K23" s="171">
        <f t="shared" si="11"/>
        <v>0</v>
      </c>
      <c r="L23" s="172">
        <f t="shared" si="12"/>
        <v>0</v>
      </c>
      <c r="M23" s="172">
        <f t="shared" si="3"/>
        <v>0</v>
      </c>
      <c r="N23" s="173">
        <f t="shared" si="4"/>
        <v>0</v>
      </c>
      <c r="O23" s="174">
        <v>0</v>
      </c>
      <c r="P23" s="175">
        <v>0</v>
      </c>
      <c r="Q23" s="175">
        <f t="shared" si="5"/>
        <v>0</v>
      </c>
      <c r="R23" s="176">
        <f t="shared" si="6"/>
        <v>0</v>
      </c>
      <c r="S23" s="172">
        <v>0</v>
      </c>
      <c r="T23" s="172">
        <v>0</v>
      </c>
      <c r="U23" s="172">
        <f t="shared" si="7"/>
        <v>0</v>
      </c>
      <c r="V23" s="173">
        <f t="shared" si="8"/>
        <v>0</v>
      </c>
      <c r="W23" s="175">
        <v>0</v>
      </c>
      <c r="X23" s="175">
        <v>0</v>
      </c>
      <c r="Y23" s="175">
        <f t="shared" si="9"/>
        <v>0</v>
      </c>
      <c r="Z23" s="176">
        <f t="shared" si="10"/>
        <v>0</v>
      </c>
      <c r="AA23" s="168">
        <v>0</v>
      </c>
      <c r="AB23" s="168">
        <v>0</v>
      </c>
      <c r="AC23" s="177">
        <v>0</v>
      </c>
      <c r="AD23" s="169" t="s">
        <v>53</v>
      </c>
    </row>
    <row r="24" spans="2:30" ht="7.9" customHeight="1" thickTop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45</v>
      </c>
      <c r="E25" s="29">
        <f t="shared" si="13"/>
        <v>48</v>
      </c>
      <c r="F25" s="29">
        <f t="shared" si="13"/>
        <v>5</v>
      </c>
      <c r="G25" s="29">
        <f t="shared" si="13"/>
        <v>16</v>
      </c>
      <c r="H25" s="29">
        <f t="shared" si="13"/>
        <v>4</v>
      </c>
      <c r="I25" s="28">
        <f t="shared" si="13"/>
        <v>21</v>
      </c>
      <c r="J25" s="28">
        <f t="shared" si="13"/>
        <v>149</v>
      </c>
      <c r="K25" s="30">
        <f t="shared" si="13"/>
        <v>18</v>
      </c>
      <c r="L25" s="29">
        <f t="shared" si="13"/>
        <v>52</v>
      </c>
      <c r="M25" s="29">
        <f t="shared" si="13"/>
        <v>70</v>
      </c>
      <c r="N25" s="35">
        <f>IF(M25=0,0,(K25/(K25+L25)*100))</f>
        <v>25.714285714285712</v>
      </c>
      <c r="O25" s="27">
        <f>SUM(O9:O23)</f>
        <v>18</v>
      </c>
      <c r="P25" s="29">
        <f>SUM(P9:P23)</f>
        <v>37</v>
      </c>
      <c r="Q25" s="29">
        <f>SUM(Q9:Q23)</f>
        <v>55</v>
      </c>
      <c r="R25" s="35">
        <f t="shared" ref="R25" si="14">IF(Q25=0,0,(O25/(O25+P25)*100))</f>
        <v>32.727272727272727</v>
      </c>
      <c r="S25" s="29">
        <f>SUM(S9:S23)</f>
        <v>0</v>
      </c>
      <c r="T25" s="29">
        <f>SUM(T9:T23)</f>
        <v>15</v>
      </c>
      <c r="U25" s="29">
        <f>SUM(U9:U23)</f>
        <v>15</v>
      </c>
      <c r="V25" s="35">
        <f t="shared" ref="V25" si="15">IF(U25=0,0,(S25/(S25+T25)*100))</f>
        <v>0</v>
      </c>
      <c r="W25" s="29">
        <f>SUM(W9:W23)</f>
        <v>9</v>
      </c>
      <c r="X25" s="29">
        <f>SUM(X9:X23)</f>
        <v>17</v>
      </c>
      <c r="Y25" s="29">
        <f>SUM(Y9:Y23)</f>
        <v>26</v>
      </c>
      <c r="Z25" s="35">
        <f t="shared" ref="Z25" si="16">IF(Y25=0,0,(W25/(W25+X25)*100))</f>
        <v>34.615384615384613</v>
      </c>
      <c r="AA25" s="29">
        <f>SUM(AA9:AA23)</f>
        <v>14</v>
      </c>
      <c r="AB25" s="29">
        <f>SUM(AB9:AB23)</f>
        <v>34</v>
      </c>
      <c r="AC25" s="27">
        <f>SUM(AC9:AC23)</f>
        <v>25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2" xr:uid="{00000000-0009-0000-0000-00000F000000}">
    <sortState xmlns:xlrd2="http://schemas.microsoft.com/office/spreadsheetml/2017/richdata2" ref="B9:AD23">
      <sortCondition descending="1" ref="J8:J21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92D050"/>
    <pageSetUpPr fitToPage="1"/>
  </sheetPr>
  <dimension ref="B2:AD35"/>
  <sheetViews>
    <sheetView showGridLines="0" view="pageBreakPreview" zoomScale="85" zoomScaleNormal="50" zoomScaleSheetLayoutView="85" workbookViewId="0">
      <pane ySplit="7" topLeftCell="A11" activePane="bottomLeft" state="frozen"/>
      <selection activeCell="O16" sqref="O16"/>
      <selection pane="bottomLeft" activeCell="O16" sqref="O16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8" width="6.28515625" style="2" hidden="1" customWidth="1"/>
    <col min="29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129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130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164" t="s">
        <v>19</v>
      </c>
      <c r="L7" s="163" t="s">
        <v>20</v>
      </c>
      <c r="M7" s="163" t="s">
        <v>48</v>
      </c>
      <c r="N7" s="350"/>
      <c r="O7" s="164" t="s">
        <v>19</v>
      </c>
      <c r="P7" s="163" t="s">
        <v>20</v>
      </c>
      <c r="Q7" s="163" t="s">
        <v>48</v>
      </c>
      <c r="R7" s="330"/>
      <c r="S7" s="163" t="s">
        <v>19</v>
      </c>
      <c r="T7" s="163" t="s">
        <v>20</v>
      </c>
      <c r="U7" s="163" t="s">
        <v>48</v>
      </c>
      <c r="V7" s="330"/>
      <c r="W7" s="163" t="s">
        <v>19</v>
      </c>
      <c r="X7" s="163" t="s">
        <v>20</v>
      </c>
      <c r="Y7" s="163" t="s">
        <v>48</v>
      </c>
      <c r="Z7" s="330"/>
      <c r="AA7" s="330"/>
      <c r="AB7" s="330"/>
      <c r="AC7" s="347"/>
      <c r="AD7" s="341"/>
    </row>
    <row r="8" spans="2:30" ht="15" customHeight="1" x14ac:dyDescent="0.25">
      <c r="B8" s="96"/>
      <c r="C8" s="97"/>
      <c r="D8" s="98"/>
      <c r="E8" s="98"/>
      <c r="F8" s="98"/>
      <c r="G8" s="98"/>
      <c r="H8" s="98"/>
      <c r="I8" s="97"/>
      <c r="J8" s="97"/>
      <c r="K8" s="99"/>
      <c r="L8" s="98"/>
      <c r="M8" s="98"/>
      <c r="N8" s="99"/>
      <c r="O8" s="96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6"/>
      <c r="AD8" s="97"/>
    </row>
    <row r="9" spans="2:30" ht="30" customHeight="1" x14ac:dyDescent="0.25">
      <c r="B9" s="10">
        <v>8</v>
      </c>
      <c r="C9" s="11" t="s">
        <v>1</v>
      </c>
      <c r="D9" s="47">
        <f t="shared" ref="D9:D23" si="0">O9*2+S9*3+W9</f>
        <v>11</v>
      </c>
      <c r="E9" s="47">
        <f t="shared" ref="E9:E23" si="1">AB9+AA9</f>
        <v>7</v>
      </c>
      <c r="F9" s="47">
        <v>1</v>
      </c>
      <c r="G9" s="47">
        <v>5</v>
      </c>
      <c r="H9" s="47">
        <v>0</v>
      </c>
      <c r="I9" s="48">
        <v>3</v>
      </c>
      <c r="J9" s="79">
        <f t="shared" ref="J9:J23" si="2">D9+2*E9+F9+G9+2*H9-I9</f>
        <v>28</v>
      </c>
      <c r="K9" s="49">
        <f t="shared" ref="K9:K10" si="3">O9+S9+W9</f>
        <v>6</v>
      </c>
      <c r="L9" s="50">
        <f t="shared" ref="L9:L10" si="4">P9+T9+X9</f>
        <v>8</v>
      </c>
      <c r="M9" s="50">
        <f t="shared" ref="M9:M23" si="5">K9+L9</f>
        <v>14</v>
      </c>
      <c r="N9" s="51">
        <f t="shared" ref="N9:N23" si="6">IF(M9=0,0,(K9/(K9+L9)*100))</f>
        <v>42.857142857142854</v>
      </c>
      <c r="O9" s="52">
        <v>5</v>
      </c>
      <c r="P9" s="53">
        <v>6</v>
      </c>
      <c r="Q9" s="53">
        <f t="shared" ref="Q9:Q23" si="7">P9+O9</f>
        <v>11</v>
      </c>
      <c r="R9" s="54">
        <f t="shared" ref="R9:R23" si="8">IF(Q9=0,0,(O9/(O9+P9)*100))</f>
        <v>45.454545454545453</v>
      </c>
      <c r="S9" s="50">
        <v>0</v>
      </c>
      <c r="T9" s="50">
        <v>1</v>
      </c>
      <c r="U9" s="50">
        <f t="shared" ref="U9:U23" si="9">T9+S9</f>
        <v>1</v>
      </c>
      <c r="V9" s="51">
        <f t="shared" ref="V9:V23" si="10">IF(U9=0,0,(S9/(S9+T9)*100))</f>
        <v>0</v>
      </c>
      <c r="W9" s="53">
        <v>1</v>
      </c>
      <c r="X9" s="53">
        <v>1</v>
      </c>
      <c r="Y9" s="53">
        <f t="shared" ref="Y9:Y23" si="11">X9+W9</f>
        <v>2</v>
      </c>
      <c r="Z9" s="54">
        <f t="shared" ref="Z9:Z23" si="12">IF(Y9=0,0,(W9/(W9+X9)*100))</f>
        <v>50</v>
      </c>
      <c r="AA9" s="47">
        <v>5</v>
      </c>
      <c r="AB9" s="47">
        <v>2</v>
      </c>
      <c r="AC9" s="55"/>
      <c r="AD9" s="48" t="s">
        <v>53</v>
      </c>
    </row>
    <row r="10" spans="2:30" ht="30" customHeight="1" x14ac:dyDescent="0.25">
      <c r="B10" s="10">
        <v>13</v>
      </c>
      <c r="C10" s="11" t="s">
        <v>4</v>
      </c>
      <c r="D10" s="47">
        <f t="shared" si="0"/>
        <v>17</v>
      </c>
      <c r="E10" s="47">
        <f t="shared" si="1"/>
        <v>3</v>
      </c>
      <c r="F10" s="47">
        <v>0</v>
      </c>
      <c r="G10" s="47">
        <v>2</v>
      </c>
      <c r="H10" s="47">
        <v>0</v>
      </c>
      <c r="I10" s="48">
        <v>1</v>
      </c>
      <c r="J10" s="79">
        <f t="shared" si="2"/>
        <v>24</v>
      </c>
      <c r="K10" s="49">
        <f t="shared" si="3"/>
        <v>10</v>
      </c>
      <c r="L10" s="50">
        <f t="shared" si="4"/>
        <v>8</v>
      </c>
      <c r="M10" s="50">
        <f t="shared" si="5"/>
        <v>18</v>
      </c>
      <c r="N10" s="51">
        <f t="shared" si="6"/>
        <v>55.555555555555557</v>
      </c>
      <c r="O10" s="52">
        <v>7</v>
      </c>
      <c r="P10" s="53">
        <v>2</v>
      </c>
      <c r="Q10" s="53">
        <f t="shared" si="7"/>
        <v>9</v>
      </c>
      <c r="R10" s="54">
        <f t="shared" si="8"/>
        <v>77.777777777777786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3</v>
      </c>
      <c r="X10" s="53">
        <v>6</v>
      </c>
      <c r="Y10" s="53">
        <f t="shared" si="11"/>
        <v>9</v>
      </c>
      <c r="Z10" s="54">
        <f t="shared" si="12"/>
        <v>33.333333333333329</v>
      </c>
      <c r="AA10" s="47">
        <v>0</v>
      </c>
      <c r="AB10" s="47">
        <v>3</v>
      </c>
      <c r="AC10" s="55"/>
      <c r="AD10" s="48" t="s">
        <v>53</v>
      </c>
    </row>
    <row r="11" spans="2:30" ht="30" customHeight="1" x14ac:dyDescent="0.25">
      <c r="B11" s="10">
        <v>1</v>
      </c>
      <c r="C11" s="11" t="s">
        <v>98</v>
      </c>
      <c r="D11" s="47">
        <f t="shared" si="0"/>
        <v>10</v>
      </c>
      <c r="E11" s="47">
        <f t="shared" si="1"/>
        <v>5</v>
      </c>
      <c r="F11" s="47">
        <v>0</v>
      </c>
      <c r="G11" s="47">
        <v>1</v>
      </c>
      <c r="H11" s="47">
        <v>0</v>
      </c>
      <c r="I11" s="48">
        <v>0</v>
      </c>
      <c r="J11" s="79">
        <f t="shared" si="2"/>
        <v>21</v>
      </c>
      <c r="K11" s="49">
        <f>O11+S11</f>
        <v>5</v>
      </c>
      <c r="L11" s="50">
        <f>P11+T11</f>
        <v>3</v>
      </c>
      <c r="M11" s="50">
        <f t="shared" si="5"/>
        <v>8</v>
      </c>
      <c r="N11" s="51">
        <f t="shared" si="6"/>
        <v>62.5</v>
      </c>
      <c r="O11" s="52">
        <v>5</v>
      </c>
      <c r="P11" s="53">
        <v>3</v>
      </c>
      <c r="Q11" s="53">
        <f t="shared" si="7"/>
        <v>8</v>
      </c>
      <c r="R11" s="54">
        <f t="shared" si="8"/>
        <v>62.5</v>
      </c>
      <c r="S11" s="50">
        <v>0</v>
      </c>
      <c r="T11" s="50">
        <v>0</v>
      </c>
      <c r="U11" s="50">
        <f t="shared" si="9"/>
        <v>0</v>
      </c>
      <c r="V11" s="51">
        <f t="shared" si="10"/>
        <v>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47">
        <v>2</v>
      </c>
      <c r="AB11" s="47">
        <v>3</v>
      </c>
      <c r="AC11" s="55"/>
      <c r="AD11" s="48" t="s">
        <v>53</v>
      </c>
    </row>
    <row r="12" spans="2:30" ht="30" customHeight="1" x14ac:dyDescent="0.25">
      <c r="B12" s="10">
        <v>2</v>
      </c>
      <c r="C12" s="11" t="s">
        <v>0</v>
      </c>
      <c r="D12" s="47">
        <f t="shared" si="0"/>
        <v>4</v>
      </c>
      <c r="E12" s="47">
        <f t="shared" si="1"/>
        <v>7</v>
      </c>
      <c r="F12" s="47">
        <v>2</v>
      </c>
      <c r="G12" s="47">
        <v>1</v>
      </c>
      <c r="H12" s="47">
        <v>0</v>
      </c>
      <c r="I12" s="48">
        <v>1</v>
      </c>
      <c r="J12" s="79">
        <f t="shared" si="2"/>
        <v>20</v>
      </c>
      <c r="K12" s="49">
        <f t="shared" ref="K12:K23" si="13">O12+S12</f>
        <v>2</v>
      </c>
      <c r="L12" s="50">
        <f t="shared" ref="L12:L23" si="14">P12+T12</f>
        <v>0</v>
      </c>
      <c r="M12" s="50">
        <f t="shared" si="5"/>
        <v>2</v>
      </c>
      <c r="N12" s="51">
        <f t="shared" si="6"/>
        <v>100</v>
      </c>
      <c r="O12" s="52">
        <v>2</v>
      </c>
      <c r="P12" s="53">
        <v>0</v>
      </c>
      <c r="Q12" s="53">
        <f t="shared" si="7"/>
        <v>2</v>
      </c>
      <c r="R12" s="54">
        <f t="shared" si="8"/>
        <v>100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0</v>
      </c>
      <c r="X12" s="53">
        <v>0</v>
      </c>
      <c r="Y12" s="53">
        <f t="shared" si="11"/>
        <v>0</v>
      </c>
      <c r="Z12" s="54">
        <f t="shared" si="12"/>
        <v>0</v>
      </c>
      <c r="AA12" s="47">
        <v>3</v>
      </c>
      <c r="AB12" s="47">
        <v>4</v>
      </c>
      <c r="AC12" s="55"/>
      <c r="AD12" s="48" t="s">
        <v>53</v>
      </c>
    </row>
    <row r="13" spans="2:30" ht="30" customHeight="1" x14ac:dyDescent="0.25">
      <c r="B13" s="10">
        <v>14</v>
      </c>
      <c r="C13" s="11" t="s">
        <v>5</v>
      </c>
      <c r="D13" s="47">
        <f t="shared" si="0"/>
        <v>11</v>
      </c>
      <c r="E13" s="47">
        <f t="shared" si="1"/>
        <v>2</v>
      </c>
      <c r="F13" s="47">
        <v>0</v>
      </c>
      <c r="G13" s="47">
        <v>2</v>
      </c>
      <c r="H13" s="47">
        <v>0</v>
      </c>
      <c r="I13" s="48">
        <v>1</v>
      </c>
      <c r="J13" s="79">
        <f t="shared" si="2"/>
        <v>16</v>
      </c>
      <c r="K13" s="49">
        <f t="shared" si="13"/>
        <v>4</v>
      </c>
      <c r="L13" s="50">
        <f t="shared" si="14"/>
        <v>7</v>
      </c>
      <c r="M13" s="50">
        <f t="shared" si="5"/>
        <v>11</v>
      </c>
      <c r="N13" s="51">
        <f t="shared" si="6"/>
        <v>36.363636363636367</v>
      </c>
      <c r="O13" s="52">
        <v>4</v>
      </c>
      <c r="P13" s="53">
        <v>7</v>
      </c>
      <c r="Q13" s="53">
        <f t="shared" si="7"/>
        <v>11</v>
      </c>
      <c r="R13" s="54">
        <f t="shared" si="8"/>
        <v>36.363636363636367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3</v>
      </c>
      <c r="X13" s="53">
        <v>2</v>
      </c>
      <c r="Y13" s="53">
        <f t="shared" si="11"/>
        <v>5</v>
      </c>
      <c r="Z13" s="54">
        <f t="shared" si="12"/>
        <v>60</v>
      </c>
      <c r="AA13" s="47">
        <v>0</v>
      </c>
      <c r="AB13" s="47">
        <v>2</v>
      </c>
      <c r="AC13" s="55"/>
      <c r="AD13" s="48" t="s">
        <v>53</v>
      </c>
    </row>
    <row r="14" spans="2:30" ht="30" customHeight="1" x14ac:dyDescent="0.25">
      <c r="B14" s="10">
        <v>10</v>
      </c>
      <c r="C14" s="11" t="s">
        <v>10</v>
      </c>
      <c r="D14" s="47">
        <f t="shared" si="0"/>
        <v>5</v>
      </c>
      <c r="E14" s="47">
        <f t="shared" si="1"/>
        <v>3</v>
      </c>
      <c r="F14" s="47">
        <v>1</v>
      </c>
      <c r="G14" s="47">
        <v>1</v>
      </c>
      <c r="H14" s="47">
        <v>0</v>
      </c>
      <c r="I14" s="48">
        <v>0</v>
      </c>
      <c r="J14" s="79">
        <f t="shared" si="2"/>
        <v>13</v>
      </c>
      <c r="K14" s="49">
        <f t="shared" si="13"/>
        <v>1</v>
      </c>
      <c r="L14" s="50">
        <f t="shared" si="14"/>
        <v>6</v>
      </c>
      <c r="M14" s="50">
        <f t="shared" si="5"/>
        <v>7</v>
      </c>
      <c r="N14" s="51">
        <f t="shared" si="6"/>
        <v>14.285714285714285</v>
      </c>
      <c r="O14" s="52">
        <v>0</v>
      </c>
      <c r="P14" s="53">
        <v>1</v>
      </c>
      <c r="Q14" s="53">
        <f t="shared" si="7"/>
        <v>1</v>
      </c>
      <c r="R14" s="54">
        <f t="shared" si="8"/>
        <v>0</v>
      </c>
      <c r="S14" s="50">
        <v>1</v>
      </c>
      <c r="T14" s="50">
        <v>5</v>
      </c>
      <c r="U14" s="50">
        <f t="shared" si="9"/>
        <v>6</v>
      </c>
      <c r="V14" s="51">
        <f t="shared" si="10"/>
        <v>16.666666666666664</v>
      </c>
      <c r="W14" s="53">
        <v>2</v>
      </c>
      <c r="X14" s="53">
        <v>0</v>
      </c>
      <c r="Y14" s="53">
        <f t="shared" si="11"/>
        <v>2</v>
      </c>
      <c r="Z14" s="54">
        <f t="shared" si="12"/>
        <v>100</v>
      </c>
      <c r="AA14" s="47">
        <v>1</v>
      </c>
      <c r="AB14" s="47">
        <v>2</v>
      </c>
      <c r="AC14" s="55"/>
      <c r="AD14" s="48" t="s">
        <v>53</v>
      </c>
    </row>
    <row r="15" spans="2:30" ht="30" customHeight="1" x14ac:dyDescent="0.25">
      <c r="B15" s="10">
        <v>6</v>
      </c>
      <c r="C15" s="11" t="s">
        <v>2</v>
      </c>
      <c r="D15" s="47">
        <f t="shared" si="0"/>
        <v>0</v>
      </c>
      <c r="E15" s="47">
        <f t="shared" si="1"/>
        <v>2</v>
      </c>
      <c r="F15" s="47">
        <v>4</v>
      </c>
      <c r="G15" s="47">
        <v>1</v>
      </c>
      <c r="H15" s="47">
        <v>1</v>
      </c>
      <c r="I15" s="48">
        <v>2</v>
      </c>
      <c r="J15" s="79">
        <f t="shared" si="2"/>
        <v>9</v>
      </c>
      <c r="K15" s="49">
        <f t="shared" si="13"/>
        <v>0</v>
      </c>
      <c r="L15" s="50">
        <f t="shared" si="14"/>
        <v>0</v>
      </c>
      <c r="M15" s="50">
        <f t="shared" si="5"/>
        <v>0</v>
      </c>
      <c r="N15" s="51">
        <f t="shared" si="6"/>
        <v>0</v>
      </c>
      <c r="O15" s="52">
        <v>0</v>
      </c>
      <c r="P15" s="53">
        <v>0</v>
      </c>
      <c r="Q15" s="53">
        <f t="shared" si="7"/>
        <v>0</v>
      </c>
      <c r="R15" s="54">
        <f t="shared" si="8"/>
        <v>0</v>
      </c>
      <c r="S15" s="50">
        <v>0</v>
      </c>
      <c r="T15" s="50">
        <v>0</v>
      </c>
      <c r="U15" s="50">
        <f t="shared" si="9"/>
        <v>0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47">
        <v>0</v>
      </c>
      <c r="AB15" s="47">
        <v>2</v>
      </c>
      <c r="AC15" s="55"/>
      <c r="AD15" s="48" t="s">
        <v>53</v>
      </c>
    </row>
    <row r="16" spans="2:30" ht="30" customHeight="1" x14ac:dyDescent="0.25">
      <c r="B16" s="10">
        <v>5</v>
      </c>
      <c r="C16" s="11" t="s">
        <v>8</v>
      </c>
      <c r="D16" s="47">
        <f t="shared" si="0"/>
        <v>3</v>
      </c>
      <c r="E16" s="47">
        <f t="shared" si="1"/>
        <v>1</v>
      </c>
      <c r="F16" s="47">
        <v>0</v>
      </c>
      <c r="G16" s="47">
        <v>1</v>
      </c>
      <c r="H16" s="47">
        <v>0</v>
      </c>
      <c r="I16" s="48">
        <v>1</v>
      </c>
      <c r="J16" s="79">
        <f t="shared" si="2"/>
        <v>5</v>
      </c>
      <c r="K16" s="49">
        <f t="shared" si="13"/>
        <v>1</v>
      </c>
      <c r="L16" s="50">
        <f t="shared" si="14"/>
        <v>4</v>
      </c>
      <c r="M16" s="50">
        <f t="shared" si="5"/>
        <v>5</v>
      </c>
      <c r="N16" s="51">
        <f t="shared" si="6"/>
        <v>20</v>
      </c>
      <c r="O16" s="52">
        <v>1</v>
      </c>
      <c r="P16" s="53">
        <v>2</v>
      </c>
      <c r="Q16" s="53">
        <f t="shared" si="7"/>
        <v>3</v>
      </c>
      <c r="R16" s="54">
        <f t="shared" si="8"/>
        <v>33.333333333333329</v>
      </c>
      <c r="S16" s="50">
        <v>0</v>
      </c>
      <c r="T16" s="50">
        <v>2</v>
      </c>
      <c r="U16" s="50">
        <f t="shared" si="9"/>
        <v>2</v>
      </c>
      <c r="V16" s="51">
        <f t="shared" si="10"/>
        <v>0</v>
      </c>
      <c r="W16" s="53">
        <v>1</v>
      </c>
      <c r="X16" s="53">
        <v>1</v>
      </c>
      <c r="Y16" s="53">
        <f t="shared" si="11"/>
        <v>2</v>
      </c>
      <c r="Z16" s="54">
        <f t="shared" si="12"/>
        <v>50</v>
      </c>
      <c r="AA16" s="47">
        <v>0</v>
      </c>
      <c r="AB16" s="47">
        <v>1</v>
      </c>
      <c r="AC16" s="55"/>
      <c r="AD16" s="48" t="s">
        <v>53</v>
      </c>
    </row>
    <row r="17" spans="2:30" ht="30" customHeight="1" x14ac:dyDescent="0.25">
      <c r="B17" s="10">
        <v>11</v>
      </c>
      <c r="C17" s="11" t="s">
        <v>12</v>
      </c>
      <c r="D17" s="47">
        <f t="shared" si="0"/>
        <v>0</v>
      </c>
      <c r="E17" s="47">
        <f t="shared" si="1"/>
        <v>0</v>
      </c>
      <c r="F17" s="47">
        <v>0</v>
      </c>
      <c r="G17" s="47">
        <v>0</v>
      </c>
      <c r="H17" s="47">
        <v>0</v>
      </c>
      <c r="I17" s="48">
        <v>0</v>
      </c>
      <c r="J17" s="79">
        <f t="shared" si="2"/>
        <v>0</v>
      </c>
      <c r="K17" s="49">
        <f t="shared" si="13"/>
        <v>0</v>
      </c>
      <c r="L17" s="50">
        <f t="shared" si="14"/>
        <v>0</v>
      </c>
      <c r="M17" s="50">
        <f t="shared" si="5"/>
        <v>0</v>
      </c>
      <c r="N17" s="51">
        <f t="shared" si="6"/>
        <v>0</v>
      </c>
      <c r="O17" s="52">
        <v>0</v>
      </c>
      <c r="P17" s="53">
        <v>0</v>
      </c>
      <c r="Q17" s="53">
        <f t="shared" si="7"/>
        <v>0</v>
      </c>
      <c r="R17" s="54">
        <f t="shared" si="8"/>
        <v>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47">
        <v>0</v>
      </c>
      <c r="AB17" s="47">
        <v>0</v>
      </c>
      <c r="AC17" s="55"/>
      <c r="AD17" s="48" t="s">
        <v>53</v>
      </c>
    </row>
    <row r="18" spans="2:30" ht="30" customHeight="1" thickBot="1" x14ac:dyDescent="0.3">
      <c r="B18" s="180">
        <v>3</v>
      </c>
      <c r="C18" s="181" t="s">
        <v>14</v>
      </c>
      <c r="D18" s="182">
        <f t="shared" si="0"/>
        <v>0</v>
      </c>
      <c r="E18" s="182">
        <f t="shared" si="1"/>
        <v>0</v>
      </c>
      <c r="F18" s="182">
        <v>0</v>
      </c>
      <c r="G18" s="182">
        <v>0</v>
      </c>
      <c r="H18" s="182">
        <v>0</v>
      </c>
      <c r="I18" s="183">
        <v>1</v>
      </c>
      <c r="J18" s="184">
        <f t="shared" si="2"/>
        <v>-1</v>
      </c>
      <c r="K18" s="185">
        <f t="shared" si="13"/>
        <v>0</v>
      </c>
      <c r="L18" s="186">
        <f t="shared" si="14"/>
        <v>0</v>
      </c>
      <c r="M18" s="186">
        <f t="shared" si="5"/>
        <v>0</v>
      </c>
      <c r="N18" s="187">
        <f t="shared" si="6"/>
        <v>0</v>
      </c>
      <c r="O18" s="188">
        <v>0</v>
      </c>
      <c r="P18" s="189">
        <v>0</v>
      </c>
      <c r="Q18" s="189">
        <f t="shared" si="7"/>
        <v>0</v>
      </c>
      <c r="R18" s="190">
        <f t="shared" si="8"/>
        <v>0</v>
      </c>
      <c r="S18" s="186">
        <v>0</v>
      </c>
      <c r="T18" s="186">
        <v>0</v>
      </c>
      <c r="U18" s="186">
        <f t="shared" si="9"/>
        <v>0</v>
      </c>
      <c r="V18" s="187">
        <f t="shared" si="10"/>
        <v>0</v>
      </c>
      <c r="W18" s="189">
        <v>0</v>
      </c>
      <c r="X18" s="189">
        <v>0</v>
      </c>
      <c r="Y18" s="189">
        <f t="shared" si="11"/>
        <v>0</v>
      </c>
      <c r="Z18" s="190">
        <f t="shared" si="12"/>
        <v>0</v>
      </c>
      <c r="AA18" s="182">
        <v>0</v>
      </c>
      <c r="AB18" s="182">
        <v>0</v>
      </c>
      <c r="AC18" s="191"/>
      <c r="AD18" s="183" t="s">
        <v>53</v>
      </c>
    </row>
    <row r="19" spans="2:30" ht="30" customHeight="1" thickTop="1" x14ac:dyDescent="0.25">
      <c r="B19" s="56">
        <v>4</v>
      </c>
      <c r="C19" s="57" t="s">
        <v>9</v>
      </c>
      <c r="D19" s="58">
        <f t="shared" si="0"/>
        <v>0</v>
      </c>
      <c r="E19" s="58">
        <f t="shared" si="1"/>
        <v>0</v>
      </c>
      <c r="F19" s="58">
        <v>0</v>
      </c>
      <c r="G19" s="58">
        <v>0</v>
      </c>
      <c r="H19" s="58">
        <v>0</v>
      </c>
      <c r="I19" s="59">
        <v>0</v>
      </c>
      <c r="J19" s="80">
        <f t="shared" si="2"/>
        <v>0</v>
      </c>
      <c r="K19" s="60">
        <f t="shared" si="13"/>
        <v>0</v>
      </c>
      <c r="L19" s="61">
        <f t="shared" si="14"/>
        <v>0</v>
      </c>
      <c r="M19" s="61">
        <f t="shared" si="5"/>
        <v>0</v>
      </c>
      <c r="N19" s="62">
        <f t="shared" si="6"/>
        <v>0</v>
      </c>
      <c r="O19" s="63">
        <v>0</v>
      </c>
      <c r="P19" s="64">
        <v>0</v>
      </c>
      <c r="Q19" s="64">
        <f t="shared" si="7"/>
        <v>0</v>
      </c>
      <c r="R19" s="65">
        <f t="shared" si="8"/>
        <v>0</v>
      </c>
      <c r="S19" s="61">
        <v>0</v>
      </c>
      <c r="T19" s="61">
        <v>0</v>
      </c>
      <c r="U19" s="61">
        <f t="shared" si="9"/>
        <v>0</v>
      </c>
      <c r="V19" s="62">
        <f t="shared" si="10"/>
        <v>0</v>
      </c>
      <c r="W19" s="64">
        <v>0</v>
      </c>
      <c r="X19" s="64">
        <v>0</v>
      </c>
      <c r="Y19" s="64">
        <f t="shared" si="11"/>
        <v>0</v>
      </c>
      <c r="Z19" s="65">
        <f t="shared" si="12"/>
        <v>0</v>
      </c>
      <c r="AA19" s="58">
        <v>0</v>
      </c>
      <c r="AB19" s="58">
        <v>0</v>
      </c>
      <c r="AC19" s="66"/>
      <c r="AD19" s="59" t="s">
        <v>53</v>
      </c>
    </row>
    <row r="20" spans="2:30" ht="30" customHeight="1" x14ac:dyDescent="0.25">
      <c r="B20" s="56">
        <v>7</v>
      </c>
      <c r="C20" s="57" t="s">
        <v>11</v>
      </c>
      <c r="D20" s="58">
        <f t="shared" si="0"/>
        <v>0</v>
      </c>
      <c r="E20" s="58">
        <f t="shared" si="1"/>
        <v>0</v>
      </c>
      <c r="F20" s="58">
        <v>0</v>
      </c>
      <c r="G20" s="58">
        <v>0</v>
      </c>
      <c r="H20" s="58">
        <v>0</v>
      </c>
      <c r="I20" s="59">
        <v>0</v>
      </c>
      <c r="J20" s="80">
        <f t="shared" si="2"/>
        <v>0</v>
      </c>
      <c r="K20" s="60">
        <f t="shared" si="13"/>
        <v>0</v>
      </c>
      <c r="L20" s="61">
        <f t="shared" si="14"/>
        <v>0</v>
      </c>
      <c r="M20" s="61">
        <f t="shared" si="5"/>
        <v>0</v>
      </c>
      <c r="N20" s="62">
        <f t="shared" si="6"/>
        <v>0</v>
      </c>
      <c r="O20" s="63">
        <v>0</v>
      </c>
      <c r="P20" s="64">
        <v>0</v>
      </c>
      <c r="Q20" s="64">
        <f t="shared" si="7"/>
        <v>0</v>
      </c>
      <c r="R20" s="65">
        <f t="shared" si="8"/>
        <v>0</v>
      </c>
      <c r="S20" s="61">
        <v>0</v>
      </c>
      <c r="T20" s="61">
        <v>0</v>
      </c>
      <c r="U20" s="61">
        <f t="shared" si="9"/>
        <v>0</v>
      </c>
      <c r="V20" s="62">
        <f t="shared" si="10"/>
        <v>0</v>
      </c>
      <c r="W20" s="64">
        <v>0</v>
      </c>
      <c r="X20" s="64">
        <v>0</v>
      </c>
      <c r="Y20" s="64">
        <f t="shared" si="11"/>
        <v>0</v>
      </c>
      <c r="Z20" s="65">
        <f t="shared" si="12"/>
        <v>0</v>
      </c>
      <c r="AA20" s="58">
        <v>0</v>
      </c>
      <c r="AB20" s="58">
        <v>0</v>
      </c>
      <c r="AC20" s="66"/>
      <c r="AD20" s="59" t="s">
        <v>53</v>
      </c>
    </row>
    <row r="21" spans="2:30" ht="30" customHeight="1" x14ac:dyDescent="0.25">
      <c r="B21" s="56">
        <v>9</v>
      </c>
      <c r="C21" s="57" t="s">
        <v>3</v>
      </c>
      <c r="D21" s="58">
        <f t="shared" si="0"/>
        <v>0</v>
      </c>
      <c r="E21" s="58">
        <f t="shared" si="1"/>
        <v>0</v>
      </c>
      <c r="F21" s="58">
        <v>0</v>
      </c>
      <c r="G21" s="58">
        <v>0</v>
      </c>
      <c r="H21" s="58">
        <v>0</v>
      </c>
      <c r="I21" s="59">
        <v>0</v>
      </c>
      <c r="J21" s="80">
        <f t="shared" si="2"/>
        <v>0</v>
      </c>
      <c r="K21" s="60">
        <f t="shared" si="13"/>
        <v>0</v>
      </c>
      <c r="L21" s="61">
        <f t="shared" si="14"/>
        <v>0</v>
      </c>
      <c r="M21" s="61">
        <f t="shared" si="5"/>
        <v>0</v>
      </c>
      <c r="N21" s="62">
        <f t="shared" si="6"/>
        <v>0</v>
      </c>
      <c r="O21" s="63">
        <v>0</v>
      </c>
      <c r="P21" s="64">
        <v>0</v>
      </c>
      <c r="Q21" s="64">
        <f t="shared" si="7"/>
        <v>0</v>
      </c>
      <c r="R21" s="65">
        <f t="shared" si="8"/>
        <v>0</v>
      </c>
      <c r="S21" s="61">
        <v>0</v>
      </c>
      <c r="T21" s="61">
        <v>0</v>
      </c>
      <c r="U21" s="61">
        <f t="shared" si="9"/>
        <v>0</v>
      </c>
      <c r="V21" s="62">
        <f t="shared" si="10"/>
        <v>0</v>
      </c>
      <c r="W21" s="64">
        <v>0</v>
      </c>
      <c r="X21" s="64">
        <v>0</v>
      </c>
      <c r="Y21" s="64">
        <f t="shared" si="11"/>
        <v>0</v>
      </c>
      <c r="Z21" s="65">
        <f t="shared" si="12"/>
        <v>0</v>
      </c>
      <c r="AA21" s="58">
        <v>0</v>
      </c>
      <c r="AB21" s="58">
        <v>0</v>
      </c>
      <c r="AC21" s="66"/>
      <c r="AD21" s="59" t="s">
        <v>53</v>
      </c>
    </row>
    <row r="22" spans="2:30" ht="30" customHeight="1" x14ac:dyDescent="0.25">
      <c r="B22" s="56">
        <v>12</v>
      </c>
      <c r="C22" s="57" t="s">
        <v>7</v>
      </c>
      <c r="D22" s="58">
        <f t="shared" si="0"/>
        <v>0</v>
      </c>
      <c r="E22" s="58">
        <f t="shared" si="1"/>
        <v>0</v>
      </c>
      <c r="F22" s="58">
        <v>0</v>
      </c>
      <c r="G22" s="58">
        <v>0</v>
      </c>
      <c r="H22" s="58">
        <v>0</v>
      </c>
      <c r="I22" s="59">
        <v>0</v>
      </c>
      <c r="J22" s="80">
        <f t="shared" si="2"/>
        <v>0</v>
      </c>
      <c r="K22" s="60">
        <f t="shared" si="13"/>
        <v>0</v>
      </c>
      <c r="L22" s="61">
        <f t="shared" si="14"/>
        <v>0</v>
      </c>
      <c r="M22" s="61">
        <f t="shared" si="5"/>
        <v>0</v>
      </c>
      <c r="N22" s="62">
        <f t="shared" si="6"/>
        <v>0</v>
      </c>
      <c r="O22" s="63">
        <v>0</v>
      </c>
      <c r="P22" s="64">
        <v>0</v>
      </c>
      <c r="Q22" s="64">
        <f t="shared" si="7"/>
        <v>0</v>
      </c>
      <c r="R22" s="65">
        <f t="shared" si="8"/>
        <v>0</v>
      </c>
      <c r="S22" s="61">
        <v>0</v>
      </c>
      <c r="T22" s="61">
        <v>0</v>
      </c>
      <c r="U22" s="61">
        <f t="shared" si="9"/>
        <v>0</v>
      </c>
      <c r="V22" s="62">
        <f t="shared" si="10"/>
        <v>0</v>
      </c>
      <c r="W22" s="64">
        <v>0</v>
      </c>
      <c r="X22" s="64">
        <v>0</v>
      </c>
      <c r="Y22" s="64">
        <f t="shared" si="11"/>
        <v>0</v>
      </c>
      <c r="Z22" s="65">
        <f t="shared" si="12"/>
        <v>0</v>
      </c>
      <c r="AA22" s="58">
        <v>0</v>
      </c>
      <c r="AB22" s="58">
        <v>0</v>
      </c>
      <c r="AC22" s="66"/>
      <c r="AD22" s="59" t="s">
        <v>53</v>
      </c>
    </row>
    <row r="23" spans="2:30" ht="30" customHeight="1" x14ac:dyDescent="0.25">
      <c r="B23" s="56">
        <v>15</v>
      </c>
      <c r="C23" s="57" t="s">
        <v>6</v>
      </c>
      <c r="D23" s="58">
        <f t="shared" si="0"/>
        <v>0</v>
      </c>
      <c r="E23" s="58">
        <f t="shared" si="1"/>
        <v>0</v>
      </c>
      <c r="F23" s="58">
        <v>0</v>
      </c>
      <c r="G23" s="58">
        <v>0</v>
      </c>
      <c r="H23" s="58">
        <v>0</v>
      </c>
      <c r="I23" s="59">
        <v>0</v>
      </c>
      <c r="J23" s="80">
        <f t="shared" si="2"/>
        <v>0</v>
      </c>
      <c r="K23" s="60">
        <f t="shared" si="13"/>
        <v>0</v>
      </c>
      <c r="L23" s="61">
        <f t="shared" si="14"/>
        <v>0</v>
      </c>
      <c r="M23" s="61">
        <f t="shared" si="5"/>
        <v>0</v>
      </c>
      <c r="N23" s="62">
        <f t="shared" si="6"/>
        <v>0</v>
      </c>
      <c r="O23" s="63">
        <v>0</v>
      </c>
      <c r="P23" s="64">
        <v>0</v>
      </c>
      <c r="Q23" s="64">
        <f t="shared" si="7"/>
        <v>0</v>
      </c>
      <c r="R23" s="65">
        <f t="shared" si="8"/>
        <v>0</v>
      </c>
      <c r="S23" s="61">
        <v>0</v>
      </c>
      <c r="T23" s="61">
        <v>0</v>
      </c>
      <c r="U23" s="61">
        <f t="shared" si="9"/>
        <v>0</v>
      </c>
      <c r="V23" s="62">
        <f t="shared" si="10"/>
        <v>0</v>
      </c>
      <c r="W23" s="64">
        <v>0</v>
      </c>
      <c r="X23" s="64">
        <v>0</v>
      </c>
      <c r="Y23" s="64">
        <f t="shared" si="11"/>
        <v>0</v>
      </c>
      <c r="Z23" s="65">
        <f t="shared" si="12"/>
        <v>0</v>
      </c>
      <c r="AA23" s="58">
        <v>0</v>
      </c>
      <c r="AB23" s="58">
        <v>0</v>
      </c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5">SUM(D9:D23)</f>
        <v>61</v>
      </c>
      <c r="E25" s="29">
        <f t="shared" si="15"/>
        <v>30</v>
      </c>
      <c r="F25" s="29">
        <f t="shared" si="15"/>
        <v>8</v>
      </c>
      <c r="G25" s="29">
        <f t="shared" si="15"/>
        <v>14</v>
      </c>
      <c r="H25" s="29">
        <f t="shared" si="15"/>
        <v>1</v>
      </c>
      <c r="I25" s="28">
        <f t="shared" si="15"/>
        <v>10</v>
      </c>
      <c r="J25" s="28">
        <f t="shared" si="15"/>
        <v>135</v>
      </c>
      <c r="K25" s="30">
        <f t="shared" si="15"/>
        <v>29</v>
      </c>
      <c r="L25" s="29">
        <f t="shared" si="15"/>
        <v>36</v>
      </c>
      <c r="M25" s="29">
        <f t="shared" si="15"/>
        <v>65</v>
      </c>
      <c r="N25" s="35">
        <f>IF(M25=0,0,(K25/(K25+L25)*100))</f>
        <v>44.61538461538462</v>
      </c>
      <c r="O25" s="27">
        <f>SUM(O9:O23)</f>
        <v>24</v>
      </c>
      <c r="P25" s="29">
        <f>SUM(P9:P23)</f>
        <v>21</v>
      </c>
      <c r="Q25" s="29">
        <f>SUM(Q9:Q23)</f>
        <v>45</v>
      </c>
      <c r="R25" s="35">
        <f t="shared" ref="R25" si="16">IF(Q25=0,0,(O25/(O25+P25)*100))</f>
        <v>53.333333333333336</v>
      </c>
      <c r="S25" s="29">
        <f>SUM(S9:S23)</f>
        <v>1</v>
      </c>
      <c r="T25" s="29">
        <f>SUM(T9:T23)</f>
        <v>8</v>
      </c>
      <c r="U25" s="29">
        <f>SUM(U9:U23)</f>
        <v>9</v>
      </c>
      <c r="V25" s="35">
        <f t="shared" ref="V25" si="17">IF(U25=0,0,(S25/(S25+T25)*100))</f>
        <v>11.111111111111111</v>
      </c>
      <c r="W25" s="29">
        <f>SUM(W9:W23)</f>
        <v>10</v>
      </c>
      <c r="X25" s="29">
        <f>SUM(X9:X23)</f>
        <v>10</v>
      </c>
      <c r="Y25" s="29">
        <f>SUM(Y9:Y23)</f>
        <v>20</v>
      </c>
      <c r="Z25" s="35">
        <f t="shared" ref="Z25" si="18">IF(Y25=0,0,(W25/(W25+X25)*100))</f>
        <v>50</v>
      </c>
      <c r="AA25" s="29">
        <f>SUM(AA9:AA23)</f>
        <v>11</v>
      </c>
      <c r="AB25" s="29">
        <f>SUM(AB9:AB23)</f>
        <v>19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0000000}">
    <sortState xmlns:xlrd2="http://schemas.microsoft.com/office/spreadsheetml/2017/richdata2" ref="B9:AD23">
      <sortCondition descending="1" ref="J8:J22"/>
    </sortState>
  </autoFilter>
  <mergeCells count="21"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  <mergeCell ref="AB6:AB7"/>
    <mergeCell ref="AC6:AC7"/>
    <mergeCell ref="AD6:AD7"/>
    <mergeCell ref="R6:R7"/>
    <mergeCell ref="S6:U6"/>
    <mergeCell ref="V6:V7"/>
    <mergeCell ref="W6:Y6"/>
    <mergeCell ref="Z6:Z7"/>
    <mergeCell ref="AA6:AA7"/>
  </mergeCells>
  <printOptions horizontalCentered="1"/>
  <pageMargins left="0.25" right="0.25" top="0.25" bottom="0.25" header="0" footer="0"/>
  <pageSetup paperSize="9" scale="73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  <pageSetUpPr fitToPage="1"/>
  </sheetPr>
  <dimension ref="B2:AD35"/>
  <sheetViews>
    <sheetView showGridLines="0" zoomScale="70" zoomScaleNormal="70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170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171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23" t="s">
        <v>19</v>
      </c>
      <c r="L7" s="224" t="s">
        <v>20</v>
      </c>
      <c r="M7" s="224" t="s">
        <v>48</v>
      </c>
      <c r="N7" s="377"/>
      <c r="O7" s="223" t="s">
        <v>19</v>
      </c>
      <c r="P7" s="224" t="s">
        <v>20</v>
      </c>
      <c r="Q7" s="224" t="s">
        <v>48</v>
      </c>
      <c r="R7" s="374"/>
      <c r="S7" s="224" t="s">
        <v>19</v>
      </c>
      <c r="T7" s="224" t="s">
        <v>20</v>
      </c>
      <c r="U7" s="224" t="s">
        <v>48</v>
      </c>
      <c r="V7" s="374"/>
      <c r="W7" s="224" t="s">
        <v>19</v>
      </c>
      <c r="X7" s="224" t="s">
        <v>20</v>
      </c>
      <c r="Y7" s="224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5</v>
      </c>
      <c r="C9" s="212" t="s">
        <v>8</v>
      </c>
      <c r="D9" s="213">
        <f t="shared" ref="D9:D23" si="0">O9*2+S9*3+W9</f>
        <v>18</v>
      </c>
      <c r="E9" s="213">
        <f t="shared" ref="E9:E23" si="1">AB9+AA9</f>
        <v>1</v>
      </c>
      <c r="F9" s="213">
        <v>0</v>
      </c>
      <c r="G9" s="213">
        <v>4</v>
      </c>
      <c r="H9" s="213">
        <v>0</v>
      </c>
      <c r="I9" s="214">
        <v>0</v>
      </c>
      <c r="J9" s="79">
        <f t="shared" ref="J9:J23" si="2">D9+2*E9+F9+G9+2*H9-I9</f>
        <v>24</v>
      </c>
      <c r="K9" s="49">
        <f t="shared" ref="K9:K23" si="3">O9+S9</f>
        <v>6</v>
      </c>
      <c r="L9" s="50">
        <f t="shared" ref="L9:L23" si="4">P9+T9</f>
        <v>5</v>
      </c>
      <c r="M9" s="50">
        <f t="shared" ref="M9:M23" si="5">K9+L9</f>
        <v>11</v>
      </c>
      <c r="N9" s="51">
        <f t="shared" ref="N9:N23" si="6">IF(M9=0,0,(K9/(K9+L9)*100))</f>
        <v>54.54545454545454</v>
      </c>
      <c r="O9" s="52">
        <v>2</v>
      </c>
      <c r="P9" s="53">
        <v>1</v>
      </c>
      <c r="Q9" s="53">
        <f t="shared" ref="Q9:Q23" si="7">P9+O9</f>
        <v>3</v>
      </c>
      <c r="R9" s="54">
        <f t="shared" ref="R9:R23" si="8">IF(Q9=0,0,(O9/(O9+P9)*100))</f>
        <v>66.666666666666657</v>
      </c>
      <c r="S9" s="50">
        <v>4</v>
      </c>
      <c r="T9" s="50">
        <v>4</v>
      </c>
      <c r="U9" s="50">
        <f t="shared" ref="U9:U23" si="9">T9+S9</f>
        <v>8</v>
      </c>
      <c r="V9" s="51">
        <f t="shared" ref="V9:V23" si="10">IF(U9=0,0,(S9/(S9+T9)*100))</f>
        <v>50</v>
      </c>
      <c r="W9" s="53">
        <v>2</v>
      </c>
      <c r="X9" s="53">
        <v>2</v>
      </c>
      <c r="Y9" s="53">
        <f t="shared" ref="Y9:Y23" si="11">X9+W9</f>
        <v>4</v>
      </c>
      <c r="Z9" s="54">
        <f t="shared" ref="Z9:Z23" si="12">IF(Y9=0,0,(W9/(W9+X9)*100))</f>
        <v>50</v>
      </c>
      <c r="AA9" s="213"/>
      <c r="AB9" s="213">
        <v>1</v>
      </c>
      <c r="AC9" s="215"/>
      <c r="AD9" s="214" t="s">
        <v>53</v>
      </c>
    </row>
    <row r="10" spans="2:30" ht="30" customHeight="1" x14ac:dyDescent="0.25">
      <c r="B10" s="211">
        <v>10</v>
      </c>
      <c r="C10" s="212" t="s">
        <v>10</v>
      </c>
      <c r="D10" s="213">
        <f t="shared" si="0"/>
        <v>11</v>
      </c>
      <c r="E10" s="213">
        <f t="shared" si="1"/>
        <v>2</v>
      </c>
      <c r="F10" s="213">
        <v>1</v>
      </c>
      <c r="G10" s="213">
        <v>3</v>
      </c>
      <c r="H10" s="213">
        <v>0</v>
      </c>
      <c r="I10" s="214">
        <v>0</v>
      </c>
      <c r="J10" s="79">
        <f t="shared" si="2"/>
        <v>19</v>
      </c>
      <c r="K10" s="49">
        <f t="shared" si="3"/>
        <v>4</v>
      </c>
      <c r="L10" s="50">
        <f t="shared" si="4"/>
        <v>8</v>
      </c>
      <c r="M10" s="50">
        <f t="shared" si="5"/>
        <v>12</v>
      </c>
      <c r="N10" s="51">
        <f t="shared" si="6"/>
        <v>33.333333333333329</v>
      </c>
      <c r="O10" s="52">
        <v>1</v>
      </c>
      <c r="P10" s="53">
        <v>0</v>
      </c>
      <c r="Q10" s="53">
        <f t="shared" si="7"/>
        <v>1</v>
      </c>
      <c r="R10" s="54">
        <f t="shared" si="8"/>
        <v>100</v>
      </c>
      <c r="S10" s="50">
        <v>3</v>
      </c>
      <c r="T10" s="50">
        <v>8</v>
      </c>
      <c r="U10" s="50">
        <f t="shared" si="9"/>
        <v>11</v>
      </c>
      <c r="V10" s="51">
        <f t="shared" si="10"/>
        <v>27.27272727272727</v>
      </c>
      <c r="W10" s="53">
        <v>0</v>
      </c>
      <c r="X10" s="53">
        <v>0</v>
      </c>
      <c r="Y10" s="53">
        <f t="shared" si="11"/>
        <v>0</v>
      </c>
      <c r="Z10" s="54">
        <f t="shared" si="12"/>
        <v>0</v>
      </c>
      <c r="AA10" s="213"/>
      <c r="AB10" s="213">
        <v>2</v>
      </c>
      <c r="AC10" s="215"/>
      <c r="AD10" s="214" t="s">
        <v>53</v>
      </c>
    </row>
    <row r="11" spans="2:30" ht="30" customHeight="1" x14ac:dyDescent="0.25">
      <c r="B11" s="211">
        <v>13</v>
      </c>
      <c r="C11" s="212" t="s">
        <v>4</v>
      </c>
      <c r="D11" s="213">
        <f t="shared" si="0"/>
        <v>6</v>
      </c>
      <c r="E11" s="213">
        <f t="shared" si="1"/>
        <v>6</v>
      </c>
      <c r="F11" s="213">
        <v>1</v>
      </c>
      <c r="G11" s="213">
        <v>1</v>
      </c>
      <c r="H11" s="213">
        <v>0</v>
      </c>
      <c r="I11" s="214">
        <v>4</v>
      </c>
      <c r="J11" s="79">
        <f t="shared" si="2"/>
        <v>16</v>
      </c>
      <c r="K11" s="49">
        <f t="shared" si="3"/>
        <v>1</v>
      </c>
      <c r="L11" s="50">
        <f t="shared" si="4"/>
        <v>6</v>
      </c>
      <c r="M11" s="50">
        <f t="shared" si="5"/>
        <v>7</v>
      </c>
      <c r="N11" s="51">
        <f t="shared" si="6"/>
        <v>14.285714285714285</v>
      </c>
      <c r="O11" s="52">
        <v>1</v>
      </c>
      <c r="P11" s="53">
        <v>6</v>
      </c>
      <c r="Q11" s="53">
        <f t="shared" si="7"/>
        <v>7</v>
      </c>
      <c r="R11" s="54">
        <f t="shared" si="8"/>
        <v>14.285714285714285</v>
      </c>
      <c r="S11" s="50">
        <v>0</v>
      </c>
      <c r="T11" s="50">
        <v>0</v>
      </c>
      <c r="U11" s="50">
        <f t="shared" si="9"/>
        <v>0</v>
      </c>
      <c r="V11" s="51">
        <f t="shared" si="10"/>
        <v>0</v>
      </c>
      <c r="W11" s="53">
        <v>4</v>
      </c>
      <c r="X11" s="53">
        <v>2</v>
      </c>
      <c r="Y11" s="53">
        <f t="shared" si="11"/>
        <v>6</v>
      </c>
      <c r="Z11" s="54">
        <f t="shared" si="12"/>
        <v>66.666666666666657</v>
      </c>
      <c r="AA11" s="213"/>
      <c r="AB11" s="213">
        <v>6</v>
      </c>
      <c r="AC11" s="215"/>
      <c r="AD11" s="214" t="s">
        <v>53</v>
      </c>
    </row>
    <row r="12" spans="2:30" ht="30" customHeight="1" x14ac:dyDescent="0.25">
      <c r="B12" s="211">
        <v>2</v>
      </c>
      <c r="C12" s="212" t="s">
        <v>0</v>
      </c>
      <c r="D12" s="213">
        <f t="shared" si="0"/>
        <v>3</v>
      </c>
      <c r="E12" s="213">
        <f t="shared" si="1"/>
        <v>5</v>
      </c>
      <c r="F12" s="213">
        <v>0</v>
      </c>
      <c r="G12" s="213">
        <v>4</v>
      </c>
      <c r="H12" s="213">
        <v>0</v>
      </c>
      <c r="I12" s="214">
        <v>1</v>
      </c>
      <c r="J12" s="79">
        <f t="shared" si="2"/>
        <v>16</v>
      </c>
      <c r="K12" s="49">
        <f t="shared" si="3"/>
        <v>1</v>
      </c>
      <c r="L12" s="50">
        <f t="shared" si="4"/>
        <v>5</v>
      </c>
      <c r="M12" s="50">
        <f t="shared" si="5"/>
        <v>6</v>
      </c>
      <c r="N12" s="51">
        <f t="shared" si="6"/>
        <v>16.666666666666664</v>
      </c>
      <c r="O12" s="52">
        <v>1</v>
      </c>
      <c r="P12" s="53">
        <v>5</v>
      </c>
      <c r="Q12" s="53">
        <f t="shared" si="7"/>
        <v>6</v>
      </c>
      <c r="R12" s="54">
        <f t="shared" si="8"/>
        <v>16.666666666666664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1</v>
      </c>
      <c r="X12" s="53">
        <v>1</v>
      </c>
      <c r="Y12" s="53">
        <f t="shared" si="11"/>
        <v>2</v>
      </c>
      <c r="Z12" s="54">
        <f t="shared" si="12"/>
        <v>50</v>
      </c>
      <c r="AA12" s="213"/>
      <c r="AB12" s="213">
        <v>5</v>
      </c>
      <c r="AC12" s="215"/>
      <c r="AD12" s="214" t="s">
        <v>53</v>
      </c>
    </row>
    <row r="13" spans="2:30" ht="30" customHeight="1" x14ac:dyDescent="0.25">
      <c r="B13" s="211">
        <v>14</v>
      </c>
      <c r="C13" s="212" t="s">
        <v>5</v>
      </c>
      <c r="D13" s="213">
        <f t="shared" si="0"/>
        <v>3</v>
      </c>
      <c r="E13" s="213">
        <f t="shared" si="1"/>
        <v>6</v>
      </c>
      <c r="F13" s="213">
        <v>0</v>
      </c>
      <c r="G13" s="213">
        <v>0</v>
      </c>
      <c r="H13" s="213">
        <v>0</v>
      </c>
      <c r="I13" s="214">
        <v>0</v>
      </c>
      <c r="J13" s="79">
        <f t="shared" si="2"/>
        <v>15</v>
      </c>
      <c r="K13" s="49">
        <f t="shared" si="3"/>
        <v>0</v>
      </c>
      <c r="L13" s="50">
        <f t="shared" si="4"/>
        <v>6</v>
      </c>
      <c r="M13" s="50">
        <f t="shared" si="5"/>
        <v>6</v>
      </c>
      <c r="N13" s="51">
        <f t="shared" si="6"/>
        <v>0</v>
      </c>
      <c r="O13" s="52">
        <v>0</v>
      </c>
      <c r="P13" s="53">
        <v>6</v>
      </c>
      <c r="Q13" s="53">
        <f t="shared" si="7"/>
        <v>6</v>
      </c>
      <c r="R13" s="54">
        <f t="shared" si="8"/>
        <v>0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3</v>
      </c>
      <c r="X13" s="53">
        <v>1</v>
      </c>
      <c r="Y13" s="53">
        <f t="shared" si="11"/>
        <v>4</v>
      </c>
      <c r="Z13" s="54">
        <f t="shared" si="12"/>
        <v>75</v>
      </c>
      <c r="AA13" s="213"/>
      <c r="AB13" s="213">
        <v>6</v>
      </c>
      <c r="AC13" s="215"/>
      <c r="AD13" s="214" t="s">
        <v>53</v>
      </c>
    </row>
    <row r="14" spans="2:30" ht="30" customHeight="1" x14ac:dyDescent="0.25">
      <c r="B14" s="211">
        <v>4</v>
      </c>
      <c r="C14" s="212" t="s">
        <v>135</v>
      </c>
      <c r="D14" s="213">
        <f t="shared" si="0"/>
        <v>2</v>
      </c>
      <c r="E14" s="213">
        <f t="shared" si="1"/>
        <v>3</v>
      </c>
      <c r="F14" s="213">
        <v>0</v>
      </c>
      <c r="G14" s="213">
        <v>0</v>
      </c>
      <c r="H14" s="213">
        <v>0</v>
      </c>
      <c r="I14" s="214">
        <v>1</v>
      </c>
      <c r="J14" s="79">
        <f t="shared" si="2"/>
        <v>7</v>
      </c>
      <c r="K14" s="49">
        <f t="shared" si="3"/>
        <v>1</v>
      </c>
      <c r="L14" s="50">
        <f t="shared" si="4"/>
        <v>4</v>
      </c>
      <c r="M14" s="50">
        <f t="shared" si="5"/>
        <v>5</v>
      </c>
      <c r="N14" s="51">
        <f t="shared" si="6"/>
        <v>20</v>
      </c>
      <c r="O14" s="52">
        <v>1</v>
      </c>
      <c r="P14" s="53">
        <v>4</v>
      </c>
      <c r="Q14" s="53">
        <f t="shared" si="7"/>
        <v>5</v>
      </c>
      <c r="R14" s="54">
        <f t="shared" si="8"/>
        <v>20</v>
      </c>
      <c r="S14" s="50">
        <v>0</v>
      </c>
      <c r="T14" s="50">
        <v>0</v>
      </c>
      <c r="U14" s="50">
        <f t="shared" si="9"/>
        <v>0</v>
      </c>
      <c r="V14" s="51">
        <f t="shared" si="10"/>
        <v>0</v>
      </c>
      <c r="W14" s="53">
        <v>0</v>
      </c>
      <c r="X14" s="53">
        <v>2</v>
      </c>
      <c r="Y14" s="53">
        <f t="shared" si="11"/>
        <v>2</v>
      </c>
      <c r="Z14" s="54">
        <f t="shared" si="12"/>
        <v>0</v>
      </c>
      <c r="AA14" s="213"/>
      <c r="AB14" s="213">
        <v>3</v>
      </c>
      <c r="AC14" s="215"/>
      <c r="AD14" s="214" t="s">
        <v>53</v>
      </c>
    </row>
    <row r="15" spans="2:30" ht="30" customHeight="1" x14ac:dyDescent="0.25">
      <c r="B15" s="211">
        <v>6</v>
      </c>
      <c r="C15" s="212" t="s">
        <v>2</v>
      </c>
      <c r="D15" s="213">
        <f t="shared" si="0"/>
        <v>0</v>
      </c>
      <c r="E15" s="213">
        <f t="shared" si="1"/>
        <v>2</v>
      </c>
      <c r="F15" s="213">
        <v>4</v>
      </c>
      <c r="G15" s="213">
        <v>1</v>
      </c>
      <c r="H15" s="213">
        <v>0</v>
      </c>
      <c r="I15" s="214">
        <v>3</v>
      </c>
      <c r="J15" s="79">
        <f t="shared" si="2"/>
        <v>6</v>
      </c>
      <c r="K15" s="49">
        <f t="shared" si="3"/>
        <v>0</v>
      </c>
      <c r="L15" s="50">
        <f t="shared" si="4"/>
        <v>4</v>
      </c>
      <c r="M15" s="50">
        <f t="shared" si="5"/>
        <v>4</v>
      </c>
      <c r="N15" s="51">
        <f t="shared" si="6"/>
        <v>0</v>
      </c>
      <c r="O15" s="52">
        <v>0</v>
      </c>
      <c r="P15" s="53">
        <v>4</v>
      </c>
      <c r="Q15" s="53">
        <f t="shared" si="7"/>
        <v>4</v>
      </c>
      <c r="R15" s="54">
        <f t="shared" si="8"/>
        <v>0</v>
      </c>
      <c r="S15" s="50">
        <v>0</v>
      </c>
      <c r="T15" s="50">
        <v>0</v>
      </c>
      <c r="U15" s="50">
        <f t="shared" si="9"/>
        <v>0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2</v>
      </c>
      <c r="AC15" s="215"/>
      <c r="AD15" s="214" t="s">
        <v>53</v>
      </c>
    </row>
    <row r="16" spans="2:30" ht="30" customHeight="1" x14ac:dyDescent="0.25">
      <c r="B16" s="211">
        <v>7</v>
      </c>
      <c r="C16" s="212" t="s">
        <v>11</v>
      </c>
      <c r="D16" s="213">
        <f t="shared" si="0"/>
        <v>2</v>
      </c>
      <c r="E16" s="213">
        <f t="shared" si="1"/>
        <v>1</v>
      </c>
      <c r="F16" s="213">
        <v>0</v>
      </c>
      <c r="G16" s="213">
        <v>0</v>
      </c>
      <c r="H16" s="213">
        <v>0</v>
      </c>
      <c r="I16" s="214">
        <v>0</v>
      </c>
      <c r="J16" s="79">
        <f t="shared" si="2"/>
        <v>4</v>
      </c>
      <c r="K16" s="49">
        <f t="shared" si="3"/>
        <v>0</v>
      </c>
      <c r="L16" s="50">
        <f t="shared" si="4"/>
        <v>2</v>
      </c>
      <c r="M16" s="50">
        <f t="shared" si="5"/>
        <v>2</v>
      </c>
      <c r="N16" s="51">
        <f t="shared" si="6"/>
        <v>0</v>
      </c>
      <c r="O16" s="52">
        <v>0</v>
      </c>
      <c r="P16" s="53">
        <v>2</v>
      </c>
      <c r="Q16" s="53">
        <f t="shared" si="7"/>
        <v>2</v>
      </c>
      <c r="R16" s="54">
        <f t="shared" si="8"/>
        <v>0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2</v>
      </c>
      <c r="X16" s="53">
        <v>0</v>
      </c>
      <c r="Y16" s="53">
        <f t="shared" si="11"/>
        <v>2</v>
      </c>
      <c r="Z16" s="54">
        <f t="shared" si="12"/>
        <v>100</v>
      </c>
      <c r="AA16" s="213"/>
      <c r="AB16" s="213">
        <v>1</v>
      </c>
      <c r="AC16" s="215"/>
      <c r="AD16" s="214" t="s">
        <v>53</v>
      </c>
    </row>
    <row r="17" spans="2:30" ht="30" customHeight="1" x14ac:dyDescent="0.25">
      <c r="B17" s="211">
        <v>1</v>
      </c>
      <c r="C17" s="212" t="s">
        <v>98</v>
      </c>
      <c r="D17" s="213">
        <f t="shared" si="0"/>
        <v>2</v>
      </c>
      <c r="E17" s="213">
        <f t="shared" si="1"/>
        <v>1</v>
      </c>
      <c r="F17" s="213">
        <v>0</v>
      </c>
      <c r="G17" s="213">
        <v>0</v>
      </c>
      <c r="H17" s="213">
        <v>0</v>
      </c>
      <c r="I17" s="214">
        <v>1</v>
      </c>
      <c r="J17" s="79">
        <f t="shared" si="2"/>
        <v>3</v>
      </c>
      <c r="K17" s="49">
        <f t="shared" si="3"/>
        <v>1</v>
      </c>
      <c r="L17" s="50">
        <f t="shared" si="4"/>
        <v>2</v>
      </c>
      <c r="M17" s="50">
        <f t="shared" si="5"/>
        <v>3</v>
      </c>
      <c r="N17" s="51">
        <f t="shared" si="6"/>
        <v>33.333333333333329</v>
      </c>
      <c r="O17" s="52">
        <v>1</v>
      </c>
      <c r="P17" s="53">
        <v>2</v>
      </c>
      <c r="Q17" s="53">
        <f t="shared" si="7"/>
        <v>3</v>
      </c>
      <c r="R17" s="54">
        <f t="shared" si="8"/>
        <v>33.333333333333329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1</v>
      </c>
      <c r="AC17" s="215"/>
      <c r="AD17" s="214" t="s">
        <v>53</v>
      </c>
    </row>
    <row r="18" spans="2:30" ht="30" customHeight="1" x14ac:dyDescent="0.25">
      <c r="B18" s="211">
        <v>9</v>
      </c>
      <c r="C18" s="212" t="s">
        <v>134</v>
      </c>
      <c r="D18" s="213">
        <f t="shared" si="0"/>
        <v>0</v>
      </c>
      <c r="E18" s="213">
        <f t="shared" si="1"/>
        <v>0</v>
      </c>
      <c r="F18" s="213">
        <v>0</v>
      </c>
      <c r="G18" s="213">
        <v>2</v>
      </c>
      <c r="H18" s="213">
        <v>0</v>
      </c>
      <c r="I18" s="214">
        <v>0</v>
      </c>
      <c r="J18" s="79">
        <f t="shared" si="2"/>
        <v>2</v>
      </c>
      <c r="K18" s="49">
        <f t="shared" si="3"/>
        <v>0</v>
      </c>
      <c r="L18" s="50">
        <f t="shared" si="4"/>
        <v>1</v>
      </c>
      <c r="M18" s="50">
        <f t="shared" si="5"/>
        <v>1</v>
      </c>
      <c r="N18" s="51">
        <f t="shared" si="6"/>
        <v>0</v>
      </c>
      <c r="O18" s="52">
        <v>0</v>
      </c>
      <c r="P18" s="53">
        <v>1</v>
      </c>
      <c r="Q18" s="53">
        <f t="shared" si="7"/>
        <v>1</v>
      </c>
      <c r="R18" s="54">
        <f t="shared" si="8"/>
        <v>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0</v>
      </c>
      <c r="AC18" s="215"/>
      <c r="AD18" s="214" t="s">
        <v>53</v>
      </c>
    </row>
    <row r="19" spans="2:30" ht="30" customHeight="1" x14ac:dyDescent="0.25">
      <c r="B19" s="211">
        <v>11</v>
      </c>
      <c r="C19" s="212" t="s">
        <v>12</v>
      </c>
      <c r="D19" s="213">
        <f t="shared" si="0"/>
        <v>0</v>
      </c>
      <c r="E19" s="213">
        <f t="shared" si="1"/>
        <v>0</v>
      </c>
      <c r="F19" s="213">
        <v>0</v>
      </c>
      <c r="G19" s="213">
        <v>0</v>
      </c>
      <c r="H19" s="213">
        <v>0</v>
      </c>
      <c r="I19" s="214">
        <v>0</v>
      </c>
      <c r="J19" s="79">
        <f t="shared" si="2"/>
        <v>0</v>
      </c>
      <c r="K19" s="49">
        <f t="shared" si="3"/>
        <v>0</v>
      </c>
      <c r="L19" s="50">
        <f t="shared" si="4"/>
        <v>1</v>
      </c>
      <c r="M19" s="50">
        <f t="shared" si="5"/>
        <v>1</v>
      </c>
      <c r="N19" s="51">
        <f t="shared" si="6"/>
        <v>0</v>
      </c>
      <c r="O19" s="52">
        <v>0</v>
      </c>
      <c r="P19" s="53">
        <v>1</v>
      </c>
      <c r="Q19" s="53">
        <f t="shared" si="7"/>
        <v>1</v>
      </c>
      <c r="R19" s="54">
        <f t="shared" si="8"/>
        <v>0</v>
      </c>
      <c r="S19" s="50">
        <v>0</v>
      </c>
      <c r="T19" s="50">
        <v>0</v>
      </c>
      <c r="U19" s="50">
        <f t="shared" si="9"/>
        <v>0</v>
      </c>
      <c r="V19" s="51">
        <f t="shared" si="10"/>
        <v>0</v>
      </c>
      <c r="W19" s="53">
        <v>0</v>
      </c>
      <c r="X19" s="53">
        <v>0</v>
      </c>
      <c r="Y19" s="53">
        <f t="shared" si="11"/>
        <v>0</v>
      </c>
      <c r="Z19" s="54">
        <f t="shared" si="12"/>
        <v>0</v>
      </c>
      <c r="AA19" s="213"/>
      <c r="AB19" s="213">
        <v>0</v>
      </c>
      <c r="AC19" s="215"/>
      <c r="AD19" s="214" t="s">
        <v>53</v>
      </c>
    </row>
    <row r="20" spans="2:30" ht="30" customHeight="1" x14ac:dyDescent="0.25">
      <c r="B20" s="56">
        <v>8</v>
      </c>
      <c r="C20" s="57" t="s">
        <v>1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3</v>
      </c>
      <c r="C21" s="57" t="s">
        <v>14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59">
        <f t="shared" si="2"/>
        <v>0</v>
      </c>
      <c r="K21" s="229">
        <f t="shared" si="3"/>
        <v>0</v>
      </c>
      <c r="L21" s="58">
        <f t="shared" si="4"/>
        <v>0</v>
      </c>
      <c r="M21" s="58">
        <f t="shared" si="5"/>
        <v>0</v>
      </c>
      <c r="N21" s="230">
        <f t="shared" si="6"/>
        <v>0</v>
      </c>
      <c r="O21" s="66"/>
      <c r="P21" s="58"/>
      <c r="Q21" s="58">
        <f t="shared" si="7"/>
        <v>0</v>
      </c>
      <c r="R21" s="230">
        <f t="shared" si="8"/>
        <v>0</v>
      </c>
      <c r="S21" s="58"/>
      <c r="T21" s="58"/>
      <c r="U21" s="58">
        <f t="shared" si="9"/>
        <v>0</v>
      </c>
      <c r="V21" s="230">
        <f t="shared" si="10"/>
        <v>0</v>
      </c>
      <c r="W21" s="58"/>
      <c r="X21" s="58"/>
      <c r="Y21" s="58">
        <f t="shared" si="11"/>
        <v>0</v>
      </c>
      <c r="Z21" s="230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12</v>
      </c>
      <c r="C22" s="57" t="s">
        <v>7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15</v>
      </c>
      <c r="C23" s="57" t="s">
        <v>6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47</v>
      </c>
      <c r="E25" s="29">
        <f t="shared" si="13"/>
        <v>27</v>
      </c>
      <c r="F25" s="29">
        <f t="shared" si="13"/>
        <v>6</v>
      </c>
      <c r="G25" s="29">
        <f t="shared" si="13"/>
        <v>15</v>
      </c>
      <c r="H25" s="29">
        <f t="shared" si="13"/>
        <v>0</v>
      </c>
      <c r="I25" s="28">
        <f t="shared" si="13"/>
        <v>10</v>
      </c>
      <c r="J25" s="28">
        <f t="shared" si="13"/>
        <v>112</v>
      </c>
      <c r="K25" s="30">
        <f t="shared" si="13"/>
        <v>14</v>
      </c>
      <c r="L25" s="29">
        <f t="shared" si="13"/>
        <v>44</v>
      </c>
      <c r="M25" s="29">
        <f t="shared" si="13"/>
        <v>58</v>
      </c>
      <c r="N25" s="35">
        <f>IF(M25=0,0,(K25/(K25+L25)*100))</f>
        <v>24.137931034482758</v>
      </c>
      <c r="O25" s="27">
        <f>SUM(O9:O23)</f>
        <v>7</v>
      </c>
      <c r="P25" s="29">
        <f>SUM(P9:P23)</f>
        <v>32</v>
      </c>
      <c r="Q25" s="29">
        <f>SUM(Q9:Q23)</f>
        <v>39</v>
      </c>
      <c r="R25" s="35">
        <f t="shared" ref="R25" si="14">IF(Q25=0,0,(O25/(O25+P25)*100))</f>
        <v>17.948717948717949</v>
      </c>
      <c r="S25" s="29">
        <f>SUM(S9:S23)</f>
        <v>7</v>
      </c>
      <c r="T25" s="29">
        <f>SUM(T9:T23)</f>
        <v>12</v>
      </c>
      <c r="U25" s="29">
        <f>SUM(U9:U23)</f>
        <v>19</v>
      </c>
      <c r="V25" s="35">
        <f t="shared" ref="V25" si="15">IF(U25=0,0,(S25/(S25+T25)*100))</f>
        <v>36.84210526315789</v>
      </c>
      <c r="W25" s="29">
        <f>SUM(W9:W23)</f>
        <v>12</v>
      </c>
      <c r="X25" s="29">
        <f>SUM(X9:X23)</f>
        <v>8</v>
      </c>
      <c r="Y25" s="29">
        <f>SUM(Y9:Y23)</f>
        <v>20</v>
      </c>
      <c r="Z25" s="35">
        <f t="shared" ref="Z25" si="16">IF(Y25=0,0,(W25/(W25+X25)*100))</f>
        <v>60</v>
      </c>
      <c r="AA25" s="29">
        <f>SUM(AA9:AA23)</f>
        <v>0</v>
      </c>
      <c r="AB25" s="29">
        <f>SUM(AB9:AB23)</f>
        <v>27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1000000}">
    <sortState xmlns:xlrd2="http://schemas.microsoft.com/office/spreadsheetml/2017/richdata2" ref="B9:AD23">
      <sortCondition descending="1" ref="J8:J23"/>
    </sortState>
  </autoFilter>
  <mergeCells count="21"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  <mergeCell ref="AB6:AB7"/>
    <mergeCell ref="AC6:AC7"/>
    <mergeCell ref="AD6:AD7"/>
    <mergeCell ref="R6:R7"/>
    <mergeCell ref="S6:U6"/>
    <mergeCell ref="V6:V7"/>
    <mergeCell ref="W6:Y6"/>
    <mergeCell ref="Z6:Z7"/>
    <mergeCell ref="AA6:AA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  <pageSetUpPr fitToPage="1"/>
  </sheetPr>
  <dimension ref="B2:AD35"/>
  <sheetViews>
    <sheetView showGridLines="0" zoomScale="40" zoomScaleNormal="40" workbookViewId="0">
      <pane ySplit="7" topLeftCell="A8" activePane="bottomLeft" state="frozen"/>
      <selection activeCell="O16" sqref="O16"/>
      <selection pane="bottomLeft" activeCell="O16" sqref="O16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8" width="6.28515625" style="2" hidden="1" customWidth="1"/>
    <col min="29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131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132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179" t="s">
        <v>19</v>
      </c>
      <c r="L7" s="178" t="s">
        <v>20</v>
      </c>
      <c r="M7" s="178" t="s">
        <v>48</v>
      </c>
      <c r="N7" s="377"/>
      <c r="O7" s="179" t="s">
        <v>19</v>
      </c>
      <c r="P7" s="178" t="s">
        <v>20</v>
      </c>
      <c r="Q7" s="178" t="s">
        <v>48</v>
      </c>
      <c r="R7" s="374"/>
      <c r="S7" s="178" t="s">
        <v>19</v>
      </c>
      <c r="T7" s="178" t="s">
        <v>20</v>
      </c>
      <c r="U7" s="178" t="s">
        <v>48</v>
      </c>
      <c r="V7" s="374"/>
      <c r="W7" s="178" t="s">
        <v>19</v>
      </c>
      <c r="X7" s="178" t="s">
        <v>20</v>
      </c>
      <c r="Y7" s="178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10">
        <v>1</v>
      </c>
      <c r="C9" s="11" t="s">
        <v>98</v>
      </c>
      <c r="D9" s="47">
        <f t="shared" ref="D9:D23" si="0">O9*2+S9*3+W9</f>
        <v>8</v>
      </c>
      <c r="E9" s="47">
        <f t="shared" ref="E9:E23" si="1">AB9+AA9</f>
        <v>10</v>
      </c>
      <c r="F9" s="47">
        <v>1</v>
      </c>
      <c r="G9" s="47">
        <v>1</v>
      </c>
      <c r="H9" s="47">
        <v>1</v>
      </c>
      <c r="I9" s="48">
        <v>0</v>
      </c>
      <c r="J9" s="79">
        <f t="shared" ref="J9:J23" si="2">D9+2*E9+F9+G9+2*H9-I9</f>
        <v>32</v>
      </c>
      <c r="K9" s="49">
        <f t="shared" ref="K9:K23" si="3">O9+S9</f>
        <v>4</v>
      </c>
      <c r="L9" s="50">
        <f t="shared" ref="L9:L23" si="4">P9+T9</f>
        <v>7</v>
      </c>
      <c r="M9" s="50">
        <f t="shared" ref="M9:M23" si="5">K9+L9</f>
        <v>11</v>
      </c>
      <c r="N9" s="51">
        <f t="shared" ref="N9:N23" si="6">IF(M9=0,0,(K9/(K9+L9)*100))</f>
        <v>36.363636363636367</v>
      </c>
      <c r="O9" s="52">
        <v>4</v>
      </c>
      <c r="P9" s="53">
        <v>7</v>
      </c>
      <c r="Q9" s="53">
        <f t="shared" ref="Q9:Q23" si="7">P9+O9</f>
        <v>11</v>
      </c>
      <c r="R9" s="54">
        <f t="shared" ref="R9:R23" si="8">IF(Q9=0,0,(O9/(O9+P9)*100))</f>
        <v>36.363636363636367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0</v>
      </c>
      <c r="X9" s="53">
        <v>0</v>
      </c>
      <c r="Y9" s="53">
        <f t="shared" ref="Y9:Y23" si="11">X9+W9</f>
        <v>0</v>
      </c>
      <c r="Z9" s="54">
        <f t="shared" ref="Z9:Z23" si="12">IF(Y9=0,0,(W9/(W9+X9)*100))</f>
        <v>0</v>
      </c>
      <c r="AA9" s="47">
        <v>3</v>
      </c>
      <c r="AB9" s="47">
        <v>7</v>
      </c>
      <c r="AC9" s="55"/>
      <c r="AD9" s="48" t="s">
        <v>53</v>
      </c>
    </row>
    <row r="10" spans="2:30" ht="30" customHeight="1" x14ac:dyDescent="0.25">
      <c r="B10" s="10">
        <v>5</v>
      </c>
      <c r="C10" s="11" t="s">
        <v>8</v>
      </c>
      <c r="D10" s="47">
        <f t="shared" si="0"/>
        <v>15</v>
      </c>
      <c r="E10" s="47">
        <f t="shared" si="1"/>
        <v>3</v>
      </c>
      <c r="F10" s="47">
        <v>4</v>
      </c>
      <c r="G10" s="47">
        <v>6</v>
      </c>
      <c r="H10" s="47">
        <v>0</v>
      </c>
      <c r="I10" s="48">
        <v>0</v>
      </c>
      <c r="J10" s="79">
        <f t="shared" si="2"/>
        <v>31</v>
      </c>
      <c r="K10" s="49">
        <f t="shared" si="3"/>
        <v>5</v>
      </c>
      <c r="L10" s="50">
        <f t="shared" si="4"/>
        <v>10</v>
      </c>
      <c r="M10" s="50">
        <f t="shared" si="5"/>
        <v>15</v>
      </c>
      <c r="N10" s="51">
        <f t="shared" si="6"/>
        <v>33.333333333333329</v>
      </c>
      <c r="O10" s="52">
        <v>4</v>
      </c>
      <c r="P10" s="53">
        <v>7</v>
      </c>
      <c r="Q10" s="53">
        <f t="shared" si="7"/>
        <v>11</v>
      </c>
      <c r="R10" s="54">
        <f t="shared" si="8"/>
        <v>36.363636363636367</v>
      </c>
      <c r="S10" s="50">
        <v>1</v>
      </c>
      <c r="T10" s="50">
        <v>3</v>
      </c>
      <c r="U10" s="50">
        <f t="shared" si="9"/>
        <v>4</v>
      </c>
      <c r="V10" s="51">
        <f t="shared" si="10"/>
        <v>25</v>
      </c>
      <c r="W10" s="53">
        <v>4</v>
      </c>
      <c r="X10" s="53">
        <v>1</v>
      </c>
      <c r="Y10" s="53">
        <f t="shared" si="11"/>
        <v>5</v>
      </c>
      <c r="Z10" s="54">
        <f t="shared" si="12"/>
        <v>80</v>
      </c>
      <c r="AA10" s="47">
        <v>0</v>
      </c>
      <c r="AB10" s="47">
        <v>3</v>
      </c>
      <c r="AC10" s="55"/>
      <c r="AD10" s="48" t="s">
        <v>53</v>
      </c>
    </row>
    <row r="11" spans="2:30" ht="30" customHeight="1" x14ac:dyDescent="0.25">
      <c r="B11" s="10">
        <v>10</v>
      </c>
      <c r="C11" s="11" t="s">
        <v>10</v>
      </c>
      <c r="D11" s="47">
        <f t="shared" si="0"/>
        <v>20</v>
      </c>
      <c r="E11" s="47">
        <f t="shared" si="1"/>
        <v>3</v>
      </c>
      <c r="F11" s="47">
        <v>1</v>
      </c>
      <c r="G11" s="47">
        <v>3</v>
      </c>
      <c r="H11" s="47">
        <v>0</v>
      </c>
      <c r="I11" s="48">
        <v>1</v>
      </c>
      <c r="J11" s="79">
        <f t="shared" si="2"/>
        <v>29</v>
      </c>
      <c r="K11" s="49">
        <f t="shared" si="3"/>
        <v>7</v>
      </c>
      <c r="L11" s="50">
        <f t="shared" si="4"/>
        <v>13</v>
      </c>
      <c r="M11" s="50">
        <f t="shared" si="5"/>
        <v>20</v>
      </c>
      <c r="N11" s="51">
        <f t="shared" si="6"/>
        <v>35</v>
      </c>
      <c r="O11" s="52">
        <v>1</v>
      </c>
      <c r="P11" s="53">
        <v>4</v>
      </c>
      <c r="Q11" s="53">
        <f t="shared" si="7"/>
        <v>5</v>
      </c>
      <c r="R11" s="54">
        <f t="shared" si="8"/>
        <v>20</v>
      </c>
      <c r="S11" s="50">
        <v>6</v>
      </c>
      <c r="T11" s="50">
        <v>9</v>
      </c>
      <c r="U11" s="50">
        <f t="shared" si="9"/>
        <v>15</v>
      </c>
      <c r="V11" s="51">
        <f t="shared" si="10"/>
        <v>40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47">
        <v>0</v>
      </c>
      <c r="AB11" s="47">
        <v>3</v>
      </c>
      <c r="AC11" s="55"/>
      <c r="AD11" s="48" t="s">
        <v>53</v>
      </c>
    </row>
    <row r="12" spans="2:30" ht="30" customHeight="1" x14ac:dyDescent="0.25">
      <c r="B12" s="10">
        <v>4</v>
      </c>
      <c r="C12" s="11" t="s">
        <v>135</v>
      </c>
      <c r="D12" s="47">
        <f t="shared" si="0"/>
        <v>9</v>
      </c>
      <c r="E12" s="47">
        <f t="shared" si="1"/>
        <v>7</v>
      </c>
      <c r="F12" s="47">
        <v>2</v>
      </c>
      <c r="G12" s="47">
        <v>0</v>
      </c>
      <c r="H12" s="47">
        <v>1</v>
      </c>
      <c r="I12" s="48">
        <v>2</v>
      </c>
      <c r="J12" s="79">
        <f t="shared" si="2"/>
        <v>25</v>
      </c>
      <c r="K12" s="49">
        <f t="shared" si="3"/>
        <v>3</v>
      </c>
      <c r="L12" s="50">
        <f t="shared" si="4"/>
        <v>6</v>
      </c>
      <c r="M12" s="50">
        <f t="shared" si="5"/>
        <v>9</v>
      </c>
      <c r="N12" s="51">
        <f t="shared" si="6"/>
        <v>33.333333333333329</v>
      </c>
      <c r="O12" s="52">
        <v>2</v>
      </c>
      <c r="P12" s="53">
        <v>6</v>
      </c>
      <c r="Q12" s="53">
        <f t="shared" si="7"/>
        <v>8</v>
      </c>
      <c r="R12" s="54">
        <f t="shared" si="8"/>
        <v>25</v>
      </c>
      <c r="S12" s="50">
        <v>1</v>
      </c>
      <c r="T12" s="50">
        <v>0</v>
      </c>
      <c r="U12" s="50">
        <f t="shared" si="9"/>
        <v>1</v>
      </c>
      <c r="V12" s="51">
        <f t="shared" si="10"/>
        <v>100</v>
      </c>
      <c r="W12" s="53">
        <v>2</v>
      </c>
      <c r="X12" s="53">
        <v>0</v>
      </c>
      <c r="Y12" s="53">
        <f t="shared" si="11"/>
        <v>2</v>
      </c>
      <c r="Z12" s="54">
        <f t="shared" si="12"/>
        <v>100</v>
      </c>
      <c r="AA12" s="47">
        <v>1</v>
      </c>
      <c r="AB12" s="47">
        <v>6</v>
      </c>
      <c r="AC12" s="55"/>
      <c r="AD12" s="48" t="s">
        <v>53</v>
      </c>
    </row>
    <row r="13" spans="2:30" ht="30" customHeight="1" x14ac:dyDescent="0.25">
      <c r="B13" s="10">
        <v>11</v>
      </c>
      <c r="C13" s="11" t="s">
        <v>12</v>
      </c>
      <c r="D13" s="47">
        <f t="shared" si="0"/>
        <v>4</v>
      </c>
      <c r="E13" s="47">
        <f t="shared" si="1"/>
        <v>6</v>
      </c>
      <c r="F13" s="47">
        <v>0</v>
      </c>
      <c r="G13" s="47">
        <v>0</v>
      </c>
      <c r="H13" s="47">
        <v>2</v>
      </c>
      <c r="I13" s="48">
        <v>0</v>
      </c>
      <c r="J13" s="79">
        <f t="shared" si="2"/>
        <v>20</v>
      </c>
      <c r="K13" s="49">
        <f t="shared" si="3"/>
        <v>2</v>
      </c>
      <c r="L13" s="50">
        <f t="shared" si="4"/>
        <v>4</v>
      </c>
      <c r="M13" s="50">
        <f t="shared" si="5"/>
        <v>6</v>
      </c>
      <c r="N13" s="51">
        <f t="shared" si="6"/>
        <v>33.333333333333329</v>
      </c>
      <c r="O13" s="52">
        <v>2</v>
      </c>
      <c r="P13" s="53">
        <v>4</v>
      </c>
      <c r="Q13" s="53">
        <f t="shared" si="7"/>
        <v>6</v>
      </c>
      <c r="R13" s="54">
        <f t="shared" si="8"/>
        <v>33.333333333333329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47">
        <v>4</v>
      </c>
      <c r="AB13" s="47">
        <v>2</v>
      </c>
      <c r="AC13" s="55"/>
      <c r="AD13" s="48" t="s">
        <v>53</v>
      </c>
    </row>
    <row r="14" spans="2:30" ht="30" customHeight="1" x14ac:dyDescent="0.25">
      <c r="B14" s="10">
        <v>6</v>
      </c>
      <c r="C14" s="11" t="s">
        <v>2</v>
      </c>
      <c r="D14" s="47">
        <f t="shared" si="0"/>
        <v>3</v>
      </c>
      <c r="E14" s="47">
        <f t="shared" si="1"/>
        <v>7</v>
      </c>
      <c r="F14" s="47">
        <v>6</v>
      </c>
      <c r="G14" s="47">
        <v>1</v>
      </c>
      <c r="H14" s="47">
        <v>0</v>
      </c>
      <c r="I14" s="48">
        <v>5</v>
      </c>
      <c r="J14" s="79">
        <f t="shared" si="2"/>
        <v>19</v>
      </c>
      <c r="K14" s="49">
        <f t="shared" si="3"/>
        <v>1</v>
      </c>
      <c r="L14" s="50">
        <f t="shared" si="4"/>
        <v>4</v>
      </c>
      <c r="M14" s="50">
        <f t="shared" si="5"/>
        <v>5</v>
      </c>
      <c r="N14" s="51">
        <f t="shared" si="6"/>
        <v>20</v>
      </c>
      <c r="O14" s="52">
        <v>1</v>
      </c>
      <c r="P14" s="53">
        <v>1</v>
      </c>
      <c r="Q14" s="53">
        <f t="shared" si="7"/>
        <v>2</v>
      </c>
      <c r="R14" s="54">
        <f t="shared" si="8"/>
        <v>50</v>
      </c>
      <c r="S14" s="50">
        <v>0</v>
      </c>
      <c r="T14" s="50">
        <v>3</v>
      </c>
      <c r="U14" s="50">
        <f t="shared" si="9"/>
        <v>3</v>
      </c>
      <c r="V14" s="51">
        <f t="shared" si="10"/>
        <v>0</v>
      </c>
      <c r="W14" s="53">
        <v>1</v>
      </c>
      <c r="X14" s="53">
        <v>1</v>
      </c>
      <c r="Y14" s="53">
        <f t="shared" si="11"/>
        <v>2</v>
      </c>
      <c r="Z14" s="54">
        <f t="shared" si="12"/>
        <v>50</v>
      </c>
      <c r="AA14" s="47">
        <v>1</v>
      </c>
      <c r="AB14" s="47">
        <v>6</v>
      </c>
      <c r="AC14" s="55"/>
      <c r="AD14" s="48" t="s">
        <v>53</v>
      </c>
    </row>
    <row r="15" spans="2:30" ht="30" customHeight="1" x14ac:dyDescent="0.25">
      <c r="B15" s="10">
        <v>3</v>
      </c>
      <c r="C15" s="11" t="s">
        <v>14</v>
      </c>
      <c r="D15" s="47">
        <f t="shared" si="0"/>
        <v>5</v>
      </c>
      <c r="E15" s="47">
        <f t="shared" si="1"/>
        <v>5</v>
      </c>
      <c r="F15" s="47">
        <v>0</v>
      </c>
      <c r="G15" s="47">
        <v>4</v>
      </c>
      <c r="H15" s="47">
        <v>0</v>
      </c>
      <c r="I15" s="48">
        <v>2</v>
      </c>
      <c r="J15" s="79">
        <f t="shared" si="2"/>
        <v>17</v>
      </c>
      <c r="K15" s="49">
        <f t="shared" si="3"/>
        <v>2</v>
      </c>
      <c r="L15" s="50">
        <f t="shared" si="4"/>
        <v>5</v>
      </c>
      <c r="M15" s="50">
        <f t="shared" si="5"/>
        <v>7</v>
      </c>
      <c r="N15" s="51">
        <f t="shared" si="6"/>
        <v>28.571428571428569</v>
      </c>
      <c r="O15" s="52">
        <v>1</v>
      </c>
      <c r="P15" s="53">
        <v>3</v>
      </c>
      <c r="Q15" s="53">
        <f t="shared" si="7"/>
        <v>4</v>
      </c>
      <c r="R15" s="54">
        <f t="shared" si="8"/>
        <v>25</v>
      </c>
      <c r="S15" s="50">
        <v>1</v>
      </c>
      <c r="T15" s="50">
        <v>2</v>
      </c>
      <c r="U15" s="50">
        <f t="shared" si="9"/>
        <v>3</v>
      </c>
      <c r="V15" s="51">
        <f t="shared" si="10"/>
        <v>33.333333333333329</v>
      </c>
      <c r="W15" s="53">
        <v>0</v>
      </c>
      <c r="X15" s="53">
        <v>2</v>
      </c>
      <c r="Y15" s="53">
        <f t="shared" si="11"/>
        <v>2</v>
      </c>
      <c r="Z15" s="54">
        <f t="shared" si="12"/>
        <v>0</v>
      </c>
      <c r="AA15" s="47">
        <v>3</v>
      </c>
      <c r="AB15" s="47">
        <v>2</v>
      </c>
      <c r="AC15" s="55"/>
      <c r="AD15" s="48" t="s">
        <v>53</v>
      </c>
    </row>
    <row r="16" spans="2:30" ht="30" customHeight="1" x14ac:dyDescent="0.25">
      <c r="B16" s="10">
        <v>13</v>
      </c>
      <c r="C16" s="11" t="s">
        <v>4</v>
      </c>
      <c r="D16" s="47">
        <f t="shared" si="0"/>
        <v>2</v>
      </c>
      <c r="E16" s="47">
        <f t="shared" si="1"/>
        <v>3</v>
      </c>
      <c r="F16" s="47">
        <v>0</v>
      </c>
      <c r="G16" s="47">
        <v>1</v>
      </c>
      <c r="H16" s="47">
        <v>0</v>
      </c>
      <c r="I16" s="48">
        <v>4</v>
      </c>
      <c r="J16" s="79">
        <f t="shared" si="2"/>
        <v>5</v>
      </c>
      <c r="K16" s="49">
        <f t="shared" si="3"/>
        <v>1</v>
      </c>
      <c r="L16" s="50">
        <f t="shared" si="4"/>
        <v>2</v>
      </c>
      <c r="M16" s="50">
        <f t="shared" si="5"/>
        <v>3</v>
      </c>
      <c r="N16" s="51">
        <f t="shared" si="6"/>
        <v>33.333333333333329</v>
      </c>
      <c r="O16" s="52">
        <v>1</v>
      </c>
      <c r="P16" s="53">
        <v>2</v>
      </c>
      <c r="Q16" s="53">
        <f t="shared" si="7"/>
        <v>3</v>
      </c>
      <c r="R16" s="54">
        <f t="shared" si="8"/>
        <v>33.333333333333329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47">
        <v>0</v>
      </c>
      <c r="AB16" s="47">
        <v>3</v>
      </c>
      <c r="AC16" s="55"/>
      <c r="AD16" s="48" t="s">
        <v>53</v>
      </c>
    </row>
    <row r="17" spans="2:30" ht="30" customHeight="1" x14ac:dyDescent="0.25">
      <c r="B17" s="10">
        <v>9</v>
      </c>
      <c r="C17" s="11" t="s">
        <v>134</v>
      </c>
      <c r="D17" s="47">
        <f t="shared" si="0"/>
        <v>0</v>
      </c>
      <c r="E17" s="47">
        <f t="shared" si="1"/>
        <v>0</v>
      </c>
      <c r="F17" s="47">
        <v>4</v>
      </c>
      <c r="G17" s="47">
        <v>0</v>
      </c>
      <c r="H17" s="47">
        <v>0</v>
      </c>
      <c r="I17" s="48">
        <v>1</v>
      </c>
      <c r="J17" s="79">
        <f t="shared" si="2"/>
        <v>3</v>
      </c>
      <c r="K17" s="49">
        <f t="shared" si="3"/>
        <v>0</v>
      </c>
      <c r="L17" s="50">
        <f t="shared" si="4"/>
        <v>0</v>
      </c>
      <c r="M17" s="50">
        <f t="shared" si="5"/>
        <v>0</v>
      </c>
      <c r="N17" s="51">
        <f t="shared" si="6"/>
        <v>0</v>
      </c>
      <c r="O17" s="52">
        <v>0</v>
      </c>
      <c r="P17" s="53">
        <v>0</v>
      </c>
      <c r="Q17" s="53">
        <f t="shared" si="7"/>
        <v>0</v>
      </c>
      <c r="R17" s="54">
        <f t="shared" si="8"/>
        <v>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47">
        <v>0</v>
      </c>
      <c r="AB17" s="47">
        <v>0</v>
      </c>
      <c r="AC17" s="55"/>
      <c r="AD17" s="48" t="s">
        <v>53</v>
      </c>
    </row>
    <row r="18" spans="2:30" ht="30" customHeight="1" x14ac:dyDescent="0.25">
      <c r="B18" s="56">
        <v>2</v>
      </c>
      <c r="C18" s="57" t="s">
        <v>0</v>
      </c>
      <c r="D18" s="58">
        <f t="shared" si="0"/>
        <v>0</v>
      </c>
      <c r="E18" s="58">
        <f t="shared" si="1"/>
        <v>0</v>
      </c>
      <c r="F18" s="58"/>
      <c r="G18" s="58"/>
      <c r="H18" s="58"/>
      <c r="I18" s="59"/>
      <c r="J18" s="80">
        <f t="shared" si="2"/>
        <v>0</v>
      </c>
      <c r="K18" s="60">
        <f t="shared" si="3"/>
        <v>0</v>
      </c>
      <c r="L18" s="61">
        <f t="shared" si="4"/>
        <v>0</v>
      </c>
      <c r="M18" s="61">
        <f t="shared" si="5"/>
        <v>0</v>
      </c>
      <c r="N18" s="62">
        <f t="shared" si="6"/>
        <v>0</v>
      </c>
      <c r="O18" s="63"/>
      <c r="P18" s="64"/>
      <c r="Q18" s="64">
        <f t="shared" si="7"/>
        <v>0</v>
      </c>
      <c r="R18" s="65">
        <f t="shared" si="8"/>
        <v>0</v>
      </c>
      <c r="S18" s="61"/>
      <c r="T18" s="61"/>
      <c r="U18" s="61">
        <f t="shared" si="9"/>
        <v>0</v>
      </c>
      <c r="V18" s="62">
        <f t="shared" si="10"/>
        <v>0</v>
      </c>
      <c r="W18" s="64"/>
      <c r="X18" s="64"/>
      <c r="Y18" s="64">
        <f t="shared" si="11"/>
        <v>0</v>
      </c>
      <c r="Z18" s="65">
        <f t="shared" si="12"/>
        <v>0</v>
      </c>
      <c r="AA18" s="58"/>
      <c r="AB18" s="58"/>
      <c r="AC18" s="66"/>
      <c r="AD18" s="59" t="s">
        <v>53</v>
      </c>
    </row>
    <row r="19" spans="2:30" ht="30" customHeight="1" x14ac:dyDescent="0.25">
      <c r="B19" s="56">
        <v>7</v>
      </c>
      <c r="C19" s="57" t="s">
        <v>11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>
        <f t="shared" si="11"/>
        <v>0</v>
      </c>
      <c r="Z19" s="65">
        <f t="shared" si="12"/>
        <v>0</v>
      </c>
      <c r="AA19" s="58"/>
      <c r="AB19" s="58"/>
      <c r="AC19" s="66"/>
      <c r="AD19" s="59" t="s">
        <v>53</v>
      </c>
    </row>
    <row r="20" spans="2:30" ht="30" customHeight="1" x14ac:dyDescent="0.25">
      <c r="B20" s="56">
        <v>8</v>
      </c>
      <c r="C20" s="57" t="s">
        <v>1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12</v>
      </c>
      <c r="C21" s="57" t="s">
        <v>7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14</v>
      </c>
      <c r="C22" s="57" t="s">
        <v>5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15</v>
      </c>
      <c r="C23" s="57" t="s">
        <v>6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66</v>
      </c>
      <c r="E25" s="29">
        <f t="shared" si="13"/>
        <v>44</v>
      </c>
      <c r="F25" s="29">
        <f t="shared" si="13"/>
        <v>18</v>
      </c>
      <c r="G25" s="29">
        <f t="shared" si="13"/>
        <v>16</v>
      </c>
      <c r="H25" s="29">
        <f t="shared" si="13"/>
        <v>4</v>
      </c>
      <c r="I25" s="28">
        <f t="shared" si="13"/>
        <v>15</v>
      </c>
      <c r="J25" s="28">
        <f t="shared" si="13"/>
        <v>181</v>
      </c>
      <c r="K25" s="30">
        <f t="shared" si="13"/>
        <v>25</v>
      </c>
      <c r="L25" s="29">
        <f t="shared" si="13"/>
        <v>51</v>
      </c>
      <c r="M25" s="29">
        <f t="shared" si="13"/>
        <v>76</v>
      </c>
      <c r="N25" s="35">
        <f>IF(M25=0,0,(K25/(K25+L25)*100))</f>
        <v>32.894736842105267</v>
      </c>
      <c r="O25" s="27">
        <f>SUM(O9:O23)</f>
        <v>16</v>
      </c>
      <c r="P25" s="29">
        <f>SUM(P9:P23)</f>
        <v>34</v>
      </c>
      <c r="Q25" s="29">
        <f>SUM(Q9:Q23)</f>
        <v>50</v>
      </c>
      <c r="R25" s="35">
        <f t="shared" ref="R25" si="14">IF(Q25=0,0,(O25/(O25+P25)*100))</f>
        <v>32</v>
      </c>
      <c r="S25" s="29">
        <f>SUM(S9:S23)</f>
        <v>9</v>
      </c>
      <c r="T25" s="29">
        <f>SUM(T9:T23)</f>
        <v>17</v>
      </c>
      <c r="U25" s="29">
        <f>SUM(U9:U23)</f>
        <v>26</v>
      </c>
      <c r="V25" s="35">
        <f t="shared" ref="V25" si="15">IF(U25=0,0,(S25/(S25+T25)*100))</f>
        <v>34.615384615384613</v>
      </c>
      <c r="W25" s="29">
        <f>SUM(W9:W23)</f>
        <v>7</v>
      </c>
      <c r="X25" s="29">
        <f>SUM(X9:X23)</f>
        <v>4</v>
      </c>
      <c r="Y25" s="29">
        <f>SUM(Y9:Y23)</f>
        <v>11</v>
      </c>
      <c r="Z25" s="35">
        <f t="shared" ref="Z25" si="16">IF(Y25=0,0,(W25/(W25+X25)*100))</f>
        <v>63.636363636363633</v>
      </c>
      <c r="AA25" s="29">
        <f>SUM(AA9:AA23)</f>
        <v>12</v>
      </c>
      <c r="AB25" s="29">
        <f>SUM(AB9:AB23)</f>
        <v>32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2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27"/>
  <sheetViews>
    <sheetView zoomScaleNormal="100" zoomScaleSheetLayoutView="100" workbookViewId="0">
      <pane ySplit="7" topLeftCell="A8" activePane="bottomLeft" state="frozen"/>
      <selection activeCell="K13" sqref="K13"/>
      <selection pane="bottomLeft" activeCell="Q9" sqref="Q9"/>
    </sheetView>
  </sheetViews>
  <sheetFormatPr defaultColWidth="8.85546875" defaultRowHeight="15" x14ac:dyDescent="0.25"/>
  <cols>
    <col min="1" max="1" width="8.85546875" style="1"/>
    <col min="2" max="2" width="4.28515625" style="2" customWidth="1"/>
    <col min="3" max="3" width="14.28515625" style="2" customWidth="1"/>
    <col min="4" max="5" width="18.140625" style="2" customWidth="1"/>
    <col min="6" max="7" width="17.28515625" style="2" customWidth="1"/>
    <col min="8" max="8" width="18.5703125" style="2" customWidth="1"/>
    <col min="9" max="9" width="14.5703125" style="2" customWidth="1"/>
    <col min="10" max="11" width="7.28515625" style="2" customWidth="1"/>
    <col min="12" max="12" width="12.42578125" style="2" customWidth="1"/>
    <col min="13" max="14" width="6.42578125" style="2" customWidth="1"/>
    <col min="15" max="16" width="5.42578125" style="2" customWidth="1"/>
    <col min="17" max="16384" width="8.85546875" style="1"/>
  </cols>
  <sheetData>
    <row r="2" spans="2:16" ht="23.45" customHeight="1" x14ac:dyDescent="0.25">
      <c r="B2" s="3" t="s">
        <v>38</v>
      </c>
    </row>
    <row r="3" spans="2:16" ht="23.45" customHeight="1" x14ac:dyDescent="0.25">
      <c r="B3" s="3" t="s">
        <v>39</v>
      </c>
      <c r="L3" s="102"/>
    </row>
    <row r="4" spans="2:16" ht="23.45" customHeight="1" x14ac:dyDescent="0.25">
      <c r="B4" s="3" t="s">
        <v>40</v>
      </c>
    </row>
    <row r="5" spans="2:16" ht="14.45" customHeight="1" thickBot="1" x14ac:dyDescent="0.3">
      <c r="B5" s="3"/>
    </row>
    <row r="6" spans="2:16" ht="15.75" x14ac:dyDescent="0.25">
      <c r="B6" s="331" t="s">
        <v>25</v>
      </c>
      <c r="C6" s="329" t="s">
        <v>24</v>
      </c>
      <c r="D6" s="329" t="s">
        <v>35</v>
      </c>
      <c r="E6" s="329"/>
      <c r="F6" s="329" t="s">
        <v>36</v>
      </c>
      <c r="G6" s="339"/>
      <c r="H6" s="337" t="s">
        <v>63</v>
      </c>
      <c r="I6" s="335" t="s">
        <v>15</v>
      </c>
      <c r="J6" s="329" t="s">
        <v>18</v>
      </c>
      <c r="K6" s="329" t="s">
        <v>17</v>
      </c>
      <c r="L6" s="329" t="s">
        <v>16</v>
      </c>
      <c r="M6" s="329" t="s">
        <v>28</v>
      </c>
      <c r="N6" s="329"/>
      <c r="O6" s="329" t="s">
        <v>37</v>
      </c>
      <c r="P6" s="333" t="s">
        <v>27</v>
      </c>
    </row>
    <row r="7" spans="2:16" ht="16.5" thickBot="1" x14ac:dyDescent="0.3">
      <c r="B7" s="332"/>
      <c r="C7" s="330"/>
      <c r="D7" s="301" t="s">
        <v>19</v>
      </c>
      <c r="E7" s="301" t="s">
        <v>20</v>
      </c>
      <c r="F7" s="301" t="s">
        <v>19</v>
      </c>
      <c r="G7" s="309" t="s">
        <v>20</v>
      </c>
      <c r="H7" s="338"/>
      <c r="I7" s="336"/>
      <c r="J7" s="330"/>
      <c r="K7" s="330"/>
      <c r="L7" s="330"/>
      <c r="M7" s="301" t="s">
        <v>19</v>
      </c>
      <c r="N7" s="301" t="s">
        <v>20</v>
      </c>
      <c r="O7" s="330"/>
      <c r="P7" s="334"/>
    </row>
    <row r="8" spans="2:16" ht="34.15" customHeight="1" x14ac:dyDescent="0.25">
      <c r="B8" s="36">
        <v>1</v>
      </c>
      <c r="C8" s="304"/>
      <c r="D8" s="305"/>
      <c r="E8" s="305"/>
      <c r="F8" s="305"/>
      <c r="G8" s="306"/>
      <c r="H8" s="310"/>
      <c r="I8" s="307"/>
      <c r="J8" s="305"/>
      <c r="K8" s="305"/>
      <c r="L8" s="312"/>
      <c r="M8" s="305"/>
      <c r="N8" s="305"/>
      <c r="O8" s="305"/>
      <c r="P8" s="308"/>
    </row>
    <row r="9" spans="2:16" ht="34.15" customHeight="1" x14ac:dyDescent="0.25">
      <c r="B9" s="10">
        <v>2</v>
      </c>
      <c r="C9" s="24"/>
      <c r="D9" s="4"/>
      <c r="E9" s="4"/>
      <c r="F9" s="4"/>
      <c r="G9" s="302"/>
      <c r="H9" s="311"/>
      <c r="I9" s="303"/>
      <c r="J9" s="4"/>
      <c r="K9" s="4"/>
      <c r="L9" s="313"/>
      <c r="M9" s="4"/>
      <c r="N9" s="4"/>
      <c r="O9" s="4"/>
      <c r="P9" s="5"/>
    </row>
    <row r="10" spans="2:16" ht="34.15" customHeight="1" x14ac:dyDescent="0.25">
      <c r="B10" s="10">
        <v>3</v>
      </c>
      <c r="C10" s="24"/>
      <c r="D10" s="4"/>
      <c r="E10" s="4"/>
      <c r="F10" s="4"/>
      <c r="G10" s="302"/>
      <c r="H10" s="311"/>
      <c r="I10" s="303"/>
      <c r="J10" s="4"/>
      <c r="K10" s="4"/>
      <c r="L10" s="313"/>
      <c r="M10" s="4"/>
      <c r="N10" s="4"/>
      <c r="O10" s="4"/>
      <c r="P10" s="5"/>
    </row>
    <row r="11" spans="2:16" ht="34.15" customHeight="1" x14ac:dyDescent="0.25">
      <c r="B11" s="10">
        <v>4</v>
      </c>
      <c r="C11" s="24"/>
      <c r="D11" s="4"/>
      <c r="E11" s="4"/>
      <c r="F11" s="4"/>
      <c r="G11" s="302"/>
      <c r="H11" s="311"/>
      <c r="I11" s="303"/>
      <c r="J11" s="4"/>
      <c r="K11" s="4"/>
      <c r="L11" s="313"/>
      <c r="M11" s="4"/>
      <c r="N11" s="4"/>
      <c r="O11" s="4"/>
      <c r="P11" s="5"/>
    </row>
    <row r="12" spans="2:16" ht="34.15" customHeight="1" x14ac:dyDescent="0.25">
      <c r="B12" s="10">
        <v>5</v>
      </c>
      <c r="C12" s="24"/>
      <c r="D12" s="4"/>
      <c r="E12" s="4"/>
      <c r="F12" s="4"/>
      <c r="G12" s="302"/>
      <c r="H12" s="311"/>
      <c r="I12" s="303"/>
      <c r="J12" s="4"/>
      <c r="K12" s="4"/>
      <c r="L12" s="313"/>
      <c r="M12" s="4"/>
      <c r="N12" s="4"/>
      <c r="O12" s="4"/>
      <c r="P12" s="5"/>
    </row>
    <row r="13" spans="2:16" ht="34.15" customHeight="1" x14ac:dyDescent="0.25">
      <c r="B13" s="10">
        <v>6</v>
      </c>
      <c r="C13" s="24"/>
      <c r="D13" s="4"/>
      <c r="E13" s="4"/>
      <c r="F13" s="4"/>
      <c r="G13" s="302"/>
      <c r="H13" s="311"/>
      <c r="I13" s="303"/>
      <c r="J13" s="4"/>
      <c r="K13" s="4"/>
      <c r="L13" s="313"/>
      <c r="M13" s="4"/>
      <c r="N13" s="4"/>
      <c r="O13" s="4"/>
      <c r="P13" s="5"/>
    </row>
    <row r="14" spans="2:16" ht="34.15" customHeight="1" x14ac:dyDescent="0.25">
      <c r="B14" s="10">
        <v>7</v>
      </c>
      <c r="C14" s="24"/>
      <c r="D14" s="4"/>
      <c r="E14" s="4"/>
      <c r="F14" s="4"/>
      <c r="G14" s="302"/>
      <c r="H14" s="311"/>
      <c r="I14" s="303"/>
      <c r="J14" s="4"/>
      <c r="K14" s="4"/>
      <c r="L14" s="313"/>
      <c r="M14" s="4"/>
      <c r="N14" s="4"/>
      <c r="O14" s="4"/>
      <c r="P14" s="5"/>
    </row>
    <row r="15" spans="2:16" ht="34.15" customHeight="1" x14ac:dyDescent="0.25">
      <c r="B15" s="10">
        <v>8</v>
      </c>
      <c r="C15" s="24"/>
      <c r="D15" s="4"/>
      <c r="E15" s="4"/>
      <c r="F15" s="4"/>
      <c r="G15" s="302"/>
      <c r="H15" s="311"/>
      <c r="I15" s="303"/>
      <c r="J15" s="4"/>
      <c r="K15" s="4"/>
      <c r="L15" s="313"/>
      <c r="M15" s="4"/>
      <c r="N15" s="4"/>
      <c r="O15" s="4"/>
      <c r="P15" s="5"/>
    </row>
    <row r="16" spans="2:16" ht="34.15" customHeight="1" x14ac:dyDescent="0.25">
      <c r="B16" s="10">
        <v>9</v>
      </c>
      <c r="C16" s="24"/>
      <c r="D16" s="4"/>
      <c r="E16" s="4"/>
      <c r="F16" s="4"/>
      <c r="G16" s="302"/>
      <c r="H16" s="311"/>
      <c r="I16" s="303"/>
      <c r="J16" s="4"/>
      <c r="K16" s="4"/>
      <c r="L16" s="313"/>
      <c r="M16" s="4"/>
      <c r="N16" s="4"/>
      <c r="O16" s="4"/>
      <c r="P16" s="5"/>
    </row>
    <row r="17" spans="2:16" ht="34.15" customHeight="1" x14ac:dyDescent="0.25">
      <c r="B17" s="10">
        <v>10</v>
      </c>
      <c r="C17" s="24"/>
      <c r="D17" s="4"/>
      <c r="E17" s="4"/>
      <c r="F17" s="4"/>
      <c r="G17" s="302"/>
      <c r="H17" s="311"/>
      <c r="I17" s="303"/>
      <c r="J17" s="4"/>
      <c r="K17" s="4"/>
      <c r="L17" s="313"/>
      <c r="M17" s="4"/>
      <c r="N17" s="4"/>
      <c r="O17" s="4"/>
      <c r="P17" s="5"/>
    </row>
    <row r="18" spans="2:16" ht="34.15" customHeight="1" x14ac:dyDescent="0.25">
      <c r="B18" s="10">
        <v>11</v>
      </c>
      <c r="C18" s="24"/>
      <c r="D18" s="4"/>
      <c r="E18" s="4"/>
      <c r="F18" s="4"/>
      <c r="G18" s="302"/>
      <c r="H18" s="311"/>
      <c r="I18" s="303"/>
      <c r="J18" s="4"/>
      <c r="K18" s="4"/>
      <c r="L18" s="313"/>
      <c r="M18" s="4"/>
      <c r="N18" s="4"/>
      <c r="O18" s="4"/>
      <c r="P18" s="5"/>
    </row>
    <row r="19" spans="2:16" ht="34.15" customHeight="1" x14ac:dyDescent="0.25">
      <c r="B19" s="10">
        <v>12</v>
      </c>
      <c r="C19" s="24"/>
      <c r="D19" s="4"/>
      <c r="E19" s="4"/>
      <c r="F19" s="4"/>
      <c r="G19" s="302"/>
      <c r="H19" s="311"/>
      <c r="I19" s="303"/>
      <c r="J19" s="4"/>
      <c r="K19" s="4"/>
      <c r="L19" s="313"/>
      <c r="M19" s="4"/>
      <c r="N19" s="4"/>
      <c r="O19" s="4"/>
      <c r="P19" s="5"/>
    </row>
    <row r="20" spans="2:16" ht="34.15" customHeight="1" x14ac:dyDescent="0.25">
      <c r="B20" s="10">
        <v>13</v>
      </c>
      <c r="C20" s="24"/>
      <c r="D20" s="4"/>
      <c r="E20" s="4"/>
      <c r="F20" s="4"/>
      <c r="G20" s="302"/>
      <c r="H20" s="311"/>
      <c r="I20" s="303"/>
      <c r="J20" s="4"/>
      <c r="K20" s="4"/>
      <c r="L20" s="313"/>
      <c r="M20" s="4"/>
      <c r="N20" s="4"/>
      <c r="O20" s="4"/>
      <c r="P20" s="5"/>
    </row>
    <row r="21" spans="2:16" ht="34.15" customHeight="1" x14ac:dyDescent="0.25">
      <c r="B21" s="10">
        <v>14</v>
      </c>
      <c r="C21" s="24"/>
      <c r="D21" s="4"/>
      <c r="E21" s="4"/>
      <c r="F21" s="4"/>
      <c r="G21" s="302"/>
      <c r="H21" s="311"/>
      <c r="I21" s="303"/>
      <c r="J21" s="4"/>
      <c r="K21" s="4"/>
      <c r="L21" s="313"/>
      <c r="M21" s="4"/>
      <c r="N21" s="4"/>
      <c r="O21" s="4"/>
      <c r="P21" s="5"/>
    </row>
    <row r="22" spans="2:16" ht="34.15" customHeight="1" thickBot="1" x14ac:dyDescent="0.3">
      <c r="B22" s="314">
        <v>15</v>
      </c>
      <c r="C22" s="315"/>
      <c r="D22" s="316"/>
      <c r="E22" s="316"/>
      <c r="F22" s="316"/>
      <c r="G22" s="317"/>
      <c r="H22" s="318"/>
      <c r="I22" s="319"/>
      <c r="J22" s="316"/>
      <c r="K22" s="316"/>
      <c r="L22" s="320"/>
      <c r="M22" s="316"/>
      <c r="N22" s="316"/>
      <c r="O22" s="316"/>
      <c r="P22" s="321"/>
    </row>
    <row r="23" spans="2:16" ht="27" customHeight="1" thickBot="1" x14ac:dyDescent="0.3">
      <c r="B23" s="322" t="s">
        <v>33</v>
      </c>
      <c r="C23" s="323" t="s">
        <v>34</v>
      </c>
      <c r="D23" s="324"/>
      <c r="E23" s="324"/>
      <c r="F23" s="324"/>
      <c r="G23" s="325"/>
      <c r="H23" s="326"/>
      <c r="I23" s="327"/>
      <c r="J23" s="324"/>
      <c r="K23" s="324"/>
      <c r="L23" s="324"/>
      <c r="M23" s="324"/>
      <c r="N23" s="324"/>
      <c r="O23" s="324"/>
      <c r="P23" s="328"/>
    </row>
    <row r="24" spans="2:16" ht="26.45" customHeight="1" x14ac:dyDescent="0.25">
      <c r="P24" s="22"/>
    </row>
    <row r="25" spans="2:16" ht="15.6" customHeight="1" x14ac:dyDescent="0.25">
      <c r="P25" s="22"/>
    </row>
    <row r="27" spans="2:16" x14ac:dyDescent="0.25">
      <c r="P27" s="22"/>
    </row>
  </sheetData>
  <sortState xmlns:xlrd2="http://schemas.microsoft.com/office/spreadsheetml/2017/richdata2" ref="C7:C21">
    <sortCondition ref="C7"/>
  </sortState>
  <mergeCells count="12">
    <mergeCell ref="M6:N6"/>
    <mergeCell ref="O6:O7"/>
    <mergeCell ref="C6:C7"/>
    <mergeCell ref="B6:B7"/>
    <mergeCell ref="P6:P7"/>
    <mergeCell ref="J6:J7"/>
    <mergeCell ref="K6:K7"/>
    <mergeCell ref="L6:L7"/>
    <mergeCell ref="I6:I7"/>
    <mergeCell ref="H6:H7"/>
    <mergeCell ref="D6:E6"/>
    <mergeCell ref="F6:G6"/>
  </mergeCells>
  <printOptions horizontalCentered="1"/>
  <pageMargins left="0.25" right="0.25" top="0.25" bottom="0.25" header="0" footer="0.25"/>
  <pageSetup paperSize="9" scale="82" orientation="landscape" r:id="rId1"/>
  <headerFooter>
    <oddFooter>&amp;L&amp;"Verdana,Regular"&amp;6&amp;K000000Open&amp;R©  PELONTAR XI BASKETBALL PUTRAJAYA</oddFooter>
    <evenFooter>&amp;L&amp;"Verdana,Regular"&amp;6&amp;K000000Open</evenFooter>
    <firstFooter>&amp;L&amp;"Verdana,Regular"&amp;6&amp;K000000Open</first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  <pageSetUpPr fitToPage="1"/>
  </sheetPr>
  <dimension ref="B2:AD35"/>
  <sheetViews>
    <sheetView showGridLines="0" zoomScale="40" zoomScaleNormal="40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161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162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21" t="s">
        <v>19</v>
      </c>
      <c r="L7" s="220" t="s">
        <v>20</v>
      </c>
      <c r="M7" s="220" t="s">
        <v>48</v>
      </c>
      <c r="N7" s="377"/>
      <c r="O7" s="221" t="s">
        <v>19</v>
      </c>
      <c r="P7" s="220" t="s">
        <v>20</v>
      </c>
      <c r="Q7" s="220" t="s">
        <v>48</v>
      </c>
      <c r="R7" s="374"/>
      <c r="S7" s="220" t="s">
        <v>19</v>
      </c>
      <c r="T7" s="220" t="s">
        <v>20</v>
      </c>
      <c r="U7" s="220" t="s">
        <v>48</v>
      </c>
      <c r="V7" s="374"/>
      <c r="W7" s="220" t="s">
        <v>19</v>
      </c>
      <c r="X7" s="220" t="s">
        <v>20</v>
      </c>
      <c r="Y7" s="220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10</v>
      </c>
      <c r="C9" s="212" t="s">
        <v>10</v>
      </c>
      <c r="D9" s="213">
        <f t="shared" ref="D9:D23" si="0">O9*2+S9*3+W9</f>
        <v>18</v>
      </c>
      <c r="E9" s="213">
        <f t="shared" ref="E9:E23" si="1">AB9+AA9</f>
        <v>1</v>
      </c>
      <c r="F9" s="213">
        <v>1</v>
      </c>
      <c r="G9" s="213">
        <v>5</v>
      </c>
      <c r="H9" s="213">
        <v>0</v>
      </c>
      <c r="I9" s="214">
        <v>0</v>
      </c>
      <c r="J9" s="79">
        <f t="shared" ref="J9:J23" si="2">D9+2*E9+F9+G9+2*H9-I9</f>
        <v>26</v>
      </c>
      <c r="K9" s="49">
        <f t="shared" ref="K9:K23" si="3">O9+S9</f>
        <v>6</v>
      </c>
      <c r="L9" s="50">
        <f t="shared" ref="L9:L23" si="4">P9+T9</f>
        <v>11</v>
      </c>
      <c r="M9" s="50">
        <f t="shared" ref="M9:M23" si="5">K9+L9</f>
        <v>17</v>
      </c>
      <c r="N9" s="51">
        <f t="shared" ref="N9:N23" si="6">IF(M9=0,0,(K9/(K9+L9)*100))</f>
        <v>35.294117647058826</v>
      </c>
      <c r="O9" s="52">
        <v>2</v>
      </c>
      <c r="P9" s="53">
        <v>5</v>
      </c>
      <c r="Q9" s="53">
        <f t="shared" ref="Q9:Q23" si="7">P9+O9</f>
        <v>7</v>
      </c>
      <c r="R9" s="54">
        <f t="shared" ref="R9:R23" si="8">IF(Q9=0,0,(O9/(O9+P9)*100))</f>
        <v>28.571428571428569</v>
      </c>
      <c r="S9" s="50">
        <v>4</v>
      </c>
      <c r="T9" s="50">
        <v>6</v>
      </c>
      <c r="U9" s="50">
        <f t="shared" ref="U9:U23" si="9">T9+S9</f>
        <v>10</v>
      </c>
      <c r="V9" s="51">
        <f t="shared" ref="V9:V23" si="10">IF(U9=0,0,(S9/(S9+T9)*100))</f>
        <v>40</v>
      </c>
      <c r="W9" s="53">
        <v>2</v>
      </c>
      <c r="X9" s="53">
        <v>2</v>
      </c>
      <c r="Y9" s="53">
        <f t="shared" ref="Y9:Y23" si="11">X9+W9</f>
        <v>4</v>
      </c>
      <c r="Z9" s="54">
        <f t="shared" ref="Z9:Z23" si="12">IF(Y9=0,0,(W9/(W9+X9)*100))</f>
        <v>50</v>
      </c>
      <c r="AA9" s="213"/>
      <c r="AB9" s="213">
        <v>1</v>
      </c>
      <c r="AC9" s="215"/>
      <c r="AD9" s="214" t="s">
        <v>53</v>
      </c>
    </row>
    <row r="10" spans="2:30" ht="30" customHeight="1" x14ac:dyDescent="0.25">
      <c r="B10" s="211">
        <v>8</v>
      </c>
      <c r="C10" s="212" t="s">
        <v>1</v>
      </c>
      <c r="D10" s="213">
        <f t="shared" si="0"/>
        <v>10</v>
      </c>
      <c r="E10" s="213">
        <f t="shared" si="1"/>
        <v>7</v>
      </c>
      <c r="F10" s="213">
        <v>3</v>
      </c>
      <c r="G10" s="213">
        <v>1</v>
      </c>
      <c r="H10" s="213">
        <v>0</v>
      </c>
      <c r="I10" s="214">
        <v>3</v>
      </c>
      <c r="J10" s="79">
        <f t="shared" si="2"/>
        <v>25</v>
      </c>
      <c r="K10" s="49">
        <f t="shared" si="3"/>
        <v>4</v>
      </c>
      <c r="L10" s="50">
        <f t="shared" si="4"/>
        <v>11</v>
      </c>
      <c r="M10" s="50">
        <f t="shared" si="5"/>
        <v>15</v>
      </c>
      <c r="N10" s="51">
        <f t="shared" si="6"/>
        <v>26.666666666666668</v>
      </c>
      <c r="O10" s="52">
        <v>2</v>
      </c>
      <c r="P10" s="53">
        <v>8</v>
      </c>
      <c r="Q10" s="53">
        <f t="shared" si="7"/>
        <v>10</v>
      </c>
      <c r="R10" s="54">
        <f t="shared" si="8"/>
        <v>20</v>
      </c>
      <c r="S10" s="50">
        <v>2</v>
      </c>
      <c r="T10" s="50">
        <v>3</v>
      </c>
      <c r="U10" s="50">
        <f t="shared" si="9"/>
        <v>5</v>
      </c>
      <c r="V10" s="51">
        <f t="shared" si="10"/>
        <v>40</v>
      </c>
      <c r="W10" s="53">
        <v>0</v>
      </c>
      <c r="X10" s="53">
        <v>4</v>
      </c>
      <c r="Y10" s="53">
        <f t="shared" si="11"/>
        <v>4</v>
      </c>
      <c r="Z10" s="54">
        <f t="shared" si="12"/>
        <v>0</v>
      </c>
      <c r="AA10" s="213"/>
      <c r="AB10" s="213">
        <v>7</v>
      </c>
      <c r="AC10" s="215"/>
      <c r="AD10" s="214" t="s">
        <v>53</v>
      </c>
    </row>
    <row r="11" spans="2:30" ht="30" customHeight="1" x14ac:dyDescent="0.25">
      <c r="B11" s="211">
        <v>5</v>
      </c>
      <c r="C11" s="212" t="s">
        <v>8</v>
      </c>
      <c r="D11" s="213">
        <f t="shared" si="0"/>
        <v>16</v>
      </c>
      <c r="E11" s="213">
        <f t="shared" si="1"/>
        <v>2</v>
      </c>
      <c r="F11" s="213">
        <v>3</v>
      </c>
      <c r="G11" s="213">
        <v>1</v>
      </c>
      <c r="H11" s="213">
        <v>0</v>
      </c>
      <c r="I11" s="214">
        <v>1</v>
      </c>
      <c r="J11" s="79">
        <f t="shared" si="2"/>
        <v>23</v>
      </c>
      <c r="K11" s="49">
        <f t="shared" si="3"/>
        <v>6</v>
      </c>
      <c r="L11" s="50">
        <f t="shared" si="4"/>
        <v>9</v>
      </c>
      <c r="M11" s="50">
        <f t="shared" si="5"/>
        <v>15</v>
      </c>
      <c r="N11" s="51">
        <f t="shared" si="6"/>
        <v>40</v>
      </c>
      <c r="O11" s="52">
        <v>4</v>
      </c>
      <c r="P11" s="53">
        <v>4</v>
      </c>
      <c r="Q11" s="53">
        <f t="shared" si="7"/>
        <v>8</v>
      </c>
      <c r="R11" s="54">
        <f t="shared" si="8"/>
        <v>50</v>
      </c>
      <c r="S11" s="50">
        <v>2</v>
      </c>
      <c r="T11" s="50">
        <v>5</v>
      </c>
      <c r="U11" s="50">
        <f t="shared" si="9"/>
        <v>7</v>
      </c>
      <c r="V11" s="51">
        <f t="shared" si="10"/>
        <v>28.571428571428569</v>
      </c>
      <c r="W11" s="53">
        <v>2</v>
      </c>
      <c r="X11" s="53">
        <v>2</v>
      </c>
      <c r="Y11" s="53">
        <f t="shared" si="11"/>
        <v>4</v>
      </c>
      <c r="Z11" s="54">
        <f t="shared" si="12"/>
        <v>50</v>
      </c>
      <c r="AA11" s="213"/>
      <c r="AB11" s="213">
        <v>2</v>
      </c>
      <c r="AC11" s="215"/>
      <c r="AD11" s="214" t="s">
        <v>53</v>
      </c>
    </row>
    <row r="12" spans="2:30" ht="30" customHeight="1" x14ac:dyDescent="0.25">
      <c r="B12" s="211">
        <v>13</v>
      </c>
      <c r="C12" s="212" t="s">
        <v>4</v>
      </c>
      <c r="D12" s="213">
        <f t="shared" si="0"/>
        <v>7</v>
      </c>
      <c r="E12" s="213">
        <f t="shared" si="1"/>
        <v>5</v>
      </c>
      <c r="F12" s="213">
        <v>3</v>
      </c>
      <c r="G12" s="213">
        <v>0</v>
      </c>
      <c r="H12" s="213">
        <v>0</v>
      </c>
      <c r="I12" s="214">
        <v>3</v>
      </c>
      <c r="J12" s="79">
        <f t="shared" si="2"/>
        <v>17</v>
      </c>
      <c r="K12" s="49">
        <f t="shared" si="3"/>
        <v>2</v>
      </c>
      <c r="L12" s="50">
        <f t="shared" si="4"/>
        <v>8</v>
      </c>
      <c r="M12" s="50">
        <f t="shared" si="5"/>
        <v>10</v>
      </c>
      <c r="N12" s="51">
        <f t="shared" si="6"/>
        <v>20</v>
      </c>
      <c r="O12" s="52">
        <v>2</v>
      </c>
      <c r="P12" s="53">
        <v>8</v>
      </c>
      <c r="Q12" s="53">
        <f t="shared" si="7"/>
        <v>10</v>
      </c>
      <c r="R12" s="54">
        <f t="shared" si="8"/>
        <v>20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3</v>
      </c>
      <c r="X12" s="53">
        <v>3</v>
      </c>
      <c r="Y12" s="53">
        <f t="shared" si="11"/>
        <v>6</v>
      </c>
      <c r="Z12" s="54">
        <f t="shared" si="12"/>
        <v>50</v>
      </c>
      <c r="AA12" s="213"/>
      <c r="AB12" s="213">
        <v>5</v>
      </c>
      <c r="AC12" s="215"/>
      <c r="AD12" s="214" t="s">
        <v>53</v>
      </c>
    </row>
    <row r="13" spans="2:30" ht="30" customHeight="1" x14ac:dyDescent="0.25">
      <c r="B13" s="211">
        <v>1</v>
      </c>
      <c r="C13" s="212" t="s">
        <v>98</v>
      </c>
      <c r="D13" s="213">
        <f t="shared" si="0"/>
        <v>2</v>
      </c>
      <c r="E13" s="213">
        <f t="shared" si="1"/>
        <v>5</v>
      </c>
      <c r="F13" s="213">
        <v>1</v>
      </c>
      <c r="G13" s="213">
        <v>0</v>
      </c>
      <c r="H13" s="213">
        <v>1</v>
      </c>
      <c r="I13" s="214">
        <v>0</v>
      </c>
      <c r="J13" s="79">
        <f t="shared" si="2"/>
        <v>15</v>
      </c>
      <c r="K13" s="49">
        <f t="shared" si="3"/>
        <v>1</v>
      </c>
      <c r="L13" s="50">
        <f t="shared" si="4"/>
        <v>2</v>
      </c>
      <c r="M13" s="50">
        <f t="shared" si="5"/>
        <v>3</v>
      </c>
      <c r="N13" s="51">
        <f t="shared" si="6"/>
        <v>33.333333333333329</v>
      </c>
      <c r="O13" s="52">
        <v>1</v>
      </c>
      <c r="P13" s="53">
        <v>2</v>
      </c>
      <c r="Q13" s="53">
        <f t="shared" si="7"/>
        <v>3</v>
      </c>
      <c r="R13" s="54">
        <f t="shared" si="8"/>
        <v>33.333333333333329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213"/>
      <c r="AB13" s="213">
        <v>5</v>
      </c>
      <c r="AC13" s="215"/>
      <c r="AD13" s="214" t="s">
        <v>53</v>
      </c>
    </row>
    <row r="14" spans="2:30" ht="30" customHeight="1" x14ac:dyDescent="0.25">
      <c r="B14" s="211">
        <v>12</v>
      </c>
      <c r="C14" s="212" t="s">
        <v>7</v>
      </c>
      <c r="D14" s="213">
        <f t="shared" si="0"/>
        <v>8</v>
      </c>
      <c r="E14" s="213">
        <f t="shared" si="1"/>
        <v>3</v>
      </c>
      <c r="F14" s="213">
        <v>1</v>
      </c>
      <c r="G14" s="213">
        <v>0</v>
      </c>
      <c r="H14" s="213">
        <v>0</v>
      </c>
      <c r="I14" s="214">
        <v>1</v>
      </c>
      <c r="J14" s="79">
        <f t="shared" si="2"/>
        <v>14</v>
      </c>
      <c r="K14" s="49">
        <f t="shared" si="3"/>
        <v>3</v>
      </c>
      <c r="L14" s="50">
        <f t="shared" si="4"/>
        <v>7</v>
      </c>
      <c r="M14" s="50">
        <f t="shared" si="5"/>
        <v>10</v>
      </c>
      <c r="N14" s="51">
        <f t="shared" si="6"/>
        <v>30</v>
      </c>
      <c r="O14" s="52">
        <v>2</v>
      </c>
      <c r="P14" s="53">
        <v>6</v>
      </c>
      <c r="Q14" s="53">
        <f t="shared" si="7"/>
        <v>8</v>
      </c>
      <c r="R14" s="54">
        <f t="shared" si="8"/>
        <v>25</v>
      </c>
      <c r="S14" s="50">
        <v>1</v>
      </c>
      <c r="T14" s="50">
        <v>1</v>
      </c>
      <c r="U14" s="50">
        <f t="shared" si="9"/>
        <v>2</v>
      </c>
      <c r="V14" s="51">
        <f t="shared" si="10"/>
        <v>50</v>
      </c>
      <c r="W14" s="53">
        <v>1</v>
      </c>
      <c r="X14" s="53">
        <v>1</v>
      </c>
      <c r="Y14" s="53">
        <f t="shared" si="11"/>
        <v>2</v>
      </c>
      <c r="Z14" s="54">
        <f t="shared" si="12"/>
        <v>50</v>
      </c>
      <c r="AA14" s="213"/>
      <c r="AB14" s="213">
        <v>3</v>
      </c>
      <c r="AC14" s="215"/>
      <c r="AD14" s="214" t="s">
        <v>53</v>
      </c>
    </row>
    <row r="15" spans="2:30" ht="30" customHeight="1" x14ac:dyDescent="0.25">
      <c r="B15" s="211">
        <v>6</v>
      </c>
      <c r="C15" s="212" t="s">
        <v>2</v>
      </c>
      <c r="D15" s="213">
        <f t="shared" si="0"/>
        <v>0</v>
      </c>
      <c r="E15" s="213">
        <f t="shared" si="1"/>
        <v>4</v>
      </c>
      <c r="F15" s="213">
        <v>1</v>
      </c>
      <c r="G15" s="213">
        <v>1</v>
      </c>
      <c r="H15" s="213">
        <v>0</v>
      </c>
      <c r="I15" s="214">
        <v>0</v>
      </c>
      <c r="J15" s="79">
        <f t="shared" si="2"/>
        <v>10</v>
      </c>
      <c r="K15" s="49">
        <f t="shared" si="3"/>
        <v>0</v>
      </c>
      <c r="L15" s="50">
        <f t="shared" si="4"/>
        <v>5</v>
      </c>
      <c r="M15" s="50">
        <f t="shared" si="5"/>
        <v>5</v>
      </c>
      <c r="N15" s="51">
        <f t="shared" si="6"/>
        <v>0</v>
      </c>
      <c r="O15" s="52">
        <v>0</v>
      </c>
      <c r="P15" s="53">
        <v>3</v>
      </c>
      <c r="Q15" s="53">
        <f t="shared" si="7"/>
        <v>3</v>
      </c>
      <c r="R15" s="54">
        <f t="shared" si="8"/>
        <v>0</v>
      </c>
      <c r="S15" s="50">
        <v>0</v>
      </c>
      <c r="T15" s="50">
        <v>2</v>
      </c>
      <c r="U15" s="50">
        <f t="shared" si="9"/>
        <v>2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4</v>
      </c>
      <c r="AC15" s="215"/>
      <c r="AD15" s="214" t="s">
        <v>53</v>
      </c>
    </row>
    <row r="16" spans="2:30" ht="30" customHeight="1" x14ac:dyDescent="0.25">
      <c r="B16" s="211">
        <v>11</v>
      </c>
      <c r="C16" s="212" t="s">
        <v>12</v>
      </c>
      <c r="D16" s="213">
        <f t="shared" si="0"/>
        <v>2</v>
      </c>
      <c r="E16" s="213">
        <f t="shared" si="1"/>
        <v>3</v>
      </c>
      <c r="F16" s="213">
        <v>0</v>
      </c>
      <c r="G16" s="213">
        <v>0</v>
      </c>
      <c r="H16" s="213">
        <v>1</v>
      </c>
      <c r="I16" s="214">
        <v>1</v>
      </c>
      <c r="J16" s="79">
        <f t="shared" si="2"/>
        <v>9</v>
      </c>
      <c r="K16" s="49">
        <f t="shared" si="3"/>
        <v>1</v>
      </c>
      <c r="L16" s="50">
        <f t="shared" si="4"/>
        <v>1</v>
      </c>
      <c r="M16" s="50">
        <f t="shared" si="5"/>
        <v>2</v>
      </c>
      <c r="N16" s="51">
        <f t="shared" si="6"/>
        <v>50</v>
      </c>
      <c r="O16" s="52">
        <v>1</v>
      </c>
      <c r="P16" s="53">
        <v>1</v>
      </c>
      <c r="Q16" s="53">
        <f t="shared" si="7"/>
        <v>2</v>
      </c>
      <c r="R16" s="54">
        <f t="shared" si="8"/>
        <v>50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213"/>
      <c r="AB16" s="213">
        <v>3</v>
      </c>
      <c r="AC16" s="215"/>
      <c r="AD16" s="214" t="s">
        <v>53</v>
      </c>
    </row>
    <row r="17" spans="2:30" ht="30" customHeight="1" x14ac:dyDescent="0.25">
      <c r="B17" s="211">
        <v>7</v>
      </c>
      <c r="C17" s="212" t="s">
        <v>11</v>
      </c>
      <c r="D17" s="213">
        <f t="shared" si="0"/>
        <v>0</v>
      </c>
      <c r="E17" s="213">
        <f t="shared" si="1"/>
        <v>0</v>
      </c>
      <c r="F17" s="213">
        <v>0</v>
      </c>
      <c r="G17" s="213">
        <v>0</v>
      </c>
      <c r="H17" s="213">
        <v>0</v>
      </c>
      <c r="I17" s="214">
        <v>0</v>
      </c>
      <c r="J17" s="79">
        <f t="shared" si="2"/>
        <v>0</v>
      </c>
      <c r="K17" s="49">
        <f t="shared" si="3"/>
        <v>0</v>
      </c>
      <c r="L17" s="50">
        <f t="shared" si="4"/>
        <v>3</v>
      </c>
      <c r="M17" s="50">
        <f t="shared" si="5"/>
        <v>3</v>
      </c>
      <c r="N17" s="51">
        <f t="shared" si="6"/>
        <v>0</v>
      </c>
      <c r="O17" s="52">
        <v>0</v>
      </c>
      <c r="P17" s="53">
        <v>2</v>
      </c>
      <c r="Q17" s="53">
        <f t="shared" si="7"/>
        <v>2</v>
      </c>
      <c r="R17" s="54">
        <f t="shared" si="8"/>
        <v>0</v>
      </c>
      <c r="S17" s="50">
        <v>0</v>
      </c>
      <c r="T17" s="50">
        <v>1</v>
      </c>
      <c r="U17" s="50">
        <f t="shared" si="9"/>
        <v>1</v>
      </c>
      <c r="V17" s="51">
        <f t="shared" si="10"/>
        <v>0</v>
      </c>
      <c r="W17" s="53">
        <v>0</v>
      </c>
      <c r="X17" s="53">
        <v>2</v>
      </c>
      <c r="Y17" s="53">
        <f t="shared" si="11"/>
        <v>2</v>
      </c>
      <c r="Z17" s="54">
        <f t="shared" si="12"/>
        <v>0</v>
      </c>
      <c r="AA17" s="213"/>
      <c r="AB17" s="213">
        <v>0</v>
      </c>
      <c r="AC17" s="215"/>
      <c r="AD17" s="214" t="s">
        <v>53</v>
      </c>
    </row>
    <row r="18" spans="2:30" ht="30" customHeight="1" x14ac:dyDescent="0.25">
      <c r="B18" s="56">
        <v>2</v>
      </c>
      <c r="C18" s="57" t="s">
        <v>0</v>
      </c>
      <c r="D18" s="58">
        <f t="shared" si="0"/>
        <v>0</v>
      </c>
      <c r="E18" s="58">
        <f t="shared" si="1"/>
        <v>0</v>
      </c>
      <c r="F18" s="58"/>
      <c r="G18" s="58"/>
      <c r="H18" s="58"/>
      <c r="I18" s="59"/>
      <c r="J18" s="80">
        <f t="shared" si="2"/>
        <v>0</v>
      </c>
      <c r="K18" s="60">
        <f t="shared" si="3"/>
        <v>0</v>
      </c>
      <c r="L18" s="61">
        <f t="shared" si="4"/>
        <v>0</v>
      </c>
      <c r="M18" s="61">
        <f t="shared" si="5"/>
        <v>0</v>
      </c>
      <c r="N18" s="62">
        <f t="shared" si="6"/>
        <v>0</v>
      </c>
      <c r="O18" s="63"/>
      <c r="P18" s="64"/>
      <c r="Q18" s="64">
        <f t="shared" si="7"/>
        <v>0</v>
      </c>
      <c r="R18" s="65">
        <f t="shared" si="8"/>
        <v>0</v>
      </c>
      <c r="S18" s="61"/>
      <c r="T18" s="61"/>
      <c r="U18" s="61">
        <f t="shared" si="9"/>
        <v>0</v>
      </c>
      <c r="V18" s="62">
        <f t="shared" si="10"/>
        <v>0</v>
      </c>
      <c r="W18" s="64"/>
      <c r="X18" s="64"/>
      <c r="Y18" s="64">
        <f t="shared" si="11"/>
        <v>0</v>
      </c>
      <c r="Z18" s="65">
        <f t="shared" si="12"/>
        <v>0</v>
      </c>
      <c r="AA18" s="58"/>
      <c r="AB18" s="58"/>
      <c r="AC18" s="66"/>
      <c r="AD18" s="59" t="s">
        <v>53</v>
      </c>
    </row>
    <row r="19" spans="2:30" ht="30" customHeight="1" x14ac:dyDescent="0.25">
      <c r="B19" s="56">
        <v>3</v>
      </c>
      <c r="C19" s="57" t="s">
        <v>14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>
        <f t="shared" si="11"/>
        <v>0</v>
      </c>
      <c r="Z19" s="65">
        <f t="shared" si="12"/>
        <v>0</v>
      </c>
      <c r="AA19" s="58"/>
      <c r="AB19" s="58"/>
      <c r="AC19" s="66"/>
      <c r="AD19" s="59" t="s">
        <v>53</v>
      </c>
    </row>
    <row r="20" spans="2:30" ht="30" customHeight="1" x14ac:dyDescent="0.25">
      <c r="B20" s="56">
        <v>4</v>
      </c>
      <c r="C20" s="57" t="s">
        <v>135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9</v>
      </c>
      <c r="C21" s="57" t="s">
        <v>134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14</v>
      </c>
      <c r="C22" s="57" t="s">
        <v>5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15</v>
      </c>
      <c r="C23" s="57" t="s">
        <v>6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63</v>
      </c>
      <c r="E25" s="29">
        <f t="shared" si="13"/>
        <v>30</v>
      </c>
      <c r="F25" s="29">
        <f t="shared" si="13"/>
        <v>13</v>
      </c>
      <c r="G25" s="29">
        <f t="shared" si="13"/>
        <v>8</v>
      </c>
      <c r="H25" s="29">
        <f t="shared" si="13"/>
        <v>2</v>
      </c>
      <c r="I25" s="28">
        <f t="shared" si="13"/>
        <v>9</v>
      </c>
      <c r="J25" s="28">
        <f t="shared" si="13"/>
        <v>139</v>
      </c>
      <c r="K25" s="30">
        <f t="shared" si="13"/>
        <v>23</v>
      </c>
      <c r="L25" s="29">
        <f t="shared" si="13"/>
        <v>57</v>
      </c>
      <c r="M25" s="29">
        <f t="shared" si="13"/>
        <v>80</v>
      </c>
      <c r="N25" s="35">
        <f>IF(M25=0,0,(K25/(K25+L25)*100))</f>
        <v>28.749999999999996</v>
      </c>
      <c r="O25" s="27">
        <f>SUM(O9:O23)</f>
        <v>14</v>
      </c>
      <c r="P25" s="29">
        <f>SUM(P9:P23)</f>
        <v>39</v>
      </c>
      <c r="Q25" s="29">
        <f>SUM(Q9:Q23)</f>
        <v>53</v>
      </c>
      <c r="R25" s="35">
        <f t="shared" ref="R25" si="14">IF(Q25=0,0,(O25/(O25+P25)*100))</f>
        <v>26.415094339622641</v>
      </c>
      <c r="S25" s="29">
        <f>SUM(S9:S23)</f>
        <v>9</v>
      </c>
      <c r="T25" s="29">
        <f>SUM(T9:T23)</f>
        <v>18</v>
      </c>
      <c r="U25" s="29">
        <f>SUM(U9:U23)</f>
        <v>27</v>
      </c>
      <c r="V25" s="35">
        <f t="shared" ref="V25" si="15">IF(U25=0,0,(S25/(S25+T25)*100))</f>
        <v>33.333333333333329</v>
      </c>
      <c r="W25" s="29">
        <f>SUM(W9:W23)</f>
        <v>8</v>
      </c>
      <c r="X25" s="29">
        <f>SUM(X9:X23)</f>
        <v>14</v>
      </c>
      <c r="Y25" s="29">
        <f>SUM(Y9:Y23)</f>
        <v>22</v>
      </c>
      <c r="Z25" s="35">
        <f t="shared" ref="Z25" si="16">IF(Y25=0,0,(W25/(W25+X25)*100))</f>
        <v>36.363636363636367</v>
      </c>
      <c r="AA25" s="29">
        <f>SUM(AA9:AA23)</f>
        <v>0</v>
      </c>
      <c r="AB25" s="29">
        <f>SUM(AB9:AB23)</f>
        <v>30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3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  <pageSetUpPr fitToPage="1"/>
  </sheetPr>
  <dimension ref="B2:AD35"/>
  <sheetViews>
    <sheetView showGridLines="0" zoomScale="40" zoomScaleNormal="40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145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146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194" t="s">
        <v>19</v>
      </c>
      <c r="L7" s="195" t="s">
        <v>20</v>
      </c>
      <c r="M7" s="195" t="s">
        <v>48</v>
      </c>
      <c r="N7" s="377"/>
      <c r="O7" s="194" t="s">
        <v>19</v>
      </c>
      <c r="P7" s="195" t="s">
        <v>20</v>
      </c>
      <c r="Q7" s="195" t="s">
        <v>48</v>
      </c>
      <c r="R7" s="374"/>
      <c r="S7" s="195" t="s">
        <v>19</v>
      </c>
      <c r="T7" s="195" t="s">
        <v>20</v>
      </c>
      <c r="U7" s="195" t="s">
        <v>48</v>
      </c>
      <c r="V7" s="374"/>
      <c r="W7" s="195" t="s">
        <v>19</v>
      </c>
      <c r="X7" s="195" t="s">
        <v>20</v>
      </c>
      <c r="Y7" s="195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10">
        <v>5</v>
      </c>
      <c r="C9" s="11" t="s">
        <v>8</v>
      </c>
      <c r="D9" s="47">
        <f t="shared" ref="D9:D23" si="0">O9*2+S9*3+W9</f>
        <v>10</v>
      </c>
      <c r="E9" s="47">
        <f t="shared" ref="E9:E23" si="1">AB9+AA9</f>
        <v>6</v>
      </c>
      <c r="F9" s="47">
        <v>1</v>
      </c>
      <c r="G9" s="47">
        <v>1</v>
      </c>
      <c r="H9" s="47">
        <v>1</v>
      </c>
      <c r="I9" s="48">
        <v>0</v>
      </c>
      <c r="J9" s="79">
        <f t="shared" ref="J9:J23" si="2">D9+2*E9+F9+G9+2*H9-I9</f>
        <v>26</v>
      </c>
      <c r="K9" s="49">
        <f t="shared" ref="K9:K23" si="3">O9+S9</f>
        <v>4</v>
      </c>
      <c r="L9" s="50">
        <f t="shared" ref="L9:L23" si="4">P9+T9</f>
        <v>3</v>
      </c>
      <c r="M9" s="50">
        <f t="shared" ref="M9:M23" si="5">K9+L9</f>
        <v>7</v>
      </c>
      <c r="N9" s="51">
        <f t="shared" ref="N9:N23" si="6">IF(M9=0,0,(K9/(K9+L9)*100))</f>
        <v>57.142857142857139</v>
      </c>
      <c r="O9" s="52">
        <v>2</v>
      </c>
      <c r="P9" s="53">
        <v>2</v>
      </c>
      <c r="Q9" s="53">
        <f t="shared" ref="Q9:Q23" si="7">P9+O9</f>
        <v>4</v>
      </c>
      <c r="R9" s="54">
        <f t="shared" ref="R9:R23" si="8">IF(Q9=0,0,(O9/(O9+P9)*100))</f>
        <v>50</v>
      </c>
      <c r="S9" s="50">
        <v>2</v>
      </c>
      <c r="T9" s="50">
        <v>1</v>
      </c>
      <c r="U9" s="50">
        <f t="shared" ref="U9:U23" si="9">T9+S9</f>
        <v>3</v>
      </c>
      <c r="V9" s="51">
        <f t="shared" ref="V9:V23" si="10">IF(U9=0,0,(S9/(S9+T9)*100))</f>
        <v>66.666666666666657</v>
      </c>
      <c r="W9" s="53">
        <v>0</v>
      </c>
      <c r="X9" s="53">
        <v>1</v>
      </c>
      <c r="Y9" s="53">
        <f t="shared" ref="Y9:Y23" si="11">X9+W9</f>
        <v>1</v>
      </c>
      <c r="Z9" s="54">
        <f t="shared" ref="Z9:Z23" si="12">IF(Y9=0,0,(W9/(W9+X9)*100))</f>
        <v>0</v>
      </c>
      <c r="AA9" s="47"/>
      <c r="AB9" s="47">
        <v>6</v>
      </c>
      <c r="AC9" s="55"/>
      <c r="AD9" s="48" t="s">
        <v>53</v>
      </c>
    </row>
    <row r="10" spans="2:30" ht="30" customHeight="1" x14ac:dyDescent="0.25">
      <c r="B10" s="211">
        <v>14</v>
      </c>
      <c r="C10" s="212" t="s">
        <v>5</v>
      </c>
      <c r="D10" s="213">
        <f t="shared" si="0"/>
        <v>12</v>
      </c>
      <c r="E10" s="213">
        <f t="shared" si="1"/>
        <v>7</v>
      </c>
      <c r="F10" s="213">
        <v>1</v>
      </c>
      <c r="G10" s="213">
        <v>1</v>
      </c>
      <c r="H10" s="213">
        <v>0</v>
      </c>
      <c r="I10" s="214">
        <v>4</v>
      </c>
      <c r="J10" s="79">
        <f t="shared" si="2"/>
        <v>24</v>
      </c>
      <c r="K10" s="49">
        <f t="shared" si="3"/>
        <v>6</v>
      </c>
      <c r="L10" s="50">
        <f t="shared" si="4"/>
        <v>8</v>
      </c>
      <c r="M10" s="50">
        <f t="shared" si="5"/>
        <v>14</v>
      </c>
      <c r="N10" s="51">
        <f t="shared" si="6"/>
        <v>42.857142857142854</v>
      </c>
      <c r="O10" s="52">
        <v>6</v>
      </c>
      <c r="P10" s="53">
        <v>7</v>
      </c>
      <c r="Q10" s="53">
        <f t="shared" si="7"/>
        <v>13</v>
      </c>
      <c r="R10" s="54">
        <f t="shared" si="8"/>
        <v>46.153846153846153</v>
      </c>
      <c r="S10" s="50">
        <v>0</v>
      </c>
      <c r="T10" s="50">
        <v>1</v>
      </c>
      <c r="U10" s="50">
        <f t="shared" si="9"/>
        <v>1</v>
      </c>
      <c r="V10" s="51">
        <f t="shared" si="10"/>
        <v>0</v>
      </c>
      <c r="W10" s="53">
        <v>0</v>
      </c>
      <c r="X10" s="53">
        <v>0</v>
      </c>
      <c r="Y10" s="53">
        <f t="shared" si="11"/>
        <v>0</v>
      </c>
      <c r="Z10" s="54">
        <f t="shared" si="12"/>
        <v>0</v>
      </c>
      <c r="AA10" s="213"/>
      <c r="AB10" s="213">
        <v>7</v>
      </c>
      <c r="AC10" s="215"/>
      <c r="AD10" s="214" t="s">
        <v>53</v>
      </c>
    </row>
    <row r="11" spans="2:30" ht="30" customHeight="1" x14ac:dyDescent="0.25">
      <c r="B11" s="211">
        <v>8</v>
      </c>
      <c r="C11" s="212" t="s">
        <v>1</v>
      </c>
      <c r="D11" s="213">
        <f t="shared" si="0"/>
        <v>6</v>
      </c>
      <c r="E11" s="213">
        <f t="shared" si="1"/>
        <v>5</v>
      </c>
      <c r="F11" s="213">
        <v>3</v>
      </c>
      <c r="G11" s="213">
        <v>1</v>
      </c>
      <c r="H11" s="213">
        <v>0</v>
      </c>
      <c r="I11" s="214">
        <v>0</v>
      </c>
      <c r="J11" s="79">
        <f t="shared" si="2"/>
        <v>20</v>
      </c>
      <c r="K11" s="49">
        <f t="shared" si="3"/>
        <v>3</v>
      </c>
      <c r="L11" s="50">
        <f t="shared" si="4"/>
        <v>8</v>
      </c>
      <c r="M11" s="50">
        <f t="shared" si="5"/>
        <v>11</v>
      </c>
      <c r="N11" s="51">
        <f t="shared" si="6"/>
        <v>27.27272727272727</v>
      </c>
      <c r="O11" s="52">
        <v>3</v>
      </c>
      <c r="P11" s="53">
        <v>7</v>
      </c>
      <c r="Q11" s="53">
        <f t="shared" si="7"/>
        <v>10</v>
      </c>
      <c r="R11" s="54">
        <f t="shared" si="8"/>
        <v>30</v>
      </c>
      <c r="S11" s="50">
        <v>0</v>
      </c>
      <c r="T11" s="50">
        <v>1</v>
      </c>
      <c r="U11" s="50">
        <f t="shared" si="9"/>
        <v>1</v>
      </c>
      <c r="V11" s="51">
        <f t="shared" si="10"/>
        <v>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213"/>
      <c r="AB11" s="213">
        <v>5</v>
      </c>
      <c r="AC11" s="215"/>
      <c r="AD11" s="214" t="s">
        <v>53</v>
      </c>
    </row>
    <row r="12" spans="2:30" ht="30" customHeight="1" x14ac:dyDescent="0.25">
      <c r="B12" s="10">
        <v>13</v>
      </c>
      <c r="C12" s="11" t="s">
        <v>4</v>
      </c>
      <c r="D12" s="47">
        <f t="shared" si="0"/>
        <v>6</v>
      </c>
      <c r="E12" s="47">
        <f t="shared" si="1"/>
        <v>7</v>
      </c>
      <c r="F12" s="47">
        <v>3</v>
      </c>
      <c r="G12" s="47">
        <v>1</v>
      </c>
      <c r="H12" s="47">
        <v>0</v>
      </c>
      <c r="I12" s="48">
        <v>5</v>
      </c>
      <c r="J12" s="79">
        <f t="shared" si="2"/>
        <v>19</v>
      </c>
      <c r="K12" s="49">
        <f t="shared" si="3"/>
        <v>2</v>
      </c>
      <c r="L12" s="50">
        <f t="shared" si="4"/>
        <v>8</v>
      </c>
      <c r="M12" s="50">
        <f t="shared" si="5"/>
        <v>10</v>
      </c>
      <c r="N12" s="51">
        <f t="shared" si="6"/>
        <v>20</v>
      </c>
      <c r="O12" s="52">
        <v>2</v>
      </c>
      <c r="P12" s="53">
        <v>8</v>
      </c>
      <c r="Q12" s="53">
        <f t="shared" si="7"/>
        <v>10</v>
      </c>
      <c r="R12" s="54">
        <f t="shared" si="8"/>
        <v>20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2</v>
      </c>
      <c r="X12" s="53">
        <v>1</v>
      </c>
      <c r="Y12" s="53">
        <f t="shared" si="11"/>
        <v>3</v>
      </c>
      <c r="Z12" s="54">
        <f t="shared" si="12"/>
        <v>66.666666666666657</v>
      </c>
      <c r="AA12" s="47"/>
      <c r="AB12" s="47">
        <v>7</v>
      </c>
      <c r="AC12" s="55"/>
      <c r="AD12" s="48" t="s">
        <v>53</v>
      </c>
    </row>
    <row r="13" spans="2:30" ht="30" customHeight="1" x14ac:dyDescent="0.25">
      <c r="B13" s="10">
        <v>1</v>
      </c>
      <c r="C13" s="11" t="s">
        <v>98</v>
      </c>
      <c r="D13" s="47">
        <f t="shared" si="0"/>
        <v>2</v>
      </c>
      <c r="E13" s="47">
        <f t="shared" si="1"/>
        <v>6</v>
      </c>
      <c r="F13" s="47">
        <v>0</v>
      </c>
      <c r="G13" s="47">
        <v>0</v>
      </c>
      <c r="H13" s="47">
        <v>1</v>
      </c>
      <c r="I13" s="48">
        <v>0</v>
      </c>
      <c r="J13" s="79">
        <f t="shared" si="2"/>
        <v>16</v>
      </c>
      <c r="K13" s="49">
        <f t="shared" si="3"/>
        <v>1</v>
      </c>
      <c r="L13" s="50">
        <f t="shared" si="4"/>
        <v>3</v>
      </c>
      <c r="M13" s="50">
        <f t="shared" si="5"/>
        <v>4</v>
      </c>
      <c r="N13" s="51">
        <f t="shared" si="6"/>
        <v>25</v>
      </c>
      <c r="O13" s="52">
        <v>1</v>
      </c>
      <c r="P13" s="53">
        <v>3</v>
      </c>
      <c r="Q13" s="53">
        <f t="shared" si="7"/>
        <v>4</v>
      </c>
      <c r="R13" s="54">
        <f t="shared" si="8"/>
        <v>25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47"/>
      <c r="AB13" s="47">
        <v>6</v>
      </c>
      <c r="AC13" s="55"/>
      <c r="AD13" s="48" t="s">
        <v>53</v>
      </c>
    </row>
    <row r="14" spans="2:30" ht="30" customHeight="1" x14ac:dyDescent="0.25">
      <c r="B14" s="211">
        <v>15</v>
      </c>
      <c r="C14" s="212" t="s">
        <v>6</v>
      </c>
      <c r="D14" s="213">
        <f t="shared" si="0"/>
        <v>8</v>
      </c>
      <c r="E14" s="213">
        <f t="shared" si="1"/>
        <v>2</v>
      </c>
      <c r="F14" s="213">
        <v>2</v>
      </c>
      <c r="G14" s="213">
        <v>2</v>
      </c>
      <c r="H14" s="213">
        <v>0</v>
      </c>
      <c r="I14" s="214">
        <v>1</v>
      </c>
      <c r="J14" s="79">
        <f t="shared" si="2"/>
        <v>15</v>
      </c>
      <c r="K14" s="49">
        <f t="shared" si="3"/>
        <v>3</v>
      </c>
      <c r="L14" s="50">
        <f t="shared" si="4"/>
        <v>7</v>
      </c>
      <c r="M14" s="50">
        <f t="shared" si="5"/>
        <v>10</v>
      </c>
      <c r="N14" s="51">
        <f t="shared" si="6"/>
        <v>30</v>
      </c>
      <c r="O14" s="52">
        <v>1</v>
      </c>
      <c r="P14" s="53">
        <v>3</v>
      </c>
      <c r="Q14" s="53">
        <f t="shared" si="7"/>
        <v>4</v>
      </c>
      <c r="R14" s="54">
        <f t="shared" si="8"/>
        <v>25</v>
      </c>
      <c r="S14" s="50">
        <v>2</v>
      </c>
      <c r="T14" s="50">
        <v>4</v>
      </c>
      <c r="U14" s="50">
        <f t="shared" si="9"/>
        <v>6</v>
      </c>
      <c r="V14" s="51">
        <f t="shared" si="10"/>
        <v>33.333333333333329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2</v>
      </c>
      <c r="AC14" s="215"/>
      <c r="AD14" s="214" t="s">
        <v>53</v>
      </c>
    </row>
    <row r="15" spans="2:30" ht="30" customHeight="1" x14ac:dyDescent="0.25">
      <c r="B15" s="10">
        <v>6</v>
      </c>
      <c r="C15" s="11" t="s">
        <v>2</v>
      </c>
      <c r="D15" s="47">
        <f t="shared" si="0"/>
        <v>3</v>
      </c>
      <c r="E15" s="47">
        <f t="shared" si="1"/>
        <v>4</v>
      </c>
      <c r="F15" s="47">
        <v>4</v>
      </c>
      <c r="G15" s="47">
        <v>1</v>
      </c>
      <c r="H15" s="47">
        <v>0</v>
      </c>
      <c r="I15" s="48">
        <v>2</v>
      </c>
      <c r="J15" s="79">
        <f t="shared" si="2"/>
        <v>14</v>
      </c>
      <c r="K15" s="49">
        <f t="shared" si="3"/>
        <v>1</v>
      </c>
      <c r="L15" s="50">
        <f t="shared" si="4"/>
        <v>4</v>
      </c>
      <c r="M15" s="50">
        <f t="shared" si="5"/>
        <v>5</v>
      </c>
      <c r="N15" s="51">
        <f t="shared" si="6"/>
        <v>20</v>
      </c>
      <c r="O15" s="52">
        <v>0</v>
      </c>
      <c r="P15" s="53">
        <v>1</v>
      </c>
      <c r="Q15" s="53">
        <f t="shared" si="7"/>
        <v>1</v>
      </c>
      <c r="R15" s="54">
        <f t="shared" si="8"/>
        <v>0</v>
      </c>
      <c r="S15" s="50">
        <v>1</v>
      </c>
      <c r="T15" s="50">
        <v>3</v>
      </c>
      <c r="U15" s="50">
        <f t="shared" si="9"/>
        <v>4</v>
      </c>
      <c r="V15" s="51">
        <f t="shared" si="10"/>
        <v>25</v>
      </c>
      <c r="W15" s="53">
        <v>0</v>
      </c>
      <c r="X15" s="53">
        <v>4</v>
      </c>
      <c r="Y15" s="53">
        <f t="shared" si="11"/>
        <v>4</v>
      </c>
      <c r="Z15" s="54">
        <f t="shared" si="12"/>
        <v>0</v>
      </c>
      <c r="AA15" s="47"/>
      <c r="AB15" s="47">
        <v>4</v>
      </c>
      <c r="AC15" s="55"/>
      <c r="AD15" s="48" t="s">
        <v>53</v>
      </c>
    </row>
    <row r="16" spans="2:30" ht="30" customHeight="1" x14ac:dyDescent="0.25">
      <c r="B16" s="10">
        <v>11</v>
      </c>
      <c r="C16" s="11" t="s">
        <v>12</v>
      </c>
      <c r="D16" s="47">
        <f t="shared" si="0"/>
        <v>2</v>
      </c>
      <c r="E16" s="47">
        <f t="shared" si="1"/>
        <v>4</v>
      </c>
      <c r="F16" s="47">
        <v>0</v>
      </c>
      <c r="G16" s="47">
        <v>0</v>
      </c>
      <c r="H16" s="47">
        <v>1</v>
      </c>
      <c r="I16" s="48">
        <v>1</v>
      </c>
      <c r="J16" s="79">
        <f t="shared" si="2"/>
        <v>11</v>
      </c>
      <c r="K16" s="49">
        <f t="shared" si="3"/>
        <v>1</v>
      </c>
      <c r="L16" s="50">
        <f t="shared" si="4"/>
        <v>2</v>
      </c>
      <c r="M16" s="50">
        <f t="shared" si="5"/>
        <v>3</v>
      </c>
      <c r="N16" s="51">
        <f t="shared" si="6"/>
        <v>33.333333333333329</v>
      </c>
      <c r="O16" s="52">
        <v>1</v>
      </c>
      <c r="P16" s="53">
        <v>2</v>
      </c>
      <c r="Q16" s="53">
        <f t="shared" si="7"/>
        <v>3</v>
      </c>
      <c r="R16" s="54">
        <f t="shared" si="8"/>
        <v>33.333333333333329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47"/>
      <c r="AB16" s="47">
        <v>4</v>
      </c>
      <c r="AC16" s="55"/>
      <c r="AD16" s="48" t="s">
        <v>53</v>
      </c>
    </row>
    <row r="17" spans="2:30" ht="30" customHeight="1" x14ac:dyDescent="0.25">
      <c r="B17" s="10">
        <v>4</v>
      </c>
      <c r="C17" s="11" t="s">
        <v>135</v>
      </c>
      <c r="D17" s="47">
        <f t="shared" si="0"/>
        <v>0</v>
      </c>
      <c r="E17" s="47">
        <f t="shared" si="1"/>
        <v>4</v>
      </c>
      <c r="F17" s="47">
        <v>0</v>
      </c>
      <c r="G17" s="47">
        <v>0</v>
      </c>
      <c r="H17" s="47">
        <v>0</v>
      </c>
      <c r="I17" s="48">
        <v>0</v>
      </c>
      <c r="J17" s="79">
        <f t="shared" si="2"/>
        <v>8</v>
      </c>
      <c r="K17" s="49">
        <f t="shared" si="3"/>
        <v>0</v>
      </c>
      <c r="L17" s="50">
        <f t="shared" si="4"/>
        <v>5</v>
      </c>
      <c r="M17" s="50">
        <f t="shared" si="5"/>
        <v>5</v>
      </c>
      <c r="N17" s="51">
        <f t="shared" si="6"/>
        <v>0</v>
      </c>
      <c r="O17" s="52">
        <v>0</v>
      </c>
      <c r="P17" s="53">
        <v>4</v>
      </c>
      <c r="Q17" s="53">
        <f t="shared" si="7"/>
        <v>4</v>
      </c>
      <c r="R17" s="54">
        <f t="shared" si="8"/>
        <v>0</v>
      </c>
      <c r="S17" s="50">
        <v>0</v>
      </c>
      <c r="T17" s="50">
        <v>1</v>
      </c>
      <c r="U17" s="50">
        <f t="shared" si="9"/>
        <v>1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47"/>
      <c r="AB17" s="47">
        <v>4</v>
      </c>
      <c r="AC17" s="55"/>
      <c r="AD17" s="48" t="s">
        <v>53</v>
      </c>
    </row>
    <row r="18" spans="2:30" ht="30" customHeight="1" x14ac:dyDescent="0.25">
      <c r="B18" s="211">
        <v>12</v>
      </c>
      <c r="C18" s="212" t="s">
        <v>7</v>
      </c>
      <c r="D18" s="213">
        <f t="shared" si="0"/>
        <v>3</v>
      </c>
      <c r="E18" s="213">
        <f t="shared" si="1"/>
        <v>0</v>
      </c>
      <c r="F18" s="213">
        <v>2</v>
      </c>
      <c r="G18" s="213">
        <v>2</v>
      </c>
      <c r="H18" s="213">
        <v>0</v>
      </c>
      <c r="I18" s="214">
        <v>1</v>
      </c>
      <c r="J18" s="79">
        <f t="shared" si="2"/>
        <v>6</v>
      </c>
      <c r="K18" s="49">
        <f t="shared" si="3"/>
        <v>1</v>
      </c>
      <c r="L18" s="50">
        <f t="shared" si="4"/>
        <v>2</v>
      </c>
      <c r="M18" s="50">
        <f t="shared" si="5"/>
        <v>3</v>
      </c>
      <c r="N18" s="51">
        <f t="shared" si="6"/>
        <v>33.333333333333329</v>
      </c>
      <c r="O18" s="52">
        <v>0</v>
      </c>
      <c r="P18" s="53">
        <v>2</v>
      </c>
      <c r="Q18" s="53">
        <f t="shared" si="7"/>
        <v>2</v>
      </c>
      <c r="R18" s="54">
        <f t="shared" si="8"/>
        <v>0</v>
      </c>
      <c r="S18" s="50">
        <v>1</v>
      </c>
      <c r="T18" s="50">
        <v>0</v>
      </c>
      <c r="U18" s="50">
        <f t="shared" si="9"/>
        <v>1</v>
      </c>
      <c r="V18" s="51">
        <f t="shared" si="10"/>
        <v>100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0</v>
      </c>
      <c r="AC18" s="215"/>
      <c r="AD18" s="214" t="s">
        <v>53</v>
      </c>
    </row>
    <row r="19" spans="2:30" ht="30" customHeight="1" x14ac:dyDescent="0.25">
      <c r="B19" s="56">
        <v>2</v>
      </c>
      <c r="C19" s="57" t="s">
        <v>0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>
        <f t="shared" si="11"/>
        <v>0</v>
      </c>
      <c r="Z19" s="65">
        <f t="shared" si="12"/>
        <v>0</v>
      </c>
      <c r="AA19" s="58"/>
      <c r="AB19" s="58"/>
      <c r="AC19" s="66"/>
      <c r="AD19" s="59" t="s">
        <v>53</v>
      </c>
    </row>
    <row r="20" spans="2:30" ht="30" customHeight="1" x14ac:dyDescent="0.25">
      <c r="B20" s="56">
        <v>3</v>
      </c>
      <c r="C20" s="57" t="s">
        <v>14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7</v>
      </c>
      <c r="C21" s="57" t="s">
        <v>11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9</v>
      </c>
      <c r="C22" s="57" t="s">
        <v>134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10</v>
      </c>
      <c r="C23" s="57" t="s">
        <v>10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52</v>
      </c>
      <c r="E25" s="29">
        <f t="shared" si="13"/>
        <v>45</v>
      </c>
      <c r="F25" s="29">
        <f t="shared" si="13"/>
        <v>16</v>
      </c>
      <c r="G25" s="29">
        <f t="shared" si="13"/>
        <v>9</v>
      </c>
      <c r="H25" s="29">
        <f t="shared" si="13"/>
        <v>3</v>
      </c>
      <c r="I25" s="28">
        <f t="shared" si="13"/>
        <v>14</v>
      </c>
      <c r="J25" s="28">
        <f t="shared" si="13"/>
        <v>159</v>
      </c>
      <c r="K25" s="30">
        <f t="shared" si="13"/>
        <v>22</v>
      </c>
      <c r="L25" s="29">
        <f t="shared" si="13"/>
        <v>50</v>
      </c>
      <c r="M25" s="29">
        <f t="shared" si="13"/>
        <v>72</v>
      </c>
      <c r="N25" s="35">
        <f>IF(M25=0,0,(K25/(K25+L25)*100))</f>
        <v>30.555555555555557</v>
      </c>
      <c r="O25" s="27">
        <f>SUM(O9:O23)</f>
        <v>16</v>
      </c>
      <c r="P25" s="29">
        <f>SUM(P9:P23)</f>
        <v>39</v>
      </c>
      <c r="Q25" s="29">
        <f>SUM(Q9:Q23)</f>
        <v>55</v>
      </c>
      <c r="R25" s="35">
        <f t="shared" ref="R25" si="14">IF(Q25=0,0,(O25/(O25+P25)*100))</f>
        <v>29.09090909090909</v>
      </c>
      <c r="S25" s="29">
        <f>SUM(S9:S23)</f>
        <v>6</v>
      </c>
      <c r="T25" s="29">
        <f>SUM(T9:T23)</f>
        <v>11</v>
      </c>
      <c r="U25" s="29">
        <f>SUM(U9:U23)</f>
        <v>17</v>
      </c>
      <c r="V25" s="35">
        <f t="shared" ref="V25" si="15">IF(U25=0,0,(S25/(S25+T25)*100))</f>
        <v>35.294117647058826</v>
      </c>
      <c r="W25" s="29">
        <f>SUM(W9:W23)</f>
        <v>2</v>
      </c>
      <c r="X25" s="29">
        <f>SUM(X9:X23)</f>
        <v>6</v>
      </c>
      <c r="Y25" s="29">
        <f>SUM(Y9:Y23)</f>
        <v>8</v>
      </c>
      <c r="Z25" s="35">
        <f t="shared" ref="Z25" si="16">IF(Y25=0,0,(W25/(W25+X25)*100))</f>
        <v>25</v>
      </c>
      <c r="AA25" s="29">
        <f>SUM(AA9:AA23)</f>
        <v>0</v>
      </c>
      <c r="AB25" s="29">
        <f>SUM(AB9:AB23)</f>
        <v>45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4000000}">
    <sortState xmlns:xlrd2="http://schemas.microsoft.com/office/spreadsheetml/2017/richdata2" ref="B9:AD23">
      <sortCondition descending="1" ref="J8:J23"/>
    </sortState>
  </autoFilter>
  <mergeCells count="21"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  <mergeCell ref="AB6:AB7"/>
    <mergeCell ref="AC6:AC7"/>
    <mergeCell ref="AD6:AD7"/>
    <mergeCell ref="R6:R7"/>
    <mergeCell ref="S6:U6"/>
    <mergeCell ref="V6:V7"/>
    <mergeCell ref="W6:Y6"/>
    <mergeCell ref="Z6:Z7"/>
    <mergeCell ref="AA6:AA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5" tint="0.39997558519241921"/>
    <pageSetUpPr fitToPage="1"/>
  </sheetPr>
  <dimension ref="B2:AD35"/>
  <sheetViews>
    <sheetView showGridLines="0" view="pageBreakPreview" zoomScale="55" zoomScaleNormal="60" zoomScaleSheetLayoutView="55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148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149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01" t="s">
        <v>19</v>
      </c>
      <c r="L7" s="200" t="s">
        <v>20</v>
      </c>
      <c r="M7" s="200" t="s">
        <v>48</v>
      </c>
      <c r="N7" s="377"/>
      <c r="O7" s="201" t="s">
        <v>19</v>
      </c>
      <c r="P7" s="200" t="s">
        <v>20</v>
      </c>
      <c r="Q7" s="200" t="s">
        <v>48</v>
      </c>
      <c r="R7" s="374"/>
      <c r="S7" s="200" t="s">
        <v>19</v>
      </c>
      <c r="T7" s="200" t="s">
        <v>20</v>
      </c>
      <c r="U7" s="200" t="s">
        <v>48</v>
      </c>
      <c r="V7" s="374"/>
      <c r="W7" s="200" t="s">
        <v>19</v>
      </c>
      <c r="X7" s="200" t="s">
        <v>20</v>
      </c>
      <c r="Y7" s="200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8</v>
      </c>
      <c r="C9" s="212" t="s">
        <v>1</v>
      </c>
      <c r="D9" s="213">
        <f t="shared" ref="D9:D23" si="0">O9*2+S9*3+W9</f>
        <v>17</v>
      </c>
      <c r="E9" s="213">
        <f t="shared" ref="E9:E23" si="1">AB9+AA9</f>
        <v>9</v>
      </c>
      <c r="F9" s="213">
        <v>4</v>
      </c>
      <c r="G9" s="213">
        <v>3</v>
      </c>
      <c r="H9" s="213">
        <v>0</v>
      </c>
      <c r="I9" s="214">
        <v>8</v>
      </c>
      <c r="J9" s="79">
        <f t="shared" ref="J9:J23" si="2">D9+2*E9+F9+G9+2*H9-I9</f>
        <v>34</v>
      </c>
      <c r="K9" s="49">
        <f t="shared" ref="K9:K23" si="3">O9+S9</f>
        <v>7</v>
      </c>
      <c r="L9" s="50">
        <f t="shared" ref="L9:L23" si="4">P9+T9</f>
        <v>3</v>
      </c>
      <c r="M9" s="50">
        <f t="shared" ref="M9:M23" si="5">K9+L9</f>
        <v>10</v>
      </c>
      <c r="N9" s="51">
        <f t="shared" ref="N9:N23" si="6">IF(M9=0,0,(K9/(K9+L9)*100))</f>
        <v>70</v>
      </c>
      <c r="O9" s="52">
        <v>4</v>
      </c>
      <c r="P9" s="53">
        <v>3</v>
      </c>
      <c r="Q9" s="53">
        <f t="shared" ref="Q9:Q23" si="7">P9+O9</f>
        <v>7</v>
      </c>
      <c r="R9" s="54">
        <f t="shared" ref="R9:R23" si="8">IF(Q9=0,0,(O9/(O9+P9)*100))</f>
        <v>57.142857142857139</v>
      </c>
      <c r="S9" s="50">
        <v>3</v>
      </c>
      <c r="T9" s="50">
        <v>0</v>
      </c>
      <c r="U9" s="50">
        <f t="shared" ref="U9:U23" si="9">T9+S9</f>
        <v>3</v>
      </c>
      <c r="V9" s="51">
        <f t="shared" ref="V9:V23" si="10">IF(U9=0,0,(S9/(S9+T9)*100))</f>
        <v>100</v>
      </c>
      <c r="W9" s="53">
        <v>0</v>
      </c>
      <c r="X9" s="53">
        <v>0</v>
      </c>
      <c r="Y9" s="53">
        <f t="shared" ref="Y9:Y23" si="11">X9+W9</f>
        <v>0</v>
      </c>
      <c r="Z9" s="54">
        <f t="shared" ref="Z9:Z23" si="12">IF(Y9=0,0,(W9/(W9+X9)*100))</f>
        <v>0</v>
      </c>
      <c r="AA9" s="213"/>
      <c r="AB9" s="213">
        <v>9</v>
      </c>
      <c r="AC9" s="215"/>
      <c r="AD9" s="214" t="s">
        <v>53</v>
      </c>
    </row>
    <row r="10" spans="2:30" ht="30" customHeight="1" x14ac:dyDescent="0.25">
      <c r="B10" s="211">
        <v>14</v>
      </c>
      <c r="C10" s="212" t="s">
        <v>5</v>
      </c>
      <c r="D10" s="213">
        <f t="shared" si="0"/>
        <v>8</v>
      </c>
      <c r="E10" s="213">
        <f t="shared" si="1"/>
        <v>9</v>
      </c>
      <c r="F10" s="213">
        <v>3</v>
      </c>
      <c r="G10" s="213">
        <v>0</v>
      </c>
      <c r="H10" s="213">
        <v>2</v>
      </c>
      <c r="I10" s="214">
        <v>0</v>
      </c>
      <c r="J10" s="79">
        <f t="shared" si="2"/>
        <v>33</v>
      </c>
      <c r="K10" s="49">
        <f t="shared" si="3"/>
        <v>3</v>
      </c>
      <c r="L10" s="50">
        <f t="shared" si="4"/>
        <v>7</v>
      </c>
      <c r="M10" s="50">
        <f t="shared" si="5"/>
        <v>10</v>
      </c>
      <c r="N10" s="51">
        <f t="shared" si="6"/>
        <v>30</v>
      </c>
      <c r="O10" s="52">
        <v>3</v>
      </c>
      <c r="P10" s="53">
        <v>6</v>
      </c>
      <c r="Q10" s="53">
        <f t="shared" si="7"/>
        <v>9</v>
      </c>
      <c r="R10" s="54">
        <f t="shared" si="8"/>
        <v>33.333333333333329</v>
      </c>
      <c r="S10" s="50">
        <v>0</v>
      </c>
      <c r="T10" s="50">
        <v>1</v>
      </c>
      <c r="U10" s="50">
        <f t="shared" si="9"/>
        <v>1</v>
      </c>
      <c r="V10" s="51">
        <f t="shared" si="10"/>
        <v>0</v>
      </c>
      <c r="W10" s="53">
        <v>2</v>
      </c>
      <c r="X10" s="53">
        <v>2</v>
      </c>
      <c r="Y10" s="53">
        <f t="shared" si="11"/>
        <v>4</v>
      </c>
      <c r="Z10" s="54">
        <f t="shared" si="12"/>
        <v>50</v>
      </c>
      <c r="AA10" s="213"/>
      <c r="AB10" s="213">
        <v>9</v>
      </c>
      <c r="AC10" s="215"/>
      <c r="AD10" s="214" t="s">
        <v>53</v>
      </c>
    </row>
    <row r="11" spans="2:30" ht="30" customHeight="1" x14ac:dyDescent="0.25">
      <c r="B11" s="211">
        <v>10</v>
      </c>
      <c r="C11" s="212" t="s">
        <v>10</v>
      </c>
      <c r="D11" s="213">
        <f t="shared" si="0"/>
        <v>16</v>
      </c>
      <c r="E11" s="213">
        <f t="shared" si="1"/>
        <v>5</v>
      </c>
      <c r="F11" s="213">
        <v>1</v>
      </c>
      <c r="G11" s="213">
        <v>5</v>
      </c>
      <c r="H11" s="213">
        <v>0</v>
      </c>
      <c r="I11" s="214">
        <v>2</v>
      </c>
      <c r="J11" s="79">
        <f t="shared" si="2"/>
        <v>30</v>
      </c>
      <c r="K11" s="49">
        <f t="shared" si="3"/>
        <v>6</v>
      </c>
      <c r="L11" s="50">
        <f t="shared" si="4"/>
        <v>13</v>
      </c>
      <c r="M11" s="50">
        <f t="shared" si="5"/>
        <v>19</v>
      </c>
      <c r="N11" s="51">
        <f t="shared" si="6"/>
        <v>31.578947368421051</v>
      </c>
      <c r="O11" s="52">
        <v>2</v>
      </c>
      <c r="P11" s="53">
        <v>5</v>
      </c>
      <c r="Q11" s="53">
        <f t="shared" si="7"/>
        <v>7</v>
      </c>
      <c r="R11" s="54">
        <f t="shared" si="8"/>
        <v>28.571428571428569</v>
      </c>
      <c r="S11" s="50">
        <v>4</v>
      </c>
      <c r="T11" s="50">
        <v>8</v>
      </c>
      <c r="U11" s="50">
        <f t="shared" si="9"/>
        <v>12</v>
      </c>
      <c r="V11" s="51">
        <f t="shared" si="10"/>
        <v>33.333333333333329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213"/>
      <c r="AB11" s="213">
        <v>5</v>
      </c>
      <c r="AC11" s="215"/>
      <c r="AD11" s="214" t="s">
        <v>53</v>
      </c>
    </row>
    <row r="12" spans="2:30" ht="30" customHeight="1" x14ac:dyDescent="0.25">
      <c r="B12" s="211">
        <v>13</v>
      </c>
      <c r="C12" s="212" t="s">
        <v>4</v>
      </c>
      <c r="D12" s="213">
        <f t="shared" si="0"/>
        <v>6</v>
      </c>
      <c r="E12" s="213">
        <f t="shared" si="1"/>
        <v>8</v>
      </c>
      <c r="F12" s="213">
        <v>1</v>
      </c>
      <c r="G12" s="213">
        <v>2</v>
      </c>
      <c r="H12" s="213">
        <v>1</v>
      </c>
      <c r="I12" s="214">
        <v>7</v>
      </c>
      <c r="J12" s="79">
        <f t="shared" si="2"/>
        <v>20</v>
      </c>
      <c r="K12" s="49">
        <f t="shared" si="3"/>
        <v>2</v>
      </c>
      <c r="L12" s="50">
        <f t="shared" si="4"/>
        <v>3</v>
      </c>
      <c r="M12" s="50">
        <f t="shared" si="5"/>
        <v>5</v>
      </c>
      <c r="N12" s="51">
        <f t="shared" si="6"/>
        <v>40</v>
      </c>
      <c r="O12" s="52">
        <v>2</v>
      </c>
      <c r="P12" s="53">
        <v>3</v>
      </c>
      <c r="Q12" s="53">
        <f t="shared" si="7"/>
        <v>5</v>
      </c>
      <c r="R12" s="54">
        <f t="shared" si="8"/>
        <v>40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2</v>
      </c>
      <c r="X12" s="53">
        <v>0</v>
      </c>
      <c r="Y12" s="53">
        <f t="shared" si="11"/>
        <v>2</v>
      </c>
      <c r="Z12" s="54">
        <f t="shared" si="12"/>
        <v>100</v>
      </c>
      <c r="AA12" s="213"/>
      <c r="AB12" s="213">
        <v>8</v>
      </c>
      <c r="AC12" s="215"/>
      <c r="AD12" s="214" t="s">
        <v>53</v>
      </c>
    </row>
    <row r="13" spans="2:30" ht="30" customHeight="1" x14ac:dyDescent="0.25">
      <c r="B13" s="211">
        <v>1</v>
      </c>
      <c r="C13" s="212" t="s">
        <v>98</v>
      </c>
      <c r="D13" s="213">
        <f t="shared" si="0"/>
        <v>4</v>
      </c>
      <c r="E13" s="213">
        <f t="shared" si="1"/>
        <v>7</v>
      </c>
      <c r="F13" s="213">
        <v>1</v>
      </c>
      <c r="G13" s="213">
        <v>0</v>
      </c>
      <c r="H13" s="213">
        <v>0</v>
      </c>
      <c r="I13" s="214">
        <v>3</v>
      </c>
      <c r="J13" s="79">
        <f t="shared" si="2"/>
        <v>16</v>
      </c>
      <c r="K13" s="49">
        <f t="shared" si="3"/>
        <v>2</v>
      </c>
      <c r="L13" s="50">
        <f t="shared" si="4"/>
        <v>1</v>
      </c>
      <c r="M13" s="50">
        <f t="shared" si="5"/>
        <v>3</v>
      </c>
      <c r="N13" s="51">
        <f t="shared" si="6"/>
        <v>66.666666666666657</v>
      </c>
      <c r="O13" s="52">
        <v>2</v>
      </c>
      <c r="P13" s="53">
        <v>1</v>
      </c>
      <c r="Q13" s="53">
        <f t="shared" si="7"/>
        <v>3</v>
      </c>
      <c r="R13" s="54">
        <f t="shared" si="8"/>
        <v>66.666666666666657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1</v>
      </c>
      <c r="Y13" s="53">
        <f t="shared" si="11"/>
        <v>1</v>
      </c>
      <c r="Z13" s="54">
        <f t="shared" si="12"/>
        <v>0</v>
      </c>
      <c r="AA13" s="213"/>
      <c r="AB13" s="213">
        <v>7</v>
      </c>
      <c r="AC13" s="215"/>
      <c r="AD13" s="214" t="s">
        <v>53</v>
      </c>
    </row>
    <row r="14" spans="2:30" ht="30" customHeight="1" x14ac:dyDescent="0.25">
      <c r="B14" s="211">
        <v>5</v>
      </c>
      <c r="C14" s="212" t="s">
        <v>8</v>
      </c>
      <c r="D14" s="213">
        <f t="shared" si="0"/>
        <v>7</v>
      </c>
      <c r="E14" s="213">
        <f t="shared" si="1"/>
        <v>3</v>
      </c>
      <c r="F14" s="213">
        <v>2</v>
      </c>
      <c r="G14" s="213">
        <v>1</v>
      </c>
      <c r="H14" s="213">
        <v>0</v>
      </c>
      <c r="I14" s="214">
        <v>2</v>
      </c>
      <c r="J14" s="79">
        <f t="shared" si="2"/>
        <v>14</v>
      </c>
      <c r="K14" s="49">
        <f t="shared" si="3"/>
        <v>3</v>
      </c>
      <c r="L14" s="50">
        <f t="shared" si="4"/>
        <v>7</v>
      </c>
      <c r="M14" s="50">
        <f t="shared" si="5"/>
        <v>10</v>
      </c>
      <c r="N14" s="51">
        <f t="shared" si="6"/>
        <v>30</v>
      </c>
      <c r="O14" s="52">
        <v>2</v>
      </c>
      <c r="P14" s="53">
        <v>6</v>
      </c>
      <c r="Q14" s="53">
        <f t="shared" si="7"/>
        <v>8</v>
      </c>
      <c r="R14" s="54">
        <f t="shared" si="8"/>
        <v>25</v>
      </c>
      <c r="S14" s="50">
        <v>1</v>
      </c>
      <c r="T14" s="50">
        <v>1</v>
      </c>
      <c r="U14" s="50">
        <f t="shared" si="9"/>
        <v>2</v>
      </c>
      <c r="V14" s="51">
        <f t="shared" si="10"/>
        <v>50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3</v>
      </c>
      <c r="AC14" s="215"/>
      <c r="AD14" s="214" t="s">
        <v>53</v>
      </c>
    </row>
    <row r="15" spans="2:30" ht="30" customHeight="1" x14ac:dyDescent="0.25">
      <c r="B15" s="211">
        <v>3</v>
      </c>
      <c r="C15" s="212" t="s">
        <v>14</v>
      </c>
      <c r="D15" s="213">
        <f t="shared" si="0"/>
        <v>0</v>
      </c>
      <c r="E15" s="213">
        <f t="shared" si="1"/>
        <v>3</v>
      </c>
      <c r="F15" s="213">
        <v>0</v>
      </c>
      <c r="G15" s="213">
        <v>1</v>
      </c>
      <c r="H15" s="213">
        <v>0</v>
      </c>
      <c r="I15" s="214">
        <v>0</v>
      </c>
      <c r="J15" s="79">
        <f t="shared" si="2"/>
        <v>7</v>
      </c>
      <c r="K15" s="49">
        <f t="shared" si="3"/>
        <v>0</v>
      </c>
      <c r="L15" s="50">
        <f t="shared" si="4"/>
        <v>4</v>
      </c>
      <c r="M15" s="50">
        <f t="shared" si="5"/>
        <v>4</v>
      </c>
      <c r="N15" s="51">
        <f t="shared" si="6"/>
        <v>0</v>
      </c>
      <c r="O15" s="52">
        <v>0</v>
      </c>
      <c r="P15" s="53">
        <v>1</v>
      </c>
      <c r="Q15" s="53">
        <f t="shared" si="7"/>
        <v>1</v>
      </c>
      <c r="R15" s="54">
        <f t="shared" si="8"/>
        <v>0</v>
      </c>
      <c r="S15" s="50">
        <v>0</v>
      </c>
      <c r="T15" s="50">
        <v>3</v>
      </c>
      <c r="U15" s="50">
        <f t="shared" si="9"/>
        <v>3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3</v>
      </c>
      <c r="AC15" s="215"/>
      <c r="AD15" s="214" t="s">
        <v>53</v>
      </c>
    </row>
    <row r="16" spans="2:30" ht="30" customHeight="1" x14ac:dyDescent="0.25">
      <c r="B16" s="211">
        <v>7</v>
      </c>
      <c r="C16" s="212" t="s">
        <v>11</v>
      </c>
      <c r="D16" s="213">
        <f t="shared" si="0"/>
        <v>4</v>
      </c>
      <c r="E16" s="213">
        <f t="shared" si="1"/>
        <v>0</v>
      </c>
      <c r="F16" s="213">
        <v>0</v>
      </c>
      <c r="G16" s="213">
        <v>1</v>
      </c>
      <c r="H16" s="213">
        <v>0</v>
      </c>
      <c r="I16" s="214">
        <v>2</v>
      </c>
      <c r="J16" s="79">
        <f t="shared" si="2"/>
        <v>3</v>
      </c>
      <c r="K16" s="49">
        <f t="shared" si="3"/>
        <v>2</v>
      </c>
      <c r="L16" s="50">
        <f t="shared" si="4"/>
        <v>0</v>
      </c>
      <c r="M16" s="50">
        <f t="shared" si="5"/>
        <v>2</v>
      </c>
      <c r="N16" s="51">
        <f t="shared" si="6"/>
        <v>100</v>
      </c>
      <c r="O16" s="52">
        <v>2</v>
      </c>
      <c r="P16" s="53">
        <v>0</v>
      </c>
      <c r="Q16" s="53">
        <f t="shared" si="7"/>
        <v>2</v>
      </c>
      <c r="R16" s="54">
        <f t="shared" si="8"/>
        <v>100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213"/>
      <c r="AB16" s="213">
        <v>0</v>
      </c>
      <c r="AC16" s="215"/>
      <c r="AD16" s="214" t="s">
        <v>53</v>
      </c>
    </row>
    <row r="17" spans="2:30" ht="30" customHeight="1" x14ac:dyDescent="0.25">
      <c r="B17" s="211">
        <v>11</v>
      </c>
      <c r="C17" s="212" t="s">
        <v>12</v>
      </c>
      <c r="D17" s="213">
        <f t="shared" si="0"/>
        <v>2</v>
      </c>
      <c r="E17" s="213">
        <f t="shared" si="1"/>
        <v>1</v>
      </c>
      <c r="F17" s="213">
        <v>0</v>
      </c>
      <c r="G17" s="213">
        <v>0</v>
      </c>
      <c r="H17" s="213">
        <v>0</v>
      </c>
      <c r="I17" s="214">
        <v>1</v>
      </c>
      <c r="J17" s="79">
        <f t="shared" si="2"/>
        <v>3</v>
      </c>
      <c r="K17" s="49">
        <f t="shared" si="3"/>
        <v>1</v>
      </c>
      <c r="L17" s="50">
        <f t="shared" si="4"/>
        <v>1</v>
      </c>
      <c r="M17" s="50">
        <f t="shared" si="5"/>
        <v>2</v>
      </c>
      <c r="N17" s="51">
        <f t="shared" si="6"/>
        <v>50</v>
      </c>
      <c r="O17" s="52">
        <v>1</v>
      </c>
      <c r="P17" s="53">
        <v>1</v>
      </c>
      <c r="Q17" s="53">
        <f t="shared" si="7"/>
        <v>2</v>
      </c>
      <c r="R17" s="54">
        <f t="shared" si="8"/>
        <v>50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1</v>
      </c>
      <c r="AC17" s="215"/>
      <c r="AD17" s="214" t="s">
        <v>53</v>
      </c>
    </row>
    <row r="18" spans="2:30" ht="30" customHeight="1" x14ac:dyDescent="0.25">
      <c r="B18" s="211">
        <v>4</v>
      </c>
      <c r="C18" s="212" t="s">
        <v>135</v>
      </c>
      <c r="D18" s="213">
        <f t="shared" si="0"/>
        <v>0</v>
      </c>
      <c r="E18" s="213">
        <f t="shared" si="1"/>
        <v>1</v>
      </c>
      <c r="F18" s="213">
        <v>0</v>
      </c>
      <c r="G18" s="213">
        <v>0</v>
      </c>
      <c r="H18" s="213">
        <v>0</v>
      </c>
      <c r="I18" s="214">
        <v>0</v>
      </c>
      <c r="J18" s="79">
        <f t="shared" si="2"/>
        <v>2</v>
      </c>
      <c r="K18" s="49">
        <f t="shared" si="3"/>
        <v>0</v>
      </c>
      <c r="L18" s="50">
        <f t="shared" si="4"/>
        <v>2</v>
      </c>
      <c r="M18" s="50">
        <f t="shared" si="5"/>
        <v>2</v>
      </c>
      <c r="N18" s="51">
        <f t="shared" si="6"/>
        <v>0</v>
      </c>
      <c r="O18" s="52">
        <v>0</v>
      </c>
      <c r="P18" s="53">
        <v>2</v>
      </c>
      <c r="Q18" s="53">
        <f t="shared" si="7"/>
        <v>2</v>
      </c>
      <c r="R18" s="54">
        <f t="shared" si="8"/>
        <v>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1</v>
      </c>
      <c r="AC18" s="215"/>
      <c r="AD18" s="214" t="s">
        <v>53</v>
      </c>
    </row>
    <row r="19" spans="2:30" ht="30" customHeight="1" x14ac:dyDescent="0.25">
      <c r="B19" s="56">
        <v>2</v>
      </c>
      <c r="C19" s="57" t="s">
        <v>0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>
        <f t="shared" si="11"/>
        <v>0</v>
      </c>
      <c r="Z19" s="65">
        <f t="shared" si="12"/>
        <v>0</v>
      </c>
      <c r="AA19" s="58"/>
      <c r="AB19" s="58"/>
      <c r="AC19" s="66"/>
      <c r="AD19" s="59" t="s">
        <v>53</v>
      </c>
    </row>
    <row r="20" spans="2:30" ht="30" customHeight="1" x14ac:dyDescent="0.25">
      <c r="B20" s="56">
        <v>6</v>
      </c>
      <c r="C20" s="57" t="s">
        <v>2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9</v>
      </c>
      <c r="C21" s="57" t="s">
        <v>134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12</v>
      </c>
      <c r="C22" s="57" t="s">
        <v>7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thickBot="1" x14ac:dyDescent="0.3">
      <c r="B23" s="84">
        <v>15</v>
      </c>
      <c r="C23" s="85" t="s">
        <v>6</v>
      </c>
      <c r="D23" s="86">
        <f t="shared" si="0"/>
        <v>0</v>
      </c>
      <c r="E23" s="86">
        <f t="shared" si="1"/>
        <v>0</v>
      </c>
      <c r="F23" s="86"/>
      <c r="G23" s="86"/>
      <c r="H23" s="86"/>
      <c r="I23" s="87"/>
      <c r="J23" s="88">
        <f t="shared" si="2"/>
        <v>0</v>
      </c>
      <c r="K23" s="89">
        <f t="shared" si="3"/>
        <v>0</v>
      </c>
      <c r="L23" s="90">
        <f t="shared" si="4"/>
        <v>0</v>
      </c>
      <c r="M23" s="90">
        <f t="shared" si="5"/>
        <v>0</v>
      </c>
      <c r="N23" s="91">
        <f t="shared" si="6"/>
        <v>0</v>
      </c>
      <c r="O23" s="92"/>
      <c r="P23" s="93"/>
      <c r="Q23" s="93">
        <f t="shared" si="7"/>
        <v>0</v>
      </c>
      <c r="R23" s="94">
        <f t="shared" si="8"/>
        <v>0</v>
      </c>
      <c r="S23" s="90"/>
      <c r="T23" s="90"/>
      <c r="U23" s="90">
        <f t="shared" si="9"/>
        <v>0</v>
      </c>
      <c r="V23" s="91">
        <f t="shared" si="10"/>
        <v>0</v>
      </c>
      <c r="W23" s="93"/>
      <c r="X23" s="93"/>
      <c r="Y23" s="93">
        <f t="shared" si="11"/>
        <v>0</v>
      </c>
      <c r="Z23" s="94">
        <f t="shared" si="12"/>
        <v>0</v>
      </c>
      <c r="AA23" s="86"/>
      <c r="AB23" s="86"/>
      <c r="AC23" s="95"/>
      <c r="AD23" s="87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64</v>
      </c>
      <c r="E25" s="29">
        <f t="shared" si="13"/>
        <v>46</v>
      </c>
      <c r="F25" s="29">
        <f t="shared" si="13"/>
        <v>12</v>
      </c>
      <c r="G25" s="29">
        <f t="shared" si="13"/>
        <v>13</v>
      </c>
      <c r="H25" s="29">
        <f t="shared" si="13"/>
        <v>3</v>
      </c>
      <c r="I25" s="28">
        <f t="shared" si="13"/>
        <v>25</v>
      </c>
      <c r="J25" s="28">
        <f t="shared" si="13"/>
        <v>162</v>
      </c>
      <c r="K25" s="30">
        <f t="shared" si="13"/>
        <v>26</v>
      </c>
      <c r="L25" s="29">
        <f t="shared" si="13"/>
        <v>41</v>
      </c>
      <c r="M25" s="29">
        <f t="shared" si="13"/>
        <v>67</v>
      </c>
      <c r="N25" s="35">
        <f>IF(M25=0,0,(K25/(K25+L25)*100))</f>
        <v>38.805970149253731</v>
      </c>
      <c r="O25" s="27">
        <f>SUM(O9:O23)</f>
        <v>18</v>
      </c>
      <c r="P25" s="29">
        <f>SUM(P9:P23)</f>
        <v>28</v>
      </c>
      <c r="Q25" s="29">
        <f>SUM(Q9:Q23)</f>
        <v>46</v>
      </c>
      <c r="R25" s="35">
        <f t="shared" ref="R25" si="14">IF(Q25=0,0,(O25/(O25+P25)*100))</f>
        <v>39.130434782608695</v>
      </c>
      <c r="S25" s="29">
        <f>SUM(S9:S23)</f>
        <v>8</v>
      </c>
      <c r="T25" s="29">
        <f>SUM(T9:T23)</f>
        <v>13</v>
      </c>
      <c r="U25" s="29">
        <f>SUM(U9:U23)</f>
        <v>21</v>
      </c>
      <c r="V25" s="35">
        <f t="shared" ref="V25" si="15">IF(U25=0,0,(S25/(S25+T25)*100))</f>
        <v>38.095238095238095</v>
      </c>
      <c r="W25" s="29">
        <f>SUM(W9:W23)</f>
        <v>4</v>
      </c>
      <c r="X25" s="29">
        <f>SUM(X9:X23)</f>
        <v>3</v>
      </c>
      <c r="Y25" s="29">
        <f>SUM(Y9:Y23)</f>
        <v>7</v>
      </c>
      <c r="Z25" s="35">
        <f t="shared" ref="Z25" si="16">IF(Y25=0,0,(W25/(W25+X25)*100))</f>
        <v>57.142857142857139</v>
      </c>
      <c r="AA25" s="29">
        <f>SUM(AA9:AA23)</f>
        <v>0</v>
      </c>
      <c r="AB25" s="29">
        <f>SUM(AB9:AB23)</f>
        <v>46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5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5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5" tint="0.39997558519241921"/>
    <pageSetUpPr fitToPage="1"/>
  </sheetPr>
  <dimension ref="B2:AD35"/>
  <sheetViews>
    <sheetView showGridLines="0" zoomScale="40" zoomScaleNormal="40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150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151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17" t="s">
        <v>19</v>
      </c>
      <c r="L7" s="218" t="s">
        <v>20</v>
      </c>
      <c r="M7" s="218" t="s">
        <v>48</v>
      </c>
      <c r="N7" s="377"/>
      <c r="O7" s="217" t="s">
        <v>19</v>
      </c>
      <c r="P7" s="218" t="s">
        <v>20</v>
      </c>
      <c r="Q7" s="218" t="s">
        <v>48</v>
      </c>
      <c r="R7" s="374"/>
      <c r="S7" s="218" t="s">
        <v>19</v>
      </c>
      <c r="T7" s="218" t="s">
        <v>20</v>
      </c>
      <c r="U7" s="218" t="s">
        <v>48</v>
      </c>
      <c r="V7" s="374"/>
      <c r="W7" s="218" t="s">
        <v>19</v>
      </c>
      <c r="X7" s="218" t="s">
        <v>20</v>
      </c>
      <c r="Y7" s="218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13</v>
      </c>
      <c r="C9" s="212" t="s">
        <v>4</v>
      </c>
      <c r="D9" s="213">
        <f t="shared" ref="D9:D23" si="0">O9*2+S9*3+W9</f>
        <v>10</v>
      </c>
      <c r="E9" s="213">
        <f t="shared" ref="E9:E23" si="1">AB9+AA9</f>
        <v>11</v>
      </c>
      <c r="F9" s="213">
        <v>1</v>
      </c>
      <c r="G9" s="213">
        <v>0</v>
      </c>
      <c r="H9" s="213">
        <v>1</v>
      </c>
      <c r="I9" s="214">
        <v>1</v>
      </c>
      <c r="J9" s="79">
        <f t="shared" ref="J9:J23" si="2">D9+2*E9+F9+G9+2*H9-I9</f>
        <v>34</v>
      </c>
      <c r="K9" s="49">
        <f t="shared" ref="K9:K23" si="3">O9+S9</f>
        <v>4</v>
      </c>
      <c r="L9" s="50">
        <f t="shared" ref="L9:L23" si="4">P9+T9</f>
        <v>7</v>
      </c>
      <c r="M9" s="50">
        <f t="shared" ref="M9:M23" si="5">K9+L9</f>
        <v>11</v>
      </c>
      <c r="N9" s="51">
        <f t="shared" ref="N9:N23" si="6">IF(M9=0,0,(K9/(K9+L9)*100))</f>
        <v>36.363636363636367</v>
      </c>
      <c r="O9" s="52">
        <v>4</v>
      </c>
      <c r="P9" s="53">
        <v>7</v>
      </c>
      <c r="Q9" s="53">
        <f t="shared" ref="Q9:Q23" si="7">P9+O9</f>
        <v>11</v>
      </c>
      <c r="R9" s="54">
        <f t="shared" ref="R9:R23" si="8">IF(Q9=0,0,(O9/(O9+P9)*100))</f>
        <v>36.363636363636367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2</v>
      </c>
      <c r="X9" s="53">
        <v>2</v>
      </c>
      <c r="Y9" s="53">
        <f t="shared" ref="Y9:Y23" si="11">X9+W9</f>
        <v>4</v>
      </c>
      <c r="Z9" s="54">
        <f t="shared" ref="Z9:Z23" si="12">IF(Y9=0,0,(W9/(W9+X9)*100))</f>
        <v>50</v>
      </c>
      <c r="AA9" s="213"/>
      <c r="AB9" s="213">
        <v>11</v>
      </c>
      <c r="AC9" s="215"/>
      <c r="AD9" s="214" t="s">
        <v>53</v>
      </c>
    </row>
    <row r="10" spans="2:30" ht="30" customHeight="1" x14ac:dyDescent="0.25">
      <c r="B10" s="211">
        <v>3</v>
      </c>
      <c r="C10" s="212" t="s">
        <v>14</v>
      </c>
      <c r="D10" s="213">
        <f t="shared" si="0"/>
        <v>12</v>
      </c>
      <c r="E10" s="213">
        <f t="shared" si="1"/>
        <v>6</v>
      </c>
      <c r="F10" s="213">
        <v>1</v>
      </c>
      <c r="G10" s="213">
        <v>2</v>
      </c>
      <c r="H10" s="213">
        <v>1</v>
      </c>
      <c r="I10" s="214">
        <v>0</v>
      </c>
      <c r="J10" s="79">
        <f t="shared" si="2"/>
        <v>29</v>
      </c>
      <c r="K10" s="49">
        <f t="shared" si="3"/>
        <v>6</v>
      </c>
      <c r="L10" s="50">
        <f t="shared" si="4"/>
        <v>4</v>
      </c>
      <c r="M10" s="50">
        <f t="shared" si="5"/>
        <v>10</v>
      </c>
      <c r="N10" s="51">
        <f t="shared" si="6"/>
        <v>60</v>
      </c>
      <c r="O10" s="52">
        <v>6</v>
      </c>
      <c r="P10" s="53">
        <v>3</v>
      </c>
      <c r="Q10" s="53">
        <f t="shared" si="7"/>
        <v>9</v>
      </c>
      <c r="R10" s="54">
        <f t="shared" si="8"/>
        <v>66.666666666666657</v>
      </c>
      <c r="S10" s="50">
        <v>0</v>
      </c>
      <c r="T10" s="50">
        <v>1</v>
      </c>
      <c r="U10" s="50">
        <f t="shared" si="9"/>
        <v>1</v>
      </c>
      <c r="V10" s="51">
        <f t="shared" si="10"/>
        <v>0</v>
      </c>
      <c r="W10" s="53">
        <v>0</v>
      </c>
      <c r="X10" s="53">
        <v>0</v>
      </c>
      <c r="Y10" s="53">
        <f t="shared" si="11"/>
        <v>0</v>
      </c>
      <c r="Z10" s="54">
        <f t="shared" si="12"/>
        <v>0</v>
      </c>
      <c r="AA10" s="213"/>
      <c r="AB10" s="213">
        <v>6</v>
      </c>
      <c r="AC10" s="215"/>
      <c r="AD10" s="214" t="s">
        <v>53</v>
      </c>
    </row>
    <row r="11" spans="2:30" ht="30" customHeight="1" x14ac:dyDescent="0.25">
      <c r="B11" s="211">
        <v>4</v>
      </c>
      <c r="C11" s="212" t="s">
        <v>135</v>
      </c>
      <c r="D11" s="213">
        <f t="shared" si="0"/>
        <v>16</v>
      </c>
      <c r="E11" s="213">
        <f t="shared" si="1"/>
        <v>3</v>
      </c>
      <c r="F11" s="213">
        <v>2</v>
      </c>
      <c r="G11" s="213">
        <v>0</v>
      </c>
      <c r="H11" s="213">
        <v>0</v>
      </c>
      <c r="I11" s="214">
        <v>0</v>
      </c>
      <c r="J11" s="79">
        <f t="shared" si="2"/>
        <v>24</v>
      </c>
      <c r="K11" s="49">
        <f t="shared" si="3"/>
        <v>7</v>
      </c>
      <c r="L11" s="50">
        <f t="shared" si="4"/>
        <v>4</v>
      </c>
      <c r="M11" s="50">
        <f t="shared" si="5"/>
        <v>11</v>
      </c>
      <c r="N11" s="51">
        <f t="shared" si="6"/>
        <v>63.636363636363633</v>
      </c>
      <c r="O11" s="52">
        <v>5</v>
      </c>
      <c r="P11" s="53">
        <v>3</v>
      </c>
      <c r="Q11" s="53">
        <f t="shared" si="7"/>
        <v>8</v>
      </c>
      <c r="R11" s="54">
        <f t="shared" si="8"/>
        <v>62.5</v>
      </c>
      <c r="S11" s="50">
        <v>2</v>
      </c>
      <c r="T11" s="50">
        <v>1</v>
      </c>
      <c r="U11" s="50">
        <f t="shared" si="9"/>
        <v>3</v>
      </c>
      <c r="V11" s="51">
        <f t="shared" si="10"/>
        <v>66.666666666666657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213"/>
      <c r="AB11" s="213">
        <v>3</v>
      </c>
      <c r="AC11" s="215"/>
      <c r="AD11" s="214" t="s">
        <v>53</v>
      </c>
    </row>
    <row r="12" spans="2:30" ht="30" customHeight="1" x14ac:dyDescent="0.25">
      <c r="B12" s="211">
        <v>11</v>
      </c>
      <c r="C12" s="212" t="s">
        <v>12</v>
      </c>
      <c r="D12" s="213">
        <f t="shared" si="0"/>
        <v>4</v>
      </c>
      <c r="E12" s="213">
        <f t="shared" si="1"/>
        <v>7</v>
      </c>
      <c r="F12" s="213">
        <v>0</v>
      </c>
      <c r="G12" s="213">
        <v>0</v>
      </c>
      <c r="H12" s="213">
        <v>1</v>
      </c>
      <c r="I12" s="214">
        <v>1</v>
      </c>
      <c r="J12" s="79">
        <f t="shared" si="2"/>
        <v>19</v>
      </c>
      <c r="K12" s="49">
        <f t="shared" si="3"/>
        <v>2</v>
      </c>
      <c r="L12" s="50">
        <f t="shared" si="4"/>
        <v>2</v>
      </c>
      <c r="M12" s="50">
        <f t="shared" si="5"/>
        <v>4</v>
      </c>
      <c r="N12" s="51">
        <f t="shared" si="6"/>
        <v>50</v>
      </c>
      <c r="O12" s="52">
        <v>2</v>
      </c>
      <c r="P12" s="53">
        <v>2</v>
      </c>
      <c r="Q12" s="53">
        <f t="shared" si="7"/>
        <v>4</v>
      </c>
      <c r="R12" s="54">
        <f t="shared" si="8"/>
        <v>50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0</v>
      </c>
      <c r="X12" s="53">
        <v>0</v>
      </c>
      <c r="Y12" s="53">
        <f t="shared" si="11"/>
        <v>0</v>
      </c>
      <c r="Z12" s="54">
        <f t="shared" si="12"/>
        <v>0</v>
      </c>
      <c r="AA12" s="213"/>
      <c r="AB12" s="213">
        <v>7</v>
      </c>
      <c r="AC12" s="215"/>
      <c r="AD12" s="214" t="s">
        <v>53</v>
      </c>
    </row>
    <row r="13" spans="2:30" ht="30" customHeight="1" x14ac:dyDescent="0.25">
      <c r="B13" s="211">
        <v>8</v>
      </c>
      <c r="C13" s="212" t="s">
        <v>1</v>
      </c>
      <c r="D13" s="213">
        <f t="shared" si="0"/>
        <v>4</v>
      </c>
      <c r="E13" s="213">
        <f t="shared" si="1"/>
        <v>5</v>
      </c>
      <c r="F13" s="213">
        <v>1</v>
      </c>
      <c r="G13" s="213">
        <v>3</v>
      </c>
      <c r="H13" s="213">
        <v>1</v>
      </c>
      <c r="I13" s="214">
        <v>2</v>
      </c>
      <c r="J13" s="79">
        <f t="shared" si="2"/>
        <v>18</v>
      </c>
      <c r="K13" s="49">
        <f t="shared" si="3"/>
        <v>2</v>
      </c>
      <c r="L13" s="50">
        <f t="shared" si="4"/>
        <v>6</v>
      </c>
      <c r="M13" s="50">
        <f t="shared" si="5"/>
        <v>8</v>
      </c>
      <c r="N13" s="51">
        <f t="shared" si="6"/>
        <v>25</v>
      </c>
      <c r="O13" s="52">
        <v>2</v>
      </c>
      <c r="P13" s="53">
        <v>5</v>
      </c>
      <c r="Q13" s="53">
        <f t="shared" si="7"/>
        <v>7</v>
      </c>
      <c r="R13" s="54">
        <f t="shared" si="8"/>
        <v>28.571428571428569</v>
      </c>
      <c r="S13" s="50">
        <v>0</v>
      </c>
      <c r="T13" s="50">
        <v>1</v>
      </c>
      <c r="U13" s="50">
        <f t="shared" si="9"/>
        <v>1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213"/>
      <c r="AB13" s="213">
        <v>5</v>
      </c>
      <c r="AC13" s="215"/>
      <c r="AD13" s="214" t="s">
        <v>53</v>
      </c>
    </row>
    <row r="14" spans="2:30" ht="30" customHeight="1" x14ac:dyDescent="0.25">
      <c r="B14" s="211">
        <v>10</v>
      </c>
      <c r="C14" s="212" t="s">
        <v>10</v>
      </c>
      <c r="D14" s="213">
        <f t="shared" si="0"/>
        <v>9</v>
      </c>
      <c r="E14" s="213">
        <f t="shared" si="1"/>
        <v>1</v>
      </c>
      <c r="F14" s="213">
        <v>2</v>
      </c>
      <c r="G14" s="213">
        <v>3</v>
      </c>
      <c r="H14" s="213">
        <v>0</v>
      </c>
      <c r="I14" s="214">
        <v>0</v>
      </c>
      <c r="J14" s="79">
        <f t="shared" si="2"/>
        <v>16</v>
      </c>
      <c r="K14" s="49">
        <f t="shared" si="3"/>
        <v>3</v>
      </c>
      <c r="L14" s="50">
        <f t="shared" si="4"/>
        <v>8</v>
      </c>
      <c r="M14" s="50">
        <f t="shared" si="5"/>
        <v>11</v>
      </c>
      <c r="N14" s="51">
        <f t="shared" si="6"/>
        <v>27.27272727272727</v>
      </c>
      <c r="O14" s="52">
        <v>0</v>
      </c>
      <c r="P14" s="53">
        <v>0</v>
      </c>
      <c r="Q14" s="53">
        <f t="shared" si="7"/>
        <v>0</v>
      </c>
      <c r="R14" s="54">
        <f t="shared" si="8"/>
        <v>0</v>
      </c>
      <c r="S14" s="50">
        <v>3</v>
      </c>
      <c r="T14" s="50">
        <v>8</v>
      </c>
      <c r="U14" s="50">
        <f t="shared" si="9"/>
        <v>11</v>
      </c>
      <c r="V14" s="51">
        <f t="shared" si="10"/>
        <v>27.27272727272727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1</v>
      </c>
      <c r="AC14" s="215"/>
      <c r="AD14" s="214" t="s">
        <v>53</v>
      </c>
    </row>
    <row r="15" spans="2:30" ht="30" customHeight="1" x14ac:dyDescent="0.25">
      <c r="B15" s="211">
        <v>14</v>
      </c>
      <c r="C15" s="212" t="s">
        <v>5</v>
      </c>
      <c r="D15" s="213">
        <f t="shared" si="0"/>
        <v>5</v>
      </c>
      <c r="E15" s="213">
        <f t="shared" si="1"/>
        <v>4</v>
      </c>
      <c r="F15" s="213">
        <v>1</v>
      </c>
      <c r="G15" s="213">
        <v>1</v>
      </c>
      <c r="H15" s="213">
        <v>1</v>
      </c>
      <c r="I15" s="214">
        <v>1</v>
      </c>
      <c r="J15" s="79">
        <f t="shared" si="2"/>
        <v>16</v>
      </c>
      <c r="K15" s="49">
        <f t="shared" si="3"/>
        <v>2</v>
      </c>
      <c r="L15" s="50">
        <f t="shared" si="4"/>
        <v>3</v>
      </c>
      <c r="M15" s="50">
        <f t="shared" si="5"/>
        <v>5</v>
      </c>
      <c r="N15" s="51">
        <f t="shared" si="6"/>
        <v>40</v>
      </c>
      <c r="O15" s="52">
        <v>1</v>
      </c>
      <c r="P15" s="53">
        <v>2</v>
      </c>
      <c r="Q15" s="53">
        <f t="shared" si="7"/>
        <v>3</v>
      </c>
      <c r="R15" s="54">
        <f t="shared" si="8"/>
        <v>33.333333333333329</v>
      </c>
      <c r="S15" s="50">
        <v>1</v>
      </c>
      <c r="T15" s="50">
        <v>1</v>
      </c>
      <c r="U15" s="50">
        <f t="shared" si="9"/>
        <v>2</v>
      </c>
      <c r="V15" s="51">
        <f t="shared" si="10"/>
        <v>50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4</v>
      </c>
      <c r="AC15" s="215"/>
      <c r="AD15" s="214" t="s">
        <v>53</v>
      </c>
    </row>
    <row r="16" spans="2:30" ht="30" customHeight="1" x14ac:dyDescent="0.25">
      <c r="B16" s="211">
        <v>1</v>
      </c>
      <c r="C16" s="212" t="s">
        <v>98</v>
      </c>
      <c r="D16" s="213">
        <f t="shared" si="0"/>
        <v>6</v>
      </c>
      <c r="E16" s="213">
        <f t="shared" si="1"/>
        <v>5</v>
      </c>
      <c r="F16" s="213">
        <v>0</v>
      </c>
      <c r="G16" s="213">
        <v>0</v>
      </c>
      <c r="H16" s="213">
        <v>0</v>
      </c>
      <c r="I16" s="214">
        <v>2</v>
      </c>
      <c r="J16" s="79">
        <f t="shared" si="2"/>
        <v>14</v>
      </c>
      <c r="K16" s="49">
        <f t="shared" si="3"/>
        <v>3</v>
      </c>
      <c r="L16" s="50">
        <f t="shared" si="4"/>
        <v>5</v>
      </c>
      <c r="M16" s="50">
        <f t="shared" si="5"/>
        <v>8</v>
      </c>
      <c r="N16" s="51">
        <f t="shared" si="6"/>
        <v>37.5</v>
      </c>
      <c r="O16" s="52">
        <v>3</v>
      </c>
      <c r="P16" s="53">
        <v>5</v>
      </c>
      <c r="Q16" s="53">
        <f t="shared" si="7"/>
        <v>8</v>
      </c>
      <c r="R16" s="54">
        <f t="shared" si="8"/>
        <v>37.5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213"/>
      <c r="AB16" s="213">
        <v>5</v>
      </c>
      <c r="AC16" s="215"/>
      <c r="AD16" s="214" t="s">
        <v>53</v>
      </c>
    </row>
    <row r="17" spans="2:30" ht="30" customHeight="1" x14ac:dyDescent="0.25">
      <c r="B17" s="211">
        <v>5</v>
      </c>
      <c r="C17" s="212" t="s">
        <v>8</v>
      </c>
      <c r="D17" s="213">
        <f t="shared" si="0"/>
        <v>5</v>
      </c>
      <c r="E17" s="213">
        <f t="shared" si="1"/>
        <v>2</v>
      </c>
      <c r="F17" s="213">
        <v>3</v>
      </c>
      <c r="G17" s="213">
        <v>1</v>
      </c>
      <c r="H17" s="213">
        <v>0</v>
      </c>
      <c r="I17" s="214">
        <v>0</v>
      </c>
      <c r="J17" s="79">
        <f t="shared" si="2"/>
        <v>13</v>
      </c>
      <c r="K17" s="49">
        <f t="shared" si="3"/>
        <v>2</v>
      </c>
      <c r="L17" s="50">
        <f t="shared" si="4"/>
        <v>6</v>
      </c>
      <c r="M17" s="50">
        <f t="shared" si="5"/>
        <v>8</v>
      </c>
      <c r="N17" s="51">
        <f t="shared" si="6"/>
        <v>25</v>
      </c>
      <c r="O17" s="52">
        <v>1</v>
      </c>
      <c r="P17" s="53">
        <v>2</v>
      </c>
      <c r="Q17" s="53">
        <f t="shared" si="7"/>
        <v>3</v>
      </c>
      <c r="R17" s="54">
        <f t="shared" si="8"/>
        <v>33.333333333333329</v>
      </c>
      <c r="S17" s="50">
        <v>1</v>
      </c>
      <c r="T17" s="50">
        <v>4</v>
      </c>
      <c r="U17" s="50">
        <f t="shared" si="9"/>
        <v>5</v>
      </c>
      <c r="V17" s="51">
        <f t="shared" si="10"/>
        <v>20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2</v>
      </c>
      <c r="AC17" s="215"/>
      <c r="AD17" s="214" t="s">
        <v>53</v>
      </c>
    </row>
    <row r="18" spans="2:30" ht="30" customHeight="1" x14ac:dyDescent="0.25">
      <c r="B18" s="211">
        <v>15</v>
      </c>
      <c r="C18" s="212" t="s">
        <v>6</v>
      </c>
      <c r="D18" s="213">
        <f t="shared" si="0"/>
        <v>5</v>
      </c>
      <c r="E18" s="213">
        <f t="shared" si="1"/>
        <v>1</v>
      </c>
      <c r="F18" s="213">
        <v>1</v>
      </c>
      <c r="G18" s="213">
        <v>1</v>
      </c>
      <c r="H18" s="213">
        <v>0</v>
      </c>
      <c r="I18" s="214">
        <v>0</v>
      </c>
      <c r="J18" s="79">
        <f t="shared" si="2"/>
        <v>9</v>
      </c>
      <c r="K18" s="49">
        <f t="shared" si="3"/>
        <v>2</v>
      </c>
      <c r="L18" s="50">
        <f t="shared" si="4"/>
        <v>2</v>
      </c>
      <c r="M18" s="50">
        <f t="shared" si="5"/>
        <v>4</v>
      </c>
      <c r="N18" s="51">
        <f t="shared" si="6"/>
        <v>50</v>
      </c>
      <c r="O18" s="52">
        <v>1</v>
      </c>
      <c r="P18" s="53">
        <v>1</v>
      </c>
      <c r="Q18" s="53">
        <f t="shared" si="7"/>
        <v>2</v>
      </c>
      <c r="R18" s="54">
        <f t="shared" si="8"/>
        <v>50</v>
      </c>
      <c r="S18" s="50">
        <v>1</v>
      </c>
      <c r="T18" s="50">
        <v>1</v>
      </c>
      <c r="U18" s="50">
        <f t="shared" si="9"/>
        <v>2</v>
      </c>
      <c r="V18" s="51">
        <f t="shared" si="10"/>
        <v>50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1</v>
      </c>
      <c r="AC18" s="215"/>
      <c r="AD18" s="214" t="s">
        <v>53</v>
      </c>
    </row>
    <row r="19" spans="2:30" ht="30" customHeight="1" x14ac:dyDescent="0.25">
      <c r="B19" s="211">
        <v>7</v>
      </c>
      <c r="C19" s="212" t="s">
        <v>11</v>
      </c>
      <c r="D19" s="213">
        <f t="shared" si="0"/>
        <v>2</v>
      </c>
      <c r="E19" s="213">
        <f t="shared" si="1"/>
        <v>1</v>
      </c>
      <c r="F19" s="213">
        <v>5</v>
      </c>
      <c r="G19" s="213">
        <v>0</v>
      </c>
      <c r="H19" s="213">
        <v>0</v>
      </c>
      <c r="I19" s="214">
        <v>1</v>
      </c>
      <c r="J19" s="79">
        <f t="shared" si="2"/>
        <v>8</v>
      </c>
      <c r="K19" s="49">
        <f t="shared" si="3"/>
        <v>1</v>
      </c>
      <c r="L19" s="50">
        <f t="shared" si="4"/>
        <v>4</v>
      </c>
      <c r="M19" s="50">
        <f t="shared" si="5"/>
        <v>5</v>
      </c>
      <c r="N19" s="51">
        <f t="shared" si="6"/>
        <v>20</v>
      </c>
      <c r="O19" s="52">
        <v>1</v>
      </c>
      <c r="P19" s="53">
        <v>3</v>
      </c>
      <c r="Q19" s="53">
        <f t="shared" si="7"/>
        <v>4</v>
      </c>
      <c r="R19" s="54">
        <f t="shared" si="8"/>
        <v>25</v>
      </c>
      <c r="S19" s="50">
        <v>0</v>
      </c>
      <c r="T19" s="50">
        <v>1</v>
      </c>
      <c r="U19" s="50">
        <f t="shared" si="9"/>
        <v>1</v>
      </c>
      <c r="V19" s="51">
        <f t="shared" si="10"/>
        <v>0</v>
      </c>
      <c r="W19" s="53">
        <v>0</v>
      </c>
      <c r="X19" s="53">
        <v>0</v>
      </c>
      <c r="Y19" s="53">
        <f t="shared" si="11"/>
        <v>0</v>
      </c>
      <c r="Z19" s="54">
        <f t="shared" si="12"/>
        <v>0</v>
      </c>
      <c r="AA19" s="213"/>
      <c r="AB19" s="213">
        <v>1</v>
      </c>
      <c r="AC19" s="215"/>
      <c r="AD19" s="214" t="s">
        <v>53</v>
      </c>
    </row>
    <row r="20" spans="2:30" ht="30" customHeight="1" x14ac:dyDescent="0.25">
      <c r="B20" s="56">
        <v>2</v>
      </c>
      <c r="C20" s="57" t="s">
        <v>0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6</v>
      </c>
      <c r="C21" s="57" t="s">
        <v>2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9</v>
      </c>
      <c r="C22" s="57" t="s">
        <v>134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thickBot="1" x14ac:dyDescent="0.3">
      <c r="B23" s="84">
        <v>12</v>
      </c>
      <c r="C23" s="85" t="s">
        <v>7</v>
      </c>
      <c r="D23" s="86">
        <f t="shared" si="0"/>
        <v>0</v>
      </c>
      <c r="E23" s="86">
        <f t="shared" si="1"/>
        <v>0</v>
      </c>
      <c r="F23" s="86"/>
      <c r="G23" s="86"/>
      <c r="H23" s="86"/>
      <c r="I23" s="87"/>
      <c r="J23" s="88">
        <f t="shared" si="2"/>
        <v>0</v>
      </c>
      <c r="K23" s="89">
        <f t="shared" si="3"/>
        <v>0</v>
      </c>
      <c r="L23" s="90">
        <f t="shared" si="4"/>
        <v>0</v>
      </c>
      <c r="M23" s="90">
        <f t="shared" si="5"/>
        <v>0</v>
      </c>
      <c r="N23" s="91">
        <f t="shared" si="6"/>
        <v>0</v>
      </c>
      <c r="O23" s="92"/>
      <c r="P23" s="93"/>
      <c r="Q23" s="93">
        <f t="shared" si="7"/>
        <v>0</v>
      </c>
      <c r="R23" s="94">
        <f t="shared" si="8"/>
        <v>0</v>
      </c>
      <c r="S23" s="90"/>
      <c r="T23" s="90"/>
      <c r="U23" s="90">
        <f t="shared" si="9"/>
        <v>0</v>
      </c>
      <c r="V23" s="91">
        <f t="shared" si="10"/>
        <v>0</v>
      </c>
      <c r="W23" s="93"/>
      <c r="X23" s="93"/>
      <c r="Y23" s="93">
        <f t="shared" si="11"/>
        <v>0</v>
      </c>
      <c r="Z23" s="94">
        <f t="shared" si="12"/>
        <v>0</v>
      </c>
      <c r="AA23" s="86"/>
      <c r="AB23" s="86"/>
      <c r="AC23" s="95"/>
      <c r="AD23" s="87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78</v>
      </c>
      <c r="E25" s="29">
        <f t="shared" si="13"/>
        <v>46</v>
      </c>
      <c r="F25" s="29">
        <f t="shared" si="13"/>
        <v>17</v>
      </c>
      <c r="G25" s="29">
        <f t="shared" si="13"/>
        <v>11</v>
      </c>
      <c r="H25" s="29">
        <f t="shared" si="13"/>
        <v>5</v>
      </c>
      <c r="I25" s="28">
        <f t="shared" si="13"/>
        <v>8</v>
      </c>
      <c r="J25" s="28">
        <f t="shared" si="13"/>
        <v>200</v>
      </c>
      <c r="K25" s="30">
        <f t="shared" si="13"/>
        <v>34</v>
      </c>
      <c r="L25" s="29">
        <f t="shared" si="13"/>
        <v>51</v>
      </c>
      <c r="M25" s="29">
        <f t="shared" si="13"/>
        <v>85</v>
      </c>
      <c r="N25" s="35">
        <f>IF(M25=0,0,(K25/(K25+L25)*100))</f>
        <v>40</v>
      </c>
      <c r="O25" s="27">
        <f>SUM(O9:O23)</f>
        <v>26</v>
      </c>
      <c r="P25" s="29">
        <f>SUM(P9:P23)</f>
        <v>33</v>
      </c>
      <c r="Q25" s="29">
        <f>SUM(Q9:Q23)</f>
        <v>59</v>
      </c>
      <c r="R25" s="35">
        <f t="shared" ref="R25" si="14">IF(Q25=0,0,(O25/(O25+P25)*100))</f>
        <v>44.067796610169488</v>
      </c>
      <c r="S25" s="29">
        <f>SUM(S9:S23)</f>
        <v>8</v>
      </c>
      <c r="T25" s="29">
        <f>SUM(T9:T23)</f>
        <v>18</v>
      </c>
      <c r="U25" s="29">
        <f>SUM(U9:U23)</f>
        <v>26</v>
      </c>
      <c r="V25" s="35">
        <f t="shared" ref="V25" si="15">IF(U25=0,0,(S25/(S25+T25)*100))</f>
        <v>30.76923076923077</v>
      </c>
      <c r="W25" s="29">
        <f>SUM(W9:W23)</f>
        <v>2</v>
      </c>
      <c r="X25" s="29">
        <f>SUM(X9:X23)</f>
        <v>2</v>
      </c>
      <c r="Y25" s="29">
        <f>SUM(Y9:Y23)</f>
        <v>4</v>
      </c>
      <c r="Z25" s="35">
        <f t="shared" ref="Z25" si="16">IF(Y25=0,0,(W25/(W25+X25)*100))</f>
        <v>50</v>
      </c>
      <c r="AA25" s="29">
        <f>SUM(AA9:AA23)</f>
        <v>0</v>
      </c>
      <c r="AB25" s="29">
        <f>SUM(AB9:AB23)</f>
        <v>46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6000000}">
    <sortState xmlns:xlrd2="http://schemas.microsoft.com/office/spreadsheetml/2017/richdata2" ref="B9:AD23">
      <sortCondition descending="1" ref="J8:J23"/>
    </sortState>
  </autoFilter>
  <mergeCells count="21"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  <mergeCell ref="AB6:AB7"/>
    <mergeCell ref="AC6:AC7"/>
    <mergeCell ref="AD6:AD7"/>
    <mergeCell ref="R6:R7"/>
    <mergeCell ref="S6:U6"/>
    <mergeCell ref="V6:V7"/>
    <mergeCell ref="W6:Y6"/>
    <mergeCell ref="Z6:Z7"/>
    <mergeCell ref="AA6:AA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5" tint="0.39997558519241921"/>
    <pageSetUpPr fitToPage="1"/>
  </sheetPr>
  <dimension ref="B2:AD35"/>
  <sheetViews>
    <sheetView showGridLines="0" zoomScale="40" zoomScaleNormal="40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153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154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21" t="s">
        <v>19</v>
      </c>
      <c r="L7" s="220" t="s">
        <v>20</v>
      </c>
      <c r="M7" s="220" t="s">
        <v>48</v>
      </c>
      <c r="N7" s="377"/>
      <c r="O7" s="221" t="s">
        <v>19</v>
      </c>
      <c r="P7" s="220" t="s">
        <v>20</v>
      </c>
      <c r="Q7" s="220" t="s">
        <v>48</v>
      </c>
      <c r="R7" s="374"/>
      <c r="S7" s="220" t="s">
        <v>19</v>
      </c>
      <c r="T7" s="220" t="s">
        <v>20</v>
      </c>
      <c r="U7" s="220" t="s">
        <v>48</v>
      </c>
      <c r="V7" s="374"/>
      <c r="W7" s="220" t="s">
        <v>19</v>
      </c>
      <c r="X7" s="220" t="s">
        <v>20</v>
      </c>
      <c r="Y7" s="220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14</v>
      </c>
      <c r="C9" s="212" t="s">
        <v>5</v>
      </c>
      <c r="D9" s="213">
        <f t="shared" ref="D9:D23" si="0">O9*2+S9*3+W9</f>
        <v>9</v>
      </c>
      <c r="E9" s="213">
        <f t="shared" ref="E9:E23" si="1">AB9+AA9</f>
        <v>15</v>
      </c>
      <c r="F9" s="213">
        <v>2</v>
      </c>
      <c r="G9" s="213">
        <v>1</v>
      </c>
      <c r="H9" s="213">
        <v>1</v>
      </c>
      <c r="I9" s="214">
        <v>2</v>
      </c>
      <c r="J9" s="79">
        <f t="shared" ref="J9:J23" si="2">D9+2*E9+F9+G9+2*H9-I9</f>
        <v>42</v>
      </c>
      <c r="K9" s="49">
        <f t="shared" ref="K9:K23" si="3">O9+S9</f>
        <v>4</v>
      </c>
      <c r="L9" s="50">
        <f t="shared" ref="L9:L23" si="4">P9+T9</f>
        <v>8</v>
      </c>
      <c r="M9" s="50">
        <f t="shared" ref="M9:M23" si="5">K9+L9</f>
        <v>12</v>
      </c>
      <c r="N9" s="51">
        <f t="shared" ref="N9:N23" si="6">IF(M9=0,0,(K9/(K9+L9)*100))</f>
        <v>33.333333333333329</v>
      </c>
      <c r="O9" s="52">
        <v>4</v>
      </c>
      <c r="P9" s="53">
        <v>8</v>
      </c>
      <c r="Q9" s="53">
        <f t="shared" ref="Q9:Q23" si="7">P9+O9</f>
        <v>12</v>
      </c>
      <c r="R9" s="54">
        <f t="shared" ref="R9:R23" si="8">IF(Q9=0,0,(O9/(O9+P9)*100))</f>
        <v>33.333333333333329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1</v>
      </c>
      <c r="X9" s="53">
        <v>2</v>
      </c>
      <c r="Y9" s="53">
        <f t="shared" ref="Y9:Y23" si="11">X9+W9</f>
        <v>3</v>
      </c>
      <c r="Z9" s="54">
        <f t="shared" ref="Z9:Z23" si="12">IF(Y9=0,0,(W9/(W9+X9)*100))</f>
        <v>33.333333333333329</v>
      </c>
      <c r="AA9" s="213"/>
      <c r="AB9" s="213">
        <v>15</v>
      </c>
      <c r="AC9" s="215"/>
      <c r="AD9" s="214" t="s">
        <v>53</v>
      </c>
    </row>
    <row r="10" spans="2:30" ht="30" customHeight="1" x14ac:dyDescent="0.25">
      <c r="B10" s="211">
        <v>13</v>
      </c>
      <c r="C10" s="212" t="s">
        <v>4</v>
      </c>
      <c r="D10" s="213">
        <f t="shared" si="0"/>
        <v>8</v>
      </c>
      <c r="E10" s="213">
        <f t="shared" si="1"/>
        <v>11</v>
      </c>
      <c r="F10" s="213">
        <v>2</v>
      </c>
      <c r="G10" s="213">
        <v>2</v>
      </c>
      <c r="H10" s="213">
        <v>1</v>
      </c>
      <c r="I10" s="214">
        <v>4</v>
      </c>
      <c r="J10" s="79">
        <f t="shared" si="2"/>
        <v>32</v>
      </c>
      <c r="K10" s="49">
        <f t="shared" si="3"/>
        <v>4</v>
      </c>
      <c r="L10" s="50">
        <f t="shared" si="4"/>
        <v>11</v>
      </c>
      <c r="M10" s="50">
        <f t="shared" si="5"/>
        <v>15</v>
      </c>
      <c r="N10" s="51">
        <f t="shared" si="6"/>
        <v>26.666666666666668</v>
      </c>
      <c r="O10" s="52">
        <v>4</v>
      </c>
      <c r="P10" s="53">
        <v>11</v>
      </c>
      <c r="Q10" s="53">
        <f t="shared" si="7"/>
        <v>15</v>
      </c>
      <c r="R10" s="54">
        <f t="shared" si="8"/>
        <v>26.666666666666668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0</v>
      </c>
      <c r="X10" s="53">
        <v>5</v>
      </c>
      <c r="Y10" s="53">
        <f t="shared" si="11"/>
        <v>5</v>
      </c>
      <c r="Z10" s="54">
        <f t="shared" si="12"/>
        <v>0</v>
      </c>
      <c r="AA10" s="213"/>
      <c r="AB10" s="213">
        <v>11</v>
      </c>
      <c r="AC10" s="215"/>
      <c r="AD10" s="214" t="s">
        <v>53</v>
      </c>
    </row>
    <row r="11" spans="2:30" ht="30" customHeight="1" x14ac:dyDescent="0.25">
      <c r="B11" s="211">
        <v>8</v>
      </c>
      <c r="C11" s="212" t="s">
        <v>1</v>
      </c>
      <c r="D11" s="213">
        <f t="shared" si="0"/>
        <v>4</v>
      </c>
      <c r="E11" s="213">
        <f t="shared" si="1"/>
        <v>6</v>
      </c>
      <c r="F11" s="213">
        <v>2</v>
      </c>
      <c r="G11" s="213">
        <v>2</v>
      </c>
      <c r="H11" s="213">
        <v>2</v>
      </c>
      <c r="I11" s="214">
        <v>4</v>
      </c>
      <c r="J11" s="79">
        <f t="shared" si="2"/>
        <v>20</v>
      </c>
      <c r="K11" s="49">
        <f t="shared" si="3"/>
        <v>1</v>
      </c>
      <c r="L11" s="50">
        <f t="shared" si="4"/>
        <v>3</v>
      </c>
      <c r="M11" s="50">
        <f t="shared" si="5"/>
        <v>4</v>
      </c>
      <c r="N11" s="51">
        <f t="shared" si="6"/>
        <v>25</v>
      </c>
      <c r="O11" s="52">
        <v>0</v>
      </c>
      <c r="P11" s="53">
        <v>2</v>
      </c>
      <c r="Q11" s="53">
        <f t="shared" si="7"/>
        <v>2</v>
      </c>
      <c r="R11" s="54">
        <f t="shared" si="8"/>
        <v>0</v>
      </c>
      <c r="S11" s="50">
        <v>1</v>
      </c>
      <c r="T11" s="50">
        <v>1</v>
      </c>
      <c r="U11" s="50">
        <f t="shared" si="9"/>
        <v>2</v>
      </c>
      <c r="V11" s="51">
        <f t="shared" si="10"/>
        <v>50</v>
      </c>
      <c r="W11" s="53">
        <v>1</v>
      </c>
      <c r="X11" s="53">
        <v>1</v>
      </c>
      <c r="Y11" s="53">
        <f t="shared" si="11"/>
        <v>2</v>
      </c>
      <c r="Z11" s="54">
        <f t="shared" si="12"/>
        <v>50</v>
      </c>
      <c r="AA11" s="213"/>
      <c r="AB11" s="213">
        <v>6</v>
      </c>
      <c r="AC11" s="215"/>
      <c r="AD11" s="214" t="s">
        <v>53</v>
      </c>
    </row>
    <row r="12" spans="2:30" ht="30" customHeight="1" x14ac:dyDescent="0.25">
      <c r="B12" s="211">
        <v>5</v>
      </c>
      <c r="C12" s="212" t="s">
        <v>8</v>
      </c>
      <c r="D12" s="213">
        <f t="shared" si="0"/>
        <v>9</v>
      </c>
      <c r="E12" s="213">
        <f t="shared" si="1"/>
        <v>5</v>
      </c>
      <c r="F12" s="213">
        <v>1</v>
      </c>
      <c r="G12" s="213">
        <v>0</v>
      </c>
      <c r="H12" s="213">
        <v>0</v>
      </c>
      <c r="I12" s="214">
        <v>1</v>
      </c>
      <c r="J12" s="79">
        <f t="shared" si="2"/>
        <v>19</v>
      </c>
      <c r="K12" s="49">
        <f t="shared" si="3"/>
        <v>4</v>
      </c>
      <c r="L12" s="50">
        <f t="shared" si="4"/>
        <v>12</v>
      </c>
      <c r="M12" s="50">
        <f t="shared" si="5"/>
        <v>16</v>
      </c>
      <c r="N12" s="51">
        <f t="shared" si="6"/>
        <v>25</v>
      </c>
      <c r="O12" s="52">
        <v>3</v>
      </c>
      <c r="P12" s="53">
        <v>4</v>
      </c>
      <c r="Q12" s="53">
        <f t="shared" si="7"/>
        <v>7</v>
      </c>
      <c r="R12" s="54">
        <f t="shared" si="8"/>
        <v>42.857142857142854</v>
      </c>
      <c r="S12" s="50">
        <v>1</v>
      </c>
      <c r="T12" s="50">
        <v>8</v>
      </c>
      <c r="U12" s="50">
        <f t="shared" si="9"/>
        <v>9</v>
      </c>
      <c r="V12" s="51">
        <f t="shared" si="10"/>
        <v>11.111111111111111</v>
      </c>
      <c r="W12" s="53">
        <v>0</v>
      </c>
      <c r="X12" s="53">
        <v>1</v>
      </c>
      <c r="Y12" s="53">
        <f t="shared" si="11"/>
        <v>1</v>
      </c>
      <c r="Z12" s="54">
        <f t="shared" si="12"/>
        <v>0</v>
      </c>
      <c r="AA12" s="213"/>
      <c r="AB12" s="213">
        <v>5</v>
      </c>
      <c r="AC12" s="215"/>
      <c r="AD12" s="214" t="s">
        <v>53</v>
      </c>
    </row>
    <row r="13" spans="2:30" ht="30" customHeight="1" x14ac:dyDescent="0.25">
      <c r="B13" s="211">
        <v>10</v>
      </c>
      <c r="C13" s="212" t="s">
        <v>10</v>
      </c>
      <c r="D13" s="213">
        <f t="shared" si="0"/>
        <v>12</v>
      </c>
      <c r="E13" s="213">
        <f t="shared" si="1"/>
        <v>1</v>
      </c>
      <c r="F13" s="213">
        <v>0</v>
      </c>
      <c r="G13" s="213">
        <v>3</v>
      </c>
      <c r="H13" s="213">
        <v>0</v>
      </c>
      <c r="I13" s="214">
        <v>1</v>
      </c>
      <c r="J13" s="79">
        <f t="shared" si="2"/>
        <v>16</v>
      </c>
      <c r="K13" s="49">
        <f t="shared" si="3"/>
        <v>3</v>
      </c>
      <c r="L13" s="50">
        <f t="shared" si="4"/>
        <v>12</v>
      </c>
      <c r="M13" s="50">
        <f t="shared" si="5"/>
        <v>15</v>
      </c>
      <c r="N13" s="51">
        <f t="shared" si="6"/>
        <v>20</v>
      </c>
      <c r="O13" s="52">
        <v>0</v>
      </c>
      <c r="P13" s="53">
        <v>2</v>
      </c>
      <c r="Q13" s="53">
        <f t="shared" si="7"/>
        <v>2</v>
      </c>
      <c r="R13" s="54">
        <f t="shared" si="8"/>
        <v>0</v>
      </c>
      <c r="S13" s="50">
        <v>3</v>
      </c>
      <c r="T13" s="50">
        <v>10</v>
      </c>
      <c r="U13" s="50">
        <f t="shared" si="9"/>
        <v>13</v>
      </c>
      <c r="V13" s="51">
        <f t="shared" si="10"/>
        <v>23.076923076923077</v>
      </c>
      <c r="W13" s="53">
        <v>3</v>
      </c>
      <c r="X13" s="53">
        <v>3</v>
      </c>
      <c r="Y13" s="53">
        <f t="shared" si="11"/>
        <v>6</v>
      </c>
      <c r="Z13" s="54">
        <f t="shared" si="12"/>
        <v>50</v>
      </c>
      <c r="AA13" s="213"/>
      <c r="AB13" s="213">
        <v>1</v>
      </c>
      <c r="AC13" s="215"/>
      <c r="AD13" s="214" t="s">
        <v>53</v>
      </c>
    </row>
    <row r="14" spans="2:30" ht="30" customHeight="1" x14ac:dyDescent="0.25">
      <c r="B14" s="211">
        <v>3</v>
      </c>
      <c r="C14" s="212" t="s">
        <v>14</v>
      </c>
      <c r="D14" s="213">
        <f t="shared" si="0"/>
        <v>2</v>
      </c>
      <c r="E14" s="213">
        <f t="shared" si="1"/>
        <v>3</v>
      </c>
      <c r="F14" s="213">
        <v>1</v>
      </c>
      <c r="G14" s="213">
        <v>0</v>
      </c>
      <c r="H14" s="213">
        <v>0</v>
      </c>
      <c r="I14" s="214">
        <v>0</v>
      </c>
      <c r="J14" s="79">
        <f t="shared" si="2"/>
        <v>9</v>
      </c>
      <c r="K14" s="49">
        <f t="shared" si="3"/>
        <v>1</v>
      </c>
      <c r="L14" s="50">
        <f t="shared" si="4"/>
        <v>5</v>
      </c>
      <c r="M14" s="50">
        <f t="shared" si="5"/>
        <v>6</v>
      </c>
      <c r="N14" s="51">
        <f t="shared" si="6"/>
        <v>16.666666666666664</v>
      </c>
      <c r="O14" s="52">
        <v>1</v>
      </c>
      <c r="P14" s="53">
        <v>4</v>
      </c>
      <c r="Q14" s="53">
        <f t="shared" si="7"/>
        <v>5</v>
      </c>
      <c r="R14" s="54">
        <f t="shared" si="8"/>
        <v>20</v>
      </c>
      <c r="S14" s="50">
        <v>0</v>
      </c>
      <c r="T14" s="50">
        <v>1</v>
      </c>
      <c r="U14" s="50">
        <f t="shared" si="9"/>
        <v>1</v>
      </c>
      <c r="V14" s="51">
        <f t="shared" si="10"/>
        <v>0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3</v>
      </c>
      <c r="AC14" s="215"/>
      <c r="AD14" s="214" t="s">
        <v>53</v>
      </c>
    </row>
    <row r="15" spans="2:30" ht="30" customHeight="1" x14ac:dyDescent="0.25">
      <c r="B15" s="211">
        <v>1</v>
      </c>
      <c r="C15" s="212" t="s">
        <v>98</v>
      </c>
      <c r="D15" s="213">
        <f t="shared" si="0"/>
        <v>0</v>
      </c>
      <c r="E15" s="213">
        <f t="shared" si="1"/>
        <v>0</v>
      </c>
      <c r="F15" s="213">
        <v>0</v>
      </c>
      <c r="G15" s="213">
        <v>0</v>
      </c>
      <c r="H15" s="213">
        <v>1</v>
      </c>
      <c r="I15" s="214">
        <v>0</v>
      </c>
      <c r="J15" s="79">
        <f t="shared" si="2"/>
        <v>2</v>
      </c>
      <c r="K15" s="49">
        <f t="shared" si="3"/>
        <v>0</v>
      </c>
      <c r="L15" s="50">
        <f t="shared" si="4"/>
        <v>2</v>
      </c>
      <c r="M15" s="50">
        <f t="shared" si="5"/>
        <v>2</v>
      </c>
      <c r="N15" s="51">
        <f t="shared" si="6"/>
        <v>0</v>
      </c>
      <c r="O15" s="52">
        <v>0</v>
      </c>
      <c r="P15" s="53">
        <v>2</v>
      </c>
      <c r="Q15" s="53">
        <f t="shared" si="7"/>
        <v>2</v>
      </c>
      <c r="R15" s="54">
        <f t="shared" si="8"/>
        <v>0</v>
      </c>
      <c r="S15" s="50">
        <v>0</v>
      </c>
      <c r="T15" s="50">
        <v>0</v>
      </c>
      <c r="U15" s="50">
        <f t="shared" si="9"/>
        <v>0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0</v>
      </c>
      <c r="AC15" s="215"/>
      <c r="AD15" s="214" t="s">
        <v>53</v>
      </c>
    </row>
    <row r="16" spans="2:30" ht="30" customHeight="1" x14ac:dyDescent="0.25">
      <c r="B16" s="211">
        <v>4</v>
      </c>
      <c r="C16" s="212" t="s">
        <v>135</v>
      </c>
      <c r="D16" s="213">
        <f t="shared" si="0"/>
        <v>0</v>
      </c>
      <c r="E16" s="213">
        <f t="shared" si="1"/>
        <v>0</v>
      </c>
      <c r="F16" s="213">
        <v>0</v>
      </c>
      <c r="G16" s="213">
        <v>0</v>
      </c>
      <c r="H16" s="213">
        <v>0</v>
      </c>
      <c r="I16" s="214">
        <v>0</v>
      </c>
      <c r="J16" s="79">
        <f t="shared" si="2"/>
        <v>0</v>
      </c>
      <c r="K16" s="49">
        <f t="shared" si="3"/>
        <v>0</v>
      </c>
      <c r="L16" s="50">
        <f t="shared" si="4"/>
        <v>0</v>
      </c>
      <c r="M16" s="50">
        <f t="shared" si="5"/>
        <v>0</v>
      </c>
      <c r="N16" s="51">
        <f t="shared" si="6"/>
        <v>0</v>
      </c>
      <c r="O16" s="52">
        <v>0</v>
      </c>
      <c r="P16" s="53">
        <v>0</v>
      </c>
      <c r="Q16" s="53">
        <f t="shared" si="7"/>
        <v>0</v>
      </c>
      <c r="R16" s="54">
        <f t="shared" si="8"/>
        <v>0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213"/>
      <c r="AB16" s="213">
        <v>0</v>
      </c>
      <c r="AC16" s="215"/>
      <c r="AD16" s="214" t="s">
        <v>53</v>
      </c>
    </row>
    <row r="17" spans="2:30" ht="30" customHeight="1" x14ac:dyDescent="0.25">
      <c r="B17" s="211">
        <v>11</v>
      </c>
      <c r="C17" s="212" t="s">
        <v>12</v>
      </c>
      <c r="D17" s="213">
        <f t="shared" si="0"/>
        <v>0</v>
      </c>
      <c r="E17" s="213">
        <f t="shared" si="1"/>
        <v>0</v>
      </c>
      <c r="F17" s="213">
        <v>0</v>
      </c>
      <c r="G17" s="213">
        <v>0</v>
      </c>
      <c r="H17" s="213">
        <v>0</v>
      </c>
      <c r="I17" s="214">
        <v>0</v>
      </c>
      <c r="J17" s="79">
        <f t="shared" si="2"/>
        <v>0</v>
      </c>
      <c r="K17" s="49">
        <f t="shared" si="3"/>
        <v>0</v>
      </c>
      <c r="L17" s="50">
        <f t="shared" si="4"/>
        <v>0</v>
      </c>
      <c r="M17" s="50">
        <f t="shared" si="5"/>
        <v>0</v>
      </c>
      <c r="N17" s="51">
        <f t="shared" si="6"/>
        <v>0</v>
      </c>
      <c r="O17" s="52">
        <v>0</v>
      </c>
      <c r="P17" s="53">
        <v>0</v>
      </c>
      <c r="Q17" s="53">
        <f t="shared" si="7"/>
        <v>0</v>
      </c>
      <c r="R17" s="54">
        <f t="shared" si="8"/>
        <v>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0</v>
      </c>
      <c r="AC17" s="215"/>
      <c r="AD17" s="214" t="s">
        <v>53</v>
      </c>
    </row>
    <row r="18" spans="2:30" ht="30" customHeight="1" x14ac:dyDescent="0.25">
      <c r="B18" s="211">
        <v>9</v>
      </c>
      <c r="C18" s="212" t="s">
        <v>134</v>
      </c>
      <c r="D18" s="213">
        <f t="shared" si="0"/>
        <v>0</v>
      </c>
      <c r="E18" s="213">
        <f t="shared" si="1"/>
        <v>0</v>
      </c>
      <c r="F18" s="213">
        <v>0</v>
      </c>
      <c r="G18" s="213">
        <v>0</v>
      </c>
      <c r="H18" s="213">
        <v>0</v>
      </c>
      <c r="I18" s="214">
        <v>1</v>
      </c>
      <c r="J18" s="79">
        <f t="shared" si="2"/>
        <v>-1</v>
      </c>
      <c r="K18" s="49">
        <f t="shared" si="3"/>
        <v>0</v>
      </c>
      <c r="L18" s="50">
        <f t="shared" si="4"/>
        <v>0</v>
      </c>
      <c r="M18" s="50">
        <f t="shared" si="5"/>
        <v>0</v>
      </c>
      <c r="N18" s="51">
        <f t="shared" si="6"/>
        <v>0</v>
      </c>
      <c r="O18" s="52">
        <v>0</v>
      </c>
      <c r="P18" s="53">
        <v>0</v>
      </c>
      <c r="Q18" s="53">
        <f t="shared" si="7"/>
        <v>0</v>
      </c>
      <c r="R18" s="54">
        <f t="shared" si="8"/>
        <v>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0</v>
      </c>
      <c r="AC18" s="215"/>
      <c r="AD18" s="214" t="s">
        <v>53</v>
      </c>
    </row>
    <row r="19" spans="2:30" ht="30" customHeight="1" x14ac:dyDescent="0.25">
      <c r="B19" s="211">
        <v>7</v>
      </c>
      <c r="C19" s="212" t="s">
        <v>11</v>
      </c>
      <c r="D19" s="213">
        <f t="shared" si="0"/>
        <v>0</v>
      </c>
      <c r="E19" s="213">
        <f t="shared" si="1"/>
        <v>0</v>
      </c>
      <c r="F19" s="213">
        <v>0</v>
      </c>
      <c r="G19" s="213">
        <v>0</v>
      </c>
      <c r="H19" s="213">
        <v>0</v>
      </c>
      <c r="I19" s="214">
        <v>2</v>
      </c>
      <c r="J19" s="79">
        <f t="shared" si="2"/>
        <v>-2</v>
      </c>
      <c r="K19" s="49">
        <f t="shared" si="3"/>
        <v>0</v>
      </c>
      <c r="L19" s="50">
        <f t="shared" si="4"/>
        <v>0</v>
      </c>
      <c r="M19" s="50">
        <f t="shared" si="5"/>
        <v>0</v>
      </c>
      <c r="N19" s="51">
        <f t="shared" si="6"/>
        <v>0</v>
      </c>
      <c r="O19" s="52">
        <v>0</v>
      </c>
      <c r="P19" s="53">
        <v>0</v>
      </c>
      <c r="Q19" s="53">
        <f t="shared" si="7"/>
        <v>0</v>
      </c>
      <c r="R19" s="54">
        <f t="shared" si="8"/>
        <v>0</v>
      </c>
      <c r="S19" s="50">
        <v>0</v>
      </c>
      <c r="T19" s="50">
        <v>0</v>
      </c>
      <c r="U19" s="50">
        <f t="shared" si="9"/>
        <v>0</v>
      </c>
      <c r="V19" s="51">
        <f t="shared" si="10"/>
        <v>0</v>
      </c>
      <c r="W19" s="53">
        <v>0</v>
      </c>
      <c r="X19" s="53">
        <v>0</v>
      </c>
      <c r="Y19" s="53">
        <f t="shared" si="11"/>
        <v>0</v>
      </c>
      <c r="Z19" s="54">
        <f t="shared" si="12"/>
        <v>0</v>
      </c>
      <c r="AA19" s="213"/>
      <c r="AB19" s="213">
        <v>0</v>
      </c>
      <c r="AC19" s="215"/>
      <c r="AD19" s="214" t="s">
        <v>53</v>
      </c>
    </row>
    <row r="20" spans="2:30" ht="30" customHeight="1" x14ac:dyDescent="0.25">
      <c r="B20" s="56">
        <v>6</v>
      </c>
      <c r="C20" s="57" t="s">
        <v>2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12</v>
      </c>
      <c r="C21" s="57" t="s">
        <v>7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15</v>
      </c>
      <c r="C22" s="57" t="s">
        <v>6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2</v>
      </c>
      <c r="C23" s="57" t="s">
        <v>0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44</v>
      </c>
      <c r="E25" s="29">
        <f t="shared" si="13"/>
        <v>41</v>
      </c>
      <c r="F25" s="29">
        <f t="shared" si="13"/>
        <v>8</v>
      </c>
      <c r="G25" s="29">
        <f t="shared" si="13"/>
        <v>8</v>
      </c>
      <c r="H25" s="29">
        <f t="shared" si="13"/>
        <v>5</v>
      </c>
      <c r="I25" s="28">
        <f t="shared" si="13"/>
        <v>15</v>
      </c>
      <c r="J25" s="28">
        <f t="shared" si="13"/>
        <v>137</v>
      </c>
      <c r="K25" s="30">
        <f t="shared" si="13"/>
        <v>17</v>
      </c>
      <c r="L25" s="29">
        <f t="shared" si="13"/>
        <v>53</v>
      </c>
      <c r="M25" s="29">
        <f t="shared" si="13"/>
        <v>70</v>
      </c>
      <c r="N25" s="35">
        <f>IF(M25=0,0,(K25/(K25+L25)*100))</f>
        <v>24.285714285714285</v>
      </c>
      <c r="O25" s="27">
        <f>SUM(O9:O23)</f>
        <v>12</v>
      </c>
      <c r="P25" s="29">
        <f>SUM(P9:P23)</f>
        <v>33</v>
      </c>
      <c r="Q25" s="29">
        <f>SUM(Q9:Q23)</f>
        <v>45</v>
      </c>
      <c r="R25" s="35">
        <f t="shared" ref="R25" si="14">IF(Q25=0,0,(O25/(O25+P25)*100))</f>
        <v>26.666666666666668</v>
      </c>
      <c r="S25" s="29">
        <f>SUM(S9:S23)</f>
        <v>5</v>
      </c>
      <c r="T25" s="29">
        <f>SUM(T9:T23)</f>
        <v>20</v>
      </c>
      <c r="U25" s="29">
        <f>SUM(U9:U23)</f>
        <v>25</v>
      </c>
      <c r="V25" s="35">
        <f t="shared" ref="V25" si="15">IF(U25=0,0,(S25/(S25+T25)*100))</f>
        <v>20</v>
      </c>
      <c r="W25" s="29">
        <f>SUM(W9:W23)</f>
        <v>5</v>
      </c>
      <c r="X25" s="29">
        <f>SUM(X9:X23)</f>
        <v>12</v>
      </c>
      <c r="Y25" s="29">
        <f>SUM(Y9:Y23)</f>
        <v>17</v>
      </c>
      <c r="Z25" s="35">
        <f t="shared" ref="Z25" si="16">IF(Y25=0,0,(W25/(W25+X25)*100))</f>
        <v>29.411764705882355</v>
      </c>
      <c r="AA25" s="29">
        <f>SUM(AA9:AA23)</f>
        <v>0</v>
      </c>
      <c r="AB25" s="29">
        <f>SUM(AB9:AB23)</f>
        <v>41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7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5" tint="0.39997558519241921"/>
    <pageSetUpPr fitToPage="1"/>
  </sheetPr>
  <dimension ref="B2:AD35"/>
  <sheetViews>
    <sheetView showGridLines="0" topLeftCell="A7" zoomScale="55" zoomScaleNormal="55" workbookViewId="0">
      <selection activeCell="O16" sqref="O16"/>
    </sheetView>
  </sheetViews>
  <sheetFormatPr defaultColWidth="8.85546875" defaultRowHeight="15" x14ac:dyDescent="0.25"/>
  <cols>
    <col min="1" max="1" width="2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hidden="1" customWidth="1"/>
    <col min="30" max="30" width="7.7109375" style="2" customWidth="1"/>
    <col min="31" max="31" width="2.7109375" style="1" customWidth="1"/>
    <col min="32" max="16384" width="8.85546875" style="1"/>
  </cols>
  <sheetData>
    <row r="2" spans="2:30" ht="24" customHeight="1" x14ac:dyDescent="0.25">
      <c r="B2" s="33" t="s">
        <v>164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165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122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29" t="s">
        <v>26</v>
      </c>
      <c r="E6" s="342" t="s">
        <v>63</v>
      </c>
      <c r="F6" s="329" t="s">
        <v>15</v>
      </c>
      <c r="G6" s="329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35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63</v>
      </c>
      <c r="AC6" s="392" t="s">
        <v>44</v>
      </c>
      <c r="AD6" s="333" t="s">
        <v>27</v>
      </c>
    </row>
    <row r="7" spans="2:30" ht="15.75" x14ac:dyDescent="0.25">
      <c r="B7" s="378"/>
      <c r="C7" s="375"/>
      <c r="D7" s="374"/>
      <c r="E7" s="374"/>
      <c r="F7" s="374"/>
      <c r="G7" s="374"/>
      <c r="H7" s="374"/>
      <c r="I7" s="375"/>
      <c r="J7" s="376"/>
      <c r="K7" s="221" t="s">
        <v>19</v>
      </c>
      <c r="L7" s="220" t="s">
        <v>20</v>
      </c>
      <c r="M7" s="220" t="s">
        <v>48</v>
      </c>
      <c r="N7" s="377"/>
      <c r="O7" s="221" t="s">
        <v>19</v>
      </c>
      <c r="P7" s="220" t="s">
        <v>20</v>
      </c>
      <c r="Q7" s="220" t="s">
        <v>48</v>
      </c>
      <c r="R7" s="374"/>
      <c r="S7" s="220" t="s">
        <v>19</v>
      </c>
      <c r="T7" s="220" t="s">
        <v>20</v>
      </c>
      <c r="U7" s="220" t="s">
        <v>48</v>
      </c>
      <c r="V7" s="374"/>
      <c r="W7" s="220" t="s">
        <v>19</v>
      </c>
      <c r="X7" s="220" t="s">
        <v>20</v>
      </c>
      <c r="Y7" s="220" t="s">
        <v>48</v>
      </c>
      <c r="Z7" s="374"/>
      <c r="AA7" s="374"/>
      <c r="AB7" s="374"/>
      <c r="AC7" s="378"/>
      <c r="AD7" s="375"/>
    </row>
    <row r="8" spans="2:30" ht="15" customHeight="1" x14ac:dyDescent="0.25">
      <c r="B8" s="196"/>
      <c r="C8" s="197"/>
      <c r="D8" s="198"/>
      <c r="E8" s="198"/>
      <c r="F8" s="198"/>
      <c r="G8" s="198"/>
      <c r="H8" s="198"/>
      <c r="I8" s="197"/>
      <c r="J8" s="197"/>
      <c r="K8" s="199"/>
      <c r="L8" s="198"/>
      <c r="M8" s="198"/>
      <c r="N8" s="199"/>
      <c r="O8" s="196"/>
      <c r="P8" s="198"/>
      <c r="Q8" s="198"/>
      <c r="R8" s="198"/>
      <c r="S8" s="198"/>
      <c r="T8" s="198"/>
      <c r="U8" s="198"/>
      <c r="V8" s="198"/>
      <c r="W8" s="198"/>
      <c r="X8" s="198"/>
      <c r="Y8" s="198"/>
      <c r="Z8" s="198"/>
      <c r="AA8" s="198"/>
      <c r="AB8" s="198"/>
      <c r="AC8" s="196"/>
      <c r="AD8" s="197"/>
    </row>
    <row r="9" spans="2:30" ht="30" customHeight="1" x14ac:dyDescent="0.25">
      <c r="B9" s="211">
        <v>13</v>
      </c>
      <c r="C9" s="212" t="s">
        <v>4</v>
      </c>
      <c r="D9" s="213">
        <f t="shared" ref="D9:D23" si="0">O9*2+S9*3+W9</f>
        <v>5</v>
      </c>
      <c r="E9" s="213">
        <f t="shared" ref="E9:E23" si="1">AB9+AA9</f>
        <v>10</v>
      </c>
      <c r="F9" s="213">
        <v>0</v>
      </c>
      <c r="G9" s="213">
        <v>1</v>
      </c>
      <c r="H9" s="213">
        <v>3</v>
      </c>
      <c r="I9" s="214">
        <v>3</v>
      </c>
      <c r="J9" s="79">
        <f t="shared" ref="J9:J23" si="2">D9+2*E9+F9+G9+2*H9-I9</f>
        <v>29</v>
      </c>
      <c r="K9" s="49">
        <f t="shared" ref="K9:K23" si="3">O9+S9</f>
        <v>2</v>
      </c>
      <c r="L9" s="50">
        <f t="shared" ref="L9:L23" si="4">P9+T9</f>
        <v>9</v>
      </c>
      <c r="M9" s="50">
        <f t="shared" ref="M9:M23" si="5">K9+L9</f>
        <v>11</v>
      </c>
      <c r="N9" s="51">
        <f t="shared" ref="N9:N23" si="6">IF(M9=0,0,(K9/(K9+L9)*100))</f>
        <v>18.181818181818183</v>
      </c>
      <c r="O9" s="52">
        <v>2</v>
      </c>
      <c r="P9" s="53">
        <v>8</v>
      </c>
      <c r="Q9" s="53">
        <f t="shared" ref="Q9:Q23" si="7">P9+O9</f>
        <v>10</v>
      </c>
      <c r="R9" s="54">
        <f t="shared" ref="R9:R23" si="8">IF(Q9=0,0,(O9/(O9+P9)*100))</f>
        <v>20</v>
      </c>
      <c r="S9" s="50">
        <v>0</v>
      </c>
      <c r="T9" s="50">
        <v>1</v>
      </c>
      <c r="U9" s="50">
        <f t="shared" ref="U9:U23" si="9">T9+S9</f>
        <v>1</v>
      </c>
      <c r="V9" s="51">
        <f t="shared" ref="V9:V23" si="10">IF(U9=0,0,(S9/(S9+T9)*100))</f>
        <v>0</v>
      </c>
      <c r="W9" s="53">
        <v>1</v>
      </c>
      <c r="X9" s="53">
        <v>3</v>
      </c>
      <c r="Y9" s="53">
        <f t="shared" ref="Y9:Y23" si="11">X9+W9</f>
        <v>4</v>
      </c>
      <c r="Z9" s="54">
        <f t="shared" ref="Z9:Z23" si="12">IF(Y9=0,0,(W9/(W9+X9)*100))</f>
        <v>25</v>
      </c>
      <c r="AA9" s="213"/>
      <c r="AB9" s="213">
        <v>10</v>
      </c>
      <c r="AC9" s="215"/>
      <c r="AD9" s="214" t="s">
        <v>53</v>
      </c>
    </row>
    <row r="10" spans="2:30" ht="30" customHeight="1" x14ac:dyDescent="0.25">
      <c r="B10" s="211">
        <v>8</v>
      </c>
      <c r="C10" s="212" t="s">
        <v>1</v>
      </c>
      <c r="D10" s="213">
        <f t="shared" si="0"/>
        <v>10</v>
      </c>
      <c r="E10" s="213">
        <f t="shared" si="1"/>
        <v>6</v>
      </c>
      <c r="F10" s="213">
        <v>0</v>
      </c>
      <c r="G10" s="213">
        <v>2</v>
      </c>
      <c r="H10" s="213">
        <v>0</v>
      </c>
      <c r="I10" s="214">
        <v>5</v>
      </c>
      <c r="J10" s="79">
        <f t="shared" si="2"/>
        <v>19</v>
      </c>
      <c r="K10" s="49">
        <f t="shared" si="3"/>
        <v>2</v>
      </c>
      <c r="L10" s="50">
        <f t="shared" si="4"/>
        <v>13</v>
      </c>
      <c r="M10" s="50">
        <f t="shared" si="5"/>
        <v>15</v>
      </c>
      <c r="N10" s="51">
        <f t="shared" si="6"/>
        <v>13.333333333333334</v>
      </c>
      <c r="O10" s="52">
        <v>2</v>
      </c>
      <c r="P10" s="53">
        <v>10</v>
      </c>
      <c r="Q10" s="53">
        <f t="shared" si="7"/>
        <v>12</v>
      </c>
      <c r="R10" s="54">
        <f t="shared" si="8"/>
        <v>16.666666666666664</v>
      </c>
      <c r="S10" s="50">
        <v>0</v>
      </c>
      <c r="T10" s="50">
        <v>3</v>
      </c>
      <c r="U10" s="50">
        <f t="shared" si="9"/>
        <v>3</v>
      </c>
      <c r="V10" s="51">
        <f t="shared" si="10"/>
        <v>0</v>
      </c>
      <c r="W10" s="53">
        <v>6</v>
      </c>
      <c r="X10" s="53">
        <v>4</v>
      </c>
      <c r="Y10" s="53">
        <f t="shared" si="11"/>
        <v>10</v>
      </c>
      <c r="Z10" s="54">
        <f t="shared" si="12"/>
        <v>60</v>
      </c>
      <c r="AA10" s="213"/>
      <c r="AB10" s="213">
        <v>6</v>
      </c>
      <c r="AC10" s="215"/>
      <c r="AD10" s="214" t="s">
        <v>53</v>
      </c>
    </row>
    <row r="11" spans="2:30" ht="30" customHeight="1" x14ac:dyDescent="0.25">
      <c r="B11" s="211">
        <v>5</v>
      </c>
      <c r="C11" s="212" t="s">
        <v>8</v>
      </c>
      <c r="D11" s="213">
        <f t="shared" si="0"/>
        <v>4</v>
      </c>
      <c r="E11" s="213">
        <f t="shared" si="1"/>
        <v>3</v>
      </c>
      <c r="F11" s="213">
        <v>2</v>
      </c>
      <c r="G11" s="213">
        <v>4</v>
      </c>
      <c r="H11" s="213">
        <v>0</v>
      </c>
      <c r="I11" s="214">
        <v>1</v>
      </c>
      <c r="J11" s="79">
        <f t="shared" si="2"/>
        <v>15</v>
      </c>
      <c r="K11" s="49">
        <f t="shared" si="3"/>
        <v>2</v>
      </c>
      <c r="L11" s="50">
        <f t="shared" si="4"/>
        <v>5</v>
      </c>
      <c r="M11" s="50">
        <f t="shared" si="5"/>
        <v>7</v>
      </c>
      <c r="N11" s="51">
        <f t="shared" si="6"/>
        <v>28.571428571428569</v>
      </c>
      <c r="O11" s="52">
        <v>2</v>
      </c>
      <c r="P11" s="53">
        <v>3</v>
      </c>
      <c r="Q11" s="53">
        <f t="shared" si="7"/>
        <v>5</v>
      </c>
      <c r="R11" s="54">
        <f t="shared" si="8"/>
        <v>40</v>
      </c>
      <c r="S11" s="50">
        <v>0</v>
      </c>
      <c r="T11" s="50">
        <v>2</v>
      </c>
      <c r="U11" s="50">
        <f t="shared" si="9"/>
        <v>2</v>
      </c>
      <c r="V11" s="51">
        <f t="shared" si="10"/>
        <v>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213"/>
      <c r="AB11" s="213">
        <v>3</v>
      </c>
      <c r="AC11" s="215"/>
      <c r="AD11" s="214" t="s">
        <v>53</v>
      </c>
    </row>
    <row r="12" spans="2:30" ht="30" customHeight="1" x14ac:dyDescent="0.25">
      <c r="B12" s="211">
        <v>14</v>
      </c>
      <c r="C12" s="212" t="s">
        <v>5</v>
      </c>
      <c r="D12" s="213">
        <f t="shared" si="0"/>
        <v>4</v>
      </c>
      <c r="E12" s="213">
        <f t="shared" si="1"/>
        <v>6</v>
      </c>
      <c r="F12" s="213">
        <v>0</v>
      </c>
      <c r="G12" s="213">
        <v>0</v>
      </c>
      <c r="H12" s="213">
        <v>0</v>
      </c>
      <c r="I12" s="214">
        <v>4</v>
      </c>
      <c r="J12" s="79">
        <f t="shared" si="2"/>
        <v>12</v>
      </c>
      <c r="K12" s="49">
        <f t="shared" si="3"/>
        <v>1</v>
      </c>
      <c r="L12" s="50">
        <f t="shared" si="4"/>
        <v>5</v>
      </c>
      <c r="M12" s="50">
        <f t="shared" si="5"/>
        <v>6</v>
      </c>
      <c r="N12" s="51">
        <f t="shared" si="6"/>
        <v>16.666666666666664</v>
      </c>
      <c r="O12" s="52">
        <v>1</v>
      </c>
      <c r="P12" s="53">
        <v>2</v>
      </c>
      <c r="Q12" s="53">
        <f t="shared" si="7"/>
        <v>3</v>
      </c>
      <c r="R12" s="54">
        <f t="shared" si="8"/>
        <v>33.333333333333329</v>
      </c>
      <c r="S12" s="50">
        <v>0</v>
      </c>
      <c r="T12" s="50">
        <v>3</v>
      </c>
      <c r="U12" s="50">
        <f t="shared" si="9"/>
        <v>3</v>
      </c>
      <c r="V12" s="51">
        <f t="shared" si="10"/>
        <v>0</v>
      </c>
      <c r="W12" s="53">
        <v>2</v>
      </c>
      <c r="X12" s="53">
        <v>0</v>
      </c>
      <c r="Y12" s="53">
        <f t="shared" si="11"/>
        <v>2</v>
      </c>
      <c r="Z12" s="54">
        <f t="shared" si="12"/>
        <v>100</v>
      </c>
      <c r="AA12" s="213"/>
      <c r="AB12" s="213">
        <v>6</v>
      </c>
      <c r="AC12" s="215"/>
      <c r="AD12" s="214" t="s">
        <v>53</v>
      </c>
    </row>
    <row r="13" spans="2:30" ht="30" customHeight="1" x14ac:dyDescent="0.25">
      <c r="B13" s="211">
        <v>10</v>
      </c>
      <c r="C13" s="212" t="s">
        <v>10</v>
      </c>
      <c r="D13" s="213">
        <f t="shared" si="0"/>
        <v>2</v>
      </c>
      <c r="E13" s="213">
        <f t="shared" si="1"/>
        <v>4</v>
      </c>
      <c r="F13" s="213">
        <v>1</v>
      </c>
      <c r="G13" s="213">
        <v>2</v>
      </c>
      <c r="H13" s="213">
        <v>0</v>
      </c>
      <c r="I13" s="214">
        <v>2</v>
      </c>
      <c r="J13" s="79">
        <f t="shared" si="2"/>
        <v>11</v>
      </c>
      <c r="K13" s="49">
        <f t="shared" si="3"/>
        <v>0</v>
      </c>
      <c r="L13" s="50">
        <f t="shared" si="4"/>
        <v>7</v>
      </c>
      <c r="M13" s="50">
        <f t="shared" si="5"/>
        <v>7</v>
      </c>
      <c r="N13" s="51">
        <f t="shared" si="6"/>
        <v>0</v>
      </c>
      <c r="O13" s="52">
        <v>0</v>
      </c>
      <c r="P13" s="53">
        <v>3</v>
      </c>
      <c r="Q13" s="53">
        <f t="shared" si="7"/>
        <v>3</v>
      </c>
      <c r="R13" s="54">
        <f t="shared" si="8"/>
        <v>0</v>
      </c>
      <c r="S13" s="50">
        <v>0</v>
      </c>
      <c r="T13" s="50">
        <v>4</v>
      </c>
      <c r="U13" s="50">
        <f t="shared" si="9"/>
        <v>4</v>
      </c>
      <c r="V13" s="51">
        <f t="shared" si="10"/>
        <v>0</v>
      </c>
      <c r="W13" s="53">
        <v>2</v>
      </c>
      <c r="X13" s="53">
        <v>2</v>
      </c>
      <c r="Y13" s="53">
        <f t="shared" si="11"/>
        <v>4</v>
      </c>
      <c r="Z13" s="54">
        <f t="shared" si="12"/>
        <v>50</v>
      </c>
      <c r="AA13" s="213"/>
      <c r="AB13" s="213">
        <v>4</v>
      </c>
      <c r="AC13" s="215"/>
      <c r="AD13" s="214" t="s">
        <v>53</v>
      </c>
    </row>
    <row r="14" spans="2:30" ht="30" customHeight="1" x14ac:dyDescent="0.25">
      <c r="B14" s="211">
        <v>6</v>
      </c>
      <c r="C14" s="212" t="s">
        <v>2</v>
      </c>
      <c r="D14" s="213">
        <f t="shared" si="0"/>
        <v>2</v>
      </c>
      <c r="E14" s="213">
        <f t="shared" si="1"/>
        <v>2</v>
      </c>
      <c r="F14" s="213">
        <v>1</v>
      </c>
      <c r="G14" s="213">
        <v>1</v>
      </c>
      <c r="H14" s="213">
        <v>0</v>
      </c>
      <c r="I14" s="214">
        <v>1</v>
      </c>
      <c r="J14" s="79">
        <f t="shared" si="2"/>
        <v>7</v>
      </c>
      <c r="K14" s="49">
        <f t="shared" si="3"/>
        <v>1</v>
      </c>
      <c r="L14" s="50">
        <f t="shared" si="4"/>
        <v>4</v>
      </c>
      <c r="M14" s="50">
        <f t="shared" si="5"/>
        <v>5</v>
      </c>
      <c r="N14" s="51">
        <f t="shared" si="6"/>
        <v>20</v>
      </c>
      <c r="O14" s="52">
        <v>1</v>
      </c>
      <c r="P14" s="53">
        <v>3</v>
      </c>
      <c r="Q14" s="53">
        <f t="shared" si="7"/>
        <v>4</v>
      </c>
      <c r="R14" s="54">
        <f t="shared" si="8"/>
        <v>25</v>
      </c>
      <c r="S14" s="50">
        <v>0</v>
      </c>
      <c r="T14" s="50">
        <v>1</v>
      </c>
      <c r="U14" s="50">
        <f t="shared" si="9"/>
        <v>1</v>
      </c>
      <c r="V14" s="51">
        <f t="shared" si="10"/>
        <v>0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213"/>
      <c r="AB14" s="213">
        <v>2</v>
      </c>
      <c r="AC14" s="215"/>
      <c r="AD14" s="214" t="s">
        <v>53</v>
      </c>
    </row>
    <row r="15" spans="2:30" ht="30" customHeight="1" x14ac:dyDescent="0.25">
      <c r="B15" s="211">
        <v>4</v>
      </c>
      <c r="C15" s="212" t="s">
        <v>135</v>
      </c>
      <c r="D15" s="213">
        <f t="shared" si="0"/>
        <v>2</v>
      </c>
      <c r="E15" s="213">
        <f t="shared" si="1"/>
        <v>2</v>
      </c>
      <c r="F15" s="213">
        <v>0</v>
      </c>
      <c r="G15" s="213">
        <v>1</v>
      </c>
      <c r="H15" s="213">
        <v>0</v>
      </c>
      <c r="I15" s="214">
        <v>1</v>
      </c>
      <c r="J15" s="79">
        <f t="shared" si="2"/>
        <v>6</v>
      </c>
      <c r="K15" s="49">
        <f t="shared" si="3"/>
        <v>1</v>
      </c>
      <c r="L15" s="50">
        <f t="shared" si="4"/>
        <v>5</v>
      </c>
      <c r="M15" s="50">
        <f t="shared" si="5"/>
        <v>6</v>
      </c>
      <c r="N15" s="51">
        <f t="shared" si="6"/>
        <v>16.666666666666664</v>
      </c>
      <c r="O15" s="52">
        <v>1</v>
      </c>
      <c r="P15" s="53">
        <v>5</v>
      </c>
      <c r="Q15" s="53">
        <f t="shared" si="7"/>
        <v>6</v>
      </c>
      <c r="R15" s="54">
        <f t="shared" si="8"/>
        <v>16.666666666666664</v>
      </c>
      <c r="S15" s="50">
        <v>0</v>
      </c>
      <c r="T15" s="50">
        <v>0</v>
      </c>
      <c r="U15" s="50">
        <f t="shared" si="9"/>
        <v>0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213"/>
      <c r="AB15" s="213">
        <v>2</v>
      </c>
      <c r="AC15" s="215"/>
      <c r="AD15" s="214" t="s">
        <v>53</v>
      </c>
    </row>
    <row r="16" spans="2:30" ht="30" customHeight="1" x14ac:dyDescent="0.25">
      <c r="B16" s="211">
        <v>1</v>
      </c>
      <c r="C16" s="212" t="s">
        <v>98</v>
      </c>
      <c r="D16" s="213">
        <f t="shared" si="0"/>
        <v>0</v>
      </c>
      <c r="E16" s="213">
        <f t="shared" si="1"/>
        <v>1</v>
      </c>
      <c r="F16" s="213">
        <v>1</v>
      </c>
      <c r="G16" s="213">
        <v>1</v>
      </c>
      <c r="H16" s="213">
        <v>0</v>
      </c>
      <c r="I16" s="214">
        <v>2</v>
      </c>
      <c r="J16" s="79">
        <f t="shared" si="2"/>
        <v>2</v>
      </c>
      <c r="K16" s="49">
        <f t="shared" si="3"/>
        <v>0</v>
      </c>
      <c r="L16" s="50">
        <f t="shared" si="4"/>
        <v>2</v>
      </c>
      <c r="M16" s="50">
        <f t="shared" si="5"/>
        <v>2</v>
      </c>
      <c r="N16" s="51">
        <f t="shared" si="6"/>
        <v>0</v>
      </c>
      <c r="O16" s="52">
        <v>0</v>
      </c>
      <c r="P16" s="53">
        <v>2</v>
      </c>
      <c r="Q16" s="53">
        <f t="shared" si="7"/>
        <v>2</v>
      </c>
      <c r="R16" s="54">
        <f t="shared" si="8"/>
        <v>0</v>
      </c>
      <c r="S16" s="50">
        <v>0</v>
      </c>
      <c r="T16" s="50">
        <v>0</v>
      </c>
      <c r="U16" s="50">
        <f t="shared" si="9"/>
        <v>0</v>
      </c>
      <c r="V16" s="51">
        <f t="shared" si="10"/>
        <v>0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213"/>
      <c r="AB16" s="213">
        <v>1</v>
      </c>
      <c r="AC16" s="215"/>
      <c r="AD16" s="214" t="s">
        <v>53</v>
      </c>
    </row>
    <row r="17" spans="2:30" ht="30" customHeight="1" x14ac:dyDescent="0.25">
      <c r="B17" s="211">
        <v>3</v>
      </c>
      <c r="C17" s="212" t="s">
        <v>14</v>
      </c>
      <c r="D17" s="213">
        <f t="shared" si="0"/>
        <v>0</v>
      </c>
      <c r="E17" s="213">
        <f t="shared" si="1"/>
        <v>1</v>
      </c>
      <c r="F17" s="213">
        <v>0</v>
      </c>
      <c r="G17" s="213">
        <v>0</v>
      </c>
      <c r="H17" s="213">
        <v>0</v>
      </c>
      <c r="I17" s="214">
        <v>0</v>
      </c>
      <c r="J17" s="79">
        <f t="shared" si="2"/>
        <v>2</v>
      </c>
      <c r="K17" s="49">
        <f t="shared" si="3"/>
        <v>0</v>
      </c>
      <c r="L17" s="50">
        <f t="shared" si="4"/>
        <v>1</v>
      </c>
      <c r="M17" s="50">
        <f t="shared" si="5"/>
        <v>1</v>
      </c>
      <c r="N17" s="51">
        <f t="shared" si="6"/>
        <v>0</v>
      </c>
      <c r="O17" s="52">
        <v>0</v>
      </c>
      <c r="P17" s="53">
        <v>1</v>
      </c>
      <c r="Q17" s="53">
        <f t="shared" si="7"/>
        <v>1</v>
      </c>
      <c r="R17" s="54">
        <f t="shared" si="8"/>
        <v>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213"/>
      <c r="AB17" s="213">
        <v>1</v>
      </c>
      <c r="AC17" s="215"/>
      <c r="AD17" s="214" t="s">
        <v>53</v>
      </c>
    </row>
    <row r="18" spans="2:30" ht="30" customHeight="1" x14ac:dyDescent="0.25">
      <c r="B18" s="211">
        <v>7</v>
      </c>
      <c r="C18" s="212" t="s">
        <v>11</v>
      </c>
      <c r="D18" s="213">
        <f t="shared" si="0"/>
        <v>2</v>
      </c>
      <c r="E18" s="213">
        <f t="shared" si="1"/>
        <v>0</v>
      </c>
      <c r="F18" s="213">
        <v>0</v>
      </c>
      <c r="G18" s="213">
        <v>1</v>
      </c>
      <c r="H18" s="213">
        <v>0</v>
      </c>
      <c r="I18" s="214">
        <v>2</v>
      </c>
      <c r="J18" s="79">
        <f t="shared" si="2"/>
        <v>1</v>
      </c>
      <c r="K18" s="49">
        <f t="shared" si="3"/>
        <v>1</v>
      </c>
      <c r="L18" s="50">
        <f t="shared" si="4"/>
        <v>0</v>
      </c>
      <c r="M18" s="50">
        <f t="shared" si="5"/>
        <v>1</v>
      </c>
      <c r="N18" s="51">
        <f t="shared" si="6"/>
        <v>100</v>
      </c>
      <c r="O18" s="52">
        <v>1</v>
      </c>
      <c r="P18" s="53">
        <v>0</v>
      </c>
      <c r="Q18" s="53">
        <f t="shared" si="7"/>
        <v>1</v>
      </c>
      <c r="R18" s="54">
        <f t="shared" si="8"/>
        <v>100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213"/>
      <c r="AB18" s="213">
        <v>0</v>
      </c>
      <c r="AC18" s="215"/>
      <c r="AD18" s="214" t="s">
        <v>53</v>
      </c>
    </row>
    <row r="19" spans="2:30" ht="30" customHeight="1" x14ac:dyDescent="0.25">
      <c r="B19" s="211">
        <v>12</v>
      </c>
      <c r="C19" s="212" t="s">
        <v>7</v>
      </c>
      <c r="D19" s="213">
        <f t="shared" si="0"/>
        <v>0</v>
      </c>
      <c r="E19" s="213">
        <f t="shared" si="1"/>
        <v>1</v>
      </c>
      <c r="F19" s="213">
        <v>0</v>
      </c>
      <c r="G19" s="213">
        <v>0</v>
      </c>
      <c r="H19" s="213">
        <v>0</v>
      </c>
      <c r="I19" s="214">
        <v>2</v>
      </c>
      <c r="J19" s="79">
        <f t="shared" si="2"/>
        <v>0</v>
      </c>
      <c r="K19" s="49">
        <f t="shared" si="3"/>
        <v>0</v>
      </c>
      <c r="L19" s="50">
        <f t="shared" si="4"/>
        <v>2</v>
      </c>
      <c r="M19" s="50">
        <f t="shared" si="5"/>
        <v>2</v>
      </c>
      <c r="N19" s="51">
        <f t="shared" si="6"/>
        <v>0</v>
      </c>
      <c r="O19" s="52">
        <v>0</v>
      </c>
      <c r="P19" s="53">
        <v>2</v>
      </c>
      <c r="Q19" s="53">
        <f t="shared" si="7"/>
        <v>2</v>
      </c>
      <c r="R19" s="54">
        <f t="shared" si="8"/>
        <v>0</v>
      </c>
      <c r="S19" s="50">
        <v>0</v>
      </c>
      <c r="T19" s="50">
        <v>0</v>
      </c>
      <c r="U19" s="50">
        <f t="shared" si="9"/>
        <v>0</v>
      </c>
      <c r="V19" s="51">
        <f t="shared" si="10"/>
        <v>0</v>
      </c>
      <c r="W19" s="53">
        <v>0</v>
      </c>
      <c r="X19" s="53">
        <v>0</v>
      </c>
      <c r="Y19" s="53">
        <f t="shared" si="11"/>
        <v>0</v>
      </c>
      <c r="Z19" s="54">
        <f t="shared" si="12"/>
        <v>0</v>
      </c>
      <c r="AA19" s="213"/>
      <c r="AB19" s="213">
        <v>1</v>
      </c>
      <c r="AC19" s="215"/>
      <c r="AD19" s="214" t="s">
        <v>53</v>
      </c>
    </row>
    <row r="20" spans="2:30" ht="30" customHeight="1" x14ac:dyDescent="0.25">
      <c r="B20" s="211">
        <v>15</v>
      </c>
      <c r="C20" s="212" t="s">
        <v>6</v>
      </c>
      <c r="D20" s="213">
        <f t="shared" si="0"/>
        <v>0</v>
      </c>
      <c r="E20" s="213">
        <f t="shared" si="1"/>
        <v>1</v>
      </c>
      <c r="F20" s="213">
        <v>0</v>
      </c>
      <c r="G20" s="213">
        <v>0</v>
      </c>
      <c r="H20" s="213">
        <v>0</v>
      </c>
      <c r="I20" s="214">
        <v>2</v>
      </c>
      <c r="J20" s="79">
        <f t="shared" si="2"/>
        <v>0</v>
      </c>
      <c r="K20" s="49">
        <f t="shared" si="3"/>
        <v>0</v>
      </c>
      <c r="L20" s="50">
        <f t="shared" si="4"/>
        <v>3</v>
      </c>
      <c r="M20" s="50">
        <f t="shared" si="5"/>
        <v>3</v>
      </c>
      <c r="N20" s="51">
        <f t="shared" si="6"/>
        <v>0</v>
      </c>
      <c r="O20" s="52">
        <v>0</v>
      </c>
      <c r="P20" s="53">
        <v>2</v>
      </c>
      <c r="Q20" s="53">
        <f t="shared" si="7"/>
        <v>2</v>
      </c>
      <c r="R20" s="54">
        <f t="shared" si="8"/>
        <v>0</v>
      </c>
      <c r="S20" s="50">
        <v>0</v>
      </c>
      <c r="T20" s="50">
        <v>1</v>
      </c>
      <c r="U20" s="50">
        <f t="shared" si="9"/>
        <v>1</v>
      </c>
      <c r="V20" s="51">
        <f t="shared" si="10"/>
        <v>0</v>
      </c>
      <c r="W20" s="53">
        <v>0</v>
      </c>
      <c r="X20" s="53">
        <v>0</v>
      </c>
      <c r="Y20" s="53">
        <f t="shared" si="11"/>
        <v>0</v>
      </c>
      <c r="Z20" s="54">
        <f t="shared" si="12"/>
        <v>0</v>
      </c>
      <c r="AA20" s="213"/>
      <c r="AB20" s="213">
        <v>1</v>
      </c>
      <c r="AC20" s="215"/>
      <c r="AD20" s="214" t="s">
        <v>53</v>
      </c>
    </row>
    <row r="21" spans="2:30" ht="30" customHeight="1" x14ac:dyDescent="0.25">
      <c r="B21" s="56">
        <v>2</v>
      </c>
      <c r="C21" s="57" t="s">
        <v>0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9</v>
      </c>
      <c r="C22" s="57" t="s">
        <v>134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x14ac:dyDescent="0.25">
      <c r="B23" s="56">
        <v>11</v>
      </c>
      <c r="C23" s="57" t="s">
        <v>12</v>
      </c>
      <c r="D23" s="58">
        <f t="shared" si="0"/>
        <v>0</v>
      </c>
      <c r="E23" s="58">
        <f t="shared" si="1"/>
        <v>0</v>
      </c>
      <c r="F23" s="58"/>
      <c r="G23" s="58"/>
      <c r="H23" s="58"/>
      <c r="I23" s="59"/>
      <c r="J23" s="80">
        <f t="shared" si="2"/>
        <v>0</v>
      </c>
      <c r="K23" s="60">
        <f t="shared" si="3"/>
        <v>0</v>
      </c>
      <c r="L23" s="61">
        <f t="shared" si="4"/>
        <v>0</v>
      </c>
      <c r="M23" s="61">
        <f t="shared" si="5"/>
        <v>0</v>
      </c>
      <c r="N23" s="62">
        <f t="shared" si="6"/>
        <v>0</v>
      </c>
      <c r="O23" s="63"/>
      <c r="P23" s="64"/>
      <c r="Q23" s="64">
        <f t="shared" si="7"/>
        <v>0</v>
      </c>
      <c r="R23" s="65">
        <f t="shared" si="8"/>
        <v>0</v>
      </c>
      <c r="S23" s="61"/>
      <c r="T23" s="61"/>
      <c r="U23" s="61">
        <f t="shared" si="9"/>
        <v>0</v>
      </c>
      <c r="V23" s="62">
        <f t="shared" si="10"/>
        <v>0</v>
      </c>
      <c r="W23" s="64"/>
      <c r="X23" s="64"/>
      <c r="Y23" s="64">
        <f t="shared" si="11"/>
        <v>0</v>
      </c>
      <c r="Z23" s="65">
        <f t="shared" si="12"/>
        <v>0</v>
      </c>
      <c r="AA23" s="58"/>
      <c r="AB23" s="58"/>
      <c r="AC23" s="66"/>
      <c r="AD23" s="59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31</v>
      </c>
      <c r="E25" s="29">
        <f t="shared" si="13"/>
        <v>37</v>
      </c>
      <c r="F25" s="29">
        <f t="shared" si="13"/>
        <v>5</v>
      </c>
      <c r="G25" s="29">
        <f t="shared" si="13"/>
        <v>13</v>
      </c>
      <c r="H25" s="29">
        <f t="shared" si="13"/>
        <v>3</v>
      </c>
      <c r="I25" s="28">
        <f t="shared" si="13"/>
        <v>25</v>
      </c>
      <c r="J25" s="28">
        <f t="shared" si="13"/>
        <v>104</v>
      </c>
      <c r="K25" s="30">
        <f t="shared" si="13"/>
        <v>10</v>
      </c>
      <c r="L25" s="29">
        <f t="shared" si="13"/>
        <v>56</v>
      </c>
      <c r="M25" s="29">
        <f t="shared" si="13"/>
        <v>66</v>
      </c>
      <c r="N25" s="35">
        <f>IF(M25=0,0,(K25/(K25+L25)*100))</f>
        <v>15.151515151515152</v>
      </c>
      <c r="O25" s="27">
        <f>SUM(O9:O23)</f>
        <v>10</v>
      </c>
      <c r="P25" s="29">
        <f>SUM(P9:P23)</f>
        <v>41</v>
      </c>
      <c r="Q25" s="29">
        <f>SUM(Q9:Q23)</f>
        <v>51</v>
      </c>
      <c r="R25" s="35">
        <f t="shared" ref="R25" si="14">IF(Q25=0,0,(O25/(O25+P25)*100))</f>
        <v>19.607843137254903</v>
      </c>
      <c r="S25" s="29">
        <f>SUM(S9:S23)</f>
        <v>0</v>
      </c>
      <c r="T25" s="29">
        <f>SUM(T9:T23)</f>
        <v>15</v>
      </c>
      <c r="U25" s="29">
        <f>SUM(U9:U23)</f>
        <v>15</v>
      </c>
      <c r="V25" s="35">
        <f t="shared" ref="V25" si="15">IF(U25=0,0,(S25/(S25+T25)*100))</f>
        <v>0</v>
      </c>
      <c r="W25" s="29">
        <f>SUM(W9:W23)</f>
        <v>11</v>
      </c>
      <c r="X25" s="29">
        <f>SUM(X9:X23)</f>
        <v>9</v>
      </c>
      <c r="Y25" s="29">
        <f>SUM(Y9:Y23)</f>
        <v>20</v>
      </c>
      <c r="Z25" s="35">
        <f t="shared" ref="Z25" si="16">IF(Y25=0,0,(W25/(W25+X25)*100))</f>
        <v>55.000000000000007</v>
      </c>
      <c r="AA25" s="29">
        <f>SUM(AA9:AA23)</f>
        <v>0</v>
      </c>
      <c r="AB25" s="29">
        <f>SUM(AB9:AB23)</f>
        <v>37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18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D105"/>
  <sheetViews>
    <sheetView topLeftCell="A52" zoomScaleNormal="100" workbookViewId="0">
      <selection activeCell="O71" sqref="O71"/>
    </sheetView>
  </sheetViews>
  <sheetFormatPr defaultColWidth="8.85546875" defaultRowHeight="17.45" customHeight="1" x14ac:dyDescent="0.25"/>
  <cols>
    <col min="1" max="1" width="8.85546875" style="2"/>
    <col min="2" max="2" width="10.7109375" style="2" customWidth="1"/>
    <col min="3" max="4" width="10" style="2" customWidth="1"/>
    <col min="5" max="16384" width="8.85546875" style="2"/>
  </cols>
  <sheetData>
    <row r="2" spans="2:4" ht="18.600000000000001" customHeight="1" x14ac:dyDescent="0.25">
      <c r="B2" s="23" t="s">
        <v>61</v>
      </c>
      <c r="C2" s="23" t="s">
        <v>59</v>
      </c>
      <c r="D2" s="23" t="s">
        <v>60</v>
      </c>
    </row>
    <row r="3" spans="2:4" ht="18.600000000000001" customHeight="1" x14ac:dyDescent="0.25">
      <c r="B3" s="24" t="s">
        <v>54</v>
      </c>
      <c r="C3" s="24">
        <v>10</v>
      </c>
      <c r="D3" s="24">
        <v>6</v>
      </c>
    </row>
    <row r="4" spans="2:4" ht="18.600000000000001" customHeight="1" x14ac:dyDescent="0.25">
      <c r="B4" s="24" t="s">
        <v>55</v>
      </c>
      <c r="C4" s="24">
        <v>15</v>
      </c>
      <c r="D4" s="24">
        <v>12</v>
      </c>
    </row>
    <row r="5" spans="2:4" ht="18.600000000000001" customHeight="1" x14ac:dyDescent="0.25">
      <c r="B5" s="24" t="s">
        <v>56</v>
      </c>
      <c r="C5" s="24">
        <v>17</v>
      </c>
      <c r="D5" s="24">
        <v>6</v>
      </c>
    </row>
    <row r="6" spans="2:4" ht="18.600000000000001" customHeight="1" x14ac:dyDescent="0.25">
      <c r="B6" s="24" t="s">
        <v>57</v>
      </c>
      <c r="C6" s="24">
        <v>14</v>
      </c>
      <c r="D6" s="24">
        <v>14</v>
      </c>
    </row>
    <row r="7" spans="2:4" ht="22.15" customHeight="1" x14ac:dyDescent="0.25">
      <c r="B7" s="23" t="s">
        <v>58</v>
      </c>
      <c r="C7" s="23">
        <f>SUM(C3:C6)</f>
        <v>56</v>
      </c>
      <c r="D7" s="23">
        <f>SUM(D3:D6)</f>
        <v>38</v>
      </c>
    </row>
    <row r="9" spans="2:4" ht="18.600000000000001" customHeight="1" x14ac:dyDescent="0.25">
      <c r="B9" s="23" t="s">
        <v>61</v>
      </c>
      <c r="C9" s="23" t="s">
        <v>59</v>
      </c>
      <c r="D9" s="23" t="s">
        <v>65</v>
      </c>
    </row>
    <row r="10" spans="2:4" ht="18.600000000000001" customHeight="1" x14ac:dyDescent="0.25">
      <c r="B10" s="24" t="s">
        <v>54</v>
      </c>
      <c r="C10" s="24">
        <v>10</v>
      </c>
      <c r="D10" s="24">
        <v>14</v>
      </c>
    </row>
    <row r="11" spans="2:4" ht="18.600000000000001" customHeight="1" x14ac:dyDescent="0.25">
      <c r="B11" s="24" t="s">
        <v>55</v>
      </c>
      <c r="C11" s="24">
        <v>18</v>
      </c>
      <c r="D11" s="24">
        <v>19</v>
      </c>
    </row>
    <row r="12" spans="2:4" ht="18.600000000000001" customHeight="1" x14ac:dyDescent="0.25">
      <c r="B12" s="24" t="s">
        <v>56</v>
      </c>
      <c r="C12" s="24">
        <v>24</v>
      </c>
      <c r="D12" s="24">
        <v>6</v>
      </c>
    </row>
    <row r="13" spans="2:4" ht="18.600000000000001" customHeight="1" x14ac:dyDescent="0.25">
      <c r="B13" s="24" t="s">
        <v>57</v>
      </c>
      <c r="C13" s="24">
        <v>20</v>
      </c>
      <c r="D13" s="24">
        <v>9</v>
      </c>
    </row>
    <row r="14" spans="2:4" ht="22.15" customHeight="1" x14ac:dyDescent="0.25">
      <c r="B14" s="23" t="s">
        <v>58</v>
      </c>
      <c r="C14" s="23">
        <f>SUM(C10:C13)</f>
        <v>72</v>
      </c>
      <c r="D14" s="23">
        <f>SUM(D10:D13)</f>
        <v>48</v>
      </c>
    </row>
    <row r="16" spans="2:4" ht="17.45" customHeight="1" x14ac:dyDescent="0.25">
      <c r="B16" s="23" t="s">
        <v>61</v>
      </c>
      <c r="C16" s="23" t="s">
        <v>59</v>
      </c>
      <c r="D16" s="103" t="s">
        <v>70</v>
      </c>
    </row>
    <row r="17" spans="2:4" ht="17.45" customHeight="1" x14ac:dyDescent="0.25">
      <c r="B17" s="24" t="s">
        <v>54</v>
      </c>
      <c r="C17" s="24">
        <v>8</v>
      </c>
      <c r="D17" s="24">
        <v>8</v>
      </c>
    </row>
    <row r="18" spans="2:4" ht="17.45" customHeight="1" x14ac:dyDescent="0.25">
      <c r="B18" s="24" t="s">
        <v>55</v>
      </c>
      <c r="C18" s="24">
        <v>6</v>
      </c>
      <c r="D18" s="24">
        <v>14</v>
      </c>
    </row>
    <row r="19" spans="2:4" ht="17.45" customHeight="1" x14ac:dyDescent="0.25">
      <c r="B19" s="24" t="s">
        <v>56</v>
      </c>
      <c r="C19" s="24">
        <v>15</v>
      </c>
      <c r="D19" s="24">
        <v>13</v>
      </c>
    </row>
    <row r="20" spans="2:4" ht="17.45" customHeight="1" x14ac:dyDescent="0.25">
      <c r="B20" s="24" t="s">
        <v>57</v>
      </c>
      <c r="C20" s="24">
        <v>20</v>
      </c>
      <c r="D20" s="24">
        <v>23</v>
      </c>
    </row>
    <row r="21" spans="2:4" ht="17.45" customHeight="1" x14ac:dyDescent="0.25">
      <c r="B21" s="23" t="s">
        <v>58</v>
      </c>
      <c r="C21" s="23">
        <f>SUM(C17:C20)</f>
        <v>49</v>
      </c>
      <c r="D21" s="23">
        <f>SUM(D17:D20)</f>
        <v>58</v>
      </c>
    </row>
    <row r="23" spans="2:4" ht="17.45" customHeight="1" x14ac:dyDescent="0.25">
      <c r="B23" s="23" t="s">
        <v>61</v>
      </c>
      <c r="C23" s="23" t="s">
        <v>59</v>
      </c>
      <c r="D23" s="117" t="s">
        <v>99</v>
      </c>
    </row>
    <row r="24" spans="2:4" ht="17.45" customHeight="1" x14ac:dyDescent="0.25">
      <c r="B24" s="24" t="s">
        <v>54</v>
      </c>
      <c r="C24" s="24">
        <v>4</v>
      </c>
      <c r="D24" s="24">
        <v>15</v>
      </c>
    </row>
    <row r="25" spans="2:4" ht="17.45" customHeight="1" x14ac:dyDescent="0.25">
      <c r="B25" s="24" t="s">
        <v>55</v>
      </c>
      <c r="C25" s="24">
        <v>6</v>
      </c>
      <c r="D25" s="24">
        <v>16</v>
      </c>
    </row>
    <row r="26" spans="2:4" ht="17.45" customHeight="1" x14ac:dyDescent="0.25">
      <c r="B26" s="24" t="s">
        <v>56</v>
      </c>
      <c r="C26" s="24">
        <v>15</v>
      </c>
      <c r="D26" s="24">
        <v>23</v>
      </c>
    </row>
    <row r="27" spans="2:4" ht="17.45" customHeight="1" x14ac:dyDescent="0.25">
      <c r="B27" s="24" t="s">
        <v>57</v>
      </c>
      <c r="C27" s="24">
        <v>19</v>
      </c>
      <c r="D27" s="24">
        <v>22</v>
      </c>
    </row>
    <row r="28" spans="2:4" ht="17.45" customHeight="1" x14ac:dyDescent="0.25">
      <c r="B28" s="23" t="s">
        <v>58</v>
      </c>
      <c r="C28" s="23">
        <f>SUM(C24:C27)</f>
        <v>44</v>
      </c>
      <c r="D28" s="23">
        <f>SUM(D24:D27)</f>
        <v>76</v>
      </c>
    </row>
    <row r="30" spans="2:4" ht="17.45" customHeight="1" x14ac:dyDescent="0.25">
      <c r="B30" s="23" t="s">
        <v>61</v>
      </c>
      <c r="C30" s="23" t="s">
        <v>59</v>
      </c>
      <c r="D30" s="23" t="s">
        <v>119</v>
      </c>
    </row>
    <row r="31" spans="2:4" ht="17.45" customHeight="1" x14ac:dyDescent="0.25">
      <c r="B31" s="24" t="s">
        <v>54</v>
      </c>
      <c r="C31" s="24">
        <v>9</v>
      </c>
      <c r="D31" s="24">
        <v>8</v>
      </c>
    </row>
    <row r="32" spans="2:4" ht="17.45" customHeight="1" x14ac:dyDescent="0.25">
      <c r="B32" s="24" t="s">
        <v>55</v>
      </c>
      <c r="C32" s="24">
        <v>10</v>
      </c>
      <c r="D32" s="24">
        <v>6</v>
      </c>
    </row>
    <row r="33" spans="2:4" ht="17.45" customHeight="1" x14ac:dyDescent="0.25">
      <c r="B33" s="24" t="s">
        <v>56</v>
      </c>
      <c r="C33" s="24">
        <v>5</v>
      </c>
      <c r="D33" s="24">
        <v>10</v>
      </c>
    </row>
    <row r="34" spans="2:4" ht="17.45" customHeight="1" x14ac:dyDescent="0.25">
      <c r="B34" s="24" t="s">
        <v>57</v>
      </c>
      <c r="C34" s="24">
        <v>7</v>
      </c>
      <c r="D34" s="24">
        <v>6</v>
      </c>
    </row>
    <row r="35" spans="2:4" ht="17.45" customHeight="1" x14ac:dyDescent="0.25">
      <c r="B35" s="23" t="s">
        <v>58</v>
      </c>
      <c r="C35" s="23">
        <f>SUM(C31:C34)</f>
        <v>31</v>
      </c>
      <c r="D35" s="23">
        <f>SUM(D31:D34)</f>
        <v>30</v>
      </c>
    </row>
    <row r="37" spans="2:4" ht="17.45" customHeight="1" x14ac:dyDescent="0.25">
      <c r="B37" s="23" t="s">
        <v>61</v>
      </c>
      <c r="C37" s="23" t="s">
        <v>59</v>
      </c>
      <c r="D37" s="23" t="s">
        <v>85</v>
      </c>
    </row>
    <row r="38" spans="2:4" ht="17.45" customHeight="1" x14ac:dyDescent="0.25">
      <c r="B38" s="24" t="s">
        <v>54</v>
      </c>
      <c r="C38" s="24">
        <v>6</v>
      </c>
      <c r="D38" s="24">
        <v>13</v>
      </c>
    </row>
    <row r="39" spans="2:4" ht="17.45" customHeight="1" x14ac:dyDescent="0.25">
      <c r="B39" s="24" t="s">
        <v>55</v>
      </c>
      <c r="C39" s="24">
        <v>10</v>
      </c>
      <c r="D39" s="24">
        <v>13</v>
      </c>
    </row>
    <row r="40" spans="2:4" ht="17.45" customHeight="1" x14ac:dyDescent="0.25">
      <c r="B40" s="24" t="s">
        <v>56</v>
      </c>
      <c r="C40" s="24">
        <v>15</v>
      </c>
      <c r="D40" s="24">
        <v>7</v>
      </c>
    </row>
    <row r="41" spans="2:4" ht="17.45" customHeight="1" x14ac:dyDescent="0.25">
      <c r="B41" s="24" t="s">
        <v>57</v>
      </c>
      <c r="C41" s="24">
        <v>13</v>
      </c>
      <c r="D41" s="24">
        <v>18</v>
      </c>
    </row>
    <row r="42" spans="2:4" ht="17.45" customHeight="1" x14ac:dyDescent="0.25">
      <c r="B42" s="23" t="s">
        <v>58</v>
      </c>
      <c r="C42" s="23">
        <f>SUM(C38:C41)</f>
        <v>44</v>
      </c>
      <c r="D42" s="23">
        <f>SUM(D38:D41)</f>
        <v>51</v>
      </c>
    </row>
    <row r="44" spans="2:4" ht="17.45" customHeight="1" x14ac:dyDescent="0.25">
      <c r="B44" s="23" t="s">
        <v>61</v>
      </c>
      <c r="C44" s="23" t="s">
        <v>59</v>
      </c>
      <c r="D44" s="192" t="s">
        <v>157</v>
      </c>
    </row>
    <row r="45" spans="2:4" ht="17.45" customHeight="1" x14ac:dyDescent="0.25">
      <c r="B45" s="24" t="s">
        <v>54</v>
      </c>
      <c r="C45" s="24">
        <v>6</v>
      </c>
      <c r="D45" s="24">
        <v>4</v>
      </c>
    </row>
    <row r="46" spans="2:4" ht="17.45" customHeight="1" x14ac:dyDescent="0.25">
      <c r="B46" s="24" t="s">
        <v>55</v>
      </c>
      <c r="C46" s="24">
        <v>17</v>
      </c>
      <c r="D46" s="24">
        <v>1</v>
      </c>
    </row>
    <row r="47" spans="2:4" ht="17.45" customHeight="1" x14ac:dyDescent="0.25">
      <c r="B47" s="24" t="s">
        <v>56</v>
      </c>
      <c r="C47" s="24">
        <v>12</v>
      </c>
      <c r="D47" s="24">
        <v>14</v>
      </c>
    </row>
    <row r="48" spans="2:4" ht="17.45" customHeight="1" x14ac:dyDescent="0.25">
      <c r="B48" s="24" t="s">
        <v>57</v>
      </c>
      <c r="C48" s="24">
        <v>13</v>
      </c>
      <c r="D48" s="24">
        <v>12</v>
      </c>
    </row>
    <row r="49" spans="2:4" ht="17.45" customHeight="1" x14ac:dyDescent="0.25">
      <c r="B49" s="23" t="s">
        <v>58</v>
      </c>
      <c r="C49" s="23">
        <f>SUM(C45:C48)</f>
        <v>48</v>
      </c>
      <c r="D49" s="23">
        <f>SUM(D45:D48)</f>
        <v>31</v>
      </c>
    </row>
    <row r="51" spans="2:4" ht="21" x14ac:dyDescent="0.25">
      <c r="B51" s="23" t="s">
        <v>61</v>
      </c>
      <c r="C51" s="23" t="s">
        <v>59</v>
      </c>
      <c r="D51" s="165" t="s">
        <v>125</v>
      </c>
    </row>
    <row r="52" spans="2:4" ht="17.45" customHeight="1" x14ac:dyDescent="0.25">
      <c r="B52" s="24" t="s">
        <v>54</v>
      </c>
      <c r="C52" s="24">
        <v>14</v>
      </c>
      <c r="D52" s="24">
        <v>15</v>
      </c>
    </row>
    <row r="53" spans="2:4" ht="17.45" customHeight="1" x14ac:dyDescent="0.25">
      <c r="B53" s="24" t="s">
        <v>55</v>
      </c>
      <c r="C53" s="24">
        <v>14</v>
      </c>
      <c r="D53" s="24">
        <v>10</v>
      </c>
    </row>
    <row r="54" spans="2:4" ht="17.45" customHeight="1" x14ac:dyDescent="0.25">
      <c r="B54" s="24" t="s">
        <v>56</v>
      </c>
      <c r="C54" s="24">
        <v>9</v>
      </c>
      <c r="D54" s="24">
        <v>7</v>
      </c>
    </row>
    <row r="55" spans="2:4" ht="17.45" customHeight="1" x14ac:dyDescent="0.25">
      <c r="B55" s="24" t="s">
        <v>57</v>
      </c>
      <c r="C55" s="24">
        <v>10</v>
      </c>
      <c r="D55" s="24">
        <v>19</v>
      </c>
    </row>
    <row r="56" spans="2:4" ht="17.45" customHeight="1" x14ac:dyDescent="0.25">
      <c r="B56" s="23" t="s">
        <v>58</v>
      </c>
      <c r="C56" s="23">
        <f>SUM(C52:C55)</f>
        <v>47</v>
      </c>
      <c r="D56" s="23">
        <f>SUM(D52:D55)</f>
        <v>51</v>
      </c>
    </row>
    <row r="58" spans="2:4" ht="17.45" customHeight="1" x14ac:dyDescent="0.25">
      <c r="B58" s="23" t="s">
        <v>61</v>
      </c>
      <c r="C58" s="23" t="s">
        <v>59</v>
      </c>
      <c r="D58" s="192" t="s">
        <v>128</v>
      </c>
    </row>
    <row r="59" spans="2:4" ht="17.45" customHeight="1" x14ac:dyDescent="0.25">
      <c r="B59" s="24" t="s">
        <v>54</v>
      </c>
      <c r="C59" s="24">
        <v>8</v>
      </c>
      <c r="D59" s="24">
        <v>13</v>
      </c>
    </row>
    <row r="60" spans="2:4" ht="17.45" customHeight="1" x14ac:dyDescent="0.25">
      <c r="B60" s="24" t="s">
        <v>55</v>
      </c>
      <c r="C60" s="24">
        <v>21</v>
      </c>
      <c r="D60" s="24">
        <v>19</v>
      </c>
    </row>
    <row r="61" spans="2:4" ht="17.45" customHeight="1" x14ac:dyDescent="0.25">
      <c r="B61" s="24" t="s">
        <v>56</v>
      </c>
      <c r="C61" s="24">
        <v>11</v>
      </c>
      <c r="D61" s="24">
        <v>16</v>
      </c>
    </row>
    <row r="62" spans="2:4" ht="17.45" customHeight="1" x14ac:dyDescent="0.25">
      <c r="B62" s="24" t="s">
        <v>57</v>
      </c>
      <c r="C62" s="24">
        <v>17</v>
      </c>
      <c r="D62" s="24">
        <v>14</v>
      </c>
    </row>
    <row r="63" spans="2:4" ht="17.45" customHeight="1" x14ac:dyDescent="0.25">
      <c r="B63" s="23" t="s">
        <v>58</v>
      </c>
      <c r="C63" s="23">
        <f>SUM(C59:C62)</f>
        <v>57</v>
      </c>
      <c r="D63" s="23">
        <f>SUM(D59:D62)</f>
        <v>62</v>
      </c>
    </row>
    <row r="65" spans="2:4" ht="17.45" customHeight="1" x14ac:dyDescent="0.25">
      <c r="B65" s="23" t="s">
        <v>61</v>
      </c>
      <c r="C65" s="23" t="s">
        <v>59</v>
      </c>
      <c r="D65" s="103" t="s">
        <v>169</v>
      </c>
    </row>
    <row r="66" spans="2:4" ht="17.45" customHeight="1" x14ac:dyDescent="0.25">
      <c r="B66" s="24" t="s">
        <v>54</v>
      </c>
      <c r="C66" s="24">
        <v>9</v>
      </c>
      <c r="D66" s="24">
        <v>16</v>
      </c>
    </row>
    <row r="67" spans="2:4" ht="17.45" customHeight="1" x14ac:dyDescent="0.25">
      <c r="B67" s="24" t="s">
        <v>55</v>
      </c>
      <c r="C67" s="24">
        <v>9</v>
      </c>
      <c r="D67" s="24">
        <v>18</v>
      </c>
    </row>
    <row r="68" spans="2:4" ht="17.45" customHeight="1" x14ac:dyDescent="0.25">
      <c r="B68" s="24" t="s">
        <v>56</v>
      </c>
      <c r="C68" s="24">
        <v>17</v>
      </c>
      <c r="D68" s="24">
        <v>8</v>
      </c>
    </row>
    <row r="69" spans="2:4" ht="17.45" customHeight="1" x14ac:dyDescent="0.25">
      <c r="B69" s="24" t="s">
        <v>57</v>
      </c>
      <c r="C69" s="24">
        <v>13</v>
      </c>
      <c r="D69" s="24">
        <v>16</v>
      </c>
    </row>
    <row r="70" spans="2:4" ht="17.45" customHeight="1" x14ac:dyDescent="0.25">
      <c r="B70" s="23" t="s">
        <v>58</v>
      </c>
      <c r="C70" s="23">
        <f>SUM(C66:C69)</f>
        <v>48</v>
      </c>
      <c r="D70" s="23">
        <f>SUM(D66:D69)</f>
        <v>58</v>
      </c>
    </row>
    <row r="72" spans="2:4" ht="17.45" customHeight="1" x14ac:dyDescent="0.25">
      <c r="B72" s="23" t="s">
        <v>61</v>
      </c>
      <c r="C72" s="23" t="s">
        <v>59</v>
      </c>
      <c r="D72" s="23" t="s">
        <v>133</v>
      </c>
    </row>
    <row r="73" spans="2:4" ht="17.45" customHeight="1" x14ac:dyDescent="0.25">
      <c r="B73" s="24" t="s">
        <v>54</v>
      </c>
      <c r="C73" s="24">
        <v>26</v>
      </c>
      <c r="D73" s="24">
        <v>13</v>
      </c>
    </row>
    <row r="74" spans="2:4" ht="17.45" customHeight="1" x14ac:dyDescent="0.25">
      <c r="B74" s="24" t="s">
        <v>55</v>
      </c>
      <c r="C74" s="24">
        <v>14</v>
      </c>
      <c r="D74" s="24">
        <v>15</v>
      </c>
    </row>
    <row r="75" spans="2:4" ht="17.45" customHeight="1" x14ac:dyDescent="0.25">
      <c r="B75" s="24" t="s">
        <v>56</v>
      </c>
      <c r="C75" s="24">
        <v>12</v>
      </c>
      <c r="D75" s="24">
        <v>12</v>
      </c>
    </row>
    <row r="76" spans="2:4" ht="17.45" customHeight="1" x14ac:dyDescent="0.25">
      <c r="B76" s="24" t="s">
        <v>57</v>
      </c>
      <c r="C76" s="24">
        <v>14</v>
      </c>
      <c r="D76" s="24">
        <v>10</v>
      </c>
    </row>
    <row r="77" spans="2:4" ht="17.45" customHeight="1" x14ac:dyDescent="0.25">
      <c r="B77" s="23" t="s">
        <v>58</v>
      </c>
      <c r="C77" s="23">
        <f>SUM(C73:C76)</f>
        <v>66</v>
      </c>
      <c r="D77" s="23">
        <f>SUM(D73:D76)</f>
        <v>50</v>
      </c>
    </row>
    <row r="79" spans="2:4" ht="17.45" customHeight="1" x14ac:dyDescent="0.25">
      <c r="B79" s="23" t="s">
        <v>61</v>
      </c>
      <c r="C79" s="23" t="s">
        <v>59</v>
      </c>
      <c r="D79" s="216" t="s">
        <v>144</v>
      </c>
    </row>
    <row r="80" spans="2:4" ht="17.45" customHeight="1" x14ac:dyDescent="0.25">
      <c r="B80" s="24" t="s">
        <v>54</v>
      </c>
      <c r="C80" s="24">
        <v>15</v>
      </c>
      <c r="D80" s="24">
        <v>8</v>
      </c>
    </row>
    <row r="81" spans="2:4" ht="17.45" customHeight="1" x14ac:dyDescent="0.25">
      <c r="B81" s="24" t="s">
        <v>55</v>
      </c>
      <c r="C81" s="24">
        <v>0</v>
      </c>
      <c r="D81" s="24">
        <v>14</v>
      </c>
    </row>
    <row r="82" spans="2:4" ht="17.45" customHeight="1" x14ac:dyDescent="0.25">
      <c r="B82" s="24" t="s">
        <v>56</v>
      </c>
      <c r="C82" s="24">
        <v>23</v>
      </c>
      <c r="D82" s="24">
        <v>10</v>
      </c>
    </row>
    <row r="83" spans="2:4" ht="17.45" customHeight="1" x14ac:dyDescent="0.25">
      <c r="B83" s="24" t="s">
        <v>57</v>
      </c>
      <c r="C83" s="24">
        <v>14</v>
      </c>
      <c r="D83" s="24">
        <v>18</v>
      </c>
    </row>
    <row r="84" spans="2:4" ht="17.45" customHeight="1" x14ac:dyDescent="0.25">
      <c r="B84" s="23" t="s">
        <v>58</v>
      </c>
      <c r="C84" s="23">
        <f>SUM(C80:C83)</f>
        <v>52</v>
      </c>
      <c r="D84" s="23">
        <f>SUM(D80:D83)</f>
        <v>50</v>
      </c>
    </row>
    <row r="86" spans="2:4" ht="17.45" customHeight="1" x14ac:dyDescent="0.25">
      <c r="B86" s="23" t="s">
        <v>61</v>
      </c>
      <c r="C86" s="23" t="s">
        <v>59</v>
      </c>
      <c r="D86" s="192" t="s">
        <v>136</v>
      </c>
    </row>
    <row r="87" spans="2:4" ht="17.45" customHeight="1" x14ac:dyDescent="0.25">
      <c r="B87" s="24" t="s">
        <v>54</v>
      </c>
      <c r="C87" s="24">
        <v>16</v>
      </c>
      <c r="D87" s="24">
        <v>18</v>
      </c>
    </row>
    <row r="88" spans="2:4" ht="17.45" customHeight="1" x14ac:dyDescent="0.25">
      <c r="B88" s="24" t="s">
        <v>55</v>
      </c>
      <c r="C88" s="24">
        <v>14</v>
      </c>
      <c r="D88" s="24">
        <v>10</v>
      </c>
    </row>
    <row r="89" spans="2:4" ht="17.45" customHeight="1" x14ac:dyDescent="0.25">
      <c r="B89" s="24" t="s">
        <v>56</v>
      </c>
      <c r="C89" s="24">
        <v>13</v>
      </c>
      <c r="D89" s="24">
        <v>7</v>
      </c>
    </row>
    <row r="90" spans="2:4" ht="17.45" customHeight="1" x14ac:dyDescent="0.25">
      <c r="B90" s="24" t="s">
        <v>57</v>
      </c>
      <c r="C90" s="24">
        <v>21</v>
      </c>
      <c r="D90" s="24">
        <v>12</v>
      </c>
    </row>
    <row r="91" spans="2:4" ht="17.45" customHeight="1" x14ac:dyDescent="0.25">
      <c r="B91" s="23" t="s">
        <v>58</v>
      </c>
      <c r="C91" s="23">
        <f>SUM(C87:C90)</f>
        <v>64</v>
      </c>
      <c r="D91" s="23">
        <f>SUM(D87:D90)</f>
        <v>47</v>
      </c>
    </row>
    <row r="93" spans="2:4" ht="25.9" customHeight="1" x14ac:dyDescent="0.25">
      <c r="B93" s="23" t="s">
        <v>61</v>
      </c>
      <c r="C93" s="23" t="s">
        <v>59</v>
      </c>
      <c r="D93" s="222" t="s">
        <v>152</v>
      </c>
    </row>
    <row r="94" spans="2:4" ht="17.45" customHeight="1" x14ac:dyDescent="0.25">
      <c r="B94" s="24" t="s">
        <v>54</v>
      </c>
      <c r="C94" s="24">
        <v>17</v>
      </c>
      <c r="D94" s="24">
        <v>7</v>
      </c>
    </row>
    <row r="95" spans="2:4" ht="17.45" customHeight="1" x14ac:dyDescent="0.25">
      <c r="B95" s="24" t="s">
        <v>55</v>
      </c>
      <c r="C95" s="24">
        <v>22</v>
      </c>
      <c r="D95" s="24">
        <v>6</v>
      </c>
    </row>
    <row r="96" spans="2:4" ht="17.45" customHeight="1" x14ac:dyDescent="0.25">
      <c r="B96" s="24" t="s">
        <v>56</v>
      </c>
      <c r="C96" s="24">
        <v>17</v>
      </c>
      <c r="D96" s="24">
        <v>13</v>
      </c>
    </row>
    <row r="97" spans="2:4" ht="17.45" customHeight="1" x14ac:dyDescent="0.25">
      <c r="B97" s="24" t="s">
        <v>57</v>
      </c>
      <c r="C97" s="24">
        <v>22</v>
      </c>
      <c r="D97" s="24">
        <v>11</v>
      </c>
    </row>
    <row r="98" spans="2:4" ht="17.45" customHeight="1" x14ac:dyDescent="0.25">
      <c r="B98" s="23" t="s">
        <v>58</v>
      </c>
      <c r="C98" s="23">
        <f>SUM(C94:C97)</f>
        <v>78</v>
      </c>
      <c r="D98" s="23">
        <f>SUM(D94:D97)</f>
        <v>37</v>
      </c>
    </row>
    <row r="100" spans="2:4" ht="17.45" customHeight="1" x14ac:dyDescent="0.25">
      <c r="B100" s="23" t="s">
        <v>61</v>
      </c>
      <c r="C100" s="23" t="s">
        <v>59</v>
      </c>
      <c r="D100" s="227" t="s">
        <v>78</v>
      </c>
    </row>
    <row r="101" spans="2:4" ht="17.45" customHeight="1" x14ac:dyDescent="0.25">
      <c r="B101" s="24" t="s">
        <v>54</v>
      </c>
      <c r="C101" s="24">
        <v>5</v>
      </c>
      <c r="D101" s="24">
        <v>5</v>
      </c>
    </row>
    <row r="102" spans="2:4" ht="17.45" customHeight="1" x14ac:dyDescent="0.25">
      <c r="B102" s="24" t="s">
        <v>55</v>
      </c>
      <c r="C102" s="24">
        <v>8</v>
      </c>
      <c r="D102" s="24">
        <v>15</v>
      </c>
    </row>
    <row r="103" spans="2:4" ht="17.45" customHeight="1" x14ac:dyDescent="0.25">
      <c r="B103" s="24" t="s">
        <v>56</v>
      </c>
      <c r="C103" s="24">
        <v>16</v>
      </c>
      <c r="D103" s="24">
        <v>8</v>
      </c>
    </row>
    <row r="104" spans="2:4" ht="17.45" customHeight="1" x14ac:dyDescent="0.25">
      <c r="B104" s="24" t="s">
        <v>57</v>
      </c>
      <c r="C104" s="24">
        <v>15</v>
      </c>
      <c r="D104" s="24">
        <v>9</v>
      </c>
    </row>
    <row r="105" spans="2:4" ht="17.45" customHeight="1" x14ac:dyDescent="0.25">
      <c r="B105" s="23" t="s">
        <v>58</v>
      </c>
      <c r="C105" s="23">
        <f>SUM(C101:C104)</f>
        <v>44</v>
      </c>
      <c r="D105" s="23">
        <f>SUM(D101:D104)</f>
        <v>37</v>
      </c>
    </row>
  </sheetData>
  <pageMargins left="0.7" right="0.7" top="0.75" bottom="0.75" header="0.3" footer="0.3"/>
  <pageSetup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8:Z27"/>
  <sheetViews>
    <sheetView showGridLines="0" topLeftCell="B1" zoomScale="115" zoomScaleNormal="115" workbookViewId="0">
      <selection activeCell="F27" sqref="F27:G27"/>
    </sheetView>
  </sheetViews>
  <sheetFormatPr defaultRowHeight="15" x14ac:dyDescent="0.25"/>
  <cols>
    <col min="5" max="5" width="10.42578125" customWidth="1"/>
    <col min="6" max="11" width="7.140625" customWidth="1"/>
    <col min="13" max="16" width="7.28515625" customWidth="1"/>
    <col min="17" max="17" width="3.42578125" customWidth="1"/>
    <col min="18" max="21" width="7.28515625" customWidth="1"/>
    <col min="22" max="22" width="3.42578125" customWidth="1"/>
    <col min="23" max="26" width="7.28515625" customWidth="1"/>
  </cols>
  <sheetData>
    <row r="8" spans="4:26" ht="15.75" thickBot="1" x14ac:dyDescent="0.3">
      <c r="M8" s="393" t="s">
        <v>114</v>
      </c>
      <c r="N8" s="393"/>
      <c r="O8" s="393"/>
      <c r="P8" s="393"/>
      <c r="R8" s="393" t="s">
        <v>117</v>
      </c>
      <c r="S8" s="393"/>
      <c r="T8" s="393"/>
      <c r="U8" s="393"/>
      <c r="W8" s="393" t="s">
        <v>115</v>
      </c>
      <c r="X8" s="393"/>
      <c r="Y8" s="393"/>
      <c r="Z8" s="393"/>
    </row>
    <row r="9" spans="4:26" s="1" customFormat="1" ht="16.899999999999999" customHeight="1" x14ac:dyDescent="0.25">
      <c r="E9" s="131" t="s">
        <v>90</v>
      </c>
      <c r="F9" s="132" t="s">
        <v>26</v>
      </c>
      <c r="G9" s="133" t="s">
        <v>63</v>
      </c>
      <c r="H9" s="132" t="s">
        <v>15</v>
      </c>
      <c r="I9" s="132" t="s">
        <v>18</v>
      </c>
      <c r="J9" s="132" t="s">
        <v>17</v>
      </c>
      <c r="K9" s="134" t="s">
        <v>16</v>
      </c>
      <c r="M9" s="1" t="s">
        <v>19</v>
      </c>
      <c r="N9" s="1" t="s">
        <v>20</v>
      </c>
      <c r="O9" s="1" t="s">
        <v>48</v>
      </c>
      <c r="P9" s="1" t="s">
        <v>103</v>
      </c>
      <c r="R9" s="1" t="s">
        <v>19</v>
      </c>
      <c r="S9" s="1" t="s">
        <v>20</v>
      </c>
      <c r="T9" s="1" t="s">
        <v>48</v>
      </c>
      <c r="U9" s="1" t="s">
        <v>103</v>
      </c>
      <c r="W9" s="1" t="s">
        <v>19</v>
      </c>
      <c r="X9" s="1" t="s">
        <v>20</v>
      </c>
      <c r="Y9" s="1" t="s">
        <v>48</v>
      </c>
      <c r="Z9" s="1" t="s">
        <v>103</v>
      </c>
    </row>
    <row r="10" spans="4:26" s="1" customFormat="1" ht="16.899999999999999" customHeight="1" x14ac:dyDescent="0.25">
      <c r="D10" s="120">
        <f>points!D7</f>
        <v>38</v>
      </c>
      <c r="E10" s="135" t="s">
        <v>100</v>
      </c>
      <c r="F10" s="121">
        <f>'GameStat(26.10vsJokers)'!D23</f>
        <v>56</v>
      </c>
      <c r="G10" s="121">
        <f>'GameStat(26.10vsJokers)'!E23</f>
        <v>50</v>
      </c>
      <c r="H10" s="121">
        <f>'GameStat(26.10vsJokers)'!F23</f>
        <v>16</v>
      </c>
      <c r="I10" s="121">
        <f>'GameStat(26.10vsJokers)'!G23</f>
        <v>11</v>
      </c>
      <c r="J10" s="121">
        <f>'GameStat(26.10vsJokers)'!H23</f>
        <v>3</v>
      </c>
      <c r="K10" s="136">
        <f>'GameStat(26.10vsJokers)'!I23</f>
        <v>25</v>
      </c>
      <c r="M10" s="2">
        <f>'GameStat(26.10vsJokers)'!K23</f>
        <v>26</v>
      </c>
      <c r="N10" s="2">
        <f>'GameStat(26.10vsJokers)'!L23</f>
        <v>51</v>
      </c>
      <c r="O10" s="2">
        <f>'GameStat(26.10vsJokers)'!M23</f>
        <v>77</v>
      </c>
      <c r="P10" s="123">
        <f>'GameStat(26.10vsJokers)'!N23</f>
        <v>33.766233766233768</v>
      </c>
      <c r="R10" s="2">
        <f>'GameStat(26.10vsJokers)'!O23</f>
        <v>22</v>
      </c>
      <c r="S10" s="2">
        <f>'GameStat(26.10vsJokers)'!P23</f>
        <v>41</v>
      </c>
      <c r="T10" s="2">
        <f>'GameStat(26.10vsJokers)'!Q23</f>
        <v>63</v>
      </c>
      <c r="U10" s="123">
        <f>'GameStat(26.10vsJokers)'!R23</f>
        <v>34.920634920634917</v>
      </c>
      <c r="W10" s="2">
        <f>'GameStat(26.10vsJokers)'!S23</f>
        <v>4</v>
      </c>
      <c r="X10" s="2">
        <f>'GameStat(26.10vsJokers)'!T23</f>
        <v>10</v>
      </c>
      <c r="Y10" s="2">
        <f>'GameStat(26.10vsJokers)'!U23</f>
        <v>14</v>
      </c>
      <c r="Z10" s="123">
        <f>'GameStat(26.10vsJokers)'!V23</f>
        <v>28.571428571428569</v>
      </c>
    </row>
    <row r="11" spans="4:26" s="1" customFormat="1" ht="16.899999999999999" customHeight="1" x14ac:dyDescent="0.25">
      <c r="D11" s="120">
        <f>points!D14</f>
        <v>48</v>
      </c>
      <c r="E11" s="135" t="s">
        <v>65</v>
      </c>
      <c r="F11" s="121">
        <f>'GameStat(2.11vsBBST)'!D25</f>
        <v>72</v>
      </c>
      <c r="G11" s="121">
        <f>'GameStat(2.11vsBBST)'!E25</f>
        <v>39</v>
      </c>
      <c r="H11" s="121">
        <f>'GameStat(2.11vsBBST)'!F25</f>
        <v>16</v>
      </c>
      <c r="I11" s="121">
        <f>'GameStat(2.11vsBBST)'!G25</f>
        <v>18</v>
      </c>
      <c r="J11" s="121">
        <f>'GameStat(2.11vsBBST)'!H25</f>
        <v>4</v>
      </c>
      <c r="K11" s="136">
        <f>'GameStat(2.11vsBBST)'!I25</f>
        <v>24</v>
      </c>
      <c r="M11" s="2">
        <f>'GameStat(2.11vsBBST)'!K25</f>
        <v>33</v>
      </c>
      <c r="N11" s="2">
        <f>'GameStat(2.11vsBBST)'!L25</f>
        <v>46</v>
      </c>
      <c r="O11" s="2">
        <f>'GameStat(2.11vsBBST)'!M25</f>
        <v>79</v>
      </c>
      <c r="P11" s="123">
        <f>'GameStat(2.11vsBBST)'!N25</f>
        <v>41.77215189873418</v>
      </c>
      <c r="R11" s="2">
        <f>'GameStat(2.11vsBBST)'!O25</f>
        <v>27</v>
      </c>
      <c r="S11" s="2">
        <f>'GameStat(2.11vsBBST)'!P25</f>
        <v>32</v>
      </c>
      <c r="T11" s="2">
        <f>'GameStat(2.11vsBBST)'!Q25</f>
        <v>59</v>
      </c>
      <c r="U11" s="123">
        <f>'GameStat(2.11vsBBST)'!R25</f>
        <v>45.762711864406782</v>
      </c>
      <c r="W11" s="2">
        <f>'GameStat(2.11vsBBST)'!S25</f>
        <v>6</v>
      </c>
      <c r="X11" s="2">
        <f>'GameStat(2.11vsBBST)'!T25</f>
        <v>14</v>
      </c>
      <c r="Y11" s="2">
        <f>'GameStat(2.11vsBBST)'!U25</f>
        <v>20</v>
      </c>
      <c r="Z11" s="123">
        <f>'GameStat(2.11vsBBST)'!V25</f>
        <v>30</v>
      </c>
    </row>
    <row r="12" spans="4:26" s="1" customFormat="1" ht="16.899999999999999" customHeight="1" x14ac:dyDescent="0.25">
      <c r="D12" s="120">
        <f>points!D21</f>
        <v>58</v>
      </c>
      <c r="E12" s="135" t="s">
        <v>101</v>
      </c>
      <c r="F12" s="121">
        <f>'GameStat(9.11vsSlashers)'!D25</f>
        <v>49</v>
      </c>
      <c r="G12" s="121">
        <f>'GameStat(9.11vsSlashers)'!E25</f>
        <v>40</v>
      </c>
      <c r="H12" s="121">
        <f>'GameStat(9.11vsSlashers)'!F25</f>
        <v>13</v>
      </c>
      <c r="I12" s="121">
        <f>'GameStat(9.11vsSlashers)'!G25</f>
        <v>11</v>
      </c>
      <c r="J12" s="121">
        <f>'GameStat(9.11vsSlashers)'!H25</f>
        <v>2</v>
      </c>
      <c r="K12" s="136">
        <f>'GameStat(9.11vsSlashers)'!I25</f>
        <v>15</v>
      </c>
      <c r="M12" s="2">
        <f>'GameStat(9.11vsSlashers)'!K25</f>
        <v>22</v>
      </c>
      <c r="N12" s="2">
        <f>'GameStat(9.11vsSlashers)'!L25</f>
        <v>54</v>
      </c>
      <c r="O12" s="2">
        <f>'GameStat(9.11vsSlashers)'!M25</f>
        <v>76</v>
      </c>
      <c r="P12" s="123">
        <f>'GameStat(9.11vsSlashers)'!N25</f>
        <v>28.947368421052634</v>
      </c>
      <c r="R12" s="2">
        <f>'GameStat(9.11vsSlashers)'!O25</f>
        <v>17</v>
      </c>
      <c r="S12" s="2">
        <f>'GameStat(9.11vsSlashers)'!P25</f>
        <v>35</v>
      </c>
      <c r="T12" s="2">
        <f>'GameStat(9.11vsSlashers)'!Q25</f>
        <v>52</v>
      </c>
      <c r="U12" s="123">
        <f>'GameStat(9.11vsSlashers)'!R25</f>
        <v>32.692307692307693</v>
      </c>
      <c r="W12" s="2">
        <f>'GameStat(9.11vsSlashers)'!S25</f>
        <v>5</v>
      </c>
      <c r="X12" s="2">
        <f>'GameStat(9.11vsSlashers)'!T25</f>
        <v>19</v>
      </c>
      <c r="Y12" s="2">
        <f>'GameStat(9.11vsSlashers)'!U25</f>
        <v>24</v>
      </c>
      <c r="Z12" s="123">
        <f>'GameStat(9.11vsSlashers)'!V25</f>
        <v>20.833333333333336</v>
      </c>
    </row>
    <row r="13" spans="4:26" s="1" customFormat="1" ht="16.899999999999999" customHeight="1" x14ac:dyDescent="0.25">
      <c r="D13" s="120">
        <f>points!D28</f>
        <v>76</v>
      </c>
      <c r="E13" s="135" t="s">
        <v>102</v>
      </c>
      <c r="F13" s="121">
        <f>'GameStat(14.12vsHurricanes)'!D25</f>
        <v>44</v>
      </c>
      <c r="G13" s="121">
        <f>'GameStat(14.12vsHurricanes)'!E25</f>
        <v>44</v>
      </c>
      <c r="H13" s="121">
        <f>'GameStat(14.12vsHurricanes)'!F25</f>
        <v>11</v>
      </c>
      <c r="I13" s="121">
        <f>'GameStat(14.12vsHurricanes)'!G25</f>
        <v>11</v>
      </c>
      <c r="J13" s="121">
        <f>'GameStat(14.12vsHurricanes)'!H25</f>
        <v>5</v>
      </c>
      <c r="K13" s="136">
        <f>'GameStat(14.12vsHurricanes)'!I25</f>
        <v>27</v>
      </c>
      <c r="M13" s="2">
        <f>'GameStat(14.12vsHurricanes)'!K25</f>
        <v>21</v>
      </c>
      <c r="N13" s="2">
        <f>'GameStat(14.12vsHurricanes)'!L25</f>
        <v>53</v>
      </c>
      <c r="O13" s="2">
        <f>'GameStat(14.12vsHurricanes)'!M25</f>
        <v>74</v>
      </c>
      <c r="P13" s="123">
        <f>'GameStat(14.12vsHurricanes)'!N25</f>
        <v>28.378378378378379</v>
      </c>
      <c r="R13" s="2">
        <f>'GameStat(14.12vsHurricanes)'!O25</f>
        <v>19</v>
      </c>
      <c r="S13" s="2">
        <f>'GameStat(14.12vsHurricanes)'!P25</f>
        <v>48</v>
      </c>
      <c r="T13" s="2">
        <f>'GameStat(14.12vsHurricanes)'!Q25</f>
        <v>67</v>
      </c>
      <c r="U13" s="123">
        <f>'GameStat(14.12vsHurricanes)'!R25</f>
        <v>28.35820895522388</v>
      </c>
      <c r="W13" s="2">
        <f>'GameStat(14.12vsHurricanes)'!S25</f>
        <v>2</v>
      </c>
      <c r="X13" s="2">
        <f>'GameStat(14.12vsHurricanes)'!T25</f>
        <v>5</v>
      </c>
      <c r="Y13" s="2">
        <f>'GameStat(14.12vsHurricanes)'!U25</f>
        <v>7</v>
      </c>
      <c r="Z13" s="123">
        <f>'GameStat(14.12vsHurricanes)'!V25</f>
        <v>28.571428571428569</v>
      </c>
    </row>
    <row r="14" spans="4:26" x14ac:dyDescent="0.25">
      <c r="E14" s="137"/>
      <c r="F14" s="118"/>
      <c r="G14" s="118"/>
      <c r="H14" s="118"/>
      <c r="I14" s="118"/>
      <c r="J14" s="118"/>
      <c r="K14" s="138"/>
      <c r="Q14" s="1"/>
      <c r="V14" s="1"/>
    </row>
    <row r="15" spans="4:26" ht="15.75" x14ac:dyDescent="0.25">
      <c r="E15" s="369" t="s">
        <v>118</v>
      </c>
      <c r="F15" s="370"/>
      <c r="G15" s="370"/>
      <c r="H15" s="370"/>
      <c r="I15" s="370"/>
      <c r="J15" s="370"/>
      <c r="K15" s="371"/>
      <c r="M15" s="124">
        <f>SUM(M10:M14)</f>
        <v>102</v>
      </c>
      <c r="N15" s="124">
        <f t="shared" ref="N15" si="0">SUM(N10:N14)</f>
        <v>204</v>
      </c>
      <c r="O15" s="124">
        <f>SUM(O10:O14)</f>
        <v>306</v>
      </c>
      <c r="P15" s="125">
        <f>M15/O15*100</f>
        <v>33.333333333333329</v>
      </c>
      <c r="Q15" s="1"/>
      <c r="R15" s="124">
        <f>SUM(R10:R14)</f>
        <v>85</v>
      </c>
      <c r="S15" s="124">
        <f t="shared" ref="S15" si="1">SUM(S10:S14)</f>
        <v>156</v>
      </c>
      <c r="T15" s="124">
        <f>SUM(T10:T14)</f>
        <v>241</v>
      </c>
      <c r="U15" s="125">
        <f>R15/T15*100</f>
        <v>35.269709543568467</v>
      </c>
      <c r="V15" s="1"/>
      <c r="W15" s="124">
        <f>SUM(W10:W14)</f>
        <v>17</v>
      </c>
      <c r="X15" s="124">
        <f t="shared" ref="X15" si="2">SUM(X10:X14)</f>
        <v>48</v>
      </c>
      <c r="Y15" s="124">
        <f>SUM(Y10:Y14)</f>
        <v>65</v>
      </c>
      <c r="Z15" s="125">
        <f>W15/Y15*100</f>
        <v>26.153846153846157</v>
      </c>
    </row>
    <row r="16" spans="4:26" x14ac:dyDescent="0.25">
      <c r="E16" s="139"/>
      <c r="F16" s="119"/>
      <c r="G16" s="119"/>
      <c r="H16" s="119"/>
      <c r="I16" s="119"/>
      <c r="J16" s="119"/>
      <c r="K16" s="140"/>
      <c r="Q16" s="1"/>
      <c r="V16" s="1"/>
    </row>
    <row r="17" spans="5:22" ht="15.75" x14ac:dyDescent="0.25">
      <c r="E17" s="363" t="s">
        <v>104</v>
      </c>
      <c r="F17" s="364"/>
      <c r="G17" s="364"/>
      <c r="H17" s="128">
        <f>SUM(F10:F13)/4</f>
        <v>55.25</v>
      </c>
      <c r="I17" s="129"/>
      <c r="J17" s="130"/>
      <c r="K17" s="141"/>
      <c r="V17" s="1"/>
    </row>
    <row r="18" spans="5:22" ht="15.75" x14ac:dyDescent="0.25">
      <c r="E18" s="365" t="s">
        <v>112</v>
      </c>
      <c r="F18" s="366"/>
      <c r="G18" s="366"/>
      <c r="H18" s="126">
        <f>SUM(D10:D13)/4</f>
        <v>55</v>
      </c>
      <c r="I18" s="127"/>
      <c r="J18" s="122"/>
      <c r="K18" s="142"/>
    </row>
    <row r="19" spans="5:22" ht="15.75" x14ac:dyDescent="0.25">
      <c r="E19" s="363" t="s">
        <v>105</v>
      </c>
      <c r="F19" s="364"/>
      <c r="G19" s="364"/>
      <c r="H19" s="128">
        <f>SUM(G10:G13)/4</f>
        <v>43.25</v>
      </c>
      <c r="I19" s="129"/>
      <c r="J19" s="130"/>
      <c r="K19" s="141"/>
    </row>
    <row r="20" spans="5:22" ht="15.75" x14ac:dyDescent="0.25">
      <c r="E20" s="365" t="s">
        <v>106</v>
      </c>
      <c r="F20" s="366"/>
      <c r="G20" s="366"/>
      <c r="H20" s="126">
        <f>P15</f>
        <v>33.333333333333329</v>
      </c>
      <c r="I20" s="127" t="s">
        <v>113</v>
      </c>
      <c r="J20" s="122"/>
      <c r="K20" s="142"/>
    </row>
    <row r="21" spans="5:22" ht="15.75" x14ac:dyDescent="0.25">
      <c r="E21" s="363" t="s">
        <v>116</v>
      </c>
      <c r="F21" s="364"/>
      <c r="G21" s="364"/>
      <c r="H21" s="128">
        <f>U15</f>
        <v>35.269709543568467</v>
      </c>
      <c r="I21" s="129" t="s">
        <v>113</v>
      </c>
      <c r="J21" s="130"/>
      <c r="K21" s="141"/>
    </row>
    <row r="22" spans="5:22" ht="15.75" x14ac:dyDescent="0.25">
      <c r="E22" s="365" t="s">
        <v>107</v>
      </c>
      <c r="F22" s="366"/>
      <c r="G22" s="366"/>
      <c r="H22" s="126">
        <f>Z15</f>
        <v>26.153846153846157</v>
      </c>
      <c r="I22" s="127" t="s">
        <v>113</v>
      </c>
      <c r="J22" s="122"/>
      <c r="K22" s="142"/>
    </row>
    <row r="23" spans="5:22" ht="15.75" x14ac:dyDescent="0.25">
      <c r="E23" s="363" t="s">
        <v>108</v>
      </c>
      <c r="F23" s="364"/>
      <c r="G23" s="364"/>
      <c r="H23" s="128">
        <f>SUM(H10:H13)/4</f>
        <v>14</v>
      </c>
      <c r="I23" s="129"/>
      <c r="J23" s="130"/>
      <c r="K23" s="141"/>
    </row>
    <row r="24" spans="5:22" ht="15.75" x14ac:dyDescent="0.25">
      <c r="E24" s="365" t="s">
        <v>109</v>
      </c>
      <c r="F24" s="366"/>
      <c r="G24" s="366"/>
      <c r="H24" s="126">
        <f>SUM(I10:I13)/4</f>
        <v>12.75</v>
      </c>
      <c r="I24" s="127"/>
      <c r="J24" s="122"/>
      <c r="K24" s="142"/>
    </row>
    <row r="25" spans="5:22" ht="15.75" x14ac:dyDescent="0.25">
      <c r="E25" s="363" t="s">
        <v>110</v>
      </c>
      <c r="F25" s="364"/>
      <c r="G25" s="364"/>
      <c r="H25" s="128">
        <f>SUM(J10:J13)/4</f>
        <v>3.5</v>
      </c>
      <c r="I25" s="129"/>
      <c r="J25" s="130"/>
      <c r="K25" s="141"/>
    </row>
    <row r="26" spans="5:22" ht="15.75" x14ac:dyDescent="0.25">
      <c r="E26" s="365" t="s">
        <v>111</v>
      </c>
      <c r="F26" s="366"/>
      <c r="G26" s="366"/>
      <c r="H26" s="126">
        <f>SUM(K10:K13)/4</f>
        <v>22.75</v>
      </c>
      <c r="I26" s="127"/>
      <c r="J26" s="122"/>
      <c r="K26" s="142"/>
    </row>
    <row r="27" spans="5:22" ht="15.75" thickBot="1" x14ac:dyDescent="0.3">
      <c r="E27" s="143"/>
      <c r="F27" s="367"/>
      <c r="G27" s="367"/>
      <c r="H27" s="144"/>
      <c r="I27" s="145"/>
      <c r="J27" s="145"/>
      <c r="K27" s="146"/>
    </row>
  </sheetData>
  <mergeCells count="15">
    <mergeCell ref="M8:P8"/>
    <mergeCell ref="W8:Z8"/>
    <mergeCell ref="E21:G21"/>
    <mergeCell ref="R8:U8"/>
    <mergeCell ref="E15:K15"/>
    <mergeCell ref="F27:G27"/>
    <mergeCell ref="E17:G17"/>
    <mergeCell ref="E18:G18"/>
    <mergeCell ref="E19:G19"/>
    <mergeCell ref="E20:G20"/>
    <mergeCell ref="E22:G22"/>
    <mergeCell ref="E23:G23"/>
    <mergeCell ref="E24:G24"/>
    <mergeCell ref="E25:G25"/>
    <mergeCell ref="E26:G26"/>
  </mergeCells>
  <printOptions horizontalCentered="1" verticalCentered="1"/>
  <pageMargins left="0.7" right="0.7" top="0.75" bottom="0.75" header="0.3" footer="0.3"/>
  <pageSetup paperSize="9" scale="150"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R38"/>
  <sheetViews>
    <sheetView tabSelected="1" topLeftCell="A19" workbookViewId="0">
      <selection activeCell="Q46" sqref="Q46"/>
    </sheetView>
  </sheetViews>
  <sheetFormatPr defaultRowHeight="15" x14ac:dyDescent="0.25"/>
  <cols>
    <col min="10" max="10" width="4.7109375" customWidth="1"/>
  </cols>
  <sheetData>
    <row r="1" spans="1:18" x14ac:dyDescent="0.25">
      <c r="K1" s="234"/>
      <c r="L1" t="s">
        <v>205</v>
      </c>
      <c r="M1" s="278"/>
      <c r="N1" t="s">
        <v>206</v>
      </c>
    </row>
    <row r="2" spans="1:18" x14ac:dyDescent="0.25">
      <c r="A2" s="386" t="s">
        <v>166</v>
      </c>
      <c r="B2" s="386"/>
      <c r="C2" s="386"/>
      <c r="D2" s="386"/>
      <c r="E2" s="386"/>
      <c r="F2" s="386"/>
      <c r="G2" s="386"/>
      <c r="H2" s="381" t="s">
        <v>167</v>
      </c>
      <c r="I2" s="382"/>
      <c r="K2" s="387" t="s">
        <v>203</v>
      </c>
      <c r="L2" s="388"/>
      <c r="M2" s="388"/>
      <c r="N2" s="388"/>
      <c r="O2" s="388"/>
      <c r="P2" s="388"/>
      <c r="Q2" s="388"/>
      <c r="R2" s="389"/>
    </row>
    <row r="3" spans="1:18" x14ac:dyDescent="0.25">
      <c r="A3" s="271" t="s">
        <v>26</v>
      </c>
      <c r="B3" s="271" t="s">
        <v>63</v>
      </c>
      <c r="C3" s="271" t="s">
        <v>15</v>
      </c>
      <c r="D3" s="271" t="s">
        <v>18</v>
      </c>
      <c r="E3" s="271" t="s">
        <v>17</v>
      </c>
      <c r="F3" s="271" t="s">
        <v>16</v>
      </c>
      <c r="G3" s="271" t="s">
        <v>64</v>
      </c>
      <c r="H3" s="383"/>
      <c r="I3" s="384"/>
      <c r="K3" s="271"/>
      <c r="L3" s="271" t="s">
        <v>26</v>
      </c>
      <c r="M3" s="271" t="s">
        <v>63</v>
      </c>
      <c r="N3" s="271" t="s">
        <v>15</v>
      </c>
      <c r="O3" s="271" t="s">
        <v>18</v>
      </c>
      <c r="P3" s="271" t="s">
        <v>17</v>
      </c>
      <c r="Q3" s="271" t="s">
        <v>16</v>
      </c>
      <c r="R3" s="271" t="s">
        <v>64</v>
      </c>
    </row>
    <row r="4" spans="1:18" x14ac:dyDescent="0.25">
      <c r="A4" s="239">
        <v>2.2000000000000002</v>
      </c>
      <c r="B4" s="239">
        <v>8.6</v>
      </c>
      <c r="C4" s="239">
        <v>1.6</v>
      </c>
      <c r="D4" s="239">
        <v>2.2000000000000002</v>
      </c>
      <c r="E4" s="239">
        <v>1</v>
      </c>
      <c r="F4" s="239">
        <v>1.2</v>
      </c>
      <c r="G4" s="239">
        <v>24</v>
      </c>
      <c r="H4" s="239" t="s">
        <v>0</v>
      </c>
      <c r="I4" s="272">
        <v>5</v>
      </c>
      <c r="K4" s="239" t="s">
        <v>0</v>
      </c>
      <c r="L4" s="272" t="s">
        <v>186</v>
      </c>
      <c r="M4" s="274" t="s">
        <v>178</v>
      </c>
      <c r="N4" s="274" t="s">
        <v>180</v>
      </c>
      <c r="O4" s="274" t="s">
        <v>180</v>
      </c>
      <c r="P4" s="274" t="s">
        <v>178</v>
      </c>
      <c r="Q4" s="272" t="s">
        <v>200</v>
      </c>
      <c r="R4" s="274" t="s">
        <v>178</v>
      </c>
    </row>
    <row r="5" spans="1:18" x14ac:dyDescent="0.25">
      <c r="A5" s="239">
        <v>2.375</v>
      </c>
      <c r="B5" s="239">
        <v>2.5</v>
      </c>
      <c r="C5" s="239">
        <v>0.375</v>
      </c>
      <c r="D5" s="239">
        <v>1.25</v>
      </c>
      <c r="E5" s="239">
        <v>0.125</v>
      </c>
      <c r="F5" s="239">
        <v>0.625</v>
      </c>
      <c r="G5" s="239">
        <v>8.625</v>
      </c>
      <c r="H5" s="104" t="s">
        <v>14</v>
      </c>
      <c r="I5" s="104">
        <v>8</v>
      </c>
      <c r="K5" s="104" t="s">
        <v>14</v>
      </c>
      <c r="L5" s="272" t="s">
        <v>187</v>
      </c>
      <c r="M5" s="272" t="s">
        <v>199</v>
      </c>
      <c r="N5" s="272" t="s">
        <v>189</v>
      </c>
      <c r="O5" s="273" t="s">
        <v>195</v>
      </c>
      <c r="P5" s="272" t="s">
        <v>194</v>
      </c>
      <c r="Q5" s="272" t="s">
        <v>192</v>
      </c>
      <c r="R5" s="272" t="s">
        <v>194</v>
      </c>
    </row>
    <row r="6" spans="1:18" x14ac:dyDescent="0.25">
      <c r="A6" s="239">
        <v>1</v>
      </c>
      <c r="B6" s="239">
        <v>0</v>
      </c>
      <c r="C6" s="239">
        <v>0</v>
      </c>
      <c r="D6" s="239">
        <v>0</v>
      </c>
      <c r="E6" s="239">
        <v>0</v>
      </c>
      <c r="F6" s="239">
        <v>1</v>
      </c>
      <c r="G6" s="239">
        <v>0</v>
      </c>
      <c r="H6" s="204" t="s">
        <v>9</v>
      </c>
      <c r="I6" s="104">
        <v>2</v>
      </c>
      <c r="K6" s="204" t="s">
        <v>9</v>
      </c>
      <c r="L6" s="272" t="s">
        <v>188</v>
      </c>
      <c r="M6" s="272" t="s">
        <v>188</v>
      </c>
      <c r="N6" s="272" t="s">
        <v>202</v>
      </c>
      <c r="O6" s="272" t="s">
        <v>188</v>
      </c>
      <c r="P6" s="272" t="s">
        <v>186</v>
      </c>
      <c r="Q6" s="272" t="s">
        <v>199</v>
      </c>
      <c r="R6" s="272" t="s">
        <v>197</v>
      </c>
    </row>
    <row r="7" spans="1:18" x14ac:dyDescent="0.25">
      <c r="A7" s="239">
        <v>8.2307692307692299</v>
      </c>
      <c r="B7" s="239">
        <v>3.4615384615384617</v>
      </c>
      <c r="C7" s="239">
        <v>1.3846153846153846</v>
      </c>
      <c r="D7" s="239">
        <v>2.3846153846153846</v>
      </c>
      <c r="E7" s="239">
        <v>7.6923076923076927E-2</v>
      </c>
      <c r="F7" s="239">
        <v>1</v>
      </c>
      <c r="G7" s="239">
        <v>18.076923076923077</v>
      </c>
      <c r="H7" s="104" t="s">
        <v>8</v>
      </c>
      <c r="I7" s="104">
        <v>13</v>
      </c>
      <c r="K7" s="104" t="s">
        <v>8</v>
      </c>
      <c r="L7" s="274" t="s">
        <v>179</v>
      </c>
      <c r="M7" s="272" t="s">
        <v>200</v>
      </c>
      <c r="N7" s="273" t="s">
        <v>191</v>
      </c>
      <c r="O7" s="274" t="s">
        <v>179</v>
      </c>
      <c r="P7" s="272" t="s">
        <v>187</v>
      </c>
      <c r="Q7" s="272" t="s">
        <v>194</v>
      </c>
      <c r="R7" s="273" t="s">
        <v>195</v>
      </c>
    </row>
    <row r="8" spans="1:18" x14ac:dyDescent="0.25">
      <c r="A8" s="239">
        <v>1.3333333333333333</v>
      </c>
      <c r="B8" s="239">
        <v>3.1111111111111112</v>
      </c>
      <c r="C8" s="239">
        <v>3.1111111111111112</v>
      </c>
      <c r="D8" s="239">
        <v>1.1111111111111112</v>
      </c>
      <c r="E8" s="239">
        <v>0.33333333333333331</v>
      </c>
      <c r="F8" s="239">
        <v>2.3333333333333335</v>
      </c>
      <c r="G8" s="239">
        <v>10.111111111111111</v>
      </c>
      <c r="H8" s="104" t="s">
        <v>2</v>
      </c>
      <c r="I8" s="104">
        <v>9</v>
      </c>
      <c r="K8" s="104" t="s">
        <v>2</v>
      </c>
      <c r="L8" s="272" t="s">
        <v>189</v>
      </c>
      <c r="M8" s="272" t="s">
        <v>196</v>
      </c>
      <c r="N8" s="274" t="s">
        <v>178</v>
      </c>
      <c r="O8" s="272" t="s">
        <v>200</v>
      </c>
      <c r="P8" s="272" t="s">
        <v>193</v>
      </c>
      <c r="Q8" s="275" t="s">
        <v>191</v>
      </c>
      <c r="R8" s="272" t="s">
        <v>199</v>
      </c>
    </row>
    <row r="9" spans="1:18" x14ac:dyDescent="0.25">
      <c r="A9" s="239">
        <v>2</v>
      </c>
      <c r="B9" s="239">
        <v>0.77777777777777779</v>
      </c>
      <c r="C9" s="239">
        <v>0.55555555555555558</v>
      </c>
      <c r="D9" s="239">
        <v>0.66666666666666663</v>
      </c>
      <c r="E9" s="239">
        <v>0</v>
      </c>
      <c r="F9" s="239">
        <v>1.1111111111111112</v>
      </c>
      <c r="G9" s="239">
        <v>3.6666666666666665</v>
      </c>
      <c r="H9" s="204" t="s">
        <v>11</v>
      </c>
      <c r="I9" s="104">
        <v>9</v>
      </c>
      <c r="K9" s="204" t="s">
        <v>11</v>
      </c>
      <c r="L9" s="272" t="s">
        <v>190</v>
      </c>
      <c r="M9" s="272" t="s">
        <v>192</v>
      </c>
      <c r="N9" s="272" t="s">
        <v>186</v>
      </c>
      <c r="O9" s="272" t="s">
        <v>194</v>
      </c>
      <c r="P9" s="272" t="s">
        <v>201</v>
      </c>
      <c r="Q9" s="275" t="s">
        <v>193</v>
      </c>
      <c r="R9" s="272" t="s">
        <v>192</v>
      </c>
    </row>
    <row r="10" spans="1:18" x14ac:dyDescent="0.25">
      <c r="A10" s="239">
        <v>7.3</v>
      </c>
      <c r="B10" s="239">
        <v>5.4</v>
      </c>
      <c r="C10" s="239">
        <v>1.7</v>
      </c>
      <c r="D10" s="239">
        <v>2.1</v>
      </c>
      <c r="E10" s="239">
        <v>0.4</v>
      </c>
      <c r="F10" s="239">
        <v>3.3</v>
      </c>
      <c r="G10" s="239">
        <v>19.399999999999999</v>
      </c>
      <c r="H10" s="204" t="s">
        <v>1</v>
      </c>
      <c r="I10" s="104">
        <v>10</v>
      </c>
      <c r="K10" s="204" t="s">
        <v>1</v>
      </c>
      <c r="L10" s="273" t="s">
        <v>191</v>
      </c>
      <c r="M10" s="273" t="s">
        <v>191</v>
      </c>
      <c r="N10" s="274" t="s">
        <v>179</v>
      </c>
      <c r="O10" s="273" t="s">
        <v>191</v>
      </c>
      <c r="P10" s="272" t="s">
        <v>196</v>
      </c>
      <c r="Q10" s="275" t="s">
        <v>180</v>
      </c>
      <c r="R10" s="273" t="s">
        <v>191</v>
      </c>
    </row>
    <row r="11" spans="1:18" x14ac:dyDescent="0.25">
      <c r="A11" s="239">
        <v>5.666666666666667</v>
      </c>
      <c r="B11" s="239">
        <v>1.6666666666666667</v>
      </c>
      <c r="C11" s="239">
        <v>1.3333333333333333</v>
      </c>
      <c r="D11" s="239">
        <v>1</v>
      </c>
      <c r="E11" s="239">
        <v>0.66666666666666663</v>
      </c>
      <c r="F11" s="239">
        <v>5</v>
      </c>
      <c r="G11" s="239">
        <v>7.666666666666667</v>
      </c>
      <c r="H11" s="104" t="s">
        <v>3</v>
      </c>
      <c r="I11" s="104">
        <v>3</v>
      </c>
      <c r="K11" s="104" t="s">
        <v>3</v>
      </c>
      <c r="L11" s="272" t="s">
        <v>200</v>
      </c>
      <c r="M11" s="272" t="s">
        <v>201</v>
      </c>
      <c r="N11" s="273" t="s">
        <v>195</v>
      </c>
      <c r="O11" s="272" t="s">
        <v>196</v>
      </c>
      <c r="P11" s="273" t="s">
        <v>191</v>
      </c>
      <c r="Q11" s="272" t="s">
        <v>178</v>
      </c>
      <c r="R11" s="272" t="s">
        <v>186</v>
      </c>
    </row>
    <row r="12" spans="1:18" x14ac:dyDescent="0.25">
      <c r="A12" s="239">
        <v>9.6666666666666661</v>
      </c>
      <c r="B12" s="239">
        <v>2.1666666666666665</v>
      </c>
      <c r="C12" s="239">
        <v>0.83333333333333337</v>
      </c>
      <c r="D12" s="239">
        <v>3.25</v>
      </c>
      <c r="E12" s="239">
        <v>0</v>
      </c>
      <c r="F12" s="239">
        <v>0.75</v>
      </c>
      <c r="G12" s="239">
        <v>17.333333333333332</v>
      </c>
      <c r="H12" s="104" t="s">
        <v>10</v>
      </c>
      <c r="I12" s="104">
        <v>12</v>
      </c>
      <c r="K12" s="104" t="s">
        <v>10</v>
      </c>
      <c r="L12" s="274" t="s">
        <v>178</v>
      </c>
      <c r="M12" s="272" t="s">
        <v>187</v>
      </c>
      <c r="N12" s="272" t="s">
        <v>199</v>
      </c>
      <c r="O12" s="274" t="s">
        <v>178</v>
      </c>
      <c r="P12" s="272" t="s">
        <v>189</v>
      </c>
      <c r="Q12" s="272" t="s">
        <v>201</v>
      </c>
      <c r="R12" s="272" t="s">
        <v>200</v>
      </c>
    </row>
    <row r="13" spans="1:18" x14ac:dyDescent="0.25">
      <c r="A13" s="239">
        <v>1.3333333333333333</v>
      </c>
      <c r="B13" s="239">
        <v>2.0833333333333335</v>
      </c>
      <c r="C13" s="239">
        <v>8.3333333333333329E-2</v>
      </c>
      <c r="D13" s="239">
        <v>0</v>
      </c>
      <c r="E13" s="239">
        <v>0.58333333333333337</v>
      </c>
      <c r="F13" s="239">
        <v>0.41666666666666669</v>
      </c>
      <c r="G13" s="239">
        <v>6.333333333333333</v>
      </c>
      <c r="H13" s="204" t="s">
        <v>12</v>
      </c>
      <c r="I13" s="104">
        <v>12</v>
      </c>
      <c r="K13" s="204" t="s">
        <v>12</v>
      </c>
      <c r="L13" s="272" t="s">
        <v>192</v>
      </c>
      <c r="M13" s="272" t="s">
        <v>186</v>
      </c>
      <c r="N13" s="272" t="s">
        <v>188</v>
      </c>
      <c r="O13" s="272" t="s">
        <v>197</v>
      </c>
      <c r="P13" s="272" t="s">
        <v>200</v>
      </c>
      <c r="Q13" s="272" t="s">
        <v>197</v>
      </c>
      <c r="R13" s="272" t="s">
        <v>189</v>
      </c>
    </row>
    <row r="14" spans="1:18" x14ac:dyDescent="0.25">
      <c r="A14" s="239">
        <v>4</v>
      </c>
      <c r="B14" s="239">
        <v>2.3333333333333335</v>
      </c>
      <c r="C14" s="239">
        <v>0.5</v>
      </c>
      <c r="D14" s="239">
        <v>0.33333333333333331</v>
      </c>
      <c r="E14" s="239">
        <v>0</v>
      </c>
      <c r="F14" s="239">
        <v>1.1666666666666667</v>
      </c>
      <c r="G14" s="239">
        <v>8.3333333333333339</v>
      </c>
      <c r="H14" s="204" t="s">
        <v>7</v>
      </c>
      <c r="I14" s="104">
        <v>6</v>
      </c>
      <c r="K14" s="204" t="s">
        <v>7</v>
      </c>
      <c r="L14" s="272" t="s">
        <v>193</v>
      </c>
      <c r="M14" s="272" t="s">
        <v>194</v>
      </c>
      <c r="N14" s="272" t="s">
        <v>201</v>
      </c>
      <c r="O14" s="272" t="s">
        <v>189</v>
      </c>
      <c r="P14" s="272" t="s">
        <v>192</v>
      </c>
      <c r="Q14" s="272" t="s">
        <v>196</v>
      </c>
      <c r="R14" s="272" t="s">
        <v>187</v>
      </c>
    </row>
    <row r="15" spans="1:18" x14ac:dyDescent="0.25">
      <c r="A15" s="239">
        <v>7.416666666666667</v>
      </c>
      <c r="B15" s="239">
        <v>7.166666666666667</v>
      </c>
      <c r="C15" s="239">
        <v>1.1666666666666667</v>
      </c>
      <c r="D15" s="239">
        <v>0.91666666666666663</v>
      </c>
      <c r="E15" s="239">
        <v>0.75</v>
      </c>
      <c r="F15" s="239">
        <v>3.6666666666666665</v>
      </c>
      <c r="G15" s="239">
        <v>21.666666666666668</v>
      </c>
      <c r="H15" s="104" t="s">
        <v>4</v>
      </c>
      <c r="I15" s="104">
        <v>12</v>
      </c>
      <c r="K15" s="104" t="s">
        <v>4</v>
      </c>
      <c r="L15" s="274" t="s">
        <v>180</v>
      </c>
      <c r="M15" s="274" t="s">
        <v>179</v>
      </c>
      <c r="N15" s="272" t="s">
        <v>196</v>
      </c>
      <c r="O15" s="272" t="s">
        <v>193</v>
      </c>
      <c r="P15" s="274" t="s">
        <v>179</v>
      </c>
      <c r="Q15" s="272" t="s">
        <v>179</v>
      </c>
      <c r="R15" s="274" t="s">
        <v>180</v>
      </c>
    </row>
    <row r="16" spans="1:18" x14ac:dyDescent="0.25">
      <c r="A16" s="239">
        <v>3.4615384615384617</v>
      </c>
      <c r="B16" s="239">
        <v>4.4615384615384617</v>
      </c>
      <c r="C16" s="239">
        <v>0.30769230769230771</v>
      </c>
      <c r="D16" s="239">
        <v>0.38461538461538464</v>
      </c>
      <c r="E16" s="239">
        <v>0.69230769230769229</v>
      </c>
      <c r="F16" s="239">
        <v>0.92307692307692313</v>
      </c>
      <c r="G16" s="239">
        <v>13.538461538461538</v>
      </c>
      <c r="H16" s="104" t="s">
        <v>98</v>
      </c>
      <c r="I16" s="104">
        <v>13</v>
      </c>
      <c r="K16" s="104" t="s">
        <v>98</v>
      </c>
      <c r="L16" s="272" t="s">
        <v>194</v>
      </c>
      <c r="M16" s="273" t="s">
        <v>195</v>
      </c>
      <c r="N16" s="272" t="s">
        <v>192</v>
      </c>
      <c r="O16" s="272" t="s">
        <v>201</v>
      </c>
      <c r="P16" s="274" t="s">
        <v>180</v>
      </c>
      <c r="Q16" s="272" t="s">
        <v>187</v>
      </c>
      <c r="R16" s="272" t="s">
        <v>196</v>
      </c>
    </row>
    <row r="17" spans="1:18" x14ac:dyDescent="0.25">
      <c r="A17" s="239">
        <v>7.0909090909090908</v>
      </c>
      <c r="B17" s="239">
        <v>6.6363636363636367</v>
      </c>
      <c r="C17" s="239">
        <v>0.90909090909090906</v>
      </c>
      <c r="D17" s="239">
        <v>0.63636363636363635</v>
      </c>
      <c r="E17" s="239">
        <v>0.63636363636363635</v>
      </c>
      <c r="F17" s="239">
        <v>1.3636363636363635</v>
      </c>
      <c r="G17" s="239">
        <v>21.818181818181817</v>
      </c>
      <c r="H17" s="104" t="s">
        <v>5</v>
      </c>
      <c r="I17" s="104">
        <v>11</v>
      </c>
      <c r="K17" s="104" t="s">
        <v>5</v>
      </c>
      <c r="L17" s="273" t="s">
        <v>195</v>
      </c>
      <c r="M17" s="274" t="s">
        <v>180</v>
      </c>
      <c r="N17" s="272" t="s">
        <v>193</v>
      </c>
      <c r="O17" s="272" t="s">
        <v>186</v>
      </c>
      <c r="P17" s="273" t="s">
        <v>195</v>
      </c>
      <c r="Q17" s="272" t="s">
        <v>195</v>
      </c>
      <c r="R17" s="274" t="s">
        <v>179</v>
      </c>
    </row>
    <row r="18" spans="1:18" x14ac:dyDescent="0.25">
      <c r="A18" s="239">
        <v>4.1428571428571432</v>
      </c>
      <c r="B18" s="239">
        <v>2.8571428571428572</v>
      </c>
      <c r="C18" s="239">
        <v>0.5714285714285714</v>
      </c>
      <c r="D18" s="239">
        <v>0.14285714285714285</v>
      </c>
      <c r="E18" s="239">
        <v>0.14285714285714285</v>
      </c>
      <c r="F18" s="239">
        <v>0.5714285714285714</v>
      </c>
      <c r="G18" s="239">
        <v>10.285714285714286</v>
      </c>
      <c r="H18" s="204" t="s">
        <v>135</v>
      </c>
      <c r="I18" s="104">
        <v>7</v>
      </c>
      <c r="K18" s="204" t="s">
        <v>135</v>
      </c>
      <c r="L18" s="272" t="s">
        <v>196</v>
      </c>
      <c r="M18" s="272" t="s">
        <v>193</v>
      </c>
      <c r="N18" s="272" t="s">
        <v>187</v>
      </c>
      <c r="O18" s="272" t="s">
        <v>192</v>
      </c>
      <c r="P18" s="272" t="s">
        <v>199</v>
      </c>
      <c r="Q18" s="272" t="s">
        <v>188</v>
      </c>
      <c r="R18" s="272" t="s">
        <v>193</v>
      </c>
    </row>
    <row r="19" spans="1:18" x14ac:dyDescent="0.25">
      <c r="A19" s="239">
        <v>0</v>
      </c>
      <c r="B19" s="239">
        <v>0</v>
      </c>
      <c r="C19" s="239">
        <v>1.3333333333333333</v>
      </c>
      <c r="D19" s="239">
        <v>0.66666666666666663</v>
      </c>
      <c r="E19" s="239">
        <v>0</v>
      </c>
      <c r="F19" s="239">
        <v>0.66666666666666663</v>
      </c>
      <c r="G19" s="239">
        <v>1.3333333333333333</v>
      </c>
      <c r="H19" s="204" t="s">
        <v>134</v>
      </c>
      <c r="I19" s="104">
        <v>3</v>
      </c>
      <c r="K19" s="204" t="s">
        <v>134</v>
      </c>
      <c r="L19" s="272" t="s">
        <v>197</v>
      </c>
      <c r="M19" s="272" t="s">
        <v>197</v>
      </c>
      <c r="N19" s="272" t="s">
        <v>200</v>
      </c>
      <c r="O19" s="272" t="s">
        <v>187</v>
      </c>
      <c r="P19" s="272" t="s">
        <v>188</v>
      </c>
      <c r="Q19" s="272" t="s">
        <v>189</v>
      </c>
      <c r="R19" s="272" t="s">
        <v>188</v>
      </c>
    </row>
    <row r="20" spans="1:18" x14ac:dyDescent="0.25">
      <c r="A20" s="239">
        <v>3.6</v>
      </c>
      <c r="B20" s="239">
        <v>1</v>
      </c>
      <c r="C20" s="239">
        <v>0.8</v>
      </c>
      <c r="D20" s="239">
        <v>0.8</v>
      </c>
      <c r="E20" s="239">
        <v>0</v>
      </c>
      <c r="F20" s="239">
        <v>0.8</v>
      </c>
      <c r="G20" s="239">
        <v>6.4</v>
      </c>
      <c r="H20" s="204" t="s">
        <v>6</v>
      </c>
      <c r="I20" s="104">
        <v>5</v>
      </c>
      <c r="K20" s="204" t="s">
        <v>6</v>
      </c>
      <c r="L20" s="272" t="s">
        <v>199</v>
      </c>
      <c r="M20" s="272" t="s">
        <v>189</v>
      </c>
      <c r="N20" s="272" t="s">
        <v>194</v>
      </c>
      <c r="O20" s="272" t="s">
        <v>199</v>
      </c>
      <c r="P20" s="272" t="s">
        <v>197</v>
      </c>
      <c r="Q20" s="272" t="s">
        <v>186</v>
      </c>
      <c r="R20" s="272" t="s">
        <v>201</v>
      </c>
    </row>
    <row r="21" spans="1:18" x14ac:dyDescent="0.25">
      <c r="A21" s="242">
        <v>51.846153846153847</v>
      </c>
      <c r="B21" s="242">
        <v>39.153846153846153</v>
      </c>
      <c r="C21" s="242">
        <v>10.538461538461538</v>
      </c>
      <c r="D21" s="242">
        <v>12.538461538461538</v>
      </c>
      <c r="E21" s="242">
        <v>3.7692307692307692</v>
      </c>
      <c r="F21" s="242">
        <v>15.923076923076923</v>
      </c>
      <c r="G21" s="242">
        <v>144.84615384615384</v>
      </c>
      <c r="H21" s="270" t="s">
        <v>34</v>
      </c>
      <c r="I21" s="270">
        <v>13</v>
      </c>
    </row>
    <row r="22" spans="1:18" x14ac:dyDescent="0.25">
      <c r="A22" s="233"/>
      <c r="B22" s="233"/>
      <c r="C22" s="233"/>
      <c r="D22" s="233"/>
      <c r="E22" s="233"/>
      <c r="F22" s="233"/>
      <c r="G22" s="233"/>
      <c r="H22" s="233"/>
      <c r="I22" s="233"/>
    </row>
    <row r="23" spans="1:18" x14ac:dyDescent="0.25">
      <c r="A23" s="243" t="s">
        <v>176</v>
      </c>
      <c r="B23" s="233"/>
      <c r="C23" s="233"/>
      <c r="D23" s="233"/>
      <c r="E23" s="233"/>
      <c r="F23" s="233"/>
      <c r="G23" s="233"/>
      <c r="H23" s="233"/>
      <c r="I23" s="233"/>
    </row>
    <row r="24" spans="1:18" x14ac:dyDescent="0.25">
      <c r="A24" s="234"/>
      <c r="B24" s="233" t="s">
        <v>173</v>
      </c>
      <c r="C24" s="235"/>
      <c r="D24" s="233" t="s">
        <v>174</v>
      </c>
      <c r="E24" s="236"/>
      <c r="F24" s="233" t="s">
        <v>175</v>
      </c>
      <c r="G24" s="233"/>
      <c r="H24" s="233"/>
      <c r="I24" s="233"/>
      <c r="K24" s="234"/>
      <c r="L24" t="s">
        <v>205</v>
      </c>
      <c r="M24" s="278"/>
      <c r="N24" t="s">
        <v>206</v>
      </c>
    </row>
    <row r="25" spans="1:18" x14ac:dyDescent="0.25">
      <c r="A25" s="386" t="s">
        <v>166</v>
      </c>
      <c r="B25" s="386"/>
      <c r="C25" s="386"/>
      <c r="D25" s="386"/>
      <c r="E25" s="386"/>
      <c r="F25" s="386"/>
      <c r="G25" s="386"/>
      <c r="H25" s="381" t="s">
        <v>167</v>
      </c>
      <c r="I25" s="382"/>
      <c r="K25" s="387" t="s">
        <v>204</v>
      </c>
      <c r="L25" s="388"/>
      <c r="M25" s="388"/>
      <c r="N25" s="388"/>
      <c r="O25" s="388"/>
      <c r="P25" s="388"/>
      <c r="Q25" s="388"/>
      <c r="R25" s="389"/>
    </row>
    <row r="26" spans="1:18" x14ac:dyDescent="0.25">
      <c r="A26" s="271" t="s">
        <v>26</v>
      </c>
      <c r="B26" s="271" t="s">
        <v>63</v>
      </c>
      <c r="C26" s="271" t="s">
        <v>15</v>
      </c>
      <c r="D26" s="271" t="s">
        <v>18</v>
      </c>
      <c r="E26" s="271" t="s">
        <v>17</v>
      </c>
      <c r="F26" s="271" t="s">
        <v>16</v>
      </c>
      <c r="G26" s="271" t="s">
        <v>64</v>
      </c>
      <c r="H26" s="383"/>
      <c r="I26" s="384"/>
      <c r="K26" s="271"/>
      <c r="L26" s="271" t="s">
        <v>26</v>
      </c>
      <c r="M26" s="271" t="s">
        <v>63</v>
      </c>
      <c r="N26" s="271" t="s">
        <v>15</v>
      </c>
      <c r="O26" s="271" t="s">
        <v>18</v>
      </c>
      <c r="P26" s="271" t="s">
        <v>17</v>
      </c>
      <c r="Q26" s="271" t="s">
        <v>16</v>
      </c>
      <c r="R26" s="271" t="s">
        <v>64</v>
      </c>
    </row>
    <row r="27" spans="1:18" x14ac:dyDescent="0.25">
      <c r="A27" s="239">
        <v>2.375</v>
      </c>
      <c r="B27" s="239">
        <v>2.5</v>
      </c>
      <c r="C27" s="239">
        <v>0.375</v>
      </c>
      <c r="D27" s="239">
        <v>1.25</v>
      </c>
      <c r="E27" s="239">
        <v>0.125</v>
      </c>
      <c r="F27" s="239">
        <v>0.625</v>
      </c>
      <c r="G27" s="239">
        <v>8.625</v>
      </c>
      <c r="H27" s="104" t="s">
        <v>14</v>
      </c>
      <c r="I27" s="104">
        <v>8</v>
      </c>
      <c r="K27" s="104" t="s">
        <v>14</v>
      </c>
      <c r="L27" s="275" t="s">
        <v>193</v>
      </c>
      <c r="M27" s="239">
        <v>8</v>
      </c>
      <c r="N27" s="239">
        <v>9</v>
      </c>
      <c r="O27" s="277">
        <v>4</v>
      </c>
      <c r="P27" s="239">
        <v>8</v>
      </c>
      <c r="Q27" s="239">
        <v>9</v>
      </c>
      <c r="R27" s="239">
        <v>9</v>
      </c>
    </row>
    <row r="28" spans="1:18" x14ac:dyDescent="0.25">
      <c r="A28" s="239">
        <v>8.2307692307692299</v>
      </c>
      <c r="B28" s="239">
        <v>3.4615384615384617</v>
      </c>
      <c r="C28" s="239">
        <v>1.3846153846153846</v>
      </c>
      <c r="D28" s="239">
        <v>2.3846153846153846</v>
      </c>
      <c r="E28" s="239">
        <v>7.6923076923076927E-2</v>
      </c>
      <c r="F28" s="239">
        <v>1</v>
      </c>
      <c r="G28" s="239">
        <v>18.076923076923077</v>
      </c>
      <c r="H28" s="104" t="s">
        <v>8</v>
      </c>
      <c r="I28" s="104">
        <v>13</v>
      </c>
      <c r="K28" s="104" t="s">
        <v>8</v>
      </c>
      <c r="L28" s="274" t="s">
        <v>179</v>
      </c>
      <c r="M28" s="277">
        <v>5</v>
      </c>
      <c r="N28" s="276">
        <v>3</v>
      </c>
      <c r="O28" s="276">
        <v>2</v>
      </c>
      <c r="P28" s="239">
        <v>9</v>
      </c>
      <c r="Q28" s="239">
        <v>6</v>
      </c>
      <c r="R28" s="277">
        <v>4</v>
      </c>
    </row>
    <row r="29" spans="1:18" x14ac:dyDescent="0.25">
      <c r="A29" s="239">
        <v>1.3333333333333333</v>
      </c>
      <c r="B29" s="239">
        <v>3.1111111111111112</v>
      </c>
      <c r="C29" s="239">
        <v>3.1111111111111112</v>
      </c>
      <c r="D29" s="239">
        <v>1.1111111111111112</v>
      </c>
      <c r="E29" s="239">
        <v>0.33333333333333331</v>
      </c>
      <c r="F29" s="239">
        <v>2.3333333333333335</v>
      </c>
      <c r="G29" s="239">
        <v>10.111111111111111</v>
      </c>
      <c r="H29" s="104" t="s">
        <v>2</v>
      </c>
      <c r="I29" s="104">
        <v>9</v>
      </c>
      <c r="K29" s="104" t="s">
        <v>2</v>
      </c>
      <c r="L29" s="275" t="s">
        <v>194</v>
      </c>
      <c r="M29" s="239">
        <v>6</v>
      </c>
      <c r="N29" s="276">
        <v>1</v>
      </c>
      <c r="O29" s="277">
        <v>5</v>
      </c>
      <c r="P29" s="239">
        <v>6</v>
      </c>
      <c r="Q29" s="276">
        <v>3</v>
      </c>
      <c r="R29" s="239">
        <v>8</v>
      </c>
    </row>
    <row r="30" spans="1:18" x14ac:dyDescent="0.25">
      <c r="A30" s="239">
        <v>2</v>
      </c>
      <c r="B30" s="239">
        <v>0.77777777777777779</v>
      </c>
      <c r="C30" s="239">
        <v>0.55555555555555558</v>
      </c>
      <c r="D30" s="239">
        <v>0.66666666666666663</v>
      </c>
      <c r="E30" s="239">
        <v>0</v>
      </c>
      <c r="F30" s="239">
        <v>1.1111111111111112</v>
      </c>
      <c r="G30" s="239">
        <v>3.6666666666666665</v>
      </c>
      <c r="H30" s="204" t="s">
        <v>11</v>
      </c>
      <c r="I30" s="104">
        <v>9</v>
      </c>
      <c r="K30" s="204" t="s">
        <v>11</v>
      </c>
      <c r="L30" s="275" t="s">
        <v>198</v>
      </c>
      <c r="M30" s="239">
        <v>11</v>
      </c>
      <c r="N30" s="239">
        <v>8</v>
      </c>
      <c r="O30" s="239">
        <v>7</v>
      </c>
      <c r="P30" s="239">
        <v>10</v>
      </c>
      <c r="Q30" s="277">
        <v>5</v>
      </c>
      <c r="R30" s="239">
        <v>11</v>
      </c>
    </row>
    <row r="31" spans="1:18" x14ac:dyDescent="0.25">
      <c r="A31" s="239">
        <v>7.3</v>
      </c>
      <c r="B31" s="239">
        <v>5.4</v>
      </c>
      <c r="C31" s="239">
        <v>1.7</v>
      </c>
      <c r="D31" s="239">
        <v>2.1</v>
      </c>
      <c r="E31" s="239">
        <v>0.4</v>
      </c>
      <c r="F31" s="239">
        <v>3.3</v>
      </c>
      <c r="G31" s="239">
        <v>19.399999999999999</v>
      </c>
      <c r="H31" s="204" t="s">
        <v>1</v>
      </c>
      <c r="I31" s="104">
        <v>10</v>
      </c>
      <c r="K31" s="204" t="s">
        <v>1</v>
      </c>
      <c r="L31" s="273" t="s">
        <v>191</v>
      </c>
      <c r="M31" s="276">
        <v>3</v>
      </c>
      <c r="N31" s="276">
        <v>2</v>
      </c>
      <c r="O31" s="276">
        <v>3</v>
      </c>
      <c r="P31" s="277">
        <v>5</v>
      </c>
      <c r="Q31" s="276">
        <v>2</v>
      </c>
      <c r="R31" s="276">
        <v>3</v>
      </c>
    </row>
    <row r="32" spans="1:18" x14ac:dyDescent="0.25">
      <c r="A32" s="239">
        <v>9.6666666666666661</v>
      </c>
      <c r="B32" s="239">
        <v>2.1666666666666665</v>
      </c>
      <c r="C32" s="239">
        <v>0.83333333333333337</v>
      </c>
      <c r="D32" s="239">
        <v>3.25</v>
      </c>
      <c r="E32" s="239">
        <v>0</v>
      </c>
      <c r="F32" s="239">
        <v>0.75</v>
      </c>
      <c r="G32" s="239">
        <v>17.333333333333332</v>
      </c>
      <c r="H32" s="104" t="s">
        <v>10</v>
      </c>
      <c r="I32" s="104">
        <v>12</v>
      </c>
      <c r="K32" s="104" t="s">
        <v>10</v>
      </c>
      <c r="L32" s="274" t="s">
        <v>178</v>
      </c>
      <c r="M32" s="239">
        <v>9</v>
      </c>
      <c r="N32" s="239">
        <v>6</v>
      </c>
      <c r="O32" s="276">
        <v>1</v>
      </c>
      <c r="P32" s="239">
        <v>11</v>
      </c>
      <c r="Q32" s="239">
        <v>8</v>
      </c>
      <c r="R32" s="277">
        <v>5</v>
      </c>
    </row>
    <row r="33" spans="1:18" x14ac:dyDescent="0.25">
      <c r="A33" s="239">
        <v>1.3333333333333333</v>
      </c>
      <c r="B33" s="239">
        <v>2.0833333333333335</v>
      </c>
      <c r="C33" s="239">
        <v>8.3333333333333329E-2</v>
      </c>
      <c r="D33" s="239">
        <v>0</v>
      </c>
      <c r="E33" s="239">
        <v>0.58333333333333337</v>
      </c>
      <c r="F33" s="239">
        <v>0.41666666666666669</v>
      </c>
      <c r="G33" s="239">
        <v>6.333333333333333</v>
      </c>
      <c r="H33" s="204" t="s">
        <v>12</v>
      </c>
      <c r="I33" s="104">
        <v>12</v>
      </c>
      <c r="K33" s="204" t="s">
        <v>12</v>
      </c>
      <c r="L33" s="275" t="s">
        <v>187</v>
      </c>
      <c r="M33" s="239">
        <v>10</v>
      </c>
      <c r="N33" s="239">
        <v>11</v>
      </c>
      <c r="O33" s="239">
        <v>11</v>
      </c>
      <c r="P33" s="277">
        <v>4</v>
      </c>
      <c r="Q33" s="239">
        <v>11</v>
      </c>
      <c r="R33" s="239">
        <v>10</v>
      </c>
    </row>
    <row r="34" spans="1:18" x14ac:dyDescent="0.25">
      <c r="A34" s="239">
        <v>7.416666666666667</v>
      </c>
      <c r="B34" s="239">
        <v>7.166666666666667</v>
      </c>
      <c r="C34" s="239">
        <v>1.1666666666666667</v>
      </c>
      <c r="D34" s="239">
        <v>0.91666666666666663</v>
      </c>
      <c r="E34" s="239">
        <v>0.75</v>
      </c>
      <c r="F34" s="239">
        <v>3.6666666666666665</v>
      </c>
      <c r="G34" s="239">
        <v>21.666666666666668</v>
      </c>
      <c r="H34" s="104" t="s">
        <v>4</v>
      </c>
      <c r="I34" s="104">
        <v>12</v>
      </c>
      <c r="K34" s="104" t="s">
        <v>4</v>
      </c>
      <c r="L34" s="274" t="s">
        <v>180</v>
      </c>
      <c r="M34" s="276">
        <v>1</v>
      </c>
      <c r="N34" s="277">
        <v>4</v>
      </c>
      <c r="O34" s="239">
        <v>6</v>
      </c>
      <c r="P34" s="276">
        <v>1</v>
      </c>
      <c r="Q34" s="276">
        <v>1</v>
      </c>
      <c r="R34" s="276">
        <v>2</v>
      </c>
    </row>
    <row r="35" spans="1:18" x14ac:dyDescent="0.25">
      <c r="A35" s="239">
        <v>3.4615384615384617</v>
      </c>
      <c r="B35" s="239">
        <v>4.4615384615384617</v>
      </c>
      <c r="C35" s="239">
        <v>0.30769230769230771</v>
      </c>
      <c r="D35" s="239">
        <v>0.38461538461538464</v>
      </c>
      <c r="E35" s="239">
        <v>0.69230769230769229</v>
      </c>
      <c r="F35" s="239">
        <v>0.92307692307692313</v>
      </c>
      <c r="G35" s="239">
        <v>13.538461538461538</v>
      </c>
      <c r="H35" s="104" t="s">
        <v>98</v>
      </c>
      <c r="I35" s="104">
        <v>13</v>
      </c>
      <c r="K35" s="104" t="s">
        <v>98</v>
      </c>
      <c r="L35" s="275" t="s">
        <v>196</v>
      </c>
      <c r="M35" s="277">
        <v>4</v>
      </c>
      <c r="N35" s="239">
        <v>10</v>
      </c>
      <c r="O35" s="239">
        <v>9</v>
      </c>
      <c r="P35" s="276">
        <v>2</v>
      </c>
      <c r="Q35" s="239">
        <v>7</v>
      </c>
      <c r="R35" s="239">
        <v>6</v>
      </c>
    </row>
    <row r="36" spans="1:18" x14ac:dyDescent="0.25">
      <c r="A36" s="239">
        <v>7.0909090909090908</v>
      </c>
      <c r="B36" s="239">
        <v>6.6363636363636367</v>
      </c>
      <c r="C36" s="239">
        <v>0.90909090909090906</v>
      </c>
      <c r="D36" s="239">
        <v>0.63636363636363635</v>
      </c>
      <c r="E36" s="239">
        <v>0.63636363636363635</v>
      </c>
      <c r="F36" s="239">
        <v>1.3636363636363635</v>
      </c>
      <c r="G36" s="239">
        <v>21.818181818181817</v>
      </c>
      <c r="H36" s="104" t="s">
        <v>5</v>
      </c>
      <c r="I36" s="104">
        <v>11</v>
      </c>
      <c r="K36" s="104" t="s">
        <v>5</v>
      </c>
      <c r="L36" s="273" t="s">
        <v>195</v>
      </c>
      <c r="M36" s="276">
        <v>2</v>
      </c>
      <c r="N36" s="277">
        <v>5</v>
      </c>
      <c r="O36" s="239">
        <v>8</v>
      </c>
      <c r="P36" s="276">
        <v>3</v>
      </c>
      <c r="Q36" s="277">
        <v>4</v>
      </c>
      <c r="R36" s="276">
        <v>1</v>
      </c>
    </row>
    <row r="37" spans="1:18" x14ac:dyDescent="0.25">
      <c r="A37" s="239">
        <v>4.1428571428571432</v>
      </c>
      <c r="B37" s="239">
        <v>2.8571428571428572</v>
      </c>
      <c r="C37" s="239">
        <v>0.5714285714285714</v>
      </c>
      <c r="D37" s="239">
        <v>0.14285714285714285</v>
      </c>
      <c r="E37" s="239">
        <v>0.14285714285714285</v>
      </c>
      <c r="F37" s="239">
        <v>0.5714285714285714</v>
      </c>
      <c r="G37" s="239">
        <v>10.285714285714286</v>
      </c>
      <c r="H37" s="204" t="s">
        <v>135</v>
      </c>
      <c r="I37" s="104">
        <v>7</v>
      </c>
      <c r="K37" s="204" t="s">
        <v>135</v>
      </c>
      <c r="L37" s="275" t="s">
        <v>200</v>
      </c>
      <c r="M37" s="239">
        <v>7</v>
      </c>
      <c r="N37" s="239">
        <v>7</v>
      </c>
      <c r="O37" s="239">
        <v>10</v>
      </c>
      <c r="P37" s="239">
        <v>7</v>
      </c>
      <c r="Q37" s="239">
        <v>10</v>
      </c>
      <c r="R37" s="239">
        <v>7</v>
      </c>
    </row>
    <row r="38" spans="1:18" x14ac:dyDescent="0.25">
      <c r="A38" s="242">
        <v>51.846153846153847</v>
      </c>
      <c r="B38" s="242">
        <v>39.153846153846153</v>
      </c>
      <c r="C38" s="242">
        <v>10.538461538461538</v>
      </c>
      <c r="D38" s="242">
        <v>12.538461538461538</v>
      </c>
      <c r="E38" s="242">
        <v>3.7692307692307692</v>
      </c>
      <c r="F38" s="242">
        <v>15.923076923076923</v>
      </c>
      <c r="G38" s="242">
        <v>144.84615384615384</v>
      </c>
      <c r="H38" s="270" t="s">
        <v>34</v>
      </c>
      <c r="I38" s="270">
        <v>13</v>
      </c>
    </row>
  </sheetData>
  <sortState xmlns:xlrd2="http://schemas.microsoft.com/office/spreadsheetml/2017/richdata2" ref="U27:V37">
    <sortCondition ref="U26"/>
  </sortState>
  <mergeCells count="6">
    <mergeCell ref="A2:G2"/>
    <mergeCell ref="H2:I3"/>
    <mergeCell ref="A25:G25"/>
    <mergeCell ref="H25:I26"/>
    <mergeCell ref="K2:R2"/>
    <mergeCell ref="K25:R25"/>
  </mergeCells>
  <pageMargins left="0.7" right="0.7" top="0.75" bottom="0.75" header="0.3" footer="0.3"/>
  <pageSetup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pageSetUpPr fitToPage="1"/>
  </sheetPr>
  <dimension ref="B2:AC25"/>
  <sheetViews>
    <sheetView zoomScaleNormal="100" zoomScaleSheetLayoutView="100" workbookViewId="0">
      <pane ySplit="8" topLeftCell="A9" activePane="bottomLeft" state="frozen"/>
      <selection activeCell="K13" sqref="K13"/>
      <selection pane="bottomLeft" activeCell="K13" sqref="K13"/>
    </sheetView>
  </sheetViews>
  <sheetFormatPr defaultColWidth="8.85546875" defaultRowHeight="15" outlineLevelCol="1" x14ac:dyDescent="0.25"/>
  <cols>
    <col min="1" max="1" width="3.7109375" style="1" customWidth="1"/>
    <col min="2" max="2" width="4.28515625" style="2" customWidth="1"/>
    <col min="3" max="3" width="8.85546875" style="2"/>
    <col min="4" max="6" width="6.28515625" style="2" customWidth="1"/>
    <col min="7" max="7" width="8.85546875" style="2" customWidth="1" outlineLevel="1"/>
    <col min="8" max="10" width="6.28515625" style="2" customWidth="1"/>
    <col min="11" max="11" width="7.7109375" style="2" customWidth="1" outlineLevel="1"/>
    <col min="12" max="15" width="6.28515625" style="2" customWidth="1"/>
    <col min="16" max="19" width="7.7109375" style="2" customWidth="1" outlineLevel="1"/>
    <col min="20" max="20" width="6.28515625" style="2" customWidth="1"/>
    <col min="21" max="21" width="7.7109375" style="2" customWidth="1" outlineLevel="1"/>
    <col min="22" max="24" width="6.28515625" style="2" customWidth="1"/>
    <col min="25" max="25" width="6.28515625" style="2" customWidth="1" outlineLevel="1"/>
    <col min="26" max="28" width="6.28515625" style="2" customWidth="1"/>
    <col min="29" max="29" width="7.7109375" style="2" customWidth="1"/>
    <col min="30" max="16384" width="8.85546875" style="1"/>
  </cols>
  <sheetData>
    <row r="2" spans="2:29" ht="24" customHeight="1" x14ac:dyDescent="0.25">
      <c r="B2" s="3" t="s">
        <v>38</v>
      </c>
    </row>
    <row r="3" spans="2:29" ht="24" customHeight="1" x14ac:dyDescent="0.25">
      <c r="B3" s="3" t="s">
        <v>39</v>
      </c>
    </row>
    <row r="4" spans="2:29" ht="24" customHeight="1" x14ac:dyDescent="0.25">
      <c r="B4" s="3" t="s">
        <v>40</v>
      </c>
    </row>
    <row r="5" spans="2:29" ht="14.45" customHeight="1" thickBot="1" x14ac:dyDescent="0.3">
      <c r="B5" s="3"/>
    </row>
    <row r="6" spans="2:29" ht="13.9" customHeight="1" thickBot="1" x14ac:dyDescent="0.3">
      <c r="B6" s="6"/>
      <c r="C6" s="7"/>
      <c r="D6" s="395" t="s">
        <v>30</v>
      </c>
      <c r="E6" s="396"/>
      <c r="F6" s="396"/>
      <c r="G6" s="396"/>
      <c r="H6" s="396"/>
      <c r="I6" s="396"/>
      <c r="J6" s="396"/>
      <c r="K6" s="396"/>
      <c r="L6" s="396"/>
      <c r="M6" s="396"/>
      <c r="N6" s="396"/>
      <c r="O6" s="396"/>
      <c r="P6" s="396"/>
      <c r="Q6" s="396"/>
      <c r="R6" s="396"/>
      <c r="S6" s="396"/>
      <c r="T6" s="396"/>
      <c r="U6" s="396"/>
      <c r="V6" s="396"/>
      <c r="W6" s="397"/>
      <c r="X6" s="398" t="s">
        <v>31</v>
      </c>
      <c r="Y6" s="399"/>
      <c r="Z6" s="399"/>
      <c r="AA6" s="400"/>
      <c r="AB6" s="401" t="s">
        <v>32</v>
      </c>
      <c r="AC6" s="402"/>
    </row>
    <row r="7" spans="2:29" ht="15.75" x14ac:dyDescent="0.25">
      <c r="B7" s="403" t="s">
        <v>25</v>
      </c>
      <c r="C7" s="404" t="s">
        <v>24</v>
      </c>
      <c r="D7" s="348" t="s">
        <v>35</v>
      </c>
      <c r="E7" s="345"/>
      <c r="F7" s="335"/>
      <c r="G7" s="394" t="s">
        <v>22</v>
      </c>
      <c r="H7" s="339" t="s">
        <v>36</v>
      </c>
      <c r="I7" s="345"/>
      <c r="J7" s="335"/>
      <c r="K7" s="394" t="s">
        <v>23</v>
      </c>
      <c r="L7" s="394" t="s">
        <v>15</v>
      </c>
      <c r="M7" s="339" t="s">
        <v>28</v>
      </c>
      <c r="N7" s="345"/>
      <c r="O7" s="335"/>
      <c r="P7" s="394" t="s">
        <v>29</v>
      </c>
      <c r="Q7" s="405" t="s">
        <v>26</v>
      </c>
      <c r="R7" s="339" t="s">
        <v>45</v>
      </c>
      <c r="S7" s="345"/>
      <c r="T7" s="335"/>
      <c r="U7" s="349" t="s">
        <v>21</v>
      </c>
      <c r="V7" s="394" t="s">
        <v>16</v>
      </c>
      <c r="W7" s="408" t="s">
        <v>41</v>
      </c>
      <c r="X7" s="409" t="s">
        <v>42</v>
      </c>
      <c r="Y7" s="410" t="s">
        <v>43</v>
      </c>
      <c r="Z7" s="394" t="s">
        <v>17</v>
      </c>
      <c r="AA7" s="407" t="s">
        <v>18</v>
      </c>
      <c r="AB7" s="411" t="s">
        <v>44</v>
      </c>
      <c r="AC7" s="407" t="s">
        <v>27</v>
      </c>
    </row>
    <row r="8" spans="2:29" ht="15.75" x14ac:dyDescent="0.25">
      <c r="B8" s="378"/>
      <c r="C8" s="375"/>
      <c r="D8" s="12" t="s">
        <v>19</v>
      </c>
      <c r="E8" s="13" t="s">
        <v>20</v>
      </c>
      <c r="F8" s="13" t="s">
        <v>48</v>
      </c>
      <c r="G8" s="374"/>
      <c r="H8" s="13" t="s">
        <v>19</v>
      </c>
      <c r="I8" s="13" t="s">
        <v>20</v>
      </c>
      <c r="J8" s="13" t="s">
        <v>48</v>
      </c>
      <c r="K8" s="374"/>
      <c r="L8" s="374"/>
      <c r="M8" s="13" t="s">
        <v>19</v>
      </c>
      <c r="N8" s="13" t="s">
        <v>20</v>
      </c>
      <c r="O8" s="13" t="s">
        <v>48</v>
      </c>
      <c r="P8" s="374"/>
      <c r="Q8" s="394"/>
      <c r="R8" s="13" t="s">
        <v>46</v>
      </c>
      <c r="S8" s="13" t="s">
        <v>47</v>
      </c>
      <c r="T8" s="13" t="s">
        <v>48</v>
      </c>
      <c r="U8" s="406"/>
      <c r="V8" s="374"/>
      <c r="W8" s="375"/>
      <c r="X8" s="378"/>
      <c r="Y8" s="374"/>
      <c r="Z8" s="374"/>
      <c r="AA8" s="404"/>
      <c r="AB8" s="403"/>
      <c r="AC8" s="404"/>
    </row>
    <row r="9" spans="2:29" ht="30" customHeight="1" x14ac:dyDescent="0.25">
      <c r="B9" s="9">
        <v>1</v>
      </c>
      <c r="C9" s="8" t="s">
        <v>13</v>
      </c>
      <c r="D9" s="14"/>
      <c r="E9" s="15"/>
      <c r="F9" s="15"/>
      <c r="G9" s="16"/>
      <c r="H9" s="15"/>
      <c r="I9" s="15"/>
      <c r="J9" s="15"/>
      <c r="K9" s="16"/>
      <c r="L9" s="15"/>
      <c r="M9" s="15"/>
      <c r="N9" s="15"/>
      <c r="O9" s="15"/>
      <c r="P9" s="16"/>
      <c r="Q9" s="17"/>
      <c r="R9" s="17"/>
      <c r="S9" s="17"/>
      <c r="T9" s="17"/>
      <c r="U9" s="16"/>
      <c r="V9" s="15"/>
      <c r="W9" s="18"/>
      <c r="X9" s="14"/>
      <c r="Y9" s="17"/>
      <c r="Z9" s="15"/>
      <c r="AA9" s="18"/>
      <c r="AB9" s="14"/>
      <c r="AC9" s="18"/>
    </row>
    <row r="10" spans="2:29" ht="30" customHeight="1" x14ac:dyDescent="0.25">
      <c r="B10" s="9">
        <v>2</v>
      </c>
      <c r="C10" s="8" t="s">
        <v>0</v>
      </c>
      <c r="D10" s="14"/>
      <c r="E10" s="15"/>
      <c r="F10" s="15"/>
      <c r="G10" s="16"/>
      <c r="H10" s="15"/>
      <c r="I10" s="15"/>
      <c r="J10" s="15"/>
      <c r="K10" s="16"/>
      <c r="L10" s="15"/>
      <c r="M10" s="15"/>
      <c r="N10" s="15"/>
      <c r="O10" s="15"/>
      <c r="P10" s="16"/>
      <c r="Q10" s="17"/>
      <c r="R10" s="17"/>
      <c r="S10" s="17"/>
      <c r="T10" s="17"/>
      <c r="U10" s="16"/>
      <c r="V10" s="15"/>
      <c r="W10" s="18"/>
      <c r="X10" s="14"/>
      <c r="Y10" s="17"/>
      <c r="Z10" s="15"/>
      <c r="AA10" s="18"/>
      <c r="AB10" s="14"/>
      <c r="AC10" s="18"/>
    </row>
    <row r="11" spans="2:29" ht="30" customHeight="1" x14ac:dyDescent="0.25">
      <c r="B11" s="9">
        <v>3</v>
      </c>
      <c r="C11" s="8" t="s">
        <v>14</v>
      </c>
      <c r="D11" s="14"/>
      <c r="E11" s="15"/>
      <c r="F11" s="15"/>
      <c r="G11" s="16"/>
      <c r="H11" s="15"/>
      <c r="I11" s="15"/>
      <c r="J11" s="15"/>
      <c r="K11" s="16"/>
      <c r="L11" s="15"/>
      <c r="M11" s="15"/>
      <c r="N11" s="15"/>
      <c r="O11" s="15"/>
      <c r="P11" s="16"/>
      <c r="Q11" s="17"/>
      <c r="R11" s="17"/>
      <c r="S11" s="17"/>
      <c r="T11" s="17"/>
      <c r="U11" s="16"/>
      <c r="V11" s="15"/>
      <c r="W11" s="18"/>
      <c r="X11" s="14"/>
      <c r="Y11" s="17"/>
      <c r="Z11" s="15"/>
      <c r="AA11" s="18"/>
      <c r="AB11" s="14"/>
      <c r="AC11" s="18"/>
    </row>
    <row r="12" spans="2:29" ht="30" customHeight="1" x14ac:dyDescent="0.25">
      <c r="B12" s="9">
        <v>4</v>
      </c>
      <c r="C12" s="8" t="s">
        <v>9</v>
      </c>
      <c r="D12" s="14"/>
      <c r="E12" s="15"/>
      <c r="F12" s="15"/>
      <c r="G12" s="16"/>
      <c r="H12" s="15"/>
      <c r="I12" s="15"/>
      <c r="J12" s="15"/>
      <c r="K12" s="16"/>
      <c r="L12" s="15"/>
      <c r="M12" s="15"/>
      <c r="N12" s="15"/>
      <c r="O12" s="15"/>
      <c r="P12" s="16"/>
      <c r="Q12" s="17"/>
      <c r="R12" s="17"/>
      <c r="S12" s="17"/>
      <c r="T12" s="17"/>
      <c r="U12" s="16"/>
      <c r="V12" s="15"/>
      <c r="W12" s="18"/>
      <c r="X12" s="14"/>
      <c r="Y12" s="17"/>
      <c r="Z12" s="15"/>
      <c r="AA12" s="18"/>
      <c r="AB12" s="14"/>
      <c r="AC12" s="18"/>
    </row>
    <row r="13" spans="2:29" ht="30" customHeight="1" x14ac:dyDescent="0.25">
      <c r="B13" s="9">
        <v>5</v>
      </c>
      <c r="C13" s="8" t="s">
        <v>8</v>
      </c>
      <c r="D13" s="14"/>
      <c r="E13" s="15"/>
      <c r="F13" s="15"/>
      <c r="G13" s="16"/>
      <c r="H13" s="15"/>
      <c r="I13" s="15"/>
      <c r="J13" s="15"/>
      <c r="K13" s="16"/>
      <c r="L13" s="15"/>
      <c r="M13" s="15"/>
      <c r="N13" s="15"/>
      <c r="O13" s="15"/>
      <c r="P13" s="16"/>
      <c r="Q13" s="17"/>
      <c r="R13" s="17"/>
      <c r="S13" s="17"/>
      <c r="T13" s="17"/>
      <c r="U13" s="16"/>
      <c r="V13" s="15"/>
      <c r="W13" s="18"/>
      <c r="X13" s="14"/>
      <c r="Y13" s="17"/>
      <c r="Z13" s="15"/>
      <c r="AA13" s="18"/>
      <c r="AB13" s="14"/>
      <c r="AC13" s="18"/>
    </row>
    <row r="14" spans="2:29" ht="30" customHeight="1" x14ac:dyDescent="0.25">
      <c r="B14" s="9">
        <v>6</v>
      </c>
      <c r="C14" s="8" t="s">
        <v>2</v>
      </c>
      <c r="D14" s="14"/>
      <c r="E14" s="15"/>
      <c r="F14" s="15"/>
      <c r="G14" s="16"/>
      <c r="H14" s="15"/>
      <c r="I14" s="15"/>
      <c r="J14" s="15"/>
      <c r="K14" s="16"/>
      <c r="L14" s="15"/>
      <c r="M14" s="15"/>
      <c r="N14" s="15"/>
      <c r="O14" s="15"/>
      <c r="P14" s="16"/>
      <c r="Q14" s="17"/>
      <c r="R14" s="17"/>
      <c r="S14" s="17"/>
      <c r="T14" s="17"/>
      <c r="U14" s="16"/>
      <c r="V14" s="15"/>
      <c r="W14" s="18"/>
      <c r="X14" s="14"/>
      <c r="Y14" s="17"/>
      <c r="Z14" s="15"/>
      <c r="AA14" s="18"/>
      <c r="AB14" s="14"/>
      <c r="AC14" s="18"/>
    </row>
    <row r="15" spans="2:29" ht="30" customHeight="1" x14ac:dyDescent="0.25">
      <c r="B15" s="9">
        <v>7</v>
      </c>
      <c r="C15" s="8" t="s">
        <v>11</v>
      </c>
      <c r="D15" s="14"/>
      <c r="E15" s="15"/>
      <c r="F15" s="15"/>
      <c r="G15" s="16"/>
      <c r="H15" s="15"/>
      <c r="I15" s="15"/>
      <c r="J15" s="15"/>
      <c r="K15" s="16"/>
      <c r="L15" s="15"/>
      <c r="M15" s="15"/>
      <c r="N15" s="15"/>
      <c r="O15" s="15"/>
      <c r="P15" s="16"/>
      <c r="Q15" s="17"/>
      <c r="R15" s="17"/>
      <c r="S15" s="17"/>
      <c r="T15" s="17"/>
      <c r="U15" s="16"/>
      <c r="V15" s="15"/>
      <c r="W15" s="18"/>
      <c r="X15" s="14"/>
      <c r="Y15" s="17"/>
      <c r="Z15" s="15"/>
      <c r="AA15" s="18"/>
      <c r="AB15" s="14"/>
      <c r="AC15" s="18"/>
    </row>
    <row r="16" spans="2:29" ht="30" customHeight="1" x14ac:dyDescent="0.25">
      <c r="B16" s="9">
        <v>8</v>
      </c>
      <c r="C16" s="8" t="s">
        <v>1</v>
      </c>
      <c r="D16" s="14"/>
      <c r="E16" s="15"/>
      <c r="F16" s="15"/>
      <c r="G16" s="16"/>
      <c r="H16" s="15"/>
      <c r="I16" s="15"/>
      <c r="J16" s="15"/>
      <c r="K16" s="16"/>
      <c r="L16" s="15"/>
      <c r="M16" s="15"/>
      <c r="N16" s="15"/>
      <c r="O16" s="15"/>
      <c r="P16" s="16"/>
      <c r="Q16" s="17"/>
      <c r="R16" s="17"/>
      <c r="S16" s="17"/>
      <c r="T16" s="17"/>
      <c r="U16" s="16"/>
      <c r="V16" s="15"/>
      <c r="W16" s="18"/>
      <c r="X16" s="14"/>
      <c r="Y16" s="17"/>
      <c r="Z16" s="15"/>
      <c r="AA16" s="18"/>
      <c r="AB16" s="14"/>
      <c r="AC16" s="18"/>
    </row>
    <row r="17" spans="2:29" ht="30" customHeight="1" x14ac:dyDescent="0.25">
      <c r="B17" s="9">
        <v>9</v>
      </c>
      <c r="C17" s="8" t="s">
        <v>3</v>
      </c>
      <c r="D17" s="14"/>
      <c r="E17" s="15"/>
      <c r="F17" s="15"/>
      <c r="G17" s="16"/>
      <c r="H17" s="15"/>
      <c r="I17" s="15"/>
      <c r="J17" s="15"/>
      <c r="K17" s="16"/>
      <c r="L17" s="15"/>
      <c r="M17" s="15"/>
      <c r="N17" s="15"/>
      <c r="O17" s="15"/>
      <c r="P17" s="16"/>
      <c r="Q17" s="17"/>
      <c r="R17" s="17"/>
      <c r="S17" s="17"/>
      <c r="T17" s="17"/>
      <c r="U17" s="16"/>
      <c r="V17" s="15"/>
      <c r="W17" s="18"/>
      <c r="X17" s="14"/>
      <c r="Y17" s="17"/>
      <c r="Z17" s="15"/>
      <c r="AA17" s="18"/>
      <c r="AB17" s="14"/>
      <c r="AC17" s="18"/>
    </row>
    <row r="18" spans="2:29" ht="30" customHeight="1" x14ac:dyDescent="0.25">
      <c r="B18" s="9">
        <v>10</v>
      </c>
      <c r="C18" s="8" t="s">
        <v>10</v>
      </c>
      <c r="D18" s="14"/>
      <c r="E18" s="15"/>
      <c r="F18" s="15"/>
      <c r="G18" s="16"/>
      <c r="H18" s="15"/>
      <c r="I18" s="15"/>
      <c r="J18" s="15"/>
      <c r="K18" s="16"/>
      <c r="L18" s="15"/>
      <c r="M18" s="15"/>
      <c r="N18" s="15"/>
      <c r="O18" s="15"/>
      <c r="P18" s="16"/>
      <c r="Q18" s="17"/>
      <c r="R18" s="17"/>
      <c r="S18" s="17"/>
      <c r="T18" s="17"/>
      <c r="U18" s="16"/>
      <c r="V18" s="15"/>
      <c r="W18" s="18"/>
      <c r="X18" s="14"/>
      <c r="Y18" s="17"/>
      <c r="Z18" s="15"/>
      <c r="AA18" s="18"/>
      <c r="AB18" s="14"/>
      <c r="AC18" s="18"/>
    </row>
    <row r="19" spans="2:29" ht="30" customHeight="1" x14ac:dyDescent="0.25">
      <c r="B19" s="9">
        <v>11</v>
      </c>
      <c r="C19" s="8" t="s">
        <v>12</v>
      </c>
      <c r="D19" s="14"/>
      <c r="E19" s="15"/>
      <c r="F19" s="15"/>
      <c r="G19" s="16"/>
      <c r="H19" s="15"/>
      <c r="I19" s="15"/>
      <c r="J19" s="15"/>
      <c r="K19" s="16"/>
      <c r="L19" s="15"/>
      <c r="M19" s="15"/>
      <c r="N19" s="15"/>
      <c r="O19" s="15"/>
      <c r="P19" s="16"/>
      <c r="Q19" s="17"/>
      <c r="R19" s="17"/>
      <c r="S19" s="17"/>
      <c r="T19" s="17"/>
      <c r="U19" s="16"/>
      <c r="V19" s="15"/>
      <c r="W19" s="18"/>
      <c r="X19" s="14"/>
      <c r="Y19" s="17"/>
      <c r="Z19" s="15"/>
      <c r="AA19" s="18"/>
      <c r="AB19" s="14"/>
      <c r="AC19" s="18"/>
    </row>
    <row r="20" spans="2:29" ht="30" customHeight="1" x14ac:dyDescent="0.25">
      <c r="B20" s="9">
        <v>12</v>
      </c>
      <c r="C20" s="8" t="s">
        <v>7</v>
      </c>
      <c r="D20" s="14"/>
      <c r="E20" s="15"/>
      <c r="F20" s="15"/>
      <c r="G20" s="16"/>
      <c r="H20" s="15"/>
      <c r="I20" s="15"/>
      <c r="J20" s="15"/>
      <c r="K20" s="16"/>
      <c r="L20" s="15"/>
      <c r="M20" s="15"/>
      <c r="N20" s="15"/>
      <c r="O20" s="15"/>
      <c r="P20" s="16"/>
      <c r="Q20" s="17"/>
      <c r="R20" s="17"/>
      <c r="S20" s="17"/>
      <c r="T20" s="17"/>
      <c r="U20" s="16"/>
      <c r="V20" s="15"/>
      <c r="W20" s="18"/>
      <c r="X20" s="14"/>
      <c r="Y20" s="17"/>
      <c r="Z20" s="15"/>
      <c r="AA20" s="18"/>
      <c r="AB20" s="14"/>
      <c r="AC20" s="18"/>
    </row>
    <row r="21" spans="2:29" ht="30" customHeight="1" x14ac:dyDescent="0.25">
      <c r="B21" s="9">
        <v>13</v>
      </c>
      <c r="C21" s="8" t="s">
        <v>4</v>
      </c>
      <c r="D21" s="14"/>
      <c r="E21" s="15"/>
      <c r="F21" s="15"/>
      <c r="G21" s="16"/>
      <c r="H21" s="15"/>
      <c r="I21" s="15"/>
      <c r="J21" s="15"/>
      <c r="K21" s="16"/>
      <c r="L21" s="15"/>
      <c r="M21" s="15"/>
      <c r="N21" s="15"/>
      <c r="O21" s="15"/>
      <c r="P21" s="16"/>
      <c r="Q21" s="17"/>
      <c r="R21" s="17"/>
      <c r="S21" s="17"/>
      <c r="T21" s="17"/>
      <c r="U21" s="16"/>
      <c r="V21" s="15"/>
      <c r="W21" s="18"/>
      <c r="X21" s="14"/>
      <c r="Y21" s="17"/>
      <c r="Z21" s="15"/>
      <c r="AA21" s="18"/>
      <c r="AB21" s="14"/>
      <c r="AC21" s="18"/>
    </row>
    <row r="22" spans="2:29" ht="30" customHeight="1" x14ac:dyDescent="0.25">
      <c r="B22" s="9">
        <v>14</v>
      </c>
      <c r="C22" s="8" t="s">
        <v>5</v>
      </c>
      <c r="D22" s="14"/>
      <c r="E22" s="15"/>
      <c r="F22" s="15"/>
      <c r="G22" s="16"/>
      <c r="H22" s="15"/>
      <c r="I22" s="15"/>
      <c r="J22" s="15"/>
      <c r="K22" s="16"/>
      <c r="L22" s="15"/>
      <c r="M22" s="15"/>
      <c r="N22" s="15"/>
      <c r="O22" s="15"/>
      <c r="P22" s="16"/>
      <c r="Q22" s="17"/>
      <c r="R22" s="17"/>
      <c r="S22" s="17"/>
      <c r="T22" s="17"/>
      <c r="U22" s="16"/>
      <c r="V22" s="15"/>
      <c r="W22" s="18"/>
      <c r="X22" s="14"/>
      <c r="Y22" s="17"/>
      <c r="Z22" s="15"/>
      <c r="AA22" s="18"/>
      <c r="AB22" s="14"/>
      <c r="AC22" s="18"/>
    </row>
    <row r="23" spans="2:29" ht="30" customHeight="1" x14ac:dyDescent="0.25">
      <c r="B23" s="9">
        <v>15</v>
      </c>
      <c r="C23" s="8" t="s">
        <v>6</v>
      </c>
      <c r="D23" s="14"/>
      <c r="E23" s="15"/>
      <c r="F23" s="15"/>
      <c r="G23" s="16"/>
      <c r="H23" s="15"/>
      <c r="I23" s="15"/>
      <c r="J23" s="15"/>
      <c r="K23" s="16"/>
      <c r="L23" s="15"/>
      <c r="M23" s="15"/>
      <c r="N23" s="15"/>
      <c r="O23" s="15"/>
      <c r="P23" s="16"/>
      <c r="Q23" s="17"/>
      <c r="R23" s="17"/>
      <c r="S23" s="17"/>
      <c r="T23" s="17"/>
      <c r="U23" s="16"/>
      <c r="V23" s="15"/>
      <c r="W23" s="18"/>
      <c r="X23" s="14"/>
      <c r="Y23" s="17"/>
      <c r="Z23" s="15"/>
      <c r="AA23" s="18"/>
      <c r="AB23" s="14"/>
      <c r="AC23" s="18"/>
    </row>
    <row r="24" spans="2:29" ht="27" customHeight="1" thickBot="1" x14ac:dyDescent="0.3">
      <c r="B24" s="19" t="s">
        <v>33</v>
      </c>
      <c r="C24" s="20" t="s">
        <v>34</v>
      </c>
      <c r="D24" s="19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0"/>
      <c r="X24" s="19"/>
      <c r="Y24" s="21"/>
      <c r="Z24" s="21"/>
      <c r="AA24" s="20"/>
      <c r="AB24" s="19"/>
      <c r="AC24" s="20"/>
    </row>
    <row r="25" spans="2:29" ht="31.15" customHeight="1" x14ac:dyDescent="0.25">
      <c r="AC25" s="22" t="s">
        <v>49</v>
      </c>
    </row>
  </sheetData>
  <mergeCells count="23">
    <mergeCell ref="AC7:AC8"/>
    <mergeCell ref="W7:W8"/>
    <mergeCell ref="X7:X8"/>
    <mergeCell ref="Y7:Y8"/>
    <mergeCell ref="Z7:Z8"/>
    <mergeCell ref="AA7:AA8"/>
    <mergeCell ref="AB7:AB8"/>
    <mergeCell ref="V7:V8"/>
    <mergeCell ref="D6:W6"/>
    <mergeCell ref="X6:AA6"/>
    <mergeCell ref="AB6:AC6"/>
    <mergeCell ref="B7:B8"/>
    <mergeCell ref="C7:C8"/>
    <mergeCell ref="D7:F7"/>
    <mergeCell ref="G7:G8"/>
    <mergeCell ref="H7:J7"/>
    <mergeCell ref="K7:K8"/>
    <mergeCell ref="L7:L8"/>
    <mergeCell ref="M7:O7"/>
    <mergeCell ref="P7:P8"/>
    <mergeCell ref="Q7:Q8"/>
    <mergeCell ref="R7:T7"/>
    <mergeCell ref="U7:U8"/>
  </mergeCells>
  <printOptions horizontalCentered="1"/>
  <pageMargins left="0.25" right="0.25" top="0.25" bottom="0.25" header="0" footer="0"/>
  <pageSetup paperSize="9" scale="76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D33"/>
  <sheetViews>
    <sheetView showGridLines="0" zoomScale="55" zoomScaleNormal="55" workbookViewId="0">
      <pane ySplit="7" topLeftCell="A8" activePane="bottomLeft" state="frozen"/>
      <selection pane="bottomLeft" activeCell="AS10" sqref="AS10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6.5703125" style="2" bestFit="1" customWidth="1"/>
    <col min="5" max="6" width="12.5703125" style="2" customWidth="1"/>
    <col min="7" max="7" width="14.42578125" style="2" customWidth="1"/>
    <col min="8" max="8" width="13.28515625" style="2" customWidth="1"/>
    <col min="9" max="9" width="13" style="2" customWidth="1"/>
    <col min="10" max="10" width="11.28515625" style="2" customWidth="1"/>
    <col min="11" max="12" width="7.7109375" style="2" customWidth="1"/>
    <col min="13" max="13" width="6.28515625" style="2" customWidth="1"/>
    <col min="14" max="14" width="7.7109375" style="2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52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50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51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31" t="s">
        <v>46</v>
      </c>
      <c r="L7" s="26" t="s">
        <v>47</v>
      </c>
      <c r="M7" s="26" t="s">
        <v>48</v>
      </c>
      <c r="N7" s="350"/>
      <c r="O7" s="25" t="s">
        <v>19</v>
      </c>
      <c r="P7" s="26" t="s">
        <v>20</v>
      </c>
      <c r="Q7" s="26" t="s">
        <v>48</v>
      </c>
      <c r="R7" s="330"/>
      <c r="S7" s="26" t="s">
        <v>19</v>
      </c>
      <c r="T7" s="26" t="s">
        <v>20</v>
      </c>
      <c r="U7" s="26" t="s">
        <v>48</v>
      </c>
      <c r="V7" s="330"/>
      <c r="W7" s="26" t="s">
        <v>19</v>
      </c>
      <c r="X7" s="26" t="s">
        <v>20</v>
      </c>
      <c r="Y7" s="26" t="s">
        <v>48</v>
      </c>
      <c r="Z7" s="330"/>
      <c r="AA7" s="330"/>
      <c r="AB7" s="330"/>
      <c r="AC7" s="347"/>
      <c r="AD7" s="341"/>
    </row>
    <row r="8" spans="2:30" ht="30" customHeight="1" x14ac:dyDescent="0.25">
      <c r="B8" s="36">
        <v>11</v>
      </c>
      <c r="C8" s="37" t="s">
        <v>12</v>
      </c>
      <c r="D8" s="38">
        <f t="shared" ref="D8:D22" si="0">O8*2+S8*3+W8</f>
        <v>4</v>
      </c>
      <c r="E8" s="38">
        <f t="shared" ref="E8:E22" si="1">AB8+AA8</f>
        <v>10</v>
      </c>
      <c r="F8" s="38">
        <v>1</v>
      </c>
      <c r="G8" s="38">
        <v>0</v>
      </c>
      <c r="H8" s="38">
        <v>1</v>
      </c>
      <c r="I8" s="39">
        <v>1</v>
      </c>
      <c r="J8" s="78">
        <f t="shared" ref="J8:J22" si="2">D8+2*E8+F8+G8+2*H8-I8</f>
        <v>26</v>
      </c>
      <c r="K8" s="40">
        <f t="shared" ref="K8:K22" si="3">O8+S8+W8</f>
        <v>2</v>
      </c>
      <c r="L8" s="41">
        <f t="shared" ref="L8:L22" si="4">P8+T8+X8</f>
        <v>3</v>
      </c>
      <c r="M8" s="41">
        <f t="shared" ref="M8:M22" si="5">K8+L8</f>
        <v>5</v>
      </c>
      <c r="N8" s="42">
        <f t="shared" ref="N8:N23" si="6">IF(M8=0,0,(K8/(K8+L8)*100))</f>
        <v>40</v>
      </c>
      <c r="O8" s="43">
        <v>2</v>
      </c>
      <c r="P8" s="44">
        <v>3</v>
      </c>
      <c r="Q8" s="44">
        <f t="shared" ref="Q8:Q22" si="7">P8+O8</f>
        <v>5</v>
      </c>
      <c r="R8" s="45">
        <f t="shared" ref="R8:R23" si="8">IF(Q8=0,0,(O8/(O8+P8)*100))</f>
        <v>40</v>
      </c>
      <c r="S8" s="41">
        <v>0</v>
      </c>
      <c r="T8" s="41">
        <v>0</v>
      </c>
      <c r="U8" s="41">
        <f t="shared" ref="U8:U22" si="9">T8+S8</f>
        <v>0</v>
      </c>
      <c r="V8" s="42">
        <f t="shared" ref="V8:V23" si="10">IF(U8=0,0,(S8/(S8+T8)*100))</f>
        <v>0</v>
      </c>
      <c r="W8" s="44">
        <v>0</v>
      </c>
      <c r="X8" s="44">
        <v>0</v>
      </c>
      <c r="Y8" s="44">
        <v>0</v>
      </c>
      <c r="Z8" s="45">
        <f t="shared" ref="Z8:Z23" si="11">IF(Y8=0,0,(W8/(W8+X8)*100))</f>
        <v>0</v>
      </c>
      <c r="AA8" s="38">
        <v>3</v>
      </c>
      <c r="AB8" s="38">
        <v>7</v>
      </c>
      <c r="AC8" s="46">
        <v>0</v>
      </c>
      <c r="AD8" s="39" t="s">
        <v>53</v>
      </c>
    </row>
    <row r="9" spans="2:30" ht="30" customHeight="1" x14ac:dyDescent="0.25">
      <c r="B9" s="10">
        <v>2</v>
      </c>
      <c r="C9" s="11" t="s">
        <v>0</v>
      </c>
      <c r="D9" s="47">
        <f t="shared" si="0"/>
        <v>4</v>
      </c>
      <c r="E9" s="47">
        <f t="shared" si="1"/>
        <v>7</v>
      </c>
      <c r="F9" s="47">
        <v>4</v>
      </c>
      <c r="G9" s="47">
        <v>0</v>
      </c>
      <c r="H9" s="47">
        <v>1</v>
      </c>
      <c r="I9" s="48">
        <v>1</v>
      </c>
      <c r="J9" s="79">
        <f t="shared" si="2"/>
        <v>23</v>
      </c>
      <c r="K9" s="49">
        <f t="shared" si="3"/>
        <v>2</v>
      </c>
      <c r="L9" s="50">
        <f t="shared" si="4"/>
        <v>6</v>
      </c>
      <c r="M9" s="50">
        <f t="shared" si="5"/>
        <v>8</v>
      </c>
      <c r="N9" s="51">
        <f t="shared" si="6"/>
        <v>25</v>
      </c>
      <c r="O9" s="52">
        <v>2</v>
      </c>
      <c r="P9" s="53">
        <v>6</v>
      </c>
      <c r="Q9" s="53">
        <f t="shared" si="7"/>
        <v>8</v>
      </c>
      <c r="R9" s="54">
        <f t="shared" si="8"/>
        <v>25</v>
      </c>
      <c r="S9" s="50">
        <v>0</v>
      </c>
      <c r="T9" s="50">
        <v>0</v>
      </c>
      <c r="U9" s="50">
        <f t="shared" si="9"/>
        <v>0</v>
      </c>
      <c r="V9" s="51">
        <f t="shared" si="10"/>
        <v>0</v>
      </c>
      <c r="W9" s="53">
        <v>0</v>
      </c>
      <c r="X9" s="53">
        <v>0</v>
      </c>
      <c r="Y9" s="53">
        <v>0</v>
      </c>
      <c r="Z9" s="54">
        <f t="shared" si="11"/>
        <v>0</v>
      </c>
      <c r="AA9" s="47">
        <v>3</v>
      </c>
      <c r="AB9" s="47">
        <v>4</v>
      </c>
      <c r="AC9" s="55">
        <v>1</v>
      </c>
      <c r="AD9" s="48" t="s">
        <v>53</v>
      </c>
    </row>
    <row r="10" spans="2:30" ht="30" customHeight="1" x14ac:dyDescent="0.25">
      <c r="B10" s="10">
        <v>13</v>
      </c>
      <c r="C10" s="11" t="s">
        <v>4</v>
      </c>
      <c r="D10" s="47">
        <f t="shared" si="0"/>
        <v>6</v>
      </c>
      <c r="E10" s="47">
        <f t="shared" si="1"/>
        <v>7</v>
      </c>
      <c r="F10" s="47">
        <v>2</v>
      </c>
      <c r="G10" s="47">
        <v>0</v>
      </c>
      <c r="H10" s="47">
        <v>0</v>
      </c>
      <c r="I10" s="48">
        <v>3</v>
      </c>
      <c r="J10" s="79">
        <f t="shared" si="2"/>
        <v>19</v>
      </c>
      <c r="K10" s="49">
        <f t="shared" si="3"/>
        <v>3</v>
      </c>
      <c r="L10" s="50">
        <f t="shared" si="4"/>
        <v>3</v>
      </c>
      <c r="M10" s="50">
        <f t="shared" si="5"/>
        <v>6</v>
      </c>
      <c r="N10" s="51">
        <f t="shared" si="6"/>
        <v>50</v>
      </c>
      <c r="O10" s="52">
        <v>3</v>
      </c>
      <c r="P10" s="53">
        <v>3</v>
      </c>
      <c r="Q10" s="53">
        <f t="shared" si="7"/>
        <v>6</v>
      </c>
      <c r="R10" s="54">
        <f t="shared" si="8"/>
        <v>50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0</v>
      </c>
      <c r="X10" s="53">
        <v>0</v>
      </c>
      <c r="Y10" s="53">
        <v>0</v>
      </c>
      <c r="Z10" s="54">
        <f t="shared" si="11"/>
        <v>0</v>
      </c>
      <c r="AA10" s="47">
        <v>5</v>
      </c>
      <c r="AB10" s="47">
        <v>2</v>
      </c>
      <c r="AC10" s="55">
        <v>1</v>
      </c>
      <c r="AD10" s="48" t="s">
        <v>53</v>
      </c>
    </row>
    <row r="11" spans="2:30" ht="30" customHeight="1" x14ac:dyDescent="0.25">
      <c r="B11" s="10">
        <v>14</v>
      </c>
      <c r="C11" s="11" t="s">
        <v>5</v>
      </c>
      <c r="D11" s="47">
        <f t="shared" si="0"/>
        <v>6</v>
      </c>
      <c r="E11" s="47">
        <f t="shared" si="1"/>
        <v>7</v>
      </c>
      <c r="F11" s="47">
        <v>0</v>
      </c>
      <c r="G11" s="47">
        <v>0</v>
      </c>
      <c r="H11" s="47">
        <v>1</v>
      </c>
      <c r="I11" s="48">
        <v>3</v>
      </c>
      <c r="J11" s="79">
        <f t="shared" si="2"/>
        <v>19</v>
      </c>
      <c r="K11" s="49">
        <f t="shared" si="3"/>
        <v>3</v>
      </c>
      <c r="L11" s="50">
        <f t="shared" si="4"/>
        <v>6</v>
      </c>
      <c r="M11" s="50">
        <f t="shared" si="5"/>
        <v>9</v>
      </c>
      <c r="N11" s="51">
        <f t="shared" si="6"/>
        <v>33.333333333333329</v>
      </c>
      <c r="O11" s="52">
        <v>3</v>
      </c>
      <c r="P11" s="53">
        <v>6</v>
      </c>
      <c r="Q11" s="53">
        <f t="shared" si="7"/>
        <v>9</v>
      </c>
      <c r="R11" s="54">
        <f t="shared" si="8"/>
        <v>33.333333333333329</v>
      </c>
      <c r="S11" s="50">
        <v>0</v>
      </c>
      <c r="T11" s="50">
        <v>0</v>
      </c>
      <c r="U11" s="50">
        <f t="shared" si="9"/>
        <v>0</v>
      </c>
      <c r="V11" s="51">
        <f t="shared" si="10"/>
        <v>0</v>
      </c>
      <c r="W11" s="53">
        <v>0</v>
      </c>
      <c r="X11" s="53">
        <v>0</v>
      </c>
      <c r="Y11" s="53">
        <v>0</v>
      </c>
      <c r="Z11" s="54">
        <f t="shared" si="11"/>
        <v>0</v>
      </c>
      <c r="AA11" s="47">
        <v>2</v>
      </c>
      <c r="AB11" s="47">
        <v>5</v>
      </c>
      <c r="AC11" s="55">
        <v>0</v>
      </c>
      <c r="AD11" s="48" t="s">
        <v>53</v>
      </c>
    </row>
    <row r="12" spans="2:30" ht="30" customHeight="1" x14ac:dyDescent="0.25">
      <c r="B12" s="10">
        <v>5</v>
      </c>
      <c r="C12" s="11" t="s">
        <v>8</v>
      </c>
      <c r="D12" s="47">
        <f t="shared" si="0"/>
        <v>10</v>
      </c>
      <c r="E12" s="47">
        <f t="shared" si="1"/>
        <v>3</v>
      </c>
      <c r="F12" s="47">
        <v>1</v>
      </c>
      <c r="G12" s="47">
        <v>3</v>
      </c>
      <c r="H12" s="47">
        <v>0</v>
      </c>
      <c r="I12" s="48">
        <v>2</v>
      </c>
      <c r="J12" s="79">
        <f t="shared" si="2"/>
        <v>18</v>
      </c>
      <c r="K12" s="49">
        <f t="shared" si="3"/>
        <v>5</v>
      </c>
      <c r="L12" s="50">
        <f t="shared" si="4"/>
        <v>9</v>
      </c>
      <c r="M12" s="50">
        <f t="shared" si="5"/>
        <v>14</v>
      </c>
      <c r="N12" s="51">
        <f t="shared" si="6"/>
        <v>35.714285714285715</v>
      </c>
      <c r="O12" s="52">
        <v>5</v>
      </c>
      <c r="P12" s="53">
        <v>7</v>
      </c>
      <c r="Q12" s="53">
        <f t="shared" si="7"/>
        <v>12</v>
      </c>
      <c r="R12" s="54">
        <f t="shared" si="8"/>
        <v>41.666666666666671</v>
      </c>
      <c r="S12" s="50">
        <v>0</v>
      </c>
      <c r="T12" s="50">
        <v>2</v>
      </c>
      <c r="U12" s="50">
        <f t="shared" si="9"/>
        <v>2</v>
      </c>
      <c r="V12" s="51">
        <f t="shared" si="10"/>
        <v>0</v>
      </c>
      <c r="W12" s="53">
        <v>0</v>
      </c>
      <c r="X12" s="53">
        <v>0</v>
      </c>
      <c r="Y12" s="53">
        <v>0</v>
      </c>
      <c r="Z12" s="54">
        <f t="shared" si="11"/>
        <v>0</v>
      </c>
      <c r="AA12" s="47">
        <v>0</v>
      </c>
      <c r="AB12" s="47">
        <v>3</v>
      </c>
      <c r="AC12" s="55">
        <v>1</v>
      </c>
      <c r="AD12" s="48" t="s">
        <v>53</v>
      </c>
    </row>
    <row r="13" spans="2:30" ht="30" customHeight="1" x14ac:dyDescent="0.25">
      <c r="B13" s="10">
        <v>7</v>
      </c>
      <c r="C13" s="11" t="s">
        <v>11</v>
      </c>
      <c r="D13" s="47">
        <f t="shared" si="0"/>
        <v>4</v>
      </c>
      <c r="E13" s="47">
        <f t="shared" si="1"/>
        <v>5</v>
      </c>
      <c r="F13" s="47">
        <v>2</v>
      </c>
      <c r="G13" s="47">
        <v>1</v>
      </c>
      <c r="H13" s="47">
        <v>0</v>
      </c>
      <c r="I13" s="48">
        <v>3</v>
      </c>
      <c r="J13" s="79">
        <f t="shared" si="2"/>
        <v>14</v>
      </c>
      <c r="K13" s="49">
        <f t="shared" si="3"/>
        <v>2</v>
      </c>
      <c r="L13" s="50">
        <f t="shared" si="4"/>
        <v>3</v>
      </c>
      <c r="M13" s="50">
        <f t="shared" si="5"/>
        <v>5</v>
      </c>
      <c r="N13" s="51">
        <f t="shared" si="6"/>
        <v>40</v>
      </c>
      <c r="O13" s="52">
        <v>2</v>
      </c>
      <c r="P13" s="53">
        <v>3</v>
      </c>
      <c r="Q13" s="53">
        <f t="shared" si="7"/>
        <v>5</v>
      </c>
      <c r="R13" s="54">
        <f t="shared" si="8"/>
        <v>40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0</v>
      </c>
      <c r="Y13" s="53">
        <v>0</v>
      </c>
      <c r="Z13" s="54">
        <f t="shared" si="11"/>
        <v>0</v>
      </c>
      <c r="AA13" s="47">
        <v>0</v>
      </c>
      <c r="AB13" s="47">
        <v>5</v>
      </c>
      <c r="AC13" s="55">
        <v>1</v>
      </c>
      <c r="AD13" s="48" t="s">
        <v>53</v>
      </c>
    </row>
    <row r="14" spans="2:30" ht="30" customHeight="1" x14ac:dyDescent="0.25">
      <c r="B14" s="10">
        <v>10</v>
      </c>
      <c r="C14" s="11" t="s">
        <v>10</v>
      </c>
      <c r="D14" s="47">
        <f t="shared" si="0"/>
        <v>6</v>
      </c>
      <c r="E14" s="47">
        <f t="shared" si="1"/>
        <v>2</v>
      </c>
      <c r="F14" s="47">
        <v>1</v>
      </c>
      <c r="G14" s="47">
        <v>4</v>
      </c>
      <c r="H14" s="47">
        <v>0</v>
      </c>
      <c r="I14" s="48">
        <v>3</v>
      </c>
      <c r="J14" s="79">
        <f t="shared" si="2"/>
        <v>12</v>
      </c>
      <c r="K14" s="49">
        <f t="shared" si="3"/>
        <v>2</v>
      </c>
      <c r="L14" s="50">
        <f t="shared" si="4"/>
        <v>12</v>
      </c>
      <c r="M14" s="50">
        <f t="shared" si="5"/>
        <v>14</v>
      </c>
      <c r="N14" s="51">
        <f t="shared" si="6"/>
        <v>14.285714285714285</v>
      </c>
      <c r="O14" s="52">
        <v>0</v>
      </c>
      <c r="P14" s="53">
        <v>5</v>
      </c>
      <c r="Q14" s="53">
        <f t="shared" si="7"/>
        <v>5</v>
      </c>
      <c r="R14" s="54">
        <f t="shared" si="8"/>
        <v>0</v>
      </c>
      <c r="S14" s="50">
        <v>2</v>
      </c>
      <c r="T14" s="50">
        <v>7</v>
      </c>
      <c r="U14" s="50">
        <f t="shared" si="9"/>
        <v>9</v>
      </c>
      <c r="V14" s="51">
        <f t="shared" si="10"/>
        <v>22.222222222222221</v>
      </c>
      <c r="W14" s="53">
        <v>0</v>
      </c>
      <c r="X14" s="53">
        <v>0</v>
      </c>
      <c r="Y14" s="53">
        <v>0</v>
      </c>
      <c r="Z14" s="54">
        <f t="shared" si="11"/>
        <v>0</v>
      </c>
      <c r="AA14" s="47">
        <v>1</v>
      </c>
      <c r="AB14" s="47">
        <v>1</v>
      </c>
      <c r="AC14" s="55">
        <v>0</v>
      </c>
      <c r="AD14" s="48" t="s">
        <v>53</v>
      </c>
    </row>
    <row r="15" spans="2:30" ht="30" customHeight="1" x14ac:dyDescent="0.25">
      <c r="B15" s="10">
        <v>1</v>
      </c>
      <c r="C15" s="11" t="s">
        <v>13</v>
      </c>
      <c r="D15" s="47">
        <f t="shared" si="0"/>
        <v>7</v>
      </c>
      <c r="E15" s="47">
        <f t="shared" si="1"/>
        <v>2</v>
      </c>
      <c r="F15" s="47">
        <v>0</v>
      </c>
      <c r="G15" s="47">
        <v>1</v>
      </c>
      <c r="H15" s="47">
        <v>0</v>
      </c>
      <c r="I15" s="48">
        <v>1</v>
      </c>
      <c r="J15" s="79">
        <f t="shared" si="2"/>
        <v>11</v>
      </c>
      <c r="K15" s="49">
        <f t="shared" si="3"/>
        <v>3</v>
      </c>
      <c r="L15" s="50">
        <f t="shared" si="4"/>
        <v>1</v>
      </c>
      <c r="M15" s="50">
        <f t="shared" si="5"/>
        <v>4</v>
      </c>
      <c r="N15" s="51">
        <f t="shared" si="6"/>
        <v>75</v>
      </c>
      <c r="O15" s="52">
        <v>2</v>
      </c>
      <c r="P15" s="53">
        <v>1</v>
      </c>
      <c r="Q15" s="53">
        <f t="shared" si="7"/>
        <v>3</v>
      </c>
      <c r="R15" s="54">
        <f t="shared" si="8"/>
        <v>66.666666666666657</v>
      </c>
      <c r="S15" s="50">
        <v>1</v>
      </c>
      <c r="T15" s="50">
        <v>0</v>
      </c>
      <c r="U15" s="50">
        <f t="shared" si="9"/>
        <v>1</v>
      </c>
      <c r="V15" s="51">
        <f t="shared" si="10"/>
        <v>100</v>
      </c>
      <c r="W15" s="53">
        <v>0</v>
      </c>
      <c r="X15" s="53">
        <v>0</v>
      </c>
      <c r="Y15" s="53">
        <f>X15+W15</f>
        <v>0</v>
      </c>
      <c r="Z15" s="54">
        <f t="shared" si="11"/>
        <v>0</v>
      </c>
      <c r="AA15" s="47">
        <v>1</v>
      </c>
      <c r="AB15" s="47">
        <v>1</v>
      </c>
      <c r="AC15" s="55">
        <v>0</v>
      </c>
      <c r="AD15" s="48" t="s">
        <v>53</v>
      </c>
    </row>
    <row r="16" spans="2:30" ht="30" customHeight="1" x14ac:dyDescent="0.25">
      <c r="B16" s="10">
        <v>4</v>
      </c>
      <c r="C16" s="11" t="s">
        <v>9</v>
      </c>
      <c r="D16" s="47">
        <f t="shared" si="0"/>
        <v>3</v>
      </c>
      <c r="E16" s="47">
        <f t="shared" si="1"/>
        <v>4</v>
      </c>
      <c r="F16" s="47">
        <v>0</v>
      </c>
      <c r="G16" s="47">
        <v>0</v>
      </c>
      <c r="H16" s="47">
        <v>0</v>
      </c>
      <c r="I16" s="48">
        <v>1</v>
      </c>
      <c r="J16" s="79">
        <f t="shared" si="2"/>
        <v>10</v>
      </c>
      <c r="K16" s="49">
        <f t="shared" si="3"/>
        <v>1</v>
      </c>
      <c r="L16" s="50">
        <f t="shared" si="4"/>
        <v>6</v>
      </c>
      <c r="M16" s="50">
        <f t="shared" si="5"/>
        <v>7</v>
      </c>
      <c r="N16" s="51">
        <f t="shared" si="6"/>
        <v>14.285714285714285</v>
      </c>
      <c r="O16" s="52">
        <v>0</v>
      </c>
      <c r="P16" s="53">
        <v>6</v>
      </c>
      <c r="Q16" s="53">
        <f t="shared" si="7"/>
        <v>6</v>
      </c>
      <c r="R16" s="54">
        <f t="shared" si="8"/>
        <v>0</v>
      </c>
      <c r="S16" s="50">
        <v>1</v>
      </c>
      <c r="T16" s="50">
        <v>0</v>
      </c>
      <c r="U16" s="50">
        <f t="shared" si="9"/>
        <v>1</v>
      </c>
      <c r="V16" s="51">
        <f t="shared" si="10"/>
        <v>100</v>
      </c>
      <c r="W16" s="53">
        <v>0</v>
      </c>
      <c r="X16" s="53">
        <v>0</v>
      </c>
      <c r="Y16" s="53">
        <v>0</v>
      </c>
      <c r="Z16" s="54">
        <f t="shared" si="11"/>
        <v>0</v>
      </c>
      <c r="AA16" s="47">
        <v>0</v>
      </c>
      <c r="AB16" s="47">
        <v>4</v>
      </c>
      <c r="AC16" s="55">
        <v>0</v>
      </c>
      <c r="AD16" s="48" t="s">
        <v>53</v>
      </c>
    </row>
    <row r="17" spans="2:30" ht="30" customHeight="1" x14ac:dyDescent="0.25">
      <c r="B17" s="10">
        <v>6</v>
      </c>
      <c r="C17" s="11" t="s">
        <v>2</v>
      </c>
      <c r="D17" s="47">
        <f t="shared" si="0"/>
        <v>2</v>
      </c>
      <c r="E17" s="47">
        <f t="shared" si="1"/>
        <v>2</v>
      </c>
      <c r="F17" s="47">
        <v>5</v>
      </c>
      <c r="G17" s="47">
        <v>1</v>
      </c>
      <c r="H17" s="47">
        <v>0</v>
      </c>
      <c r="I17" s="48">
        <v>4</v>
      </c>
      <c r="J17" s="79">
        <f t="shared" si="2"/>
        <v>8</v>
      </c>
      <c r="K17" s="49">
        <f t="shared" si="3"/>
        <v>1</v>
      </c>
      <c r="L17" s="50">
        <f t="shared" si="4"/>
        <v>0</v>
      </c>
      <c r="M17" s="50">
        <f t="shared" si="5"/>
        <v>1</v>
      </c>
      <c r="N17" s="51">
        <f t="shared" si="6"/>
        <v>100</v>
      </c>
      <c r="O17" s="52">
        <v>1</v>
      </c>
      <c r="P17" s="53">
        <v>0</v>
      </c>
      <c r="Q17" s="53">
        <f t="shared" si="7"/>
        <v>1</v>
      </c>
      <c r="R17" s="54">
        <f t="shared" si="8"/>
        <v>100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v>0</v>
      </c>
      <c r="Z17" s="54">
        <f t="shared" si="11"/>
        <v>0</v>
      </c>
      <c r="AA17" s="47">
        <v>0</v>
      </c>
      <c r="AB17" s="47">
        <v>2</v>
      </c>
      <c r="AC17" s="55">
        <v>1</v>
      </c>
      <c r="AD17" s="48" t="s">
        <v>53</v>
      </c>
    </row>
    <row r="18" spans="2:30" ht="30" customHeight="1" x14ac:dyDescent="0.25">
      <c r="B18" s="10">
        <v>3</v>
      </c>
      <c r="C18" s="11" t="s">
        <v>14</v>
      </c>
      <c r="D18" s="47">
        <f t="shared" si="0"/>
        <v>4</v>
      </c>
      <c r="E18" s="47">
        <f t="shared" si="1"/>
        <v>1</v>
      </c>
      <c r="F18" s="47">
        <v>0</v>
      </c>
      <c r="G18" s="47">
        <v>1</v>
      </c>
      <c r="H18" s="47">
        <v>0</v>
      </c>
      <c r="I18" s="48">
        <v>3</v>
      </c>
      <c r="J18" s="79">
        <f t="shared" si="2"/>
        <v>4</v>
      </c>
      <c r="K18" s="49">
        <f t="shared" si="3"/>
        <v>2</v>
      </c>
      <c r="L18" s="50">
        <f t="shared" si="4"/>
        <v>2</v>
      </c>
      <c r="M18" s="50">
        <f t="shared" si="5"/>
        <v>4</v>
      </c>
      <c r="N18" s="51">
        <f t="shared" si="6"/>
        <v>50</v>
      </c>
      <c r="O18" s="52">
        <v>2</v>
      </c>
      <c r="P18" s="53">
        <v>1</v>
      </c>
      <c r="Q18" s="53">
        <f t="shared" si="7"/>
        <v>3</v>
      </c>
      <c r="R18" s="54">
        <f t="shared" si="8"/>
        <v>66.666666666666657</v>
      </c>
      <c r="S18" s="50">
        <v>0</v>
      </c>
      <c r="T18" s="50">
        <v>1</v>
      </c>
      <c r="U18" s="50">
        <f t="shared" si="9"/>
        <v>1</v>
      </c>
      <c r="V18" s="51">
        <f t="shared" si="10"/>
        <v>0</v>
      </c>
      <c r="W18" s="53">
        <v>0</v>
      </c>
      <c r="X18" s="53">
        <v>0</v>
      </c>
      <c r="Y18" s="53">
        <v>0</v>
      </c>
      <c r="Z18" s="54">
        <f t="shared" si="11"/>
        <v>0</v>
      </c>
      <c r="AA18" s="47">
        <v>1</v>
      </c>
      <c r="AB18" s="47">
        <v>0</v>
      </c>
      <c r="AC18" s="55">
        <v>0</v>
      </c>
      <c r="AD18" s="48" t="s">
        <v>53</v>
      </c>
    </row>
    <row r="19" spans="2:30" ht="30" customHeight="1" x14ac:dyDescent="0.25">
      <c r="B19" s="56">
        <v>8</v>
      </c>
      <c r="C19" s="57" t="s">
        <v>1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/>
      <c r="Z19" s="65">
        <f t="shared" si="11"/>
        <v>0</v>
      </c>
      <c r="AA19" s="58"/>
      <c r="AB19" s="58"/>
      <c r="AC19" s="66"/>
      <c r="AD19" s="59" t="s">
        <v>53</v>
      </c>
    </row>
    <row r="20" spans="2:30" ht="30" customHeight="1" x14ac:dyDescent="0.25">
      <c r="B20" s="56">
        <v>9</v>
      </c>
      <c r="C20" s="57" t="s">
        <v>3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/>
      <c r="Z20" s="65">
        <f t="shared" si="11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12</v>
      </c>
      <c r="C21" s="57" t="s">
        <v>7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/>
      <c r="Z21" s="65">
        <f t="shared" si="11"/>
        <v>0</v>
      </c>
      <c r="AA21" s="58"/>
      <c r="AB21" s="58"/>
      <c r="AC21" s="66"/>
      <c r="AD21" s="59" t="s">
        <v>53</v>
      </c>
    </row>
    <row r="22" spans="2:30" ht="30" customHeight="1" thickBot="1" x14ac:dyDescent="0.3">
      <c r="B22" s="67">
        <v>15</v>
      </c>
      <c r="C22" s="68" t="s">
        <v>6</v>
      </c>
      <c r="D22" s="69">
        <f t="shared" si="0"/>
        <v>0</v>
      </c>
      <c r="E22" s="69">
        <f t="shared" si="1"/>
        <v>0</v>
      </c>
      <c r="F22" s="69"/>
      <c r="G22" s="69"/>
      <c r="H22" s="69"/>
      <c r="I22" s="70"/>
      <c r="J22" s="81">
        <f t="shared" si="2"/>
        <v>0</v>
      </c>
      <c r="K22" s="71">
        <f t="shared" si="3"/>
        <v>0</v>
      </c>
      <c r="L22" s="72">
        <f t="shared" si="4"/>
        <v>0</v>
      </c>
      <c r="M22" s="72">
        <f t="shared" si="5"/>
        <v>0</v>
      </c>
      <c r="N22" s="73">
        <f t="shared" si="6"/>
        <v>0</v>
      </c>
      <c r="O22" s="74"/>
      <c r="P22" s="75"/>
      <c r="Q22" s="75">
        <f t="shared" si="7"/>
        <v>0</v>
      </c>
      <c r="R22" s="76">
        <f t="shared" si="8"/>
        <v>0</v>
      </c>
      <c r="S22" s="72"/>
      <c r="T22" s="72"/>
      <c r="U22" s="72">
        <f t="shared" si="9"/>
        <v>0</v>
      </c>
      <c r="V22" s="73">
        <f t="shared" si="10"/>
        <v>0</v>
      </c>
      <c r="W22" s="75"/>
      <c r="X22" s="75"/>
      <c r="Y22" s="75"/>
      <c r="Z22" s="76">
        <f t="shared" si="11"/>
        <v>0</v>
      </c>
      <c r="AA22" s="69"/>
      <c r="AB22" s="69"/>
      <c r="AC22" s="77"/>
      <c r="AD22" s="70" t="s">
        <v>53</v>
      </c>
    </row>
    <row r="23" spans="2:30" ht="27" customHeight="1" thickBot="1" x14ac:dyDescent="0.3">
      <c r="B23" s="27" t="s">
        <v>33</v>
      </c>
      <c r="C23" s="28" t="s">
        <v>34</v>
      </c>
      <c r="D23" s="29">
        <f t="shared" ref="D23:I23" si="12">SUM(D8:D22)</f>
        <v>56</v>
      </c>
      <c r="E23" s="29">
        <f t="shared" si="12"/>
        <v>50</v>
      </c>
      <c r="F23" s="29">
        <f t="shared" si="12"/>
        <v>16</v>
      </c>
      <c r="G23" s="29">
        <f t="shared" si="12"/>
        <v>11</v>
      </c>
      <c r="H23" s="29">
        <f t="shared" si="12"/>
        <v>3</v>
      </c>
      <c r="I23" s="28">
        <f t="shared" si="12"/>
        <v>25</v>
      </c>
      <c r="J23" s="28">
        <f>SUM(J8:J22)</f>
        <v>164</v>
      </c>
      <c r="K23" s="30">
        <f>SUM(K8:K22)</f>
        <v>26</v>
      </c>
      <c r="L23" s="29">
        <f>SUM(L8:L22)</f>
        <v>51</v>
      </c>
      <c r="M23" s="29">
        <f>SUM(M8:M22)</f>
        <v>77</v>
      </c>
      <c r="N23" s="35">
        <f t="shared" si="6"/>
        <v>33.766233766233768</v>
      </c>
      <c r="O23" s="27">
        <f>SUM(O8:O22)</f>
        <v>22</v>
      </c>
      <c r="P23" s="29">
        <f>SUM(P8:P22)</f>
        <v>41</v>
      </c>
      <c r="Q23" s="29">
        <f>SUM(Q8:Q22)</f>
        <v>63</v>
      </c>
      <c r="R23" s="35">
        <f t="shared" si="8"/>
        <v>34.920634920634917</v>
      </c>
      <c r="S23" s="29">
        <f>SUM(S8:S22)</f>
        <v>4</v>
      </c>
      <c r="T23" s="29">
        <f>SUM(T8:T22)</f>
        <v>10</v>
      </c>
      <c r="U23" s="29">
        <f>SUM(U8:U22)</f>
        <v>14</v>
      </c>
      <c r="V23" s="35">
        <f t="shared" si="10"/>
        <v>28.571428571428569</v>
      </c>
      <c r="W23" s="29">
        <f>SUM(W8:W22)</f>
        <v>0</v>
      </c>
      <c r="X23" s="29">
        <f>SUM(X8:X22)</f>
        <v>0</v>
      </c>
      <c r="Y23" s="29">
        <f>SUM(Y8:Y22)</f>
        <v>0</v>
      </c>
      <c r="Z23" s="35">
        <f t="shared" si="11"/>
        <v>0</v>
      </c>
      <c r="AA23" s="29">
        <f>SUM(AA8:AA22)</f>
        <v>16</v>
      </c>
      <c r="AB23" s="29">
        <f>SUM(AB8:AB22)</f>
        <v>34</v>
      </c>
      <c r="AC23" s="27">
        <f>SUM(AC8:AC22)</f>
        <v>5</v>
      </c>
      <c r="AD23" s="28" t="s">
        <v>53</v>
      </c>
    </row>
    <row r="24" spans="2:30" ht="14.45" customHeight="1" x14ac:dyDescent="0.25">
      <c r="AD24" s="22"/>
    </row>
    <row r="33" spans="30:30" x14ac:dyDescent="0.25">
      <c r="AD33" s="22" t="s">
        <v>49</v>
      </c>
    </row>
  </sheetData>
  <autoFilter ref="B7:AD7" xr:uid="{00000000-0009-0000-0000-000002000000}">
    <sortState xmlns:xlrd2="http://schemas.microsoft.com/office/spreadsheetml/2017/richdata2" ref="B9:AD23">
      <sortCondition descending="1" ref="J7"/>
    </sortState>
  </autoFilter>
  <mergeCells count="21">
    <mergeCell ref="B6:B7"/>
    <mergeCell ref="C6:C7"/>
    <mergeCell ref="R6:R7"/>
    <mergeCell ref="V6:V7"/>
    <mergeCell ref="O6:Q6"/>
    <mergeCell ref="S6:U6"/>
    <mergeCell ref="N6:N7"/>
    <mergeCell ref="F6:F7"/>
    <mergeCell ref="J6:J7"/>
    <mergeCell ref="D6:D7"/>
    <mergeCell ref="AD6:AD7"/>
    <mergeCell ref="I6:I7"/>
    <mergeCell ref="AA6:AA7"/>
    <mergeCell ref="AB6:AB7"/>
    <mergeCell ref="E6:E7"/>
    <mergeCell ref="H6:H7"/>
    <mergeCell ref="G6:G7"/>
    <mergeCell ref="W6:Y6"/>
    <mergeCell ref="K6:M6"/>
    <mergeCell ref="Z6:Z7"/>
    <mergeCell ref="AC6:AC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AD35"/>
  <sheetViews>
    <sheetView showGridLines="0" zoomScale="70" zoomScaleNormal="70" workbookViewId="0">
      <pane ySplit="7" topLeftCell="A14" activePane="bottomLeft" state="frozen"/>
      <selection pane="bottomLeft" activeCell="Z9" sqref="Z9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67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66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51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82" t="s">
        <v>19</v>
      </c>
      <c r="L7" s="83" t="s">
        <v>20</v>
      </c>
      <c r="M7" s="83" t="s">
        <v>48</v>
      </c>
      <c r="N7" s="350"/>
      <c r="O7" s="82" t="s">
        <v>19</v>
      </c>
      <c r="P7" s="83" t="s">
        <v>20</v>
      </c>
      <c r="Q7" s="83" t="s">
        <v>48</v>
      </c>
      <c r="R7" s="330"/>
      <c r="S7" s="83" t="s">
        <v>19</v>
      </c>
      <c r="T7" s="83" t="s">
        <v>20</v>
      </c>
      <c r="U7" s="83" t="s">
        <v>48</v>
      </c>
      <c r="V7" s="330"/>
      <c r="W7" s="83" t="s">
        <v>19</v>
      </c>
      <c r="X7" s="83" t="s">
        <v>20</v>
      </c>
      <c r="Y7" s="83" t="s">
        <v>48</v>
      </c>
      <c r="Z7" s="330"/>
      <c r="AA7" s="330"/>
      <c r="AB7" s="330"/>
      <c r="AC7" s="347"/>
      <c r="AD7" s="341"/>
    </row>
    <row r="8" spans="2:30" ht="15" customHeight="1" x14ac:dyDescent="0.25">
      <c r="B8" s="96"/>
      <c r="C8" s="97"/>
      <c r="D8" s="98"/>
      <c r="E8" s="98"/>
      <c r="F8" s="98"/>
      <c r="G8" s="98"/>
      <c r="H8" s="98"/>
      <c r="I8" s="97"/>
      <c r="J8" s="97"/>
      <c r="K8" s="99"/>
      <c r="L8" s="98"/>
      <c r="M8" s="98"/>
      <c r="N8" s="99"/>
      <c r="O8" s="96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6"/>
      <c r="AD8" s="97"/>
    </row>
    <row r="9" spans="2:30" ht="30" customHeight="1" x14ac:dyDescent="0.25">
      <c r="B9" s="36">
        <v>2</v>
      </c>
      <c r="C9" s="37" t="s">
        <v>0</v>
      </c>
      <c r="D9" s="38">
        <f t="shared" ref="D9:D23" si="0">O9*2+S9*3+W9</f>
        <v>10</v>
      </c>
      <c r="E9" s="38">
        <f t="shared" ref="E9:E23" si="1">AB9+AA9</f>
        <v>6</v>
      </c>
      <c r="F9" s="38">
        <v>1</v>
      </c>
      <c r="G9" s="38">
        <v>3</v>
      </c>
      <c r="H9" s="38">
        <v>3</v>
      </c>
      <c r="I9" s="39">
        <v>2</v>
      </c>
      <c r="J9" s="78">
        <f t="shared" ref="J9:J17" si="2">D9+2*E9+F9+G9+2*H9-I9</f>
        <v>30</v>
      </c>
      <c r="K9" s="40">
        <f t="shared" ref="K9:K23" si="3">O9+S9+W9</f>
        <v>5</v>
      </c>
      <c r="L9" s="41">
        <f t="shared" ref="L9:L23" si="4">P9+T9+X9</f>
        <v>3</v>
      </c>
      <c r="M9" s="41">
        <f t="shared" ref="M9:M23" si="5">K9+L9</f>
        <v>8</v>
      </c>
      <c r="N9" s="42">
        <f t="shared" ref="N9:N22" si="6">IF(M9=0,0,(K9/(K9+L9)*100))</f>
        <v>62.5</v>
      </c>
      <c r="O9" s="43">
        <v>5</v>
      </c>
      <c r="P9" s="44">
        <v>3</v>
      </c>
      <c r="Q9" s="44">
        <f t="shared" ref="Q9:Q23" si="7">P9+O9</f>
        <v>8</v>
      </c>
      <c r="R9" s="45">
        <f t="shared" ref="R9:R23" si="8">IF(Q9=0,0,(O9/(O9+P9)*100))</f>
        <v>62.5</v>
      </c>
      <c r="S9" s="41">
        <v>0</v>
      </c>
      <c r="T9" s="41">
        <v>0</v>
      </c>
      <c r="U9" s="41">
        <f t="shared" ref="U9:U23" si="9">T9+S9</f>
        <v>0</v>
      </c>
      <c r="V9" s="42">
        <f t="shared" ref="V9:V23" si="10">IF(U9=0,0,(S9/(S9+T9)*100))</f>
        <v>0</v>
      </c>
      <c r="W9" s="44">
        <v>0</v>
      </c>
      <c r="X9" s="44">
        <v>0</v>
      </c>
      <c r="Y9" s="44">
        <f t="shared" ref="Y9:Y23" si="11">X9+W9</f>
        <v>0</v>
      </c>
      <c r="Z9" s="45">
        <f t="shared" ref="Z9:Z23" si="12">IF(Y9=0,0,(W9/(W9+X9)*100))</f>
        <v>0</v>
      </c>
      <c r="AA9" s="38">
        <v>2</v>
      </c>
      <c r="AB9" s="38">
        <v>4</v>
      </c>
      <c r="AC9" s="46"/>
      <c r="AD9" s="39" t="s">
        <v>53</v>
      </c>
    </row>
    <row r="10" spans="2:30" ht="30" customHeight="1" x14ac:dyDescent="0.25">
      <c r="B10" s="10">
        <v>8</v>
      </c>
      <c r="C10" s="11" t="s">
        <v>1</v>
      </c>
      <c r="D10" s="47">
        <f t="shared" si="0"/>
        <v>18</v>
      </c>
      <c r="E10" s="47">
        <f t="shared" si="1"/>
        <v>5</v>
      </c>
      <c r="F10" s="47">
        <v>0</v>
      </c>
      <c r="G10" s="47">
        <v>4</v>
      </c>
      <c r="H10" s="47">
        <v>0</v>
      </c>
      <c r="I10" s="48">
        <v>5</v>
      </c>
      <c r="J10" s="79">
        <f t="shared" si="2"/>
        <v>27</v>
      </c>
      <c r="K10" s="49">
        <f t="shared" si="3"/>
        <v>9</v>
      </c>
      <c r="L10" s="50">
        <f t="shared" si="4"/>
        <v>9</v>
      </c>
      <c r="M10" s="50">
        <f t="shared" si="5"/>
        <v>18</v>
      </c>
      <c r="N10" s="51">
        <f t="shared" si="6"/>
        <v>50</v>
      </c>
      <c r="O10" s="52">
        <v>9</v>
      </c>
      <c r="P10" s="53">
        <v>6</v>
      </c>
      <c r="Q10" s="53">
        <f t="shared" si="7"/>
        <v>15</v>
      </c>
      <c r="R10" s="54">
        <f t="shared" si="8"/>
        <v>60</v>
      </c>
      <c r="S10" s="50">
        <v>0</v>
      </c>
      <c r="T10" s="50">
        <v>3</v>
      </c>
      <c r="U10" s="50">
        <f t="shared" si="9"/>
        <v>3</v>
      </c>
      <c r="V10" s="51">
        <f t="shared" si="10"/>
        <v>0</v>
      </c>
      <c r="W10" s="53">
        <v>0</v>
      </c>
      <c r="X10" s="53">
        <v>0</v>
      </c>
      <c r="Y10" s="53">
        <f t="shared" si="11"/>
        <v>0</v>
      </c>
      <c r="Z10" s="54">
        <f t="shared" si="12"/>
        <v>0</v>
      </c>
      <c r="AA10" s="47">
        <v>3</v>
      </c>
      <c r="AB10" s="47">
        <v>2</v>
      </c>
      <c r="AC10" s="55"/>
      <c r="AD10" s="48" t="s">
        <v>53</v>
      </c>
    </row>
    <row r="11" spans="2:30" ht="30" customHeight="1" x14ac:dyDescent="0.25">
      <c r="B11" s="10">
        <v>13</v>
      </c>
      <c r="C11" s="11" t="s">
        <v>4</v>
      </c>
      <c r="D11" s="47">
        <f t="shared" si="0"/>
        <v>4</v>
      </c>
      <c r="E11" s="47">
        <f t="shared" si="1"/>
        <v>8</v>
      </c>
      <c r="F11" s="47">
        <v>4</v>
      </c>
      <c r="G11" s="47">
        <v>0</v>
      </c>
      <c r="H11" s="47">
        <v>1</v>
      </c>
      <c r="I11" s="48">
        <v>1</v>
      </c>
      <c r="J11" s="79">
        <f t="shared" si="2"/>
        <v>25</v>
      </c>
      <c r="K11" s="49">
        <f t="shared" si="3"/>
        <v>2</v>
      </c>
      <c r="L11" s="50">
        <f t="shared" si="4"/>
        <v>8</v>
      </c>
      <c r="M11" s="50">
        <f t="shared" si="5"/>
        <v>10</v>
      </c>
      <c r="N11" s="51">
        <f t="shared" si="6"/>
        <v>20</v>
      </c>
      <c r="O11" s="52">
        <v>2</v>
      </c>
      <c r="P11" s="53">
        <v>8</v>
      </c>
      <c r="Q11" s="53">
        <f t="shared" si="7"/>
        <v>10</v>
      </c>
      <c r="R11" s="54">
        <f t="shared" si="8"/>
        <v>20</v>
      </c>
      <c r="S11" s="50">
        <v>0</v>
      </c>
      <c r="T11" s="50">
        <v>0</v>
      </c>
      <c r="U11" s="50">
        <f t="shared" si="9"/>
        <v>0</v>
      </c>
      <c r="V11" s="51">
        <f t="shared" si="10"/>
        <v>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47">
        <v>5</v>
      </c>
      <c r="AB11" s="47">
        <v>3</v>
      </c>
      <c r="AC11" s="55"/>
      <c r="AD11" s="48" t="s">
        <v>53</v>
      </c>
    </row>
    <row r="12" spans="2:30" ht="30" customHeight="1" x14ac:dyDescent="0.25">
      <c r="B12" s="10">
        <v>9</v>
      </c>
      <c r="C12" s="11" t="s">
        <v>3</v>
      </c>
      <c r="D12" s="47">
        <f t="shared" si="0"/>
        <v>9</v>
      </c>
      <c r="E12" s="47">
        <f t="shared" si="1"/>
        <v>7</v>
      </c>
      <c r="F12" s="47">
        <v>2</v>
      </c>
      <c r="G12" s="47">
        <v>0</v>
      </c>
      <c r="H12" s="47">
        <v>0</v>
      </c>
      <c r="I12" s="48">
        <v>3</v>
      </c>
      <c r="J12" s="79">
        <f t="shared" si="2"/>
        <v>22</v>
      </c>
      <c r="K12" s="49">
        <f t="shared" si="3"/>
        <v>4</v>
      </c>
      <c r="L12" s="50">
        <f t="shared" si="4"/>
        <v>8</v>
      </c>
      <c r="M12" s="50">
        <f t="shared" si="5"/>
        <v>12</v>
      </c>
      <c r="N12" s="51">
        <f t="shared" si="6"/>
        <v>33.333333333333329</v>
      </c>
      <c r="O12" s="52">
        <v>3</v>
      </c>
      <c r="P12" s="53">
        <v>7</v>
      </c>
      <c r="Q12" s="53">
        <f t="shared" si="7"/>
        <v>10</v>
      </c>
      <c r="R12" s="54">
        <f t="shared" si="8"/>
        <v>30</v>
      </c>
      <c r="S12" s="50">
        <v>1</v>
      </c>
      <c r="T12" s="50">
        <v>1</v>
      </c>
      <c r="U12" s="50">
        <f t="shared" si="9"/>
        <v>2</v>
      </c>
      <c r="V12" s="51">
        <f t="shared" si="10"/>
        <v>50</v>
      </c>
      <c r="W12" s="53">
        <v>0</v>
      </c>
      <c r="X12" s="53">
        <v>0</v>
      </c>
      <c r="Y12" s="53">
        <f t="shared" si="11"/>
        <v>0</v>
      </c>
      <c r="Z12" s="54">
        <f t="shared" si="12"/>
        <v>0</v>
      </c>
      <c r="AA12" s="47">
        <v>2</v>
      </c>
      <c r="AB12" s="47">
        <v>5</v>
      </c>
      <c r="AC12" s="55"/>
      <c r="AD12" s="48" t="s">
        <v>53</v>
      </c>
    </row>
    <row r="13" spans="2:30" ht="30" customHeight="1" x14ac:dyDescent="0.25">
      <c r="B13" s="10">
        <v>4</v>
      </c>
      <c r="C13" s="11" t="s">
        <v>9</v>
      </c>
      <c r="D13" s="47">
        <f t="shared" si="0"/>
        <v>12</v>
      </c>
      <c r="E13" s="47">
        <f t="shared" si="1"/>
        <v>1</v>
      </c>
      <c r="F13" s="47">
        <v>2</v>
      </c>
      <c r="G13" s="47">
        <v>3</v>
      </c>
      <c r="H13" s="47">
        <v>0</v>
      </c>
      <c r="I13" s="48">
        <v>2</v>
      </c>
      <c r="J13" s="79">
        <f t="shared" si="2"/>
        <v>17</v>
      </c>
      <c r="K13" s="49">
        <f t="shared" si="3"/>
        <v>6</v>
      </c>
      <c r="L13" s="50">
        <f t="shared" si="4"/>
        <v>4</v>
      </c>
      <c r="M13" s="50">
        <f t="shared" si="5"/>
        <v>10</v>
      </c>
      <c r="N13" s="51">
        <f t="shared" si="6"/>
        <v>60</v>
      </c>
      <c r="O13" s="52">
        <v>6</v>
      </c>
      <c r="P13" s="53">
        <v>4</v>
      </c>
      <c r="Q13" s="53">
        <f t="shared" si="7"/>
        <v>10</v>
      </c>
      <c r="R13" s="54">
        <f t="shared" si="8"/>
        <v>60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47">
        <v>0</v>
      </c>
      <c r="AB13" s="47">
        <v>1</v>
      </c>
      <c r="AC13" s="55"/>
      <c r="AD13" s="48" t="s">
        <v>53</v>
      </c>
    </row>
    <row r="14" spans="2:30" ht="30" customHeight="1" x14ac:dyDescent="0.25">
      <c r="B14" s="10">
        <v>5</v>
      </c>
      <c r="C14" s="11" t="s">
        <v>8</v>
      </c>
      <c r="D14" s="47">
        <f t="shared" si="0"/>
        <v>4</v>
      </c>
      <c r="E14" s="47">
        <f t="shared" si="1"/>
        <v>3</v>
      </c>
      <c r="F14" s="47">
        <v>3</v>
      </c>
      <c r="G14" s="47">
        <v>4</v>
      </c>
      <c r="H14" s="47">
        <v>0</v>
      </c>
      <c r="I14" s="48">
        <v>1</v>
      </c>
      <c r="J14" s="79">
        <f t="shared" si="2"/>
        <v>16</v>
      </c>
      <c r="K14" s="49">
        <f t="shared" si="3"/>
        <v>2</v>
      </c>
      <c r="L14" s="50">
        <f t="shared" si="4"/>
        <v>1</v>
      </c>
      <c r="M14" s="50">
        <f t="shared" si="5"/>
        <v>3</v>
      </c>
      <c r="N14" s="51">
        <f t="shared" si="6"/>
        <v>66.666666666666657</v>
      </c>
      <c r="O14" s="52">
        <v>2</v>
      </c>
      <c r="P14" s="53">
        <v>1</v>
      </c>
      <c r="Q14" s="53">
        <f t="shared" si="7"/>
        <v>3</v>
      </c>
      <c r="R14" s="54">
        <f t="shared" si="8"/>
        <v>66.666666666666657</v>
      </c>
      <c r="S14" s="50">
        <v>0</v>
      </c>
      <c r="T14" s="50">
        <v>0</v>
      </c>
      <c r="U14" s="50">
        <f t="shared" si="9"/>
        <v>0</v>
      </c>
      <c r="V14" s="51">
        <f t="shared" si="10"/>
        <v>0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47">
        <v>0</v>
      </c>
      <c r="AB14" s="47">
        <v>3</v>
      </c>
      <c r="AC14" s="55"/>
      <c r="AD14" s="48" t="s">
        <v>53</v>
      </c>
    </row>
    <row r="15" spans="2:30" ht="30" customHeight="1" x14ac:dyDescent="0.25">
      <c r="B15" s="10">
        <v>6</v>
      </c>
      <c r="C15" s="11" t="s">
        <v>2</v>
      </c>
      <c r="D15" s="47">
        <f t="shared" si="0"/>
        <v>0</v>
      </c>
      <c r="E15" s="47">
        <f t="shared" si="1"/>
        <v>9</v>
      </c>
      <c r="F15" s="47">
        <v>3</v>
      </c>
      <c r="G15" s="47">
        <v>2</v>
      </c>
      <c r="H15" s="47">
        <v>0</v>
      </c>
      <c r="I15" s="48">
        <v>7</v>
      </c>
      <c r="J15" s="79">
        <f t="shared" si="2"/>
        <v>16</v>
      </c>
      <c r="K15" s="49">
        <f t="shared" si="3"/>
        <v>0</v>
      </c>
      <c r="L15" s="50">
        <f t="shared" si="4"/>
        <v>1</v>
      </c>
      <c r="M15" s="50">
        <f t="shared" si="5"/>
        <v>1</v>
      </c>
      <c r="N15" s="51">
        <f t="shared" si="6"/>
        <v>0</v>
      </c>
      <c r="O15" s="52">
        <v>0</v>
      </c>
      <c r="P15" s="53">
        <v>0</v>
      </c>
      <c r="Q15" s="53">
        <f t="shared" si="7"/>
        <v>0</v>
      </c>
      <c r="R15" s="54">
        <f t="shared" si="8"/>
        <v>0</v>
      </c>
      <c r="S15" s="50">
        <v>0</v>
      </c>
      <c r="T15" s="50">
        <v>1</v>
      </c>
      <c r="U15" s="50">
        <f t="shared" si="9"/>
        <v>1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47">
        <v>0</v>
      </c>
      <c r="AB15" s="47">
        <v>9</v>
      </c>
      <c r="AC15" s="55"/>
      <c r="AD15" s="48" t="s">
        <v>53</v>
      </c>
    </row>
    <row r="16" spans="2:30" ht="30" customHeight="1" x14ac:dyDescent="0.25">
      <c r="B16" s="10">
        <v>10</v>
      </c>
      <c r="C16" s="11" t="s">
        <v>10</v>
      </c>
      <c r="D16" s="47">
        <f t="shared" si="0"/>
        <v>15</v>
      </c>
      <c r="E16" s="47">
        <f t="shared" si="1"/>
        <v>0</v>
      </c>
      <c r="F16" s="47">
        <v>0</v>
      </c>
      <c r="G16" s="47">
        <v>0</v>
      </c>
      <c r="H16" s="47">
        <v>0</v>
      </c>
      <c r="I16" s="48">
        <v>0</v>
      </c>
      <c r="J16" s="79">
        <f t="shared" si="2"/>
        <v>15</v>
      </c>
      <c r="K16" s="49">
        <f t="shared" si="3"/>
        <v>5</v>
      </c>
      <c r="L16" s="50">
        <f t="shared" si="4"/>
        <v>9</v>
      </c>
      <c r="M16" s="50">
        <f t="shared" si="5"/>
        <v>14</v>
      </c>
      <c r="N16" s="51">
        <f t="shared" si="6"/>
        <v>35.714285714285715</v>
      </c>
      <c r="O16" s="52">
        <v>0</v>
      </c>
      <c r="P16" s="53">
        <v>0</v>
      </c>
      <c r="Q16" s="53">
        <f t="shared" si="7"/>
        <v>0</v>
      </c>
      <c r="R16" s="54">
        <f t="shared" si="8"/>
        <v>0</v>
      </c>
      <c r="S16" s="50">
        <v>5</v>
      </c>
      <c r="T16" s="50">
        <v>9</v>
      </c>
      <c r="U16" s="50">
        <f t="shared" si="9"/>
        <v>14</v>
      </c>
      <c r="V16" s="51">
        <f t="shared" si="10"/>
        <v>35.714285714285715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47">
        <v>0</v>
      </c>
      <c r="AB16" s="47">
        <v>0</v>
      </c>
      <c r="AC16" s="55"/>
      <c r="AD16" s="48" t="s">
        <v>53</v>
      </c>
    </row>
    <row r="17" spans="2:30" ht="30" customHeight="1" x14ac:dyDescent="0.25">
      <c r="B17" s="10">
        <v>7</v>
      </c>
      <c r="C17" s="11" t="s">
        <v>11</v>
      </c>
      <c r="D17" s="47">
        <f t="shared" si="0"/>
        <v>0</v>
      </c>
      <c r="E17" s="47">
        <f t="shared" si="1"/>
        <v>0</v>
      </c>
      <c r="F17" s="47">
        <v>1</v>
      </c>
      <c r="G17" s="47">
        <v>2</v>
      </c>
      <c r="H17" s="47">
        <v>0</v>
      </c>
      <c r="I17" s="48">
        <v>3</v>
      </c>
      <c r="J17" s="79">
        <f t="shared" si="2"/>
        <v>0</v>
      </c>
      <c r="K17" s="49">
        <f t="shared" si="3"/>
        <v>0</v>
      </c>
      <c r="L17" s="50">
        <f t="shared" si="4"/>
        <v>3</v>
      </c>
      <c r="M17" s="50">
        <f t="shared" si="5"/>
        <v>3</v>
      </c>
      <c r="N17" s="51">
        <f t="shared" si="6"/>
        <v>0</v>
      </c>
      <c r="O17" s="52">
        <v>0</v>
      </c>
      <c r="P17" s="53">
        <v>3</v>
      </c>
      <c r="Q17" s="53">
        <f t="shared" si="7"/>
        <v>3</v>
      </c>
      <c r="R17" s="54">
        <f t="shared" si="8"/>
        <v>0</v>
      </c>
      <c r="S17" s="50">
        <v>0</v>
      </c>
      <c r="T17" s="50">
        <v>0</v>
      </c>
      <c r="U17" s="50">
        <f t="shared" si="9"/>
        <v>0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47">
        <v>0</v>
      </c>
      <c r="AB17" s="47">
        <v>0</v>
      </c>
      <c r="AC17" s="55"/>
      <c r="AD17" s="48" t="s">
        <v>53</v>
      </c>
    </row>
    <row r="18" spans="2:30" ht="30" customHeight="1" x14ac:dyDescent="0.25">
      <c r="B18" s="56">
        <v>1</v>
      </c>
      <c r="C18" s="57" t="s">
        <v>13</v>
      </c>
      <c r="D18" s="58">
        <f t="shared" si="0"/>
        <v>0</v>
      </c>
      <c r="E18" s="58">
        <f t="shared" si="1"/>
        <v>0</v>
      </c>
      <c r="F18" s="58"/>
      <c r="G18" s="58"/>
      <c r="H18" s="58"/>
      <c r="I18" s="59"/>
      <c r="J18" s="80"/>
      <c r="K18" s="60">
        <f t="shared" si="3"/>
        <v>0</v>
      </c>
      <c r="L18" s="61">
        <f t="shared" si="4"/>
        <v>0</v>
      </c>
      <c r="M18" s="61">
        <f t="shared" si="5"/>
        <v>0</v>
      </c>
      <c r="N18" s="62">
        <f t="shared" si="6"/>
        <v>0</v>
      </c>
      <c r="O18" s="63"/>
      <c r="P18" s="64"/>
      <c r="Q18" s="64">
        <f t="shared" si="7"/>
        <v>0</v>
      </c>
      <c r="R18" s="65">
        <f t="shared" si="8"/>
        <v>0</v>
      </c>
      <c r="S18" s="61"/>
      <c r="T18" s="61"/>
      <c r="U18" s="61">
        <f t="shared" si="9"/>
        <v>0</v>
      </c>
      <c r="V18" s="62">
        <f t="shared" si="10"/>
        <v>0</v>
      </c>
      <c r="W18" s="64"/>
      <c r="X18" s="64"/>
      <c r="Y18" s="64">
        <f t="shared" si="11"/>
        <v>0</v>
      </c>
      <c r="Z18" s="65">
        <f t="shared" si="12"/>
        <v>0</v>
      </c>
      <c r="AA18" s="58"/>
      <c r="AB18" s="58"/>
      <c r="AC18" s="66"/>
      <c r="AD18" s="59" t="s">
        <v>53</v>
      </c>
    </row>
    <row r="19" spans="2:30" ht="30" customHeight="1" x14ac:dyDescent="0.25">
      <c r="B19" s="56">
        <v>3</v>
      </c>
      <c r="C19" s="57" t="s">
        <v>14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/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>
        <f t="shared" si="11"/>
        <v>0</v>
      </c>
      <c r="Z19" s="65">
        <f t="shared" si="12"/>
        <v>0</v>
      </c>
      <c r="AA19" s="58"/>
      <c r="AB19" s="58"/>
      <c r="AC19" s="66"/>
      <c r="AD19" s="59" t="s">
        <v>53</v>
      </c>
    </row>
    <row r="20" spans="2:30" ht="30" customHeight="1" x14ac:dyDescent="0.25">
      <c r="B20" s="56">
        <v>11</v>
      </c>
      <c r="C20" s="57" t="s">
        <v>12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/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/>
      <c r="AD20" s="59" t="s">
        <v>53</v>
      </c>
    </row>
    <row r="21" spans="2:30" ht="30" customHeight="1" x14ac:dyDescent="0.25">
      <c r="B21" s="56">
        <v>12</v>
      </c>
      <c r="C21" s="57" t="s">
        <v>7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/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/>
      <c r="AD21" s="59" t="s">
        <v>53</v>
      </c>
    </row>
    <row r="22" spans="2:30" ht="30" customHeight="1" x14ac:dyDescent="0.25">
      <c r="B22" s="56">
        <v>14</v>
      </c>
      <c r="C22" s="57" t="s">
        <v>5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/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/>
      <c r="AD22" s="59" t="s">
        <v>53</v>
      </c>
    </row>
    <row r="23" spans="2:30" ht="30" customHeight="1" thickBot="1" x14ac:dyDescent="0.3">
      <c r="B23" s="84">
        <v>15</v>
      </c>
      <c r="C23" s="85" t="s">
        <v>6</v>
      </c>
      <c r="D23" s="86">
        <f t="shared" si="0"/>
        <v>0</v>
      </c>
      <c r="E23" s="86">
        <f t="shared" si="1"/>
        <v>0</v>
      </c>
      <c r="F23" s="86"/>
      <c r="G23" s="86"/>
      <c r="H23" s="86"/>
      <c r="I23" s="87"/>
      <c r="J23" s="88"/>
      <c r="K23" s="89">
        <f t="shared" si="3"/>
        <v>0</v>
      </c>
      <c r="L23" s="90">
        <f t="shared" si="4"/>
        <v>0</v>
      </c>
      <c r="M23" s="90">
        <f t="shared" si="5"/>
        <v>0</v>
      </c>
      <c r="N23" s="91">
        <f>IF(M23=0,0,(K23/(K23+L23)*100))</f>
        <v>0</v>
      </c>
      <c r="O23" s="92"/>
      <c r="P23" s="93"/>
      <c r="Q23" s="93">
        <f t="shared" si="7"/>
        <v>0</v>
      </c>
      <c r="R23" s="94">
        <f t="shared" si="8"/>
        <v>0</v>
      </c>
      <c r="S23" s="90"/>
      <c r="T23" s="90"/>
      <c r="U23" s="90">
        <f t="shared" si="9"/>
        <v>0</v>
      </c>
      <c r="V23" s="91">
        <f t="shared" si="10"/>
        <v>0</v>
      </c>
      <c r="W23" s="93"/>
      <c r="X23" s="93"/>
      <c r="Y23" s="93">
        <f t="shared" si="11"/>
        <v>0</v>
      </c>
      <c r="Z23" s="94">
        <f t="shared" si="12"/>
        <v>0</v>
      </c>
      <c r="AA23" s="86"/>
      <c r="AB23" s="86"/>
      <c r="AC23" s="95"/>
      <c r="AD23" s="87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72</v>
      </c>
      <c r="E25" s="29">
        <f t="shared" si="13"/>
        <v>39</v>
      </c>
      <c r="F25" s="29">
        <f t="shared" si="13"/>
        <v>16</v>
      </c>
      <c r="G25" s="29">
        <f t="shared" si="13"/>
        <v>18</v>
      </c>
      <c r="H25" s="29">
        <f t="shared" si="13"/>
        <v>4</v>
      </c>
      <c r="I25" s="28">
        <f t="shared" si="13"/>
        <v>24</v>
      </c>
      <c r="J25" s="28">
        <f t="shared" si="13"/>
        <v>168</v>
      </c>
      <c r="K25" s="30">
        <f t="shared" si="13"/>
        <v>33</v>
      </c>
      <c r="L25" s="29">
        <f t="shared" si="13"/>
        <v>46</v>
      </c>
      <c r="M25" s="29">
        <f t="shared" si="13"/>
        <v>79</v>
      </c>
      <c r="N25" s="35">
        <f t="shared" ref="N25" si="14">IF(M25=0,0,(K25/(K25+L25)*100))</f>
        <v>41.77215189873418</v>
      </c>
      <c r="O25" s="27">
        <f>SUM(O9:O23)</f>
        <v>27</v>
      </c>
      <c r="P25" s="29">
        <f>SUM(P9:P23)</f>
        <v>32</v>
      </c>
      <c r="Q25" s="29">
        <f>SUM(Q9:Q23)</f>
        <v>59</v>
      </c>
      <c r="R25" s="35">
        <f t="shared" ref="R25" si="15">IF(Q25=0,0,(O25/(O25+P25)*100))</f>
        <v>45.762711864406782</v>
      </c>
      <c r="S25" s="29">
        <f>SUM(S9:S23)</f>
        <v>6</v>
      </c>
      <c r="T25" s="29">
        <f>SUM(T9:T23)</f>
        <v>14</v>
      </c>
      <c r="U25" s="29">
        <f>SUM(U9:U23)</f>
        <v>20</v>
      </c>
      <c r="V25" s="35">
        <f t="shared" ref="V25" si="16">IF(U25=0,0,(S25/(S25+T25)*100))</f>
        <v>30</v>
      </c>
      <c r="W25" s="29">
        <f>SUM(W9:W23)</f>
        <v>0</v>
      </c>
      <c r="X25" s="29">
        <f>SUM(X9:X23)</f>
        <v>0</v>
      </c>
      <c r="Y25" s="29">
        <f>SUM(Y9:Y23)</f>
        <v>0</v>
      </c>
      <c r="Z25" s="35">
        <f t="shared" ref="Z25" si="17">IF(Y25=0,0,(W25/(W25+X25)*100))</f>
        <v>0</v>
      </c>
      <c r="AA25" s="29">
        <f>SUM(AA9:AA23)</f>
        <v>12</v>
      </c>
      <c r="AB25" s="29">
        <f>SUM(AB9:AB23)</f>
        <v>27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03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2:AD35"/>
  <sheetViews>
    <sheetView showGridLines="0" zoomScale="85" zoomScaleNormal="85" workbookViewId="0">
      <pane ySplit="7" topLeftCell="A8" activePane="bottomLeft" state="frozen"/>
      <selection pane="bottomLeft" activeCell="D9" sqref="D9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68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69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51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101" t="s">
        <v>19</v>
      </c>
      <c r="L7" s="100" t="s">
        <v>20</v>
      </c>
      <c r="M7" s="100" t="s">
        <v>48</v>
      </c>
      <c r="N7" s="350"/>
      <c r="O7" s="101" t="s">
        <v>19</v>
      </c>
      <c r="P7" s="100" t="s">
        <v>20</v>
      </c>
      <c r="Q7" s="100" t="s">
        <v>48</v>
      </c>
      <c r="R7" s="330"/>
      <c r="S7" s="100" t="s">
        <v>19</v>
      </c>
      <c r="T7" s="100" t="s">
        <v>20</v>
      </c>
      <c r="U7" s="100" t="s">
        <v>48</v>
      </c>
      <c r="V7" s="330"/>
      <c r="W7" s="100" t="s">
        <v>19</v>
      </c>
      <c r="X7" s="100" t="s">
        <v>20</v>
      </c>
      <c r="Y7" s="100" t="s">
        <v>48</v>
      </c>
      <c r="Z7" s="330"/>
      <c r="AA7" s="330"/>
      <c r="AB7" s="330"/>
      <c r="AC7" s="347"/>
      <c r="AD7" s="341"/>
    </row>
    <row r="8" spans="2:30" ht="15" customHeight="1" x14ac:dyDescent="0.25">
      <c r="B8" s="96"/>
      <c r="C8" s="97"/>
      <c r="D8" s="98"/>
      <c r="E8" s="98"/>
      <c r="F8" s="98"/>
      <c r="G8" s="98"/>
      <c r="H8" s="98"/>
      <c r="I8" s="97"/>
      <c r="J8" s="97"/>
      <c r="K8" s="99"/>
      <c r="L8" s="98"/>
      <c r="M8" s="98"/>
      <c r="N8" s="99"/>
      <c r="O8" s="96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6"/>
      <c r="AD8" s="97"/>
    </row>
    <row r="9" spans="2:30" ht="30" customHeight="1" x14ac:dyDescent="0.25">
      <c r="B9" s="10">
        <v>2</v>
      </c>
      <c r="C9" s="11" t="s">
        <v>0</v>
      </c>
      <c r="D9" s="47">
        <f t="shared" ref="D9:D23" si="0">O9*2+S9*3+W9</f>
        <v>6</v>
      </c>
      <c r="E9" s="47">
        <f t="shared" ref="E9:E23" si="1">AB9+AA9</f>
        <v>10</v>
      </c>
      <c r="F9" s="47">
        <v>2</v>
      </c>
      <c r="G9" s="47">
        <v>1</v>
      </c>
      <c r="H9" s="47">
        <v>1</v>
      </c>
      <c r="I9" s="48">
        <v>2</v>
      </c>
      <c r="J9" s="79">
        <f t="shared" ref="J9:J19" si="2">D9+2*E9+F9+G9+2*H9-I9</f>
        <v>29</v>
      </c>
      <c r="K9" s="49">
        <f t="shared" ref="K9:K23" si="3">O9+S9+W9</f>
        <v>3</v>
      </c>
      <c r="L9" s="50">
        <f t="shared" ref="L9:L23" si="4">P9+T9+X9</f>
        <v>3</v>
      </c>
      <c r="M9" s="50">
        <f t="shared" ref="M9:M23" si="5">K9+L9</f>
        <v>6</v>
      </c>
      <c r="N9" s="51">
        <f t="shared" ref="N9:N23" si="6">IF(M9=0,0,(K9/(K9+L9)*100))</f>
        <v>50</v>
      </c>
      <c r="O9" s="52">
        <v>3</v>
      </c>
      <c r="P9" s="53">
        <v>3</v>
      </c>
      <c r="Q9" s="53">
        <f t="shared" ref="Q9:Q23" si="7">P9+O9</f>
        <v>6</v>
      </c>
      <c r="R9" s="54">
        <f t="shared" ref="R9:R23" si="8">IF(Q9=0,0,(O9/(O9+P9)*100))</f>
        <v>50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0</v>
      </c>
      <c r="X9" s="53">
        <v>0</v>
      </c>
      <c r="Y9" s="53">
        <f t="shared" ref="Y9:Y23" si="11">X9+W9</f>
        <v>0</v>
      </c>
      <c r="Z9" s="54">
        <f t="shared" ref="Z9:Z23" si="12">IF(Y9=0,0,(W9/(W9+X9)*100))</f>
        <v>0</v>
      </c>
      <c r="AA9" s="47">
        <v>3</v>
      </c>
      <c r="AB9" s="47">
        <v>7</v>
      </c>
      <c r="AC9" s="55" t="s">
        <v>53</v>
      </c>
      <c r="AD9" s="48" t="s">
        <v>53</v>
      </c>
    </row>
    <row r="10" spans="2:30" ht="30" customHeight="1" x14ac:dyDescent="0.25">
      <c r="B10" s="10">
        <v>6</v>
      </c>
      <c r="C10" s="11" t="s">
        <v>2</v>
      </c>
      <c r="D10" s="47">
        <f t="shared" si="0"/>
        <v>0</v>
      </c>
      <c r="E10" s="47">
        <f t="shared" si="1"/>
        <v>7</v>
      </c>
      <c r="F10" s="47">
        <v>5</v>
      </c>
      <c r="G10" s="47">
        <v>2</v>
      </c>
      <c r="H10" s="47">
        <v>1</v>
      </c>
      <c r="I10" s="48">
        <v>0</v>
      </c>
      <c r="J10" s="79">
        <f t="shared" si="2"/>
        <v>23</v>
      </c>
      <c r="K10" s="49">
        <f t="shared" si="3"/>
        <v>0</v>
      </c>
      <c r="L10" s="50">
        <f t="shared" si="4"/>
        <v>1</v>
      </c>
      <c r="M10" s="50">
        <f t="shared" si="5"/>
        <v>1</v>
      </c>
      <c r="N10" s="51">
        <f t="shared" si="6"/>
        <v>0</v>
      </c>
      <c r="O10" s="52">
        <v>0</v>
      </c>
      <c r="P10" s="53">
        <v>1</v>
      </c>
      <c r="Q10" s="53">
        <f t="shared" si="7"/>
        <v>1</v>
      </c>
      <c r="R10" s="54">
        <f t="shared" si="8"/>
        <v>0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0</v>
      </c>
      <c r="X10" s="53">
        <v>0</v>
      </c>
      <c r="Y10" s="53">
        <f t="shared" si="11"/>
        <v>0</v>
      </c>
      <c r="Z10" s="54">
        <f t="shared" si="12"/>
        <v>0</v>
      </c>
      <c r="AA10" s="47">
        <v>0</v>
      </c>
      <c r="AB10" s="47">
        <v>7</v>
      </c>
      <c r="AC10" s="55" t="s">
        <v>53</v>
      </c>
      <c r="AD10" s="48" t="s">
        <v>53</v>
      </c>
    </row>
    <row r="11" spans="2:30" ht="30" customHeight="1" x14ac:dyDescent="0.25">
      <c r="B11" s="10">
        <v>9</v>
      </c>
      <c r="C11" s="11" t="s">
        <v>3</v>
      </c>
      <c r="D11" s="47">
        <f t="shared" si="0"/>
        <v>9</v>
      </c>
      <c r="E11" s="47">
        <f t="shared" si="1"/>
        <v>4</v>
      </c>
      <c r="F11" s="47">
        <v>2</v>
      </c>
      <c r="G11" s="47">
        <v>3</v>
      </c>
      <c r="H11" s="47">
        <v>0</v>
      </c>
      <c r="I11" s="48">
        <v>2</v>
      </c>
      <c r="J11" s="79">
        <f t="shared" si="2"/>
        <v>20</v>
      </c>
      <c r="K11" s="49">
        <f t="shared" si="3"/>
        <v>4</v>
      </c>
      <c r="L11" s="50">
        <f t="shared" si="4"/>
        <v>13</v>
      </c>
      <c r="M11" s="50">
        <f t="shared" si="5"/>
        <v>17</v>
      </c>
      <c r="N11" s="51">
        <f t="shared" si="6"/>
        <v>23.52941176470588</v>
      </c>
      <c r="O11" s="52">
        <v>3</v>
      </c>
      <c r="P11" s="53">
        <v>9</v>
      </c>
      <c r="Q11" s="53">
        <f t="shared" si="7"/>
        <v>12</v>
      </c>
      <c r="R11" s="54">
        <f t="shared" si="8"/>
        <v>25</v>
      </c>
      <c r="S11" s="50">
        <v>1</v>
      </c>
      <c r="T11" s="50">
        <v>4</v>
      </c>
      <c r="U11" s="50">
        <f t="shared" si="9"/>
        <v>5</v>
      </c>
      <c r="V11" s="51">
        <f t="shared" si="10"/>
        <v>20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47">
        <v>1</v>
      </c>
      <c r="AB11" s="47">
        <v>3</v>
      </c>
      <c r="AC11" s="55" t="s">
        <v>53</v>
      </c>
      <c r="AD11" s="48" t="s">
        <v>53</v>
      </c>
    </row>
    <row r="12" spans="2:30" ht="30" customHeight="1" x14ac:dyDescent="0.25">
      <c r="B12" s="10">
        <v>13</v>
      </c>
      <c r="C12" s="11" t="s">
        <v>4</v>
      </c>
      <c r="D12" s="47">
        <f t="shared" si="0"/>
        <v>8</v>
      </c>
      <c r="E12" s="47">
        <f t="shared" si="1"/>
        <v>5</v>
      </c>
      <c r="F12" s="47">
        <v>0</v>
      </c>
      <c r="G12" s="47">
        <v>0</v>
      </c>
      <c r="H12" s="47">
        <v>0</v>
      </c>
      <c r="I12" s="48">
        <v>3</v>
      </c>
      <c r="J12" s="79">
        <f t="shared" si="2"/>
        <v>15</v>
      </c>
      <c r="K12" s="49">
        <f t="shared" si="3"/>
        <v>4</v>
      </c>
      <c r="L12" s="50">
        <f t="shared" si="4"/>
        <v>4</v>
      </c>
      <c r="M12" s="50">
        <f t="shared" si="5"/>
        <v>8</v>
      </c>
      <c r="N12" s="51">
        <f t="shared" si="6"/>
        <v>50</v>
      </c>
      <c r="O12" s="52">
        <v>4</v>
      </c>
      <c r="P12" s="53">
        <v>4</v>
      </c>
      <c r="Q12" s="53">
        <f t="shared" si="7"/>
        <v>8</v>
      </c>
      <c r="R12" s="54">
        <f t="shared" si="8"/>
        <v>50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0</v>
      </c>
      <c r="X12" s="53">
        <v>0</v>
      </c>
      <c r="Y12" s="53">
        <f t="shared" si="11"/>
        <v>0</v>
      </c>
      <c r="Z12" s="54">
        <f t="shared" si="12"/>
        <v>0</v>
      </c>
      <c r="AA12" s="47">
        <v>3</v>
      </c>
      <c r="AB12" s="47">
        <v>2</v>
      </c>
      <c r="AC12" s="55" t="s">
        <v>53</v>
      </c>
      <c r="AD12" s="48" t="s">
        <v>53</v>
      </c>
    </row>
    <row r="13" spans="2:30" ht="30" customHeight="1" x14ac:dyDescent="0.25">
      <c r="B13" s="10">
        <v>10</v>
      </c>
      <c r="C13" s="11" t="s">
        <v>10</v>
      </c>
      <c r="D13" s="47">
        <f t="shared" si="0"/>
        <v>7</v>
      </c>
      <c r="E13" s="47">
        <f t="shared" si="1"/>
        <v>3</v>
      </c>
      <c r="F13" s="47">
        <v>0</v>
      </c>
      <c r="G13" s="47">
        <v>1</v>
      </c>
      <c r="H13" s="47">
        <v>0</v>
      </c>
      <c r="I13" s="48">
        <v>2</v>
      </c>
      <c r="J13" s="79">
        <f t="shared" si="2"/>
        <v>12</v>
      </c>
      <c r="K13" s="49">
        <f t="shared" si="3"/>
        <v>3</v>
      </c>
      <c r="L13" s="50">
        <f t="shared" si="4"/>
        <v>6</v>
      </c>
      <c r="M13" s="50">
        <f t="shared" si="5"/>
        <v>9</v>
      </c>
      <c r="N13" s="51">
        <f t="shared" si="6"/>
        <v>33.333333333333329</v>
      </c>
      <c r="O13" s="52">
        <v>2</v>
      </c>
      <c r="P13" s="53">
        <v>1</v>
      </c>
      <c r="Q13" s="53">
        <f t="shared" si="7"/>
        <v>3</v>
      </c>
      <c r="R13" s="54">
        <f t="shared" si="8"/>
        <v>66.666666666666657</v>
      </c>
      <c r="S13" s="50">
        <v>1</v>
      </c>
      <c r="T13" s="50">
        <v>5</v>
      </c>
      <c r="U13" s="50">
        <f t="shared" si="9"/>
        <v>6</v>
      </c>
      <c r="V13" s="51">
        <f t="shared" si="10"/>
        <v>16.666666666666664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47">
        <v>1</v>
      </c>
      <c r="AB13" s="47">
        <v>2</v>
      </c>
      <c r="AC13" s="55" t="s">
        <v>53</v>
      </c>
      <c r="AD13" s="48" t="s">
        <v>53</v>
      </c>
    </row>
    <row r="14" spans="2:30" ht="30" customHeight="1" x14ac:dyDescent="0.25">
      <c r="B14" s="10">
        <v>3</v>
      </c>
      <c r="C14" s="11" t="s">
        <v>14</v>
      </c>
      <c r="D14" s="47">
        <f t="shared" si="0"/>
        <v>5</v>
      </c>
      <c r="E14" s="47">
        <f t="shared" si="1"/>
        <v>4</v>
      </c>
      <c r="F14" s="47">
        <v>1</v>
      </c>
      <c r="G14" s="47">
        <v>1</v>
      </c>
      <c r="H14" s="47">
        <v>0</v>
      </c>
      <c r="I14" s="48">
        <v>4</v>
      </c>
      <c r="J14" s="79">
        <f t="shared" si="2"/>
        <v>11</v>
      </c>
      <c r="K14" s="49">
        <f t="shared" si="3"/>
        <v>2</v>
      </c>
      <c r="L14" s="50">
        <f t="shared" si="4"/>
        <v>5</v>
      </c>
      <c r="M14" s="50">
        <f t="shared" si="5"/>
        <v>7</v>
      </c>
      <c r="N14" s="51">
        <f t="shared" si="6"/>
        <v>28.571428571428569</v>
      </c>
      <c r="O14" s="52">
        <v>1</v>
      </c>
      <c r="P14" s="53">
        <v>3</v>
      </c>
      <c r="Q14" s="53">
        <f t="shared" si="7"/>
        <v>4</v>
      </c>
      <c r="R14" s="54">
        <f t="shared" si="8"/>
        <v>25</v>
      </c>
      <c r="S14" s="50">
        <v>1</v>
      </c>
      <c r="T14" s="50">
        <v>2</v>
      </c>
      <c r="U14" s="50">
        <f t="shared" si="9"/>
        <v>3</v>
      </c>
      <c r="V14" s="51">
        <f t="shared" si="10"/>
        <v>33.333333333333329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47">
        <v>2</v>
      </c>
      <c r="AB14" s="47">
        <v>2</v>
      </c>
      <c r="AC14" s="55" t="s">
        <v>53</v>
      </c>
      <c r="AD14" s="48" t="s">
        <v>53</v>
      </c>
    </row>
    <row r="15" spans="2:30" ht="30" customHeight="1" x14ac:dyDescent="0.25">
      <c r="B15" s="10">
        <v>5</v>
      </c>
      <c r="C15" s="11" t="s">
        <v>8</v>
      </c>
      <c r="D15" s="47">
        <f t="shared" si="0"/>
        <v>5</v>
      </c>
      <c r="E15" s="47">
        <f t="shared" si="1"/>
        <v>1</v>
      </c>
      <c r="F15" s="47">
        <v>2</v>
      </c>
      <c r="G15" s="47">
        <v>2</v>
      </c>
      <c r="H15" s="47">
        <v>0</v>
      </c>
      <c r="I15" s="48">
        <v>1</v>
      </c>
      <c r="J15" s="79">
        <f t="shared" si="2"/>
        <v>10</v>
      </c>
      <c r="K15" s="49">
        <f t="shared" si="3"/>
        <v>2</v>
      </c>
      <c r="L15" s="50">
        <f t="shared" si="4"/>
        <v>9</v>
      </c>
      <c r="M15" s="50">
        <f t="shared" si="5"/>
        <v>11</v>
      </c>
      <c r="N15" s="51">
        <f t="shared" si="6"/>
        <v>18.181818181818183</v>
      </c>
      <c r="O15" s="52">
        <v>1</v>
      </c>
      <c r="P15" s="53">
        <v>5</v>
      </c>
      <c r="Q15" s="53">
        <f t="shared" si="7"/>
        <v>6</v>
      </c>
      <c r="R15" s="54">
        <f t="shared" si="8"/>
        <v>16.666666666666664</v>
      </c>
      <c r="S15" s="50">
        <v>1</v>
      </c>
      <c r="T15" s="50">
        <v>4</v>
      </c>
      <c r="U15" s="50">
        <f t="shared" si="9"/>
        <v>5</v>
      </c>
      <c r="V15" s="51">
        <f t="shared" si="10"/>
        <v>20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47">
        <v>0</v>
      </c>
      <c r="AB15" s="47">
        <v>1</v>
      </c>
      <c r="AC15" s="55" t="s">
        <v>53</v>
      </c>
      <c r="AD15" s="48" t="s">
        <v>53</v>
      </c>
    </row>
    <row r="16" spans="2:30" ht="30" customHeight="1" x14ac:dyDescent="0.25">
      <c r="B16" s="10">
        <v>1</v>
      </c>
      <c r="C16" s="11" t="s">
        <v>13</v>
      </c>
      <c r="D16" s="47">
        <f t="shared" si="0"/>
        <v>5</v>
      </c>
      <c r="E16" s="47">
        <f t="shared" si="1"/>
        <v>2</v>
      </c>
      <c r="F16" s="47">
        <v>1</v>
      </c>
      <c r="G16" s="47">
        <v>0</v>
      </c>
      <c r="H16" s="47">
        <v>0</v>
      </c>
      <c r="I16" s="48">
        <v>1</v>
      </c>
      <c r="J16" s="79">
        <f t="shared" si="2"/>
        <v>9</v>
      </c>
      <c r="K16" s="49">
        <f t="shared" si="3"/>
        <v>2</v>
      </c>
      <c r="L16" s="50">
        <f t="shared" si="4"/>
        <v>6</v>
      </c>
      <c r="M16" s="50">
        <f t="shared" si="5"/>
        <v>8</v>
      </c>
      <c r="N16" s="51">
        <f t="shared" si="6"/>
        <v>25</v>
      </c>
      <c r="O16" s="52">
        <v>1</v>
      </c>
      <c r="P16" s="53">
        <v>4</v>
      </c>
      <c r="Q16" s="53">
        <f t="shared" si="7"/>
        <v>5</v>
      </c>
      <c r="R16" s="54">
        <f t="shared" si="8"/>
        <v>20</v>
      </c>
      <c r="S16" s="50">
        <v>1</v>
      </c>
      <c r="T16" s="50">
        <v>2</v>
      </c>
      <c r="U16" s="50">
        <f t="shared" si="9"/>
        <v>3</v>
      </c>
      <c r="V16" s="51">
        <f t="shared" si="10"/>
        <v>33.333333333333329</v>
      </c>
      <c r="W16" s="53">
        <v>0</v>
      </c>
      <c r="X16" s="53">
        <v>0</v>
      </c>
      <c r="Y16" s="53">
        <f t="shared" si="11"/>
        <v>0</v>
      </c>
      <c r="Z16" s="54">
        <f t="shared" si="12"/>
        <v>0</v>
      </c>
      <c r="AA16" s="47">
        <v>0</v>
      </c>
      <c r="AB16" s="47">
        <v>2</v>
      </c>
      <c r="AC16" s="55" t="s">
        <v>53</v>
      </c>
      <c r="AD16" s="48" t="s">
        <v>53</v>
      </c>
    </row>
    <row r="17" spans="2:30" ht="30" customHeight="1" x14ac:dyDescent="0.25">
      <c r="B17" s="10">
        <v>8</v>
      </c>
      <c r="C17" s="11" t="s">
        <v>1</v>
      </c>
      <c r="D17" s="47">
        <f t="shared" si="0"/>
        <v>4</v>
      </c>
      <c r="E17" s="47">
        <f t="shared" si="1"/>
        <v>1</v>
      </c>
      <c r="F17" s="47">
        <v>0</v>
      </c>
      <c r="G17" s="47">
        <v>1</v>
      </c>
      <c r="H17" s="47">
        <v>0</v>
      </c>
      <c r="I17" s="48">
        <v>0</v>
      </c>
      <c r="J17" s="79">
        <f t="shared" si="2"/>
        <v>7</v>
      </c>
      <c r="K17" s="49">
        <f t="shared" si="3"/>
        <v>2</v>
      </c>
      <c r="L17" s="50">
        <f t="shared" si="4"/>
        <v>3</v>
      </c>
      <c r="M17" s="50">
        <f t="shared" si="5"/>
        <v>5</v>
      </c>
      <c r="N17" s="51">
        <f t="shared" si="6"/>
        <v>40</v>
      </c>
      <c r="O17" s="52">
        <v>2</v>
      </c>
      <c r="P17" s="53">
        <v>1</v>
      </c>
      <c r="Q17" s="53">
        <f t="shared" si="7"/>
        <v>3</v>
      </c>
      <c r="R17" s="54">
        <f t="shared" si="8"/>
        <v>66.666666666666657</v>
      </c>
      <c r="S17" s="50">
        <v>0</v>
      </c>
      <c r="T17" s="50">
        <v>2</v>
      </c>
      <c r="U17" s="50">
        <f t="shared" si="9"/>
        <v>2</v>
      </c>
      <c r="V17" s="51">
        <f t="shared" si="10"/>
        <v>0</v>
      </c>
      <c r="W17" s="53">
        <v>0</v>
      </c>
      <c r="X17" s="53">
        <v>0</v>
      </c>
      <c r="Y17" s="53">
        <f t="shared" si="11"/>
        <v>0</v>
      </c>
      <c r="Z17" s="54">
        <f t="shared" si="12"/>
        <v>0</v>
      </c>
      <c r="AA17" s="47">
        <v>1</v>
      </c>
      <c r="AB17" s="47">
        <v>0</v>
      </c>
      <c r="AC17" s="55" t="s">
        <v>53</v>
      </c>
      <c r="AD17" s="48" t="s">
        <v>53</v>
      </c>
    </row>
    <row r="18" spans="2:30" ht="30" customHeight="1" x14ac:dyDescent="0.25">
      <c r="B18" s="10">
        <v>7</v>
      </c>
      <c r="C18" s="11" t="s">
        <v>11</v>
      </c>
      <c r="D18" s="47">
        <f t="shared" si="0"/>
        <v>0</v>
      </c>
      <c r="E18" s="47">
        <f t="shared" si="1"/>
        <v>3</v>
      </c>
      <c r="F18" s="47">
        <v>0</v>
      </c>
      <c r="G18" s="47">
        <v>0</v>
      </c>
      <c r="H18" s="47">
        <v>0</v>
      </c>
      <c r="I18" s="48">
        <v>0</v>
      </c>
      <c r="J18" s="79">
        <f t="shared" si="2"/>
        <v>6</v>
      </c>
      <c r="K18" s="49">
        <f t="shared" si="3"/>
        <v>0</v>
      </c>
      <c r="L18" s="50">
        <f t="shared" si="4"/>
        <v>4</v>
      </c>
      <c r="M18" s="50">
        <f t="shared" si="5"/>
        <v>4</v>
      </c>
      <c r="N18" s="51">
        <f t="shared" si="6"/>
        <v>0</v>
      </c>
      <c r="O18" s="52">
        <v>0</v>
      </c>
      <c r="P18" s="53">
        <v>4</v>
      </c>
      <c r="Q18" s="53">
        <f t="shared" si="7"/>
        <v>4</v>
      </c>
      <c r="R18" s="54">
        <f t="shared" si="8"/>
        <v>0</v>
      </c>
      <c r="S18" s="50">
        <v>0</v>
      </c>
      <c r="T18" s="50">
        <v>0</v>
      </c>
      <c r="U18" s="50">
        <f t="shared" si="9"/>
        <v>0</v>
      </c>
      <c r="V18" s="51">
        <f t="shared" si="10"/>
        <v>0</v>
      </c>
      <c r="W18" s="53">
        <v>0</v>
      </c>
      <c r="X18" s="53">
        <v>0</v>
      </c>
      <c r="Y18" s="53">
        <f t="shared" si="11"/>
        <v>0</v>
      </c>
      <c r="Z18" s="54">
        <f t="shared" si="12"/>
        <v>0</v>
      </c>
      <c r="AA18" s="47">
        <v>1</v>
      </c>
      <c r="AB18" s="47">
        <v>2</v>
      </c>
      <c r="AC18" s="55" t="s">
        <v>53</v>
      </c>
      <c r="AD18" s="48" t="s">
        <v>53</v>
      </c>
    </row>
    <row r="19" spans="2:30" ht="30" customHeight="1" x14ac:dyDescent="0.25">
      <c r="B19" s="56">
        <v>4</v>
      </c>
      <c r="C19" s="57" t="s">
        <v>9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/>
      <c r="X19" s="64"/>
      <c r="Y19" s="64">
        <f t="shared" si="11"/>
        <v>0</v>
      </c>
      <c r="Z19" s="65">
        <f t="shared" si="12"/>
        <v>0</v>
      </c>
      <c r="AA19" s="58"/>
      <c r="AB19" s="58"/>
      <c r="AC19" s="66" t="s">
        <v>53</v>
      </c>
      <c r="AD19" s="59" t="s">
        <v>53</v>
      </c>
    </row>
    <row r="20" spans="2:30" ht="30" customHeight="1" x14ac:dyDescent="0.25">
      <c r="B20" s="56">
        <v>11</v>
      </c>
      <c r="C20" s="57" t="s">
        <v>12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/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/>
      <c r="X20" s="64"/>
      <c r="Y20" s="64">
        <f t="shared" si="11"/>
        <v>0</v>
      </c>
      <c r="Z20" s="65">
        <f t="shared" si="12"/>
        <v>0</v>
      </c>
      <c r="AA20" s="58"/>
      <c r="AB20" s="58"/>
      <c r="AC20" s="66" t="s">
        <v>53</v>
      </c>
      <c r="AD20" s="59" t="s">
        <v>53</v>
      </c>
    </row>
    <row r="21" spans="2:30" ht="30" customHeight="1" x14ac:dyDescent="0.25">
      <c r="B21" s="56">
        <v>12</v>
      </c>
      <c r="C21" s="57" t="s">
        <v>7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/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/>
      <c r="X21" s="64"/>
      <c r="Y21" s="64">
        <f t="shared" si="11"/>
        <v>0</v>
      </c>
      <c r="Z21" s="65">
        <f t="shared" si="12"/>
        <v>0</v>
      </c>
      <c r="AA21" s="58"/>
      <c r="AB21" s="58"/>
      <c r="AC21" s="66" t="s">
        <v>53</v>
      </c>
      <c r="AD21" s="59" t="s">
        <v>53</v>
      </c>
    </row>
    <row r="22" spans="2:30" ht="30" customHeight="1" x14ac:dyDescent="0.25">
      <c r="B22" s="56">
        <v>14</v>
      </c>
      <c r="C22" s="57" t="s">
        <v>5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/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/>
      <c r="X22" s="64"/>
      <c r="Y22" s="64">
        <f t="shared" si="11"/>
        <v>0</v>
      </c>
      <c r="Z22" s="65">
        <f t="shared" si="12"/>
        <v>0</v>
      </c>
      <c r="AA22" s="58"/>
      <c r="AB22" s="58"/>
      <c r="AC22" s="66" t="s">
        <v>53</v>
      </c>
      <c r="AD22" s="59" t="s">
        <v>53</v>
      </c>
    </row>
    <row r="23" spans="2:30" ht="30" customHeight="1" thickBot="1" x14ac:dyDescent="0.3">
      <c r="B23" s="84">
        <v>15</v>
      </c>
      <c r="C23" s="85" t="s">
        <v>6</v>
      </c>
      <c r="D23" s="86">
        <f t="shared" si="0"/>
        <v>0</v>
      </c>
      <c r="E23" s="86">
        <f t="shared" si="1"/>
        <v>0</v>
      </c>
      <c r="F23" s="86"/>
      <c r="G23" s="86"/>
      <c r="H23" s="86"/>
      <c r="I23" s="87"/>
      <c r="J23" s="88"/>
      <c r="K23" s="89">
        <f t="shared" si="3"/>
        <v>0</v>
      </c>
      <c r="L23" s="90">
        <f t="shared" si="4"/>
        <v>0</v>
      </c>
      <c r="M23" s="90">
        <f t="shared" si="5"/>
        <v>0</v>
      </c>
      <c r="N23" s="91">
        <f t="shared" si="6"/>
        <v>0</v>
      </c>
      <c r="O23" s="92"/>
      <c r="P23" s="93"/>
      <c r="Q23" s="93">
        <f t="shared" si="7"/>
        <v>0</v>
      </c>
      <c r="R23" s="94">
        <f t="shared" si="8"/>
        <v>0</v>
      </c>
      <c r="S23" s="90"/>
      <c r="T23" s="90"/>
      <c r="U23" s="90">
        <f t="shared" si="9"/>
        <v>0</v>
      </c>
      <c r="V23" s="91">
        <f t="shared" si="10"/>
        <v>0</v>
      </c>
      <c r="W23" s="93"/>
      <c r="X23" s="93"/>
      <c r="Y23" s="93">
        <f t="shared" si="11"/>
        <v>0</v>
      </c>
      <c r="Z23" s="94">
        <f t="shared" si="12"/>
        <v>0</v>
      </c>
      <c r="AA23" s="86"/>
      <c r="AB23" s="86"/>
      <c r="AC23" s="95" t="s">
        <v>53</v>
      </c>
      <c r="AD23" s="87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49</v>
      </c>
      <c r="E25" s="29">
        <f t="shared" si="13"/>
        <v>40</v>
      </c>
      <c r="F25" s="29">
        <f t="shared" si="13"/>
        <v>13</v>
      </c>
      <c r="G25" s="29">
        <f t="shared" si="13"/>
        <v>11</v>
      </c>
      <c r="H25" s="29">
        <f t="shared" si="13"/>
        <v>2</v>
      </c>
      <c r="I25" s="28">
        <f t="shared" si="13"/>
        <v>15</v>
      </c>
      <c r="J25" s="28">
        <f t="shared" si="13"/>
        <v>142</v>
      </c>
      <c r="K25" s="30">
        <f t="shared" si="13"/>
        <v>22</v>
      </c>
      <c r="L25" s="29">
        <f t="shared" si="13"/>
        <v>54</v>
      </c>
      <c r="M25" s="29">
        <f t="shared" si="13"/>
        <v>76</v>
      </c>
      <c r="N25" s="35">
        <f>IF(M25=0,0,(K25/(K25+L25)*100))</f>
        <v>28.947368421052634</v>
      </c>
      <c r="O25" s="27">
        <f>SUM(O9:O23)</f>
        <v>17</v>
      </c>
      <c r="P25" s="29">
        <f>SUM(P9:P23)</f>
        <v>35</v>
      </c>
      <c r="Q25" s="29">
        <f>SUM(Q9:Q23)</f>
        <v>52</v>
      </c>
      <c r="R25" s="35">
        <f t="shared" ref="R25" si="14">IF(Q25=0,0,(O25/(O25+P25)*100))</f>
        <v>32.692307692307693</v>
      </c>
      <c r="S25" s="29">
        <f>SUM(S9:S23)</f>
        <v>5</v>
      </c>
      <c r="T25" s="29">
        <f>SUM(T9:T23)</f>
        <v>19</v>
      </c>
      <c r="U25" s="29">
        <f>SUM(U9:U23)</f>
        <v>24</v>
      </c>
      <c r="V25" s="35">
        <f t="shared" ref="V25" si="15">IF(U25=0,0,(S25/(S25+T25)*100))</f>
        <v>20.833333333333336</v>
      </c>
      <c r="W25" s="29">
        <f>SUM(W9:W23)</f>
        <v>0</v>
      </c>
      <c r="X25" s="29">
        <f>SUM(X9:X23)</f>
        <v>0</v>
      </c>
      <c r="Y25" s="29">
        <f>SUM(Y9:Y23)</f>
        <v>0</v>
      </c>
      <c r="Z25" s="35">
        <f t="shared" ref="Z25" si="16">IF(Y25=0,0,(W25/(W25+X25)*100))</f>
        <v>0</v>
      </c>
      <c r="AA25" s="29">
        <f>SUM(AA9:AA23)</f>
        <v>12</v>
      </c>
      <c r="AB25" s="29">
        <f>SUM(AB9:AB23)</f>
        <v>28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04000000}">
    <sortState xmlns:xlrd2="http://schemas.microsoft.com/office/spreadsheetml/2017/richdata2" ref="B9:AD23">
      <sortCondition descending="1" ref="J8:J23"/>
    </sortState>
  </autoFilter>
  <mergeCells count="21"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  <mergeCell ref="AB6:AB7"/>
    <mergeCell ref="AC6:AC7"/>
    <mergeCell ref="AD6:AD7"/>
    <mergeCell ref="R6:R7"/>
    <mergeCell ref="S6:U6"/>
    <mergeCell ref="V6:V7"/>
    <mergeCell ref="W6:Y6"/>
    <mergeCell ref="Z6:Z7"/>
    <mergeCell ref="AA6:AA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2:AD35"/>
  <sheetViews>
    <sheetView showGridLines="0" zoomScale="70" zoomScaleNormal="70" workbookViewId="0">
      <pane ySplit="7" topLeftCell="A8" activePane="bottomLeft" state="frozen"/>
      <selection pane="bottomLeft" activeCell="S15" sqref="S15"/>
    </sheetView>
  </sheetViews>
  <sheetFormatPr defaultColWidth="8.85546875" defaultRowHeight="15" x14ac:dyDescent="0.25"/>
  <cols>
    <col min="1" max="1" width="3.7109375" style="1" customWidth="1"/>
    <col min="2" max="2" width="4.28515625" style="2" customWidth="1"/>
    <col min="3" max="3" width="8.85546875" style="2"/>
    <col min="4" max="4" width="7.7109375" style="2" customWidth="1"/>
    <col min="5" max="10" width="6.28515625" style="2" customWidth="1"/>
    <col min="11" max="12" width="7.7109375" style="2" customWidth="1"/>
    <col min="13" max="13" width="6.28515625" style="2" customWidth="1"/>
    <col min="14" max="14" width="8.5703125" style="2" bestFit="1" customWidth="1"/>
    <col min="15" max="17" width="6.28515625" style="2" customWidth="1"/>
    <col min="18" max="18" width="8.85546875" style="2" customWidth="1"/>
    <col min="19" max="21" width="6.28515625" style="2" customWidth="1"/>
    <col min="22" max="22" width="9" style="2" customWidth="1"/>
    <col min="23" max="25" width="6.28515625" style="2" customWidth="1"/>
    <col min="26" max="26" width="9" style="2" customWidth="1"/>
    <col min="27" max="29" width="6.28515625" style="2" customWidth="1"/>
    <col min="30" max="30" width="7.7109375" style="2" customWidth="1"/>
    <col min="31" max="16384" width="8.85546875" style="1"/>
  </cols>
  <sheetData>
    <row r="2" spans="2:30" ht="24" customHeight="1" x14ac:dyDescent="0.25">
      <c r="B2" s="33" t="s">
        <v>96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2:30" ht="24" customHeight="1" x14ac:dyDescent="0.25">
      <c r="B3" s="33" t="s">
        <v>97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2:30" ht="24" customHeight="1" x14ac:dyDescent="0.25">
      <c r="B4" s="33" t="s">
        <v>51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2:30" ht="14.45" customHeight="1" thickBot="1" x14ac:dyDescent="0.3">
      <c r="B5" s="3"/>
      <c r="D5" s="32" t="s">
        <v>62</v>
      </c>
      <c r="E5" s="32" t="s">
        <v>62</v>
      </c>
      <c r="F5" s="32"/>
      <c r="G5" s="32"/>
      <c r="H5" s="32"/>
      <c r="I5" s="32"/>
      <c r="J5" s="32"/>
      <c r="K5" s="32" t="s">
        <v>62</v>
      </c>
      <c r="L5" s="32" t="s">
        <v>62</v>
      </c>
      <c r="M5" s="32" t="s">
        <v>62</v>
      </c>
      <c r="N5" s="32" t="s">
        <v>62</v>
      </c>
      <c r="O5" s="32"/>
      <c r="P5" s="32"/>
      <c r="Q5" s="32" t="s">
        <v>62</v>
      </c>
      <c r="R5" s="32" t="s">
        <v>62</v>
      </c>
      <c r="S5" s="32"/>
      <c r="T5" s="32"/>
      <c r="U5" s="32" t="s">
        <v>62</v>
      </c>
      <c r="V5" s="32" t="s">
        <v>62</v>
      </c>
      <c r="W5" s="32"/>
      <c r="X5" s="32"/>
      <c r="Y5" s="32" t="s">
        <v>62</v>
      </c>
      <c r="Z5" s="32" t="s">
        <v>62</v>
      </c>
      <c r="AA5" s="32"/>
      <c r="AB5" s="32"/>
      <c r="AC5" s="32"/>
      <c r="AD5" s="32"/>
    </row>
    <row r="6" spans="2:30" ht="15.75" x14ac:dyDescent="0.25">
      <c r="B6" s="331" t="s">
        <v>25</v>
      </c>
      <c r="C6" s="333" t="s">
        <v>24</v>
      </c>
      <c r="D6" s="343" t="s">
        <v>26</v>
      </c>
      <c r="E6" s="342" t="s">
        <v>63</v>
      </c>
      <c r="F6" s="329" t="s">
        <v>15</v>
      </c>
      <c r="G6" s="343" t="s">
        <v>18</v>
      </c>
      <c r="H6" s="329" t="s">
        <v>17</v>
      </c>
      <c r="I6" s="333" t="s">
        <v>16</v>
      </c>
      <c r="J6" s="351" t="s">
        <v>64</v>
      </c>
      <c r="K6" s="345" t="s">
        <v>45</v>
      </c>
      <c r="L6" s="345"/>
      <c r="M6" s="335"/>
      <c r="N6" s="349" t="s">
        <v>21</v>
      </c>
      <c r="O6" s="348" t="s">
        <v>35</v>
      </c>
      <c r="P6" s="345"/>
      <c r="Q6" s="335"/>
      <c r="R6" s="329" t="s">
        <v>22</v>
      </c>
      <c r="S6" s="339" t="s">
        <v>36</v>
      </c>
      <c r="T6" s="345"/>
      <c r="U6" s="335"/>
      <c r="V6" s="329" t="s">
        <v>23</v>
      </c>
      <c r="W6" s="339" t="s">
        <v>28</v>
      </c>
      <c r="X6" s="345"/>
      <c r="Y6" s="335"/>
      <c r="Z6" s="329" t="s">
        <v>29</v>
      </c>
      <c r="AA6" s="342" t="s">
        <v>41</v>
      </c>
      <c r="AB6" s="342" t="s">
        <v>42</v>
      </c>
      <c r="AC6" s="346" t="s">
        <v>44</v>
      </c>
      <c r="AD6" s="340" t="s">
        <v>27</v>
      </c>
    </row>
    <row r="7" spans="2:30" ht="16.5" thickBot="1" x14ac:dyDescent="0.3">
      <c r="B7" s="332"/>
      <c r="C7" s="334"/>
      <c r="D7" s="344"/>
      <c r="E7" s="330"/>
      <c r="F7" s="330"/>
      <c r="G7" s="344"/>
      <c r="H7" s="330"/>
      <c r="I7" s="334"/>
      <c r="J7" s="352"/>
      <c r="K7" s="113" t="s">
        <v>19</v>
      </c>
      <c r="L7" s="114" t="s">
        <v>20</v>
      </c>
      <c r="M7" s="114" t="s">
        <v>48</v>
      </c>
      <c r="N7" s="350"/>
      <c r="O7" s="113" t="s">
        <v>19</v>
      </c>
      <c r="P7" s="114" t="s">
        <v>20</v>
      </c>
      <c r="Q7" s="114" t="s">
        <v>48</v>
      </c>
      <c r="R7" s="330"/>
      <c r="S7" s="114" t="s">
        <v>19</v>
      </c>
      <c r="T7" s="114" t="s">
        <v>20</v>
      </c>
      <c r="U7" s="114" t="s">
        <v>48</v>
      </c>
      <c r="V7" s="330"/>
      <c r="W7" s="114" t="s">
        <v>19</v>
      </c>
      <c r="X7" s="114" t="s">
        <v>20</v>
      </c>
      <c r="Y7" s="114" t="s">
        <v>48</v>
      </c>
      <c r="Z7" s="330"/>
      <c r="AA7" s="330"/>
      <c r="AB7" s="330"/>
      <c r="AC7" s="347"/>
      <c r="AD7" s="341"/>
    </row>
    <row r="8" spans="2:30" ht="15" customHeight="1" x14ac:dyDescent="0.25">
      <c r="B8" s="96"/>
      <c r="C8" s="97"/>
      <c r="D8" s="98"/>
      <c r="E8" s="98"/>
      <c r="F8" s="98"/>
      <c r="G8" s="98"/>
      <c r="H8" s="98"/>
      <c r="I8" s="97"/>
      <c r="J8" s="97"/>
      <c r="K8" s="99"/>
      <c r="L8" s="98"/>
      <c r="M8" s="98"/>
      <c r="N8" s="99"/>
      <c r="O8" s="96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6"/>
      <c r="AD8" s="97"/>
    </row>
    <row r="9" spans="2:30" ht="30" customHeight="1" x14ac:dyDescent="0.25">
      <c r="B9" s="10">
        <v>1</v>
      </c>
      <c r="C9" s="11" t="s">
        <v>98</v>
      </c>
      <c r="D9" s="47">
        <f t="shared" ref="D9:D23" si="0">O9*2+S9*3+W9</f>
        <v>10</v>
      </c>
      <c r="E9" s="47">
        <f t="shared" ref="E9:E23" si="1">AB9+AA9</f>
        <v>12</v>
      </c>
      <c r="F9" s="47">
        <v>1</v>
      </c>
      <c r="G9" s="47">
        <v>4</v>
      </c>
      <c r="H9" s="47">
        <v>2</v>
      </c>
      <c r="I9" s="48">
        <v>4</v>
      </c>
      <c r="J9" s="79">
        <f t="shared" ref="J9:J23" si="2">D9+2*E9+F9+G9+2*H9-I9</f>
        <v>39</v>
      </c>
      <c r="K9" s="49">
        <f t="shared" ref="K9:K23" si="3">O9+S9+W9</f>
        <v>5</v>
      </c>
      <c r="L9" s="50">
        <f t="shared" ref="L9:L23" si="4">P9+T9+X9</f>
        <v>9</v>
      </c>
      <c r="M9" s="50">
        <f t="shared" ref="M9:M23" si="5">K9+L9</f>
        <v>14</v>
      </c>
      <c r="N9" s="51">
        <f t="shared" ref="N9:N23" si="6">IF(M9=0,0,(K9/(K9+L9)*100))</f>
        <v>35.714285714285715</v>
      </c>
      <c r="O9" s="52">
        <v>5</v>
      </c>
      <c r="P9" s="53">
        <v>9</v>
      </c>
      <c r="Q9" s="53">
        <f t="shared" ref="Q9:Q23" si="7">P9+O9</f>
        <v>14</v>
      </c>
      <c r="R9" s="54">
        <f t="shared" ref="R9:R23" si="8">IF(Q9=0,0,(O9/(O9+P9)*100))</f>
        <v>35.714285714285715</v>
      </c>
      <c r="S9" s="50">
        <v>0</v>
      </c>
      <c r="T9" s="50">
        <v>0</v>
      </c>
      <c r="U9" s="50">
        <f t="shared" ref="U9:U23" si="9">T9+S9</f>
        <v>0</v>
      </c>
      <c r="V9" s="51">
        <f t="shared" ref="V9:V23" si="10">IF(U9=0,0,(S9/(S9+T9)*100))</f>
        <v>0</v>
      </c>
      <c r="W9" s="53">
        <v>0</v>
      </c>
      <c r="X9" s="53">
        <v>0</v>
      </c>
      <c r="Y9" s="53">
        <f t="shared" ref="Y9:Y23" si="11">X9+W9</f>
        <v>0</v>
      </c>
      <c r="Z9" s="54">
        <f t="shared" ref="Z9:Z23" si="12">IF(Y9=0,0,(W9/(W9+X9)*100))</f>
        <v>0</v>
      </c>
      <c r="AA9" s="47">
        <v>3</v>
      </c>
      <c r="AB9" s="47">
        <v>9</v>
      </c>
      <c r="AC9" s="55" t="s">
        <v>53</v>
      </c>
      <c r="AD9" s="48" t="s">
        <v>53</v>
      </c>
    </row>
    <row r="10" spans="2:30" ht="30" customHeight="1" x14ac:dyDescent="0.25">
      <c r="B10" s="10">
        <v>11</v>
      </c>
      <c r="C10" s="11" t="s">
        <v>12</v>
      </c>
      <c r="D10" s="47">
        <f t="shared" si="0"/>
        <v>4</v>
      </c>
      <c r="E10" s="47">
        <f t="shared" si="1"/>
        <v>10</v>
      </c>
      <c r="F10" s="47">
        <v>1</v>
      </c>
      <c r="G10" s="47">
        <v>1</v>
      </c>
      <c r="H10" s="47">
        <v>1</v>
      </c>
      <c r="I10" s="48">
        <v>3</v>
      </c>
      <c r="J10" s="79">
        <f t="shared" si="2"/>
        <v>25</v>
      </c>
      <c r="K10" s="49">
        <f t="shared" si="3"/>
        <v>2</v>
      </c>
      <c r="L10" s="50">
        <f t="shared" si="4"/>
        <v>4</v>
      </c>
      <c r="M10" s="50">
        <f t="shared" si="5"/>
        <v>6</v>
      </c>
      <c r="N10" s="51">
        <f t="shared" si="6"/>
        <v>33.333333333333329</v>
      </c>
      <c r="O10" s="52">
        <v>2</v>
      </c>
      <c r="P10" s="53">
        <v>4</v>
      </c>
      <c r="Q10" s="53">
        <f t="shared" si="7"/>
        <v>6</v>
      </c>
      <c r="R10" s="54">
        <f t="shared" si="8"/>
        <v>33.333333333333329</v>
      </c>
      <c r="S10" s="50">
        <v>0</v>
      </c>
      <c r="T10" s="50">
        <v>0</v>
      </c>
      <c r="U10" s="50">
        <f t="shared" si="9"/>
        <v>0</v>
      </c>
      <c r="V10" s="51">
        <f t="shared" si="10"/>
        <v>0</v>
      </c>
      <c r="W10" s="53">
        <v>0</v>
      </c>
      <c r="X10" s="53">
        <v>0</v>
      </c>
      <c r="Y10" s="53">
        <f t="shared" si="11"/>
        <v>0</v>
      </c>
      <c r="Z10" s="54">
        <f t="shared" si="12"/>
        <v>0</v>
      </c>
      <c r="AA10" s="47">
        <v>3</v>
      </c>
      <c r="AB10" s="47">
        <v>7</v>
      </c>
      <c r="AC10" s="55" t="s">
        <v>53</v>
      </c>
      <c r="AD10" s="48" t="s">
        <v>53</v>
      </c>
    </row>
    <row r="11" spans="2:30" ht="30" customHeight="1" x14ac:dyDescent="0.25">
      <c r="B11" s="10">
        <v>6</v>
      </c>
      <c r="C11" s="11" t="s">
        <v>2</v>
      </c>
      <c r="D11" s="47">
        <f t="shared" si="0"/>
        <v>8</v>
      </c>
      <c r="E11" s="47">
        <f t="shared" si="1"/>
        <v>5</v>
      </c>
      <c r="F11" s="47">
        <v>5</v>
      </c>
      <c r="G11" s="47">
        <v>3</v>
      </c>
      <c r="H11" s="47">
        <v>2</v>
      </c>
      <c r="I11" s="48">
        <v>6</v>
      </c>
      <c r="J11" s="79">
        <f t="shared" si="2"/>
        <v>24</v>
      </c>
      <c r="K11" s="49">
        <f t="shared" si="3"/>
        <v>3</v>
      </c>
      <c r="L11" s="50">
        <f t="shared" si="4"/>
        <v>13</v>
      </c>
      <c r="M11" s="50">
        <f t="shared" si="5"/>
        <v>16</v>
      </c>
      <c r="N11" s="51">
        <f t="shared" si="6"/>
        <v>18.75</v>
      </c>
      <c r="O11" s="52">
        <v>1</v>
      </c>
      <c r="P11" s="53">
        <v>9</v>
      </c>
      <c r="Q11" s="53">
        <f t="shared" si="7"/>
        <v>10</v>
      </c>
      <c r="R11" s="54">
        <f t="shared" si="8"/>
        <v>10</v>
      </c>
      <c r="S11" s="50">
        <v>2</v>
      </c>
      <c r="T11" s="50">
        <v>4</v>
      </c>
      <c r="U11" s="50">
        <f t="shared" si="9"/>
        <v>6</v>
      </c>
      <c r="V11" s="51">
        <f t="shared" si="10"/>
        <v>33.333333333333329</v>
      </c>
      <c r="W11" s="53">
        <v>0</v>
      </c>
      <c r="X11" s="53">
        <v>0</v>
      </c>
      <c r="Y11" s="53">
        <f t="shared" si="11"/>
        <v>0</v>
      </c>
      <c r="Z11" s="54">
        <f t="shared" si="12"/>
        <v>0</v>
      </c>
      <c r="AA11" s="47">
        <v>0</v>
      </c>
      <c r="AB11" s="47">
        <v>5</v>
      </c>
      <c r="AC11" s="55" t="s">
        <v>53</v>
      </c>
      <c r="AD11" s="48" t="s">
        <v>53</v>
      </c>
    </row>
    <row r="12" spans="2:30" ht="30" customHeight="1" x14ac:dyDescent="0.25">
      <c r="B12" s="10">
        <v>13</v>
      </c>
      <c r="C12" s="11" t="s">
        <v>4</v>
      </c>
      <c r="D12" s="47">
        <f t="shared" si="0"/>
        <v>12</v>
      </c>
      <c r="E12" s="47">
        <f t="shared" si="1"/>
        <v>8</v>
      </c>
      <c r="F12" s="47">
        <v>2</v>
      </c>
      <c r="G12" s="47">
        <v>0</v>
      </c>
      <c r="H12" s="47">
        <v>0</v>
      </c>
      <c r="I12" s="48">
        <v>6</v>
      </c>
      <c r="J12" s="79">
        <f t="shared" si="2"/>
        <v>24</v>
      </c>
      <c r="K12" s="49">
        <f t="shared" si="3"/>
        <v>6</v>
      </c>
      <c r="L12" s="50">
        <f t="shared" si="4"/>
        <v>8</v>
      </c>
      <c r="M12" s="50">
        <f t="shared" si="5"/>
        <v>14</v>
      </c>
      <c r="N12" s="51">
        <f t="shared" si="6"/>
        <v>42.857142857142854</v>
      </c>
      <c r="O12" s="52">
        <v>6</v>
      </c>
      <c r="P12" s="53">
        <v>8</v>
      </c>
      <c r="Q12" s="53">
        <f t="shared" si="7"/>
        <v>14</v>
      </c>
      <c r="R12" s="54">
        <f t="shared" si="8"/>
        <v>42.857142857142854</v>
      </c>
      <c r="S12" s="50">
        <v>0</v>
      </c>
      <c r="T12" s="50">
        <v>0</v>
      </c>
      <c r="U12" s="50">
        <f t="shared" si="9"/>
        <v>0</v>
      </c>
      <c r="V12" s="51">
        <f t="shared" si="10"/>
        <v>0</v>
      </c>
      <c r="W12" s="53">
        <v>0</v>
      </c>
      <c r="X12" s="53">
        <v>0</v>
      </c>
      <c r="Y12" s="53">
        <f t="shared" si="11"/>
        <v>0</v>
      </c>
      <c r="Z12" s="54">
        <f t="shared" si="12"/>
        <v>0</v>
      </c>
      <c r="AA12" s="47">
        <v>3</v>
      </c>
      <c r="AB12" s="47">
        <v>5</v>
      </c>
      <c r="AC12" s="55" t="s">
        <v>53</v>
      </c>
      <c r="AD12" s="48" t="s">
        <v>53</v>
      </c>
    </row>
    <row r="13" spans="2:30" ht="30" customHeight="1" x14ac:dyDescent="0.25">
      <c r="B13" s="10">
        <v>12</v>
      </c>
      <c r="C13" s="11" t="s">
        <v>7</v>
      </c>
      <c r="D13" s="47">
        <f t="shared" si="0"/>
        <v>4</v>
      </c>
      <c r="E13" s="47">
        <f t="shared" si="1"/>
        <v>5</v>
      </c>
      <c r="F13" s="47">
        <v>0</v>
      </c>
      <c r="G13" s="47">
        <v>1</v>
      </c>
      <c r="H13" s="47">
        <v>0</v>
      </c>
      <c r="I13" s="48">
        <v>4</v>
      </c>
      <c r="J13" s="79">
        <f t="shared" si="2"/>
        <v>11</v>
      </c>
      <c r="K13" s="49">
        <f t="shared" si="3"/>
        <v>2</v>
      </c>
      <c r="L13" s="50">
        <f t="shared" si="4"/>
        <v>9</v>
      </c>
      <c r="M13" s="50">
        <f t="shared" si="5"/>
        <v>11</v>
      </c>
      <c r="N13" s="51">
        <f t="shared" si="6"/>
        <v>18.181818181818183</v>
      </c>
      <c r="O13" s="52">
        <v>2</v>
      </c>
      <c r="P13" s="53">
        <v>9</v>
      </c>
      <c r="Q13" s="53">
        <f t="shared" si="7"/>
        <v>11</v>
      </c>
      <c r="R13" s="54">
        <f t="shared" si="8"/>
        <v>18.181818181818183</v>
      </c>
      <c r="S13" s="50">
        <v>0</v>
      </c>
      <c r="T13" s="50">
        <v>0</v>
      </c>
      <c r="U13" s="50">
        <f t="shared" si="9"/>
        <v>0</v>
      </c>
      <c r="V13" s="51">
        <f t="shared" si="10"/>
        <v>0</v>
      </c>
      <c r="W13" s="53">
        <v>0</v>
      </c>
      <c r="X13" s="53">
        <v>0</v>
      </c>
      <c r="Y13" s="53">
        <f t="shared" si="11"/>
        <v>0</v>
      </c>
      <c r="Z13" s="54">
        <f t="shared" si="12"/>
        <v>0</v>
      </c>
      <c r="AA13" s="47">
        <v>1</v>
      </c>
      <c r="AB13" s="47">
        <v>4</v>
      </c>
      <c r="AC13" s="55" t="s">
        <v>53</v>
      </c>
      <c r="AD13" s="48" t="s">
        <v>53</v>
      </c>
    </row>
    <row r="14" spans="2:30" ht="30" customHeight="1" x14ac:dyDescent="0.25">
      <c r="B14" s="10">
        <v>15</v>
      </c>
      <c r="C14" s="11" t="s">
        <v>6</v>
      </c>
      <c r="D14" s="47">
        <f t="shared" si="0"/>
        <v>2</v>
      </c>
      <c r="E14" s="47">
        <f t="shared" si="1"/>
        <v>3</v>
      </c>
      <c r="F14" s="47">
        <v>1</v>
      </c>
      <c r="G14" s="47">
        <v>1</v>
      </c>
      <c r="H14" s="47">
        <v>0</v>
      </c>
      <c r="I14" s="48">
        <v>0</v>
      </c>
      <c r="J14" s="79">
        <f t="shared" si="2"/>
        <v>10</v>
      </c>
      <c r="K14" s="49">
        <f t="shared" si="3"/>
        <v>1</v>
      </c>
      <c r="L14" s="50">
        <f t="shared" si="4"/>
        <v>5</v>
      </c>
      <c r="M14" s="50">
        <f t="shared" si="5"/>
        <v>6</v>
      </c>
      <c r="N14" s="51">
        <f t="shared" si="6"/>
        <v>16.666666666666664</v>
      </c>
      <c r="O14" s="52">
        <v>1</v>
      </c>
      <c r="P14" s="53">
        <v>4</v>
      </c>
      <c r="Q14" s="53">
        <f t="shared" si="7"/>
        <v>5</v>
      </c>
      <c r="R14" s="54">
        <f t="shared" si="8"/>
        <v>20</v>
      </c>
      <c r="S14" s="50">
        <v>0</v>
      </c>
      <c r="T14" s="50">
        <v>1</v>
      </c>
      <c r="U14" s="50">
        <f t="shared" si="9"/>
        <v>1</v>
      </c>
      <c r="V14" s="51">
        <f t="shared" si="10"/>
        <v>0</v>
      </c>
      <c r="W14" s="53">
        <v>0</v>
      </c>
      <c r="X14" s="53">
        <v>0</v>
      </c>
      <c r="Y14" s="53">
        <f t="shared" si="11"/>
        <v>0</v>
      </c>
      <c r="Z14" s="54">
        <f t="shared" si="12"/>
        <v>0</v>
      </c>
      <c r="AA14" s="47">
        <v>0</v>
      </c>
      <c r="AB14" s="47">
        <v>3</v>
      </c>
      <c r="AC14" s="55" t="s">
        <v>53</v>
      </c>
      <c r="AD14" s="48" t="s">
        <v>53</v>
      </c>
    </row>
    <row r="15" spans="2:30" ht="30" customHeight="1" x14ac:dyDescent="0.25">
      <c r="B15" s="10">
        <v>7</v>
      </c>
      <c r="C15" s="11" t="s">
        <v>11</v>
      </c>
      <c r="D15" s="47">
        <f t="shared" si="0"/>
        <v>4</v>
      </c>
      <c r="E15" s="47">
        <f t="shared" si="1"/>
        <v>1</v>
      </c>
      <c r="F15" s="47">
        <v>1</v>
      </c>
      <c r="G15" s="47">
        <v>1</v>
      </c>
      <c r="H15" s="47">
        <v>0</v>
      </c>
      <c r="I15" s="48">
        <v>4</v>
      </c>
      <c r="J15" s="79">
        <f t="shared" si="2"/>
        <v>4</v>
      </c>
      <c r="K15" s="49">
        <f t="shared" si="3"/>
        <v>2</v>
      </c>
      <c r="L15" s="50">
        <f t="shared" si="4"/>
        <v>5</v>
      </c>
      <c r="M15" s="50">
        <f t="shared" si="5"/>
        <v>7</v>
      </c>
      <c r="N15" s="51">
        <f t="shared" si="6"/>
        <v>28.571428571428569</v>
      </c>
      <c r="O15" s="52">
        <v>2</v>
      </c>
      <c r="P15" s="53">
        <v>5</v>
      </c>
      <c r="Q15" s="53">
        <f t="shared" si="7"/>
        <v>7</v>
      </c>
      <c r="R15" s="54">
        <f t="shared" si="8"/>
        <v>28.571428571428569</v>
      </c>
      <c r="S15" s="50">
        <v>0</v>
      </c>
      <c r="T15" s="50">
        <v>0</v>
      </c>
      <c r="U15" s="50">
        <f t="shared" si="9"/>
        <v>0</v>
      </c>
      <c r="V15" s="51">
        <f t="shared" si="10"/>
        <v>0</v>
      </c>
      <c r="W15" s="53">
        <v>0</v>
      </c>
      <c r="X15" s="53">
        <v>0</v>
      </c>
      <c r="Y15" s="53">
        <f t="shared" si="11"/>
        <v>0</v>
      </c>
      <c r="Z15" s="54">
        <f t="shared" si="12"/>
        <v>0</v>
      </c>
      <c r="AA15" s="47">
        <v>1</v>
      </c>
      <c r="AB15" s="47">
        <v>0</v>
      </c>
      <c r="AC15" s="55" t="s">
        <v>53</v>
      </c>
      <c r="AD15" s="48" t="s">
        <v>53</v>
      </c>
    </row>
    <row r="16" spans="2:30" ht="30" customHeight="1" x14ac:dyDescent="0.25">
      <c r="B16" s="56">
        <v>2</v>
      </c>
      <c r="C16" s="57" t="s">
        <v>0</v>
      </c>
      <c r="D16" s="58">
        <f t="shared" si="0"/>
        <v>0</v>
      </c>
      <c r="E16" s="58">
        <f t="shared" si="1"/>
        <v>0</v>
      </c>
      <c r="F16" s="58"/>
      <c r="G16" s="58"/>
      <c r="H16" s="58"/>
      <c r="I16" s="59"/>
      <c r="J16" s="80">
        <f t="shared" si="2"/>
        <v>0</v>
      </c>
      <c r="K16" s="60">
        <f t="shared" si="3"/>
        <v>0</v>
      </c>
      <c r="L16" s="61">
        <f t="shared" si="4"/>
        <v>0</v>
      </c>
      <c r="M16" s="61">
        <f t="shared" si="5"/>
        <v>0</v>
      </c>
      <c r="N16" s="62">
        <f t="shared" si="6"/>
        <v>0</v>
      </c>
      <c r="O16" s="63"/>
      <c r="P16" s="64"/>
      <c r="Q16" s="64">
        <f t="shared" si="7"/>
        <v>0</v>
      </c>
      <c r="R16" s="65">
        <f t="shared" si="8"/>
        <v>0</v>
      </c>
      <c r="S16" s="61"/>
      <c r="T16" s="61"/>
      <c r="U16" s="61">
        <f t="shared" si="9"/>
        <v>0</v>
      </c>
      <c r="V16" s="62">
        <f t="shared" si="10"/>
        <v>0</v>
      </c>
      <c r="W16" s="64">
        <v>0</v>
      </c>
      <c r="X16" s="64">
        <v>0</v>
      </c>
      <c r="Y16" s="64">
        <f t="shared" si="11"/>
        <v>0</v>
      </c>
      <c r="Z16" s="65">
        <f t="shared" si="12"/>
        <v>0</v>
      </c>
      <c r="AA16" s="58"/>
      <c r="AB16" s="58"/>
      <c r="AC16" s="66" t="s">
        <v>53</v>
      </c>
      <c r="AD16" s="59" t="s">
        <v>53</v>
      </c>
    </row>
    <row r="17" spans="2:30" ht="30" customHeight="1" x14ac:dyDescent="0.25">
      <c r="B17" s="56">
        <v>3</v>
      </c>
      <c r="C17" s="57" t="s">
        <v>14</v>
      </c>
      <c r="D17" s="58">
        <f t="shared" si="0"/>
        <v>0</v>
      </c>
      <c r="E17" s="58">
        <f t="shared" si="1"/>
        <v>0</v>
      </c>
      <c r="F17" s="58"/>
      <c r="G17" s="58"/>
      <c r="H17" s="58"/>
      <c r="I17" s="59"/>
      <c r="J17" s="80">
        <f t="shared" si="2"/>
        <v>0</v>
      </c>
      <c r="K17" s="60">
        <f t="shared" si="3"/>
        <v>0</v>
      </c>
      <c r="L17" s="61">
        <f t="shared" si="4"/>
        <v>0</v>
      </c>
      <c r="M17" s="61">
        <f t="shared" si="5"/>
        <v>0</v>
      </c>
      <c r="N17" s="62">
        <f t="shared" si="6"/>
        <v>0</v>
      </c>
      <c r="O17" s="63"/>
      <c r="P17" s="64"/>
      <c r="Q17" s="64">
        <f t="shared" si="7"/>
        <v>0</v>
      </c>
      <c r="R17" s="65">
        <f t="shared" si="8"/>
        <v>0</v>
      </c>
      <c r="S17" s="61"/>
      <c r="T17" s="61"/>
      <c r="U17" s="61">
        <f t="shared" si="9"/>
        <v>0</v>
      </c>
      <c r="V17" s="62">
        <f t="shared" si="10"/>
        <v>0</v>
      </c>
      <c r="W17" s="64">
        <v>0</v>
      </c>
      <c r="X17" s="64">
        <v>0</v>
      </c>
      <c r="Y17" s="64">
        <f t="shared" si="11"/>
        <v>0</v>
      </c>
      <c r="Z17" s="65">
        <f t="shared" si="12"/>
        <v>0</v>
      </c>
      <c r="AA17" s="58"/>
      <c r="AB17" s="58"/>
      <c r="AC17" s="66" t="s">
        <v>53</v>
      </c>
      <c r="AD17" s="59" t="s">
        <v>53</v>
      </c>
    </row>
    <row r="18" spans="2:30" ht="30" customHeight="1" x14ac:dyDescent="0.25">
      <c r="B18" s="56">
        <v>4</v>
      </c>
      <c r="C18" s="57" t="s">
        <v>9</v>
      </c>
      <c r="D18" s="58">
        <f t="shared" si="0"/>
        <v>0</v>
      </c>
      <c r="E18" s="58">
        <f t="shared" si="1"/>
        <v>0</v>
      </c>
      <c r="F18" s="58"/>
      <c r="G18" s="58"/>
      <c r="H18" s="58"/>
      <c r="I18" s="59"/>
      <c r="J18" s="80">
        <f t="shared" si="2"/>
        <v>0</v>
      </c>
      <c r="K18" s="60">
        <f t="shared" si="3"/>
        <v>0</v>
      </c>
      <c r="L18" s="61">
        <f t="shared" si="4"/>
        <v>0</v>
      </c>
      <c r="M18" s="61">
        <f t="shared" si="5"/>
        <v>0</v>
      </c>
      <c r="N18" s="62">
        <f t="shared" si="6"/>
        <v>0</v>
      </c>
      <c r="O18" s="63"/>
      <c r="P18" s="64"/>
      <c r="Q18" s="64">
        <f t="shared" si="7"/>
        <v>0</v>
      </c>
      <c r="R18" s="65">
        <f t="shared" si="8"/>
        <v>0</v>
      </c>
      <c r="S18" s="61"/>
      <c r="T18" s="61"/>
      <c r="U18" s="61">
        <f t="shared" si="9"/>
        <v>0</v>
      </c>
      <c r="V18" s="62">
        <f t="shared" si="10"/>
        <v>0</v>
      </c>
      <c r="W18" s="64">
        <v>0</v>
      </c>
      <c r="X18" s="64">
        <v>0</v>
      </c>
      <c r="Y18" s="64">
        <f t="shared" si="11"/>
        <v>0</v>
      </c>
      <c r="Z18" s="65">
        <f t="shared" si="12"/>
        <v>0</v>
      </c>
      <c r="AA18" s="58"/>
      <c r="AB18" s="58"/>
      <c r="AC18" s="66" t="s">
        <v>53</v>
      </c>
      <c r="AD18" s="59" t="s">
        <v>53</v>
      </c>
    </row>
    <row r="19" spans="2:30" ht="30" customHeight="1" x14ac:dyDescent="0.25">
      <c r="B19" s="56">
        <v>5</v>
      </c>
      <c r="C19" s="57" t="s">
        <v>8</v>
      </c>
      <c r="D19" s="58">
        <f t="shared" si="0"/>
        <v>0</v>
      </c>
      <c r="E19" s="58">
        <f t="shared" si="1"/>
        <v>0</v>
      </c>
      <c r="F19" s="58"/>
      <c r="G19" s="58"/>
      <c r="H19" s="58"/>
      <c r="I19" s="59"/>
      <c r="J19" s="80">
        <f t="shared" si="2"/>
        <v>0</v>
      </c>
      <c r="K19" s="60">
        <f t="shared" si="3"/>
        <v>0</v>
      </c>
      <c r="L19" s="61">
        <f t="shared" si="4"/>
        <v>0</v>
      </c>
      <c r="M19" s="61">
        <f t="shared" si="5"/>
        <v>0</v>
      </c>
      <c r="N19" s="62">
        <f t="shared" si="6"/>
        <v>0</v>
      </c>
      <c r="O19" s="63"/>
      <c r="P19" s="64"/>
      <c r="Q19" s="64">
        <f t="shared" si="7"/>
        <v>0</v>
      </c>
      <c r="R19" s="65">
        <f t="shared" si="8"/>
        <v>0</v>
      </c>
      <c r="S19" s="61"/>
      <c r="T19" s="61"/>
      <c r="U19" s="61">
        <f t="shared" si="9"/>
        <v>0</v>
      </c>
      <c r="V19" s="62">
        <f t="shared" si="10"/>
        <v>0</v>
      </c>
      <c r="W19" s="64">
        <v>0</v>
      </c>
      <c r="X19" s="64">
        <v>0</v>
      </c>
      <c r="Y19" s="64">
        <f t="shared" si="11"/>
        <v>0</v>
      </c>
      <c r="Z19" s="65">
        <f t="shared" si="12"/>
        <v>0</v>
      </c>
      <c r="AA19" s="58"/>
      <c r="AB19" s="58"/>
      <c r="AC19" s="66" t="s">
        <v>53</v>
      </c>
      <c r="AD19" s="59" t="s">
        <v>53</v>
      </c>
    </row>
    <row r="20" spans="2:30" ht="30" customHeight="1" x14ac:dyDescent="0.25">
      <c r="B20" s="56">
        <v>8</v>
      </c>
      <c r="C20" s="57" t="s">
        <v>1</v>
      </c>
      <c r="D20" s="58">
        <f t="shared" si="0"/>
        <v>0</v>
      </c>
      <c r="E20" s="58">
        <f t="shared" si="1"/>
        <v>0</v>
      </c>
      <c r="F20" s="58"/>
      <c r="G20" s="58"/>
      <c r="H20" s="58"/>
      <c r="I20" s="59"/>
      <c r="J20" s="80">
        <f t="shared" si="2"/>
        <v>0</v>
      </c>
      <c r="K20" s="60">
        <f t="shared" si="3"/>
        <v>0</v>
      </c>
      <c r="L20" s="61">
        <f t="shared" si="4"/>
        <v>0</v>
      </c>
      <c r="M20" s="61">
        <f t="shared" si="5"/>
        <v>0</v>
      </c>
      <c r="N20" s="62">
        <f t="shared" si="6"/>
        <v>0</v>
      </c>
      <c r="O20" s="63"/>
      <c r="P20" s="64"/>
      <c r="Q20" s="64">
        <f t="shared" si="7"/>
        <v>0</v>
      </c>
      <c r="R20" s="65">
        <f t="shared" si="8"/>
        <v>0</v>
      </c>
      <c r="S20" s="61"/>
      <c r="T20" s="61"/>
      <c r="U20" s="61">
        <f t="shared" si="9"/>
        <v>0</v>
      </c>
      <c r="V20" s="62">
        <f t="shared" si="10"/>
        <v>0</v>
      </c>
      <c r="W20" s="64">
        <v>0</v>
      </c>
      <c r="X20" s="64">
        <v>0</v>
      </c>
      <c r="Y20" s="64">
        <f t="shared" si="11"/>
        <v>0</v>
      </c>
      <c r="Z20" s="65">
        <f t="shared" si="12"/>
        <v>0</v>
      </c>
      <c r="AA20" s="58"/>
      <c r="AB20" s="58"/>
      <c r="AC20" s="66" t="s">
        <v>53</v>
      </c>
      <c r="AD20" s="59" t="s">
        <v>53</v>
      </c>
    </row>
    <row r="21" spans="2:30" ht="30" customHeight="1" x14ac:dyDescent="0.25">
      <c r="B21" s="56">
        <v>9</v>
      </c>
      <c r="C21" s="57" t="s">
        <v>3</v>
      </c>
      <c r="D21" s="58">
        <f t="shared" si="0"/>
        <v>0</v>
      </c>
      <c r="E21" s="58">
        <f t="shared" si="1"/>
        <v>0</v>
      </c>
      <c r="F21" s="58"/>
      <c r="G21" s="58"/>
      <c r="H21" s="58"/>
      <c r="I21" s="59"/>
      <c r="J21" s="80">
        <f t="shared" si="2"/>
        <v>0</v>
      </c>
      <c r="K21" s="60">
        <f t="shared" si="3"/>
        <v>0</v>
      </c>
      <c r="L21" s="61">
        <f t="shared" si="4"/>
        <v>0</v>
      </c>
      <c r="M21" s="61">
        <f t="shared" si="5"/>
        <v>0</v>
      </c>
      <c r="N21" s="62">
        <f t="shared" si="6"/>
        <v>0</v>
      </c>
      <c r="O21" s="63"/>
      <c r="P21" s="64"/>
      <c r="Q21" s="64">
        <f t="shared" si="7"/>
        <v>0</v>
      </c>
      <c r="R21" s="65">
        <f t="shared" si="8"/>
        <v>0</v>
      </c>
      <c r="S21" s="61"/>
      <c r="T21" s="61"/>
      <c r="U21" s="61">
        <f t="shared" si="9"/>
        <v>0</v>
      </c>
      <c r="V21" s="62">
        <f t="shared" si="10"/>
        <v>0</v>
      </c>
      <c r="W21" s="64">
        <v>0</v>
      </c>
      <c r="X21" s="64">
        <v>0</v>
      </c>
      <c r="Y21" s="64">
        <f t="shared" si="11"/>
        <v>0</v>
      </c>
      <c r="Z21" s="65">
        <f t="shared" si="12"/>
        <v>0</v>
      </c>
      <c r="AA21" s="58"/>
      <c r="AB21" s="58"/>
      <c r="AC21" s="66" t="s">
        <v>53</v>
      </c>
      <c r="AD21" s="59" t="s">
        <v>53</v>
      </c>
    </row>
    <row r="22" spans="2:30" ht="30" customHeight="1" x14ac:dyDescent="0.25">
      <c r="B22" s="56">
        <v>10</v>
      </c>
      <c r="C22" s="57" t="s">
        <v>10</v>
      </c>
      <c r="D22" s="58">
        <f t="shared" si="0"/>
        <v>0</v>
      </c>
      <c r="E22" s="58">
        <f t="shared" si="1"/>
        <v>0</v>
      </c>
      <c r="F22" s="58"/>
      <c r="G22" s="58"/>
      <c r="H22" s="58"/>
      <c r="I22" s="59"/>
      <c r="J22" s="80">
        <f t="shared" si="2"/>
        <v>0</v>
      </c>
      <c r="K22" s="60">
        <f t="shared" si="3"/>
        <v>0</v>
      </c>
      <c r="L22" s="61">
        <f t="shared" si="4"/>
        <v>0</v>
      </c>
      <c r="M22" s="61">
        <f t="shared" si="5"/>
        <v>0</v>
      </c>
      <c r="N22" s="62">
        <f t="shared" si="6"/>
        <v>0</v>
      </c>
      <c r="O22" s="63"/>
      <c r="P22" s="64"/>
      <c r="Q22" s="64">
        <f t="shared" si="7"/>
        <v>0</v>
      </c>
      <c r="R22" s="65">
        <f t="shared" si="8"/>
        <v>0</v>
      </c>
      <c r="S22" s="61"/>
      <c r="T22" s="61"/>
      <c r="U22" s="61">
        <f t="shared" si="9"/>
        <v>0</v>
      </c>
      <c r="V22" s="62">
        <f t="shared" si="10"/>
        <v>0</v>
      </c>
      <c r="W22" s="64">
        <v>0</v>
      </c>
      <c r="X22" s="64">
        <v>0</v>
      </c>
      <c r="Y22" s="64">
        <f t="shared" si="11"/>
        <v>0</v>
      </c>
      <c r="Z22" s="65">
        <f t="shared" si="12"/>
        <v>0</v>
      </c>
      <c r="AA22" s="58"/>
      <c r="AB22" s="58"/>
      <c r="AC22" s="66" t="s">
        <v>53</v>
      </c>
      <c r="AD22" s="59" t="s">
        <v>53</v>
      </c>
    </row>
    <row r="23" spans="2:30" ht="30" customHeight="1" thickBot="1" x14ac:dyDescent="0.3">
      <c r="B23" s="84">
        <v>14</v>
      </c>
      <c r="C23" s="85" t="s">
        <v>5</v>
      </c>
      <c r="D23" s="86">
        <f t="shared" si="0"/>
        <v>0</v>
      </c>
      <c r="E23" s="86">
        <f t="shared" si="1"/>
        <v>0</v>
      </c>
      <c r="F23" s="86"/>
      <c r="G23" s="86"/>
      <c r="H23" s="86"/>
      <c r="I23" s="87"/>
      <c r="J23" s="88">
        <f t="shared" si="2"/>
        <v>0</v>
      </c>
      <c r="K23" s="89">
        <f t="shared" si="3"/>
        <v>0</v>
      </c>
      <c r="L23" s="90">
        <f t="shared" si="4"/>
        <v>0</v>
      </c>
      <c r="M23" s="90">
        <f t="shared" si="5"/>
        <v>0</v>
      </c>
      <c r="N23" s="91">
        <f t="shared" si="6"/>
        <v>0</v>
      </c>
      <c r="O23" s="92"/>
      <c r="P23" s="93"/>
      <c r="Q23" s="93">
        <f t="shared" si="7"/>
        <v>0</v>
      </c>
      <c r="R23" s="94">
        <f t="shared" si="8"/>
        <v>0</v>
      </c>
      <c r="S23" s="90"/>
      <c r="T23" s="90"/>
      <c r="U23" s="90">
        <f t="shared" si="9"/>
        <v>0</v>
      </c>
      <c r="V23" s="91">
        <f t="shared" si="10"/>
        <v>0</v>
      </c>
      <c r="W23" s="93">
        <v>0</v>
      </c>
      <c r="X23" s="93"/>
      <c r="Y23" s="93">
        <f t="shared" si="11"/>
        <v>0</v>
      </c>
      <c r="Z23" s="94">
        <f t="shared" si="12"/>
        <v>0</v>
      </c>
      <c r="AA23" s="86"/>
      <c r="AB23" s="86"/>
      <c r="AC23" s="95" t="s">
        <v>53</v>
      </c>
      <c r="AD23" s="87" t="s">
        <v>53</v>
      </c>
    </row>
    <row r="24" spans="2:30" ht="7.9" customHeight="1" thickBot="1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2:30" ht="27" customHeight="1" thickBot="1" x14ac:dyDescent="0.3">
      <c r="B25" s="27" t="s">
        <v>33</v>
      </c>
      <c r="C25" s="28" t="s">
        <v>34</v>
      </c>
      <c r="D25" s="29">
        <f t="shared" ref="D25:M25" si="13">SUM(D9:D23)</f>
        <v>44</v>
      </c>
      <c r="E25" s="29">
        <f t="shared" si="13"/>
        <v>44</v>
      </c>
      <c r="F25" s="29">
        <f t="shared" si="13"/>
        <v>11</v>
      </c>
      <c r="G25" s="29">
        <f t="shared" si="13"/>
        <v>11</v>
      </c>
      <c r="H25" s="29">
        <f t="shared" si="13"/>
        <v>5</v>
      </c>
      <c r="I25" s="28">
        <f t="shared" si="13"/>
        <v>27</v>
      </c>
      <c r="J25" s="28">
        <f t="shared" si="13"/>
        <v>137</v>
      </c>
      <c r="K25" s="30">
        <f t="shared" si="13"/>
        <v>21</v>
      </c>
      <c r="L25" s="29">
        <f t="shared" si="13"/>
        <v>53</v>
      </c>
      <c r="M25" s="29">
        <f t="shared" si="13"/>
        <v>74</v>
      </c>
      <c r="N25" s="35">
        <f>IF(M25=0,0,(K25/(K25+L25)*100))</f>
        <v>28.378378378378379</v>
      </c>
      <c r="O25" s="27">
        <f>SUM(O9:O23)</f>
        <v>19</v>
      </c>
      <c r="P25" s="29">
        <f>SUM(P9:P23)</f>
        <v>48</v>
      </c>
      <c r="Q25" s="29">
        <f>SUM(Q9:Q23)</f>
        <v>67</v>
      </c>
      <c r="R25" s="35">
        <f t="shared" ref="R25" si="14">IF(Q25=0,0,(O25/(O25+P25)*100))</f>
        <v>28.35820895522388</v>
      </c>
      <c r="S25" s="29">
        <f>SUM(S9:S23)</f>
        <v>2</v>
      </c>
      <c r="T25" s="29">
        <f>SUM(T9:T23)</f>
        <v>5</v>
      </c>
      <c r="U25" s="29">
        <f>SUM(U9:U23)</f>
        <v>7</v>
      </c>
      <c r="V25" s="35">
        <f t="shared" ref="V25" si="15">IF(U25=0,0,(S25/(S25+T25)*100))</f>
        <v>28.571428571428569</v>
      </c>
      <c r="W25" s="29">
        <f>SUM(W9:W23)</f>
        <v>0</v>
      </c>
      <c r="X25" s="29">
        <f>SUM(X9:X23)</f>
        <v>0</v>
      </c>
      <c r="Y25" s="29">
        <f>SUM(Y9:Y23)</f>
        <v>0</v>
      </c>
      <c r="Z25" s="35">
        <f t="shared" ref="Z25" si="16">IF(Y25=0,0,(W25/(W25+X25)*100))</f>
        <v>0</v>
      </c>
      <c r="AA25" s="29">
        <f>SUM(AA9:AA23)</f>
        <v>11</v>
      </c>
      <c r="AB25" s="29">
        <f>SUM(AB9:AB23)</f>
        <v>33</v>
      </c>
      <c r="AC25" s="27">
        <f>SUM(AC9:AC23)</f>
        <v>0</v>
      </c>
      <c r="AD25" s="28" t="s">
        <v>53</v>
      </c>
    </row>
    <row r="26" spans="2:30" ht="14.45" customHeight="1" x14ac:dyDescent="0.25">
      <c r="AD26" s="22"/>
    </row>
    <row r="35" spans="30:30" x14ac:dyDescent="0.25">
      <c r="AD35" s="22" t="s">
        <v>49</v>
      </c>
    </row>
  </sheetData>
  <autoFilter ref="B8:AD23" xr:uid="{00000000-0009-0000-0000-000005000000}">
    <sortState xmlns:xlrd2="http://schemas.microsoft.com/office/spreadsheetml/2017/richdata2" ref="B9:AD23">
      <sortCondition descending="1" ref="J8:J23"/>
    </sortState>
  </autoFilter>
  <mergeCells count="21">
    <mergeCell ref="AB6:AB7"/>
    <mergeCell ref="AC6:AC7"/>
    <mergeCell ref="AD6:AD7"/>
    <mergeCell ref="R6:R7"/>
    <mergeCell ref="S6:U6"/>
    <mergeCell ref="V6:V7"/>
    <mergeCell ref="W6:Y6"/>
    <mergeCell ref="Z6:Z7"/>
    <mergeCell ref="AA6:AA7"/>
    <mergeCell ref="O6:Q6"/>
    <mergeCell ref="B6:B7"/>
    <mergeCell ref="C6:C7"/>
    <mergeCell ref="D6:D7"/>
    <mergeCell ref="E6:E7"/>
    <mergeCell ref="F6:F7"/>
    <mergeCell ref="G6:G7"/>
    <mergeCell ref="H6:H7"/>
    <mergeCell ref="I6:I7"/>
    <mergeCell ref="J6:J7"/>
    <mergeCell ref="K6:M6"/>
    <mergeCell ref="N6:N7"/>
  </mergeCells>
  <printOptions horizontalCentered="1"/>
  <pageMargins left="0.25" right="0.25" top="0.25" bottom="0.25" header="0" footer="0"/>
  <pageSetup paperSize="9" scale="72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B2:I25"/>
  <sheetViews>
    <sheetView showGridLines="0" view="pageBreakPreview" zoomScaleNormal="100" zoomScaleSheetLayoutView="100" workbookViewId="0">
      <selection activeCell="O16" sqref="O16"/>
    </sheetView>
  </sheetViews>
  <sheetFormatPr defaultRowHeight="19.149999999999999" customHeight="1" x14ac:dyDescent="0.25"/>
  <cols>
    <col min="2" max="2" width="1.28515625" customWidth="1"/>
    <col min="3" max="3" width="3.5703125" bestFit="1" customWidth="1"/>
    <col min="4" max="4" width="2.7109375" customWidth="1"/>
    <col min="5" max="5" width="24.140625" customWidth="1"/>
    <col min="6" max="6" width="13.140625" customWidth="1"/>
    <col min="7" max="8" width="4.28515625" customWidth="1"/>
    <col min="9" max="9" width="13.140625" customWidth="1"/>
    <col min="10" max="10" width="1.28515625" customWidth="1"/>
  </cols>
  <sheetData>
    <row r="2" spans="2:9" ht="19.149999999999999" customHeight="1" x14ac:dyDescent="0.35">
      <c r="B2" s="162"/>
    </row>
    <row r="3" spans="2:9" ht="19.149999999999999" customHeight="1" x14ac:dyDescent="0.25">
      <c r="C3" s="161"/>
      <c r="D3" s="161"/>
    </row>
    <row r="4" spans="2:9" ht="19.149999999999999" customHeight="1" x14ac:dyDescent="0.35">
      <c r="C4" s="279" t="s">
        <v>210</v>
      </c>
      <c r="D4" s="161"/>
    </row>
    <row r="5" spans="2:9" ht="19.149999999999999" customHeight="1" x14ac:dyDescent="0.25">
      <c r="D5" s="161"/>
    </row>
    <row r="6" spans="2:9" ht="6.6" customHeight="1" x14ac:dyDescent="0.25"/>
    <row r="7" spans="2:9" ht="19.149999999999999" customHeight="1" x14ac:dyDescent="0.25">
      <c r="C7" s="107"/>
      <c r="D7" s="108"/>
      <c r="E7" s="108"/>
      <c r="F7" s="108"/>
      <c r="G7" s="108"/>
      <c r="H7" s="108"/>
      <c r="I7" s="109"/>
    </row>
    <row r="8" spans="2:9" ht="19.149999999999999" customHeight="1" x14ac:dyDescent="0.25">
      <c r="C8" s="110"/>
      <c r="D8" s="111"/>
      <c r="E8" s="111"/>
      <c r="F8" s="111"/>
      <c r="G8" s="111"/>
      <c r="H8" s="111"/>
      <c r="I8" s="112"/>
    </row>
    <row r="9" spans="2:9" ht="19.149999999999999" customHeight="1" x14ac:dyDescent="0.25">
      <c r="C9" s="355" t="s">
        <v>92</v>
      </c>
      <c r="D9" s="356"/>
      <c r="E9" s="357"/>
      <c r="F9" s="106" t="s">
        <v>91</v>
      </c>
      <c r="G9" s="354" t="s">
        <v>90</v>
      </c>
      <c r="H9" s="354"/>
      <c r="I9" s="105" t="s">
        <v>89</v>
      </c>
    </row>
    <row r="10" spans="2:9" ht="19.149999999999999" customHeight="1" x14ac:dyDescent="0.25">
      <c r="C10" s="358">
        <v>2018</v>
      </c>
      <c r="D10" s="362" t="s">
        <v>137</v>
      </c>
      <c r="E10" s="208" t="s">
        <v>88</v>
      </c>
      <c r="F10" s="209" t="s">
        <v>72</v>
      </c>
      <c r="G10" s="202">
        <v>31</v>
      </c>
      <c r="H10" s="203">
        <v>30</v>
      </c>
      <c r="I10" s="209" t="s">
        <v>87</v>
      </c>
    </row>
    <row r="11" spans="2:9" ht="19.149999999999999" customHeight="1" x14ac:dyDescent="0.25">
      <c r="C11" s="358"/>
      <c r="D11" s="362"/>
      <c r="E11" s="205" t="s">
        <v>86</v>
      </c>
      <c r="F11" s="104" t="s">
        <v>72</v>
      </c>
      <c r="G11" s="203">
        <v>44</v>
      </c>
      <c r="H11" s="202">
        <v>51</v>
      </c>
      <c r="I11" s="104" t="s">
        <v>85</v>
      </c>
    </row>
    <row r="12" spans="2:9" ht="19.149999999999999" customHeight="1" x14ac:dyDescent="0.25">
      <c r="C12" s="358">
        <v>2019</v>
      </c>
      <c r="D12" s="362"/>
      <c r="E12" s="208" t="s">
        <v>84</v>
      </c>
      <c r="F12" s="209" t="s">
        <v>72</v>
      </c>
      <c r="G12" s="202">
        <v>48</v>
      </c>
      <c r="H12" s="203">
        <v>31</v>
      </c>
      <c r="I12" s="209" t="s">
        <v>83</v>
      </c>
    </row>
    <row r="13" spans="2:9" ht="19.149999999999999" customHeight="1" x14ac:dyDescent="0.25">
      <c r="C13" s="358"/>
      <c r="D13" s="362"/>
      <c r="E13" s="205" t="s">
        <v>123</v>
      </c>
      <c r="F13" s="104" t="s">
        <v>72</v>
      </c>
      <c r="G13" s="203">
        <v>47</v>
      </c>
      <c r="H13" s="202">
        <v>51</v>
      </c>
      <c r="I13" s="104" t="s">
        <v>82</v>
      </c>
    </row>
    <row r="14" spans="2:9" ht="19.149999999999999" customHeight="1" x14ac:dyDescent="0.25">
      <c r="C14" s="358"/>
      <c r="D14" s="362"/>
      <c r="E14" s="193" t="s">
        <v>124</v>
      </c>
      <c r="F14" s="359" t="s">
        <v>94</v>
      </c>
      <c r="G14" s="360"/>
      <c r="H14" s="360"/>
      <c r="I14" s="361"/>
    </row>
    <row r="15" spans="2:9" ht="19.149999999999999" hidden="1" customHeight="1" x14ac:dyDescent="0.25">
      <c r="C15" s="358"/>
      <c r="D15" s="362"/>
      <c r="E15" s="193" t="s">
        <v>93</v>
      </c>
      <c r="F15" s="359" t="s">
        <v>95</v>
      </c>
      <c r="G15" s="360"/>
      <c r="H15" s="360"/>
      <c r="I15" s="361"/>
    </row>
    <row r="16" spans="2:9" ht="19.149999999999999" customHeight="1" x14ac:dyDescent="0.25">
      <c r="C16" s="358"/>
      <c r="D16" s="362"/>
      <c r="E16" s="208" t="s">
        <v>81</v>
      </c>
      <c r="F16" s="209" t="s">
        <v>72</v>
      </c>
      <c r="G16" s="202">
        <v>62</v>
      </c>
      <c r="H16" s="203">
        <v>57</v>
      </c>
      <c r="I16" s="209" t="s">
        <v>80</v>
      </c>
    </row>
    <row r="17" spans="3:9" ht="19.149999999999999" customHeight="1" x14ac:dyDescent="0.25">
      <c r="C17" s="358"/>
      <c r="D17" s="362"/>
      <c r="E17" s="205" t="s">
        <v>79</v>
      </c>
      <c r="F17" s="104" t="s">
        <v>72</v>
      </c>
      <c r="G17" s="203">
        <v>48</v>
      </c>
      <c r="H17" s="202">
        <v>58</v>
      </c>
      <c r="I17" s="104" t="s">
        <v>78</v>
      </c>
    </row>
    <row r="18" spans="3:9" ht="19.149999999999999" customHeight="1" x14ac:dyDescent="0.25">
      <c r="C18" s="358"/>
      <c r="D18" s="362"/>
      <c r="E18" s="208" t="s">
        <v>77</v>
      </c>
      <c r="F18" s="209" t="s">
        <v>72</v>
      </c>
      <c r="G18" s="202">
        <v>66</v>
      </c>
      <c r="H18" s="203">
        <v>50</v>
      </c>
      <c r="I18" s="209" t="s">
        <v>76</v>
      </c>
    </row>
    <row r="19" spans="3:9" ht="19.149999999999999" customHeight="1" x14ac:dyDescent="0.25">
      <c r="C19" s="358"/>
      <c r="D19" s="362"/>
      <c r="E19" s="205" t="s">
        <v>75</v>
      </c>
      <c r="F19" s="104" t="s">
        <v>72</v>
      </c>
      <c r="G19" s="202">
        <v>58</v>
      </c>
      <c r="H19" s="203">
        <v>55</v>
      </c>
      <c r="I19" s="104" t="s">
        <v>74</v>
      </c>
    </row>
    <row r="20" spans="3:9" ht="19.149999999999999" customHeight="1" x14ac:dyDescent="0.25">
      <c r="C20" s="358"/>
      <c r="D20" s="362"/>
      <c r="E20" s="208" t="s">
        <v>73</v>
      </c>
      <c r="F20" s="209" t="s">
        <v>72</v>
      </c>
      <c r="G20" s="202">
        <v>52</v>
      </c>
      <c r="H20" s="203">
        <v>50</v>
      </c>
      <c r="I20" s="209" t="s">
        <v>71</v>
      </c>
    </row>
    <row r="21" spans="3:9" ht="19.149999999999999" customHeight="1" x14ac:dyDescent="0.25">
      <c r="C21" s="358"/>
      <c r="D21" s="362" t="s">
        <v>141</v>
      </c>
      <c r="E21" s="206" t="s">
        <v>138</v>
      </c>
      <c r="F21" s="204" t="s">
        <v>72</v>
      </c>
      <c r="G21" s="202">
        <v>64</v>
      </c>
      <c r="H21" s="203">
        <v>43</v>
      </c>
      <c r="I21" s="204" t="s">
        <v>136</v>
      </c>
    </row>
    <row r="22" spans="3:9" ht="19.149999999999999" customHeight="1" x14ac:dyDescent="0.25">
      <c r="C22" s="358"/>
      <c r="D22" s="362"/>
      <c r="E22" s="208" t="s">
        <v>139</v>
      </c>
      <c r="F22" s="209" t="s">
        <v>72</v>
      </c>
      <c r="G22" s="202">
        <v>78</v>
      </c>
      <c r="H22" s="203">
        <v>37</v>
      </c>
      <c r="I22" s="219" t="s">
        <v>147</v>
      </c>
    </row>
    <row r="23" spans="3:9" ht="19.149999999999999" customHeight="1" x14ac:dyDescent="0.25">
      <c r="C23" s="358"/>
      <c r="D23" s="362"/>
      <c r="E23" s="206" t="s">
        <v>140</v>
      </c>
      <c r="F23" s="204" t="s">
        <v>72</v>
      </c>
      <c r="G23" s="202">
        <v>44</v>
      </c>
      <c r="H23" s="203">
        <v>37</v>
      </c>
      <c r="I23" s="204" t="s">
        <v>78</v>
      </c>
    </row>
    <row r="24" spans="3:9" ht="19.149999999999999" customHeight="1" x14ac:dyDescent="0.25">
      <c r="C24" s="358"/>
      <c r="D24" s="207" t="s">
        <v>142</v>
      </c>
      <c r="E24" s="208" t="s">
        <v>143</v>
      </c>
      <c r="F24" s="209" t="s">
        <v>72</v>
      </c>
      <c r="G24" s="203">
        <v>31</v>
      </c>
      <c r="H24" s="202">
        <v>72</v>
      </c>
      <c r="I24" s="209" t="s">
        <v>160</v>
      </c>
    </row>
    <row r="25" spans="3:9" ht="6.6" customHeight="1" x14ac:dyDescent="0.25">
      <c r="C25" s="353"/>
      <c r="D25" s="353"/>
      <c r="E25" s="353"/>
      <c r="F25" s="353"/>
      <c r="G25" s="353"/>
      <c r="H25" s="353"/>
      <c r="I25" s="353"/>
    </row>
  </sheetData>
  <mergeCells count="9">
    <mergeCell ref="C25:I25"/>
    <mergeCell ref="G9:H9"/>
    <mergeCell ref="C9:E9"/>
    <mergeCell ref="C10:C11"/>
    <mergeCell ref="F15:I15"/>
    <mergeCell ref="F14:I14"/>
    <mergeCell ref="D10:D20"/>
    <mergeCell ref="C12:C24"/>
    <mergeCell ref="D21:D23"/>
  </mergeCells>
  <printOptions horizontalCentered="1"/>
  <pageMargins left="0.25" right="0.25" top="0.5" bottom="0.25" header="0.3" footer="0.3"/>
  <pageSetup paperSize="9" scale="120"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C7:AE36"/>
  <sheetViews>
    <sheetView showGridLines="0" view="pageBreakPreview" zoomScale="60" zoomScaleNormal="115" workbookViewId="0">
      <selection activeCell="F10" sqref="F10"/>
    </sheetView>
  </sheetViews>
  <sheetFormatPr defaultRowHeight="15" x14ac:dyDescent="0.25"/>
  <cols>
    <col min="5" max="5" width="13.85546875" customWidth="1"/>
    <col min="6" max="11" width="7.140625" customWidth="1"/>
    <col min="12" max="12" width="4.28515625" customWidth="1"/>
    <col min="13" max="16" width="7.28515625" customWidth="1"/>
    <col min="17" max="17" width="2" customWidth="1"/>
    <col min="18" max="21" width="7.28515625" customWidth="1"/>
    <col min="22" max="22" width="2" customWidth="1"/>
    <col min="23" max="26" width="7.28515625" customWidth="1"/>
    <col min="27" max="27" width="2" customWidth="1"/>
    <col min="28" max="31" width="7.28515625" customWidth="1"/>
  </cols>
  <sheetData>
    <row r="7" spans="3:31" ht="23.25" x14ac:dyDescent="0.35">
      <c r="E7" s="284" t="s">
        <v>213</v>
      </c>
    </row>
    <row r="8" spans="3:31" ht="15.75" thickBot="1" x14ac:dyDescent="0.3">
      <c r="M8" s="368" t="s">
        <v>114</v>
      </c>
      <c r="N8" s="368"/>
      <c r="O8" s="368"/>
      <c r="P8" s="368"/>
      <c r="R8" s="368" t="s">
        <v>117</v>
      </c>
      <c r="S8" s="368"/>
      <c r="T8" s="368"/>
      <c r="U8" s="368"/>
      <c r="W8" s="368" t="s">
        <v>115</v>
      </c>
      <c r="X8" s="368"/>
      <c r="Y8" s="368"/>
      <c r="Z8" s="368"/>
      <c r="AB8" s="368" t="s">
        <v>211</v>
      </c>
      <c r="AC8" s="368"/>
      <c r="AD8" s="368"/>
      <c r="AE8" s="368"/>
    </row>
    <row r="9" spans="3:31" s="1" customFormat="1" ht="16.899999999999999" customHeight="1" x14ac:dyDescent="0.25">
      <c r="C9" s="245" t="s">
        <v>209</v>
      </c>
      <c r="E9" s="131" t="s">
        <v>90</v>
      </c>
      <c r="F9" s="132" t="s">
        <v>26</v>
      </c>
      <c r="G9" s="133" t="s">
        <v>63</v>
      </c>
      <c r="H9" s="132" t="s">
        <v>15</v>
      </c>
      <c r="I9" s="132" t="s">
        <v>18</v>
      </c>
      <c r="J9" s="132" t="s">
        <v>17</v>
      </c>
      <c r="K9" s="134" t="s">
        <v>16</v>
      </c>
      <c r="M9" s="2" t="s">
        <v>19</v>
      </c>
      <c r="N9" s="2" t="s">
        <v>20</v>
      </c>
      <c r="O9" s="2" t="s">
        <v>48</v>
      </c>
      <c r="P9" s="2" t="s">
        <v>103</v>
      </c>
      <c r="Q9"/>
      <c r="R9" s="2" t="s">
        <v>19</v>
      </c>
      <c r="S9" s="2" t="s">
        <v>20</v>
      </c>
      <c r="T9" s="2" t="s">
        <v>48</v>
      </c>
      <c r="U9" s="2" t="s">
        <v>103</v>
      </c>
      <c r="V9"/>
      <c r="W9" s="2" t="s">
        <v>19</v>
      </c>
      <c r="X9" s="2" t="s">
        <v>20</v>
      </c>
      <c r="Y9" s="2" t="s">
        <v>48</v>
      </c>
      <c r="Z9" s="2" t="s">
        <v>103</v>
      </c>
      <c r="AA9"/>
      <c r="AB9" s="2" t="s">
        <v>19</v>
      </c>
      <c r="AC9" s="2" t="s">
        <v>20</v>
      </c>
      <c r="AD9" s="2" t="s">
        <v>48</v>
      </c>
      <c r="AE9" s="2" t="s">
        <v>212</v>
      </c>
    </row>
    <row r="10" spans="3:31" s="1" customFormat="1" ht="16.899999999999999" customHeight="1" x14ac:dyDescent="0.25">
      <c r="C10" s="1">
        <v>31</v>
      </c>
      <c r="D10" s="120">
        <v>30</v>
      </c>
      <c r="E10" s="135" t="s">
        <v>87</v>
      </c>
      <c r="F10" s="121">
        <f>SeasonSum!G17</f>
        <v>31</v>
      </c>
      <c r="G10" s="121">
        <f>SeasonSum!H17</f>
        <v>28</v>
      </c>
      <c r="H10" s="121">
        <f>SeasonSum!I17</f>
        <v>9</v>
      </c>
      <c r="I10" s="121">
        <f>SeasonSum!J17</f>
        <v>10</v>
      </c>
      <c r="J10" s="121">
        <f>SeasonSum!K17</f>
        <v>7</v>
      </c>
      <c r="K10" s="136">
        <f>SeasonSum!L17</f>
        <v>23</v>
      </c>
      <c r="M10" s="2">
        <f>SeasonSum!N17</f>
        <v>12</v>
      </c>
      <c r="N10" s="2">
        <f>SeasonSum!O17</f>
        <v>26</v>
      </c>
      <c r="O10" s="2">
        <f>SeasonSum!P17</f>
        <v>38</v>
      </c>
      <c r="P10" s="123">
        <f>SeasonSum!Q17</f>
        <v>31.578947368421051</v>
      </c>
      <c r="Q10"/>
      <c r="R10" s="2">
        <f>SeasonSum!R17</f>
        <v>9</v>
      </c>
      <c r="S10" s="2">
        <f>SeasonSum!S17</f>
        <v>14</v>
      </c>
      <c r="T10" s="2">
        <f>SeasonSum!T17</f>
        <v>23</v>
      </c>
      <c r="U10" s="123">
        <f>SeasonSum!U17</f>
        <v>39.130434782608695</v>
      </c>
      <c r="V10"/>
      <c r="W10" s="2">
        <f>SeasonSum!V17</f>
        <v>3</v>
      </c>
      <c r="X10" s="2">
        <f>SeasonSum!W17</f>
        <v>12</v>
      </c>
      <c r="Y10" s="2">
        <f>SeasonSum!X17</f>
        <v>15</v>
      </c>
      <c r="Z10" s="123">
        <f>SeasonSum!Y17</f>
        <v>20</v>
      </c>
      <c r="AA10"/>
      <c r="AB10" s="2">
        <f>SeasonSum!Z17</f>
        <v>4</v>
      </c>
      <c r="AC10" s="2">
        <f>SeasonSum!AA17</f>
        <v>5</v>
      </c>
      <c r="AD10" s="2">
        <f>SeasonSum!AB17</f>
        <v>9</v>
      </c>
      <c r="AE10" s="123">
        <f>SeasonSum!AC17</f>
        <v>44.444444444444443</v>
      </c>
    </row>
    <row r="11" spans="3:31" s="1" customFormat="1" ht="16.899999999999999" customHeight="1" x14ac:dyDescent="0.25">
      <c r="C11" s="1">
        <v>44</v>
      </c>
      <c r="D11" s="120">
        <v>51</v>
      </c>
      <c r="E11" s="135" t="s">
        <v>85</v>
      </c>
      <c r="F11" s="121">
        <f>SeasonSum!G34</f>
        <v>44</v>
      </c>
      <c r="G11" s="121">
        <f>SeasonSum!H34</f>
        <v>51</v>
      </c>
      <c r="H11" s="121">
        <f>SeasonSum!I34</f>
        <v>9</v>
      </c>
      <c r="I11" s="121">
        <f>SeasonSum!J34</f>
        <v>10</v>
      </c>
      <c r="J11" s="121">
        <f>SeasonSum!K34</f>
        <v>2</v>
      </c>
      <c r="K11" s="136">
        <f>SeasonSum!L34</f>
        <v>16</v>
      </c>
      <c r="M11" s="2">
        <f>SeasonSum!N34</f>
        <v>19</v>
      </c>
      <c r="N11" s="2">
        <f>SeasonSum!O34</f>
        <v>64</v>
      </c>
      <c r="O11" s="2">
        <f>SeasonSum!P34</f>
        <v>83</v>
      </c>
      <c r="P11" s="123">
        <f>SeasonSum!Q34</f>
        <v>22.891566265060241</v>
      </c>
      <c r="Q11"/>
      <c r="R11" s="2">
        <f>SeasonSum!R34</f>
        <v>16</v>
      </c>
      <c r="S11" s="2">
        <f>SeasonSum!S34</f>
        <v>45</v>
      </c>
      <c r="T11" s="2">
        <f>SeasonSum!T34</f>
        <v>61</v>
      </c>
      <c r="U11" s="123">
        <f>SeasonSum!U34</f>
        <v>26.229508196721312</v>
      </c>
      <c r="V11"/>
      <c r="W11" s="2">
        <f>SeasonSum!V34</f>
        <v>3</v>
      </c>
      <c r="X11" s="2">
        <f>SeasonSum!W34</f>
        <v>19</v>
      </c>
      <c r="Y11" s="2">
        <f>SeasonSum!X34</f>
        <v>22</v>
      </c>
      <c r="Z11" s="123">
        <f>SeasonSum!Y34</f>
        <v>13.636363636363635</v>
      </c>
      <c r="AA11"/>
      <c r="AB11" s="2">
        <f>SeasonSum!Z34</f>
        <v>3</v>
      </c>
      <c r="AC11" s="2">
        <f>SeasonSum!AA34</f>
        <v>9</v>
      </c>
      <c r="AD11" s="2">
        <f>SeasonSum!AB34</f>
        <v>12</v>
      </c>
      <c r="AE11" s="123">
        <f>SeasonSum!AC34</f>
        <v>25</v>
      </c>
    </row>
    <row r="12" spans="3:31" s="1" customFormat="1" ht="16.899999999999999" customHeight="1" x14ac:dyDescent="0.25">
      <c r="C12" s="1">
        <v>48</v>
      </c>
      <c r="D12" s="120">
        <v>31</v>
      </c>
      <c r="E12" s="135" t="s">
        <v>207</v>
      </c>
      <c r="F12" s="121">
        <f>SeasonSum!G50</f>
        <v>48</v>
      </c>
      <c r="G12" s="121">
        <f>SeasonSum!H50</f>
        <v>36</v>
      </c>
      <c r="H12" s="121">
        <f>SeasonSum!I50</f>
        <v>11</v>
      </c>
      <c r="I12" s="121">
        <f>SeasonSum!J50</f>
        <v>20</v>
      </c>
      <c r="J12" s="121">
        <f>SeasonSum!K50</f>
        <v>10</v>
      </c>
      <c r="K12" s="136">
        <f>SeasonSum!L50</f>
        <v>16</v>
      </c>
      <c r="M12" s="2">
        <f>SeasonSum!N50</f>
        <v>20</v>
      </c>
      <c r="N12" s="2">
        <f>SeasonSum!O50</f>
        <v>53</v>
      </c>
      <c r="O12" s="2">
        <f>SeasonSum!P50</f>
        <v>73</v>
      </c>
      <c r="P12" s="123">
        <f>SeasonSum!Q50</f>
        <v>27.397260273972602</v>
      </c>
      <c r="Q12"/>
      <c r="R12" s="2">
        <f>SeasonSum!R50</f>
        <v>16</v>
      </c>
      <c r="S12" s="2">
        <f>SeasonSum!S50</f>
        <v>31</v>
      </c>
      <c r="T12" s="2">
        <f>SeasonSum!T50</f>
        <v>47</v>
      </c>
      <c r="U12" s="123">
        <f>SeasonSum!U50</f>
        <v>34.042553191489361</v>
      </c>
      <c r="V12"/>
      <c r="W12" s="2">
        <f>SeasonSum!V50</f>
        <v>4</v>
      </c>
      <c r="X12" s="2">
        <f>SeasonSum!W50</f>
        <v>22</v>
      </c>
      <c r="Y12" s="2">
        <f>SeasonSum!X50</f>
        <v>26</v>
      </c>
      <c r="Z12" s="123">
        <f>SeasonSum!Y50</f>
        <v>15.384615384615385</v>
      </c>
      <c r="AA12"/>
      <c r="AB12" s="2">
        <f>SeasonSum!Z50</f>
        <v>4</v>
      </c>
      <c r="AC12" s="2">
        <f>SeasonSum!AA50</f>
        <v>3</v>
      </c>
      <c r="AD12" s="2">
        <f>SeasonSum!AB50</f>
        <v>7</v>
      </c>
      <c r="AE12" s="123">
        <f>SeasonSum!AC50</f>
        <v>57.142857142857139</v>
      </c>
    </row>
    <row r="13" spans="3:31" s="1" customFormat="1" ht="16.899999999999999" customHeight="1" x14ac:dyDescent="0.25">
      <c r="C13" s="280">
        <v>47</v>
      </c>
      <c r="D13" s="120">
        <v>51</v>
      </c>
      <c r="E13" s="135" t="s">
        <v>82</v>
      </c>
      <c r="F13" s="121">
        <f>SeasonSum!G67</f>
        <v>45</v>
      </c>
      <c r="G13" s="121">
        <f>SeasonSum!H67</f>
        <v>48</v>
      </c>
      <c r="H13" s="121">
        <f>SeasonSum!I67</f>
        <v>5</v>
      </c>
      <c r="I13" s="121">
        <f>SeasonSum!J67</f>
        <v>16</v>
      </c>
      <c r="J13" s="121">
        <f>SeasonSum!K67</f>
        <v>4</v>
      </c>
      <c r="K13" s="136">
        <f>SeasonSum!L67</f>
        <v>21</v>
      </c>
      <c r="M13" s="2">
        <f>SeasonSum!N67</f>
        <v>18</v>
      </c>
      <c r="N13" s="2">
        <f>SeasonSum!O67</f>
        <v>52</v>
      </c>
      <c r="O13" s="2">
        <f>SeasonSum!P67</f>
        <v>70</v>
      </c>
      <c r="P13" s="123">
        <f>SeasonSum!Q67</f>
        <v>25.714285714285712</v>
      </c>
      <c r="Q13"/>
      <c r="R13" s="2">
        <f>SeasonSum!R67</f>
        <v>18</v>
      </c>
      <c r="S13" s="2">
        <f>SeasonSum!S67</f>
        <v>37</v>
      </c>
      <c r="T13" s="2">
        <f>SeasonSum!T67</f>
        <v>55</v>
      </c>
      <c r="U13" s="123">
        <f>SeasonSum!U67</f>
        <v>32.727272727272727</v>
      </c>
      <c r="V13"/>
      <c r="W13" s="2">
        <f>SeasonSum!V67</f>
        <v>0</v>
      </c>
      <c r="X13" s="2">
        <f>SeasonSum!W67</f>
        <v>15</v>
      </c>
      <c r="Y13" s="2">
        <f>SeasonSum!X67</f>
        <v>15</v>
      </c>
      <c r="Z13" s="123">
        <f>SeasonSum!Y67</f>
        <v>0</v>
      </c>
      <c r="AA13"/>
      <c r="AB13" s="2">
        <f>SeasonSum!Z67</f>
        <v>9</v>
      </c>
      <c r="AC13" s="2">
        <f>SeasonSum!AA67</f>
        <v>17</v>
      </c>
      <c r="AD13" s="2">
        <f>SeasonSum!AB67</f>
        <v>26</v>
      </c>
      <c r="AE13" s="123">
        <f>SeasonSum!AC67</f>
        <v>34.615384615384613</v>
      </c>
    </row>
    <row r="14" spans="3:31" s="1" customFormat="1" ht="16.899999999999999" customHeight="1" x14ac:dyDescent="0.25">
      <c r="C14" s="280">
        <v>62</v>
      </c>
      <c r="D14" s="120">
        <v>57</v>
      </c>
      <c r="E14" s="135" t="s">
        <v>80</v>
      </c>
      <c r="F14" s="121">
        <f>SeasonSum!G82</f>
        <v>61</v>
      </c>
      <c r="G14" s="121">
        <f>SeasonSum!H82</f>
        <v>30</v>
      </c>
      <c r="H14" s="121">
        <f>SeasonSum!I82</f>
        <v>8</v>
      </c>
      <c r="I14" s="121">
        <f>SeasonSum!J82</f>
        <v>14</v>
      </c>
      <c r="J14" s="121">
        <f>SeasonSum!K82</f>
        <v>1</v>
      </c>
      <c r="K14" s="136">
        <f>SeasonSum!L82</f>
        <v>10</v>
      </c>
      <c r="M14" s="2">
        <f>SeasonSum!N82</f>
        <v>29</v>
      </c>
      <c r="N14" s="2">
        <f>SeasonSum!O82</f>
        <v>36</v>
      </c>
      <c r="O14" s="2">
        <f>SeasonSum!P82</f>
        <v>65</v>
      </c>
      <c r="P14" s="123">
        <f>SeasonSum!Q82</f>
        <v>44.61538461538462</v>
      </c>
      <c r="Q14"/>
      <c r="R14" s="2">
        <f>SeasonSum!R82</f>
        <v>24</v>
      </c>
      <c r="S14" s="2">
        <f>SeasonSum!S82</f>
        <v>21</v>
      </c>
      <c r="T14" s="2">
        <f>SeasonSum!T82</f>
        <v>45</v>
      </c>
      <c r="U14" s="123">
        <f>SeasonSum!U82</f>
        <v>53.333333333333336</v>
      </c>
      <c r="V14"/>
      <c r="W14" s="2">
        <f>SeasonSum!V82</f>
        <v>1</v>
      </c>
      <c r="X14" s="2">
        <f>SeasonSum!W82</f>
        <v>8</v>
      </c>
      <c r="Y14" s="2">
        <f>SeasonSum!X82</f>
        <v>9</v>
      </c>
      <c r="Z14" s="123">
        <f>SeasonSum!Y82</f>
        <v>11.111111111111111</v>
      </c>
      <c r="AA14"/>
      <c r="AB14" s="2">
        <f>SeasonSum!Z82</f>
        <v>10</v>
      </c>
      <c r="AC14" s="2">
        <f>SeasonSum!AA82</f>
        <v>10</v>
      </c>
      <c r="AD14" s="2">
        <f>SeasonSum!AB82</f>
        <v>20</v>
      </c>
      <c r="AE14" s="123">
        <f>SeasonSum!AC82</f>
        <v>50</v>
      </c>
    </row>
    <row r="15" spans="3:31" s="1" customFormat="1" ht="16.899999999999999" customHeight="1" x14ac:dyDescent="0.25">
      <c r="C15" s="280">
        <v>48</v>
      </c>
      <c r="D15" s="120">
        <v>58</v>
      </c>
      <c r="E15" s="135" t="s">
        <v>78</v>
      </c>
      <c r="F15" s="121">
        <f>SeasonSum!G98</f>
        <v>47</v>
      </c>
      <c r="G15" s="121">
        <f>SeasonSum!H98</f>
        <v>27</v>
      </c>
      <c r="H15" s="121">
        <f>SeasonSum!I98</f>
        <v>6</v>
      </c>
      <c r="I15" s="121">
        <f>SeasonSum!J98</f>
        <v>15</v>
      </c>
      <c r="J15" s="121">
        <f>SeasonSum!K98</f>
        <v>0</v>
      </c>
      <c r="K15" s="136">
        <f>SeasonSum!L98</f>
        <v>10</v>
      </c>
      <c r="M15" s="2">
        <f>SeasonSum!N98</f>
        <v>14</v>
      </c>
      <c r="N15" s="2">
        <f>SeasonSum!O98</f>
        <v>44</v>
      </c>
      <c r="O15" s="2">
        <f>SeasonSum!P98</f>
        <v>58</v>
      </c>
      <c r="P15" s="123">
        <f>SeasonSum!Q98</f>
        <v>24.137931034482758</v>
      </c>
      <c r="Q15"/>
      <c r="R15" s="2">
        <f>SeasonSum!R98</f>
        <v>7</v>
      </c>
      <c r="S15" s="2">
        <f>SeasonSum!S98</f>
        <v>32</v>
      </c>
      <c r="T15" s="2">
        <f>SeasonSum!T98</f>
        <v>39</v>
      </c>
      <c r="U15" s="123">
        <f>SeasonSum!U98</f>
        <v>17.948717948717949</v>
      </c>
      <c r="V15"/>
      <c r="W15" s="2">
        <f>SeasonSum!V98</f>
        <v>7</v>
      </c>
      <c r="X15" s="2">
        <f>SeasonSum!W98</f>
        <v>12</v>
      </c>
      <c r="Y15" s="2">
        <f>SeasonSum!X98</f>
        <v>19</v>
      </c>
      <c r="Z15" s="123">
        <f>SeasonSum!Y98</f>
        <v>36.84210526315789</v>
      </c>
      <c r="AA15"/>
      <c r="AB15" s="2">
        <f>SeasonSum!Z98</f>
        <v>12</v>
      </c>
      <c r="AC15" s="2">
        <f>SeasonSum!AA98</f>
        <v>8</v>
      </c>
      <c r="AD15" s="2">
        <f>SeasonSum!AB98</f>
        <v>20</v>
      </c>
      <c r="AE15" s="123">
        <f>SeasonSum!AC98</f>
        <v>60</v>
      </c>
    </row>
    <row r="16" spans="3:31" s="1" customFormat="1" ht="16.899999999999999" customHeight="1" x14ac:dyDescent="0.25">
      <c r="C16" s="1">
        <v>66</v>
      </c>
      <c r="D16" s="120">
        <v>50</v>
      </c>
      <c r="E16" s="135" t="s">
        <v>76</v>
      </c>
      <c r="F16" s="121">
        <f>SeasonSum!G112</f>
        <v>66</v>
      </c>
      <c r="G16" s="121">
        <f>SeasonSum!H112</f>
        <v>44</v>
      </c>
      <c r="H16" s="121">
        <f>SeasonSum!I112</f>
        <v>18</v>
      </c>
      <c r="I16" s="121">
        <f>SeasonSum!J112</f>
        <v>16</v>
      </c>
      <c r="J16" s="121">
        <f>SeasonSum!K112</f>
        <v>4</v>
      </c>
      <c r="K16" s="136">
        <f>SeasonSum!L112</f>
        <v>15</v>
      </c>
      <c r="M16" s="2">
        <f>SeasonSum!N112</f>
        <v>25</v>
      </c>
      <c r="N16" s="2">
        <f>SeasonSum!O112</f>
        <v>51</v>
      </c>
      <c r="O16" s="2">
        <f>SeasonSum!P112</f>
        <v>76</v>
      </c>
      <c r="P16" s="123">
        <f>SeasonSum!Q112</f>
        <v>32.894736842105267</v>
      </c>
      <c r="Q16"/>
      <c r="R16" s="2">
        <f>SeasonSum!R112</f>
        <v>16</v>
      </c>
      <c r="S16" s="2">
        <f>SeasonSum!S112</f>
        <v>34</v>
      </c>
      <c r="T16" s="2">
        <f>SeasonSum!T112</f>
        <v>50</v>
      </c>
      <c r="U16" s="123">
        <f>SeasonSum!U112</f>
        <v>32</v>
      </c>
      <c r="V16"/>
      <c r="W16" s="2">
        <f>SeasonSum!V112</f>
        <v>9</v>
      </c>
      <c r="X16" s="2">
        <f>SeasonSum!W112</f>
        <v>17</v>
      </c>
      <c r="Y16" s="2">
        <f>SeasonSum!X112</f>
        <v>26</v>
      </c>
      <c r="Z16" s="123">
        <f>SeasonSum!Y112</f>
        <v>34.615384615384613</v>
      </c>
      <c r="AA16"/>
      <c r="AB16" s="2">
        <f>SeasonSum!Z112</f>
        <v>7</v>
      </c>
      <c r="AC16" s="2">
        <f>SeasonSum!AA112</f>
        <v>4</v>
      </c>
      <c r="AD16" s="2">
        <f>SeasonSum!AB112</f>
        <v>11</v>
      </c>
      <c r="AE16" s="123">
        <f>SeasonSum!AC112</f>
        <v>63.636363636363633</v>
      </c>
    </row>
    <row r="17" spans="3:31" s="1" customFormat="1" ht="16.899999999999999" customHeight="1" x14ac:dyDescent="0.25">
      <c r="C17" s="280">
        <v>58</v>
      </c>
      <c r="D17" s="120">
        <v>55</v>
      </c>
      <c r="E17" s="135" t="s">
        <v>74</v>
      </c>
      <c r="F17" s="121">
        <f>SeasonSum!G126</f>
        <v>63</v>
      </c>
      <c r="G17" s="121">
        <f>SeasonSum!H126</f>
        <v>30</v>
      </c>
      <c r="H17" s="121">
        <f>SeasonSum!I126</f>
        <v>13</v>
      </c>
      <c r="I17" s="121">
        <f>SeasonSum!J126</f>
        <v>8</v>
      </c>
      <c r="J17" s="121">
        <f>SeasonSum!K126</f>
        <v>2</v>
      </c>
      <c r="K17" s="136">
        <f>SeasonSum!L126</f>
        <v>9</v>
      </c>
      <c r="M17" s="2">
        <f>SeasonSum!N126</f>
        <v>23</v>
      </c>
      <c r="N17" s="2">
        <f>SeasonSum!O126</f>
        <v>57</v>
      </c>
      <c r="O17" s="2">
        <f>SeasonSum!P126</f>
        <v>80</v>
      </c>
      <c r="P17" s="123">
        <f>SeasonSum!Q126</f>
        <v>28.749999999999996</v>
      </c>
      <c r="Q17"/>
      <c r="R17" s="2">
        <f>SeasonSum!R126</f>
        <v>14</v>
      </c>
      <c r="S17" s="2">
        <f>SeasonSum!S126</f>
        <v>39</v>
      </c>
      <c r="T17" s="2">
        <f>SeasonSum!T126</f>
        <v>53</v>
      </c>
      <c r="U17" s="123">
        <f>SeasonSum!U126</f>
        <v>26.415094339622641</v>
      </c>
      <c r="V17"/>
      <c r="W17" s="2">
        <f>SeasonSum!V126</f>
        <v>9</v>
      </c>
      <c r="X17" s="2">
        <f>SeasonSum!W126</f>
        <v>18</v>
      </c>
      <c r="Y17" s="2">
        <f>SeasonSum!X126</f>
        <v>27</v>
      </c>
      <c r="Z17" s="123">
        <f>SeasonSum!Y126</f>
        <v>33.333333333333329</v>
      </c>
      <c r="AA17"/>
      <c r="AB17" s="2">
        <f>SeasonSum!Z126</f>
        <v>8</v>
      </c>
      <c r="AC17" s="2">
        <f>SeasonSum!AA126</f>
        <v>14</v>
      </c>
      <c r="AD17" s="2">
        <f>SeasonSum!AB126</f>
        <v>22</v>
      </c>
      <c r="AE17" s="123">
        <f>SeasonSum!AC126</f>
        <v>36.363636363636367</v>
      </c>
    </row>
    <row r="18" spans="3:31" s="1" customFormat="1" ht="16.899999999999999" customHeight="1" x14ac:dyDescent="0.25">
      <c r="C18" s="1">
        <v>52</v>
      </c>
      <c r="D18" s="120">
        <v>50</v>
      </c>
      <c r="E18" s="135" t="s">
        <v>71</v>
      </c>
      <c r="F18" s="121">
        <f>SeasonSum!G141</f>
        <v>52</v>
      </c>
      <c r="G18" s="121">
        <f>SeasonSum!H141</f>
        <v>45</v>
      </c>
      <c r="H18" s="121">
        <f>SeasonSum!I141</f>
        <v>16</v>
      </c>
      <c r="I18" s="121">
        <f>SeasonSum!J141</f>
        <v>9</v>
      </c>
      <c r="J18" s="121">
        <f>SeasonSum!K141</f>
        <v>3</v>
      </c>
      <c r="K18" s="136">
        <f>SeasonSum!L141</f>
        <v>14</v>
      </c>
      <c r="M18" s="2">
        <f>SeasonSum!N141</f>
        <v>22</v>
      </c>
      <c r="N18" s="2">
        <f>SeasonSum!O141</f>
        <v>50</v>
      </c>
      <c r="O18" s="2">
        <f>SeasonSum!P141</f>
        <v>72</v>
      </c>
      <c r="P18" s="123">
        <f>SeasonSum!Q141</f>
        <v>30.555555555555557</v>
      </c>
      <c r="Q18"/>
      <c r="R18" s="2">
        <f>SeasonSum!R141</f>
        <v>16</v>
      </c>
      <c r="S18" s="2">
        <f>SeasonSum!S141</f>
        <v>39</v>
      </c>
      <c r="T18" s="2">
        <f>SeasonSum!T141</f>
        <v>55</v>
      </c>
      <c r="U18" s="123">
        <f>SeasonSum!U141</f>
        <v>29.09090909090909</v>
      </c>
      <c r="V18"/>
      <c r="W18" s="2">
        <f>SeasonSum!V141</f>
        <v>6</v>
      </c>
      <c r="X18" s="2">
        <f>SeasonSum!W141</f>
        <v>11</v>
      </c>
      <c r="Y18" s="2">
        <f>SeasonSum!X141</f>
        <v>17</v>
      </c>
      <c r="Z18" s="123">
        <f>SeasonSum!Y141</f>
        <v>35.294117647058826</v>
      </c>
      <c r="AA18"/>
      <c r="AB18" s="2">
        <f>SeasonSum!Z141</f>
        <v>2</v>
      </c>
      <c r="AC18" s="2">
        <f>SeasonSum!AA141</f>
        <v>6</v>
      </c>
      <c r="AD18" s="2">
        <f>SeasonSum!AB141</f>
        <v>8</v>
      </c>
      <c r="AE18" s="123">
        <f>SeasonSum!AC141</f>
        <v>25</v>
      </c>
    </row>
    <row r="19" spans="3:31" s="1" customFormat="1" ht="16.899999999999999" customHeight="1" x14ac:dyDescent="0.25">
      <c r="C19" s="1">
        <v>64</v>
      </c>
      <c r="D19" s="120">
        <v>43</v>
      </c>
      <c r="E19" s="135" t="s">
        <v>136</v>
      </c>
      <c r="F19" s="121">
        <f>SeasonSum!G156</f>
        <v>64</v>
      </c>
      <c r="G19" s="121">
        <f>SeasonSum!H156</f>
        <v>46</v>
      </c>
      <c r="H19" s="121">
        <f>SeasonSum!I156</f>
        <v>12</v>
      </c>
      <c r="I19" s="121">
        <f>SeasonSum!J156</f>
        <v>13</v>
      </c>
      <c r="J19" s="121">
        <f>SeasonSum!K156</f>
        <v>3</v>
      </c>
      <c r="K19" s="136">
        <f>SeasonSum!L156</f>
        <v>25</v>
      </c>
      <c r="M19" s="2">
        <f>SeasonSum!N156</f>
        <v>26</v>
      </c>
      <c r="N19" s="2">
        <f>SeasonSum!O156</f>
        <v>41</v>
      </c>
      <c r="O19" s="2">
        <f>SeasonSum!P156</f>
        <v>67</v>
      </c>
      <c r="P19" s="123">
        <f>SeasonSum!Q156</f>
        <v>38.805970149253731</v>
      </c>
      <c r="Q19"/>
      <c r="R19" s="2">
        <f>SeasonSum!R156</f>
        <v>18</v>
      </c>
      <c r="S19" s="2">
        <f>SeasonSum!S156</f>
        <v>28</v>
      </c>
      <c r="T19" s="2">
        <f>SeasonSum!T156</f>
        <v>46</v>
      </c>
      <c r="U19" s="123">
        <f>SeasonSum!U156</f>
        <v>39.130434782608695</v>
      </c>
      <c r="V19"/>
      <c r="W19" s="2">
        <f>SeasonSum!V156</f>
        <v>8</v>
      </c>
      <c r="X19" s="2">
        <f>SeasonSum!W156</f>
        <v>13</v>
      </c>
      <c r="Y19" s="2">
        <f>SeasonSum!X156</f>
        <v>21</v>
      </c>
      <c r="Z19" s="123">
        <f>SeasonSum!Y156</f>
        <v>38.095238095238095</v>
      </c>
      <c r="AA19"/>
      <c r="AB19" s="2">
        <f>SeasonSum!Z156</f>
        <v>4</v>
      </c>
      <c r="AC19" s="2">
        <f>SeasonSum!AA156</f>
        <v>3</v>
      </c>
      <c r="AD19" s="2">
        <f>SeasonSum!AB156</f>
        <v>7</v>
      </c>
      <c r="AE19" s="123">
        <f>SeasonSum!AC156</f>
        <v>57.142857142857139</v>
      </c>
    </row>
    <row r="20" spans="3:31" s="1" customFormat="1" ht="16.899999999999999" customHeight="1" x14ac:dyDescent="0.25">
      <c r="C20" s="1">
        <v>78</v>
      </c>
      <c r="D20" s="120">
        <v>37</v>
      </c>
      <c r="E20" s="135" t="s">
        <v>152</v>
      </c>
      <c r="F20" s="121">
        <f>SeasonSum!G172</f>
        <v>78</v>
      </c>
      <c r="G20" s="121">
        <f>SeasonSum!H172</f>
        <v>46</v>
      </c>
      <c r="H20" s="121">
        <f>SeasonSum!I172</f>
        <v>17</v>
      </c>
      <c r="I20" s="121">
        <f>SeasonSum!J172</f>
        <v>11</v>
      </c>
      <c r="J20" s="121">
        <f>SeasonSum!K172</f>
        <v>5</v>
      </c>
      <c r="K20" s="136">
        <f>SeasonSum!L172</f>
        <v>8</v>
      </c>
      <c r="M20" s="2">
        <f>SeasonSum!N172</f>
        <v>34</v>
      </c>
      <c r="N20" s="2">
        <f>SeasonSum!O172</f>
        <v>51</v>
      </c>
      <c r="O20" s="2">
        <f>SeasonSum!P172</f>
        <v>85</v>
      </c>
      <c r="P20" s="123">
        <f>SeasonSum!Q172</f>
        <v>40</v>
      </c>
      <c r="Q20"/>
      <c r="R20" s="2">
        <f>SeasonSum!R172</f>
        <v>26</v>
      </c>
      <c r="S20" s="2">
        <f>SeasonSum!S172</f>
        <v>33</v>
      </c>
      <c r="T20" s="2">
        <f>SeasonSum!T172</f>
        <v>59</v>
      </c>
      <c r="U20" s="123">
        <f>SeasonSum!U172</f>
        <v>44.067796610169488</v>
      </c>
      <c r="V20"/>
      <c r="W20" s="2">
        <f>SeasonSum!V172</f>
        <v>8</v>
      </c>
      <c r="X20" s="2">
        <f>SeasonSum!W172</f>
        <v>18</v>
      </c>
      <c r="Y20" s="2">
        <f>SeasonSum!X172</f>
        <v>26</v>
      </c>
      <c r="Z20" s="123">
        <f>SeasonSum!Y172</f>
        <v>30.76923076923077</v>
      </c>
      <c r="AA20"/>
      <c r="AB20" s="2">
        <f>SeasonSum!Z172</f>
        <v>2</v>
      </c>
      <c r="AC20" s="2">
        <f>SeasonSum!AA172</f>
        <v>2</v>
      </c>
      <c r="AD20" s="2">
        <f>SeasonSum!AB172</f>
        <v>4</v>
      </c>
      <c r="AE20" s="123">
        <f>SeasonSum!AC172</f>
        <v>50</v>
      </c>
    </row>
    <row r="21" spans="3:31" s="1" customFormat="1" ht="16.899999999999999" customHeight="1" x14ac:dyDescent="0.25">
      <c r="C21" s="1">
        <v>44</v>
      </c>
      <c r="D21" s="120">
        <v>37</v>
      </c>
      <c r="E21" s="135" t="s">
        <v>78</v>
      </c>
      <c r="F21" s="121">
        <f>SeasonSum!G188</f>
        <v>44</v>
      </c>
      <c r="G21" s="121">
        <f>SeasonSum!H188</f>
        <v>41</v>
      </c>
      <c r="H21" s="121">
        <f>SeasonSum!I188</f>
        <v>8</v>
      </c>
      <c r="I21" s="121">
        <f>SeasonSum!J188</f>
        <v>8</v>
      </c>
      <c r="J21" s="121">
        <f>SeasonSum!K188</f>
        <v>5</v>
      </c>
      <c r="K21" s="136">
        <f>SeasonSum!L188</f>
        <v>15</v>
      </c>
      <c r="M21" s="2">
        <f>SeasonSum!N188</f>
        <v>17</v>
      </c>
      <c r="N21" s="2">
        <f>SeasonSum!O188</f>
        <v>53</v>
      </c>
      <c r="O21" s="2">
        <f>SeasonSum!P188</f>
        <v>70</v>
      </c>
      <c r="P21" s="123">
        <f>SeasonSum!Q188</f>
        <v>24.285714285714285</v>
      </c>
      <c r="Q21"/>
      <c r="R21" s="2">
        <f>SeasonSum!R188</f>
        <v>12</v>
      </c>
      <c r="S21" s="2">
        <f>SeasonSum!S188</f>
        <v>33</v>
      </c>
      <c r="T21" s="2">
        <f>SeasonSum!T188</f>
        <v>45</v>
      </c>
      <c r="U21" s="123">
        <f>SeasonSum!U188</f>
        <v>26.666666666666668</v>
      </c>
      <c r="V21"/>
      <c r="W21" s="2">
        <f>SeasonSum!V188</f>
        <v>5</v>
      </c>
      <c r="X21" s="2">
        <f>SeasonSum!W188</f>
        <v>20</v>
      </c>
      <c r="Y21" s="2">
        <f>SeasonSum!X188</f>
        <v>25</v>
      </c>
      <c r="Z21" s="123">
        <f>SeasonSum!Y188</f>
        <v>20</v>
      </c>
      <c r="AA21"/>
      <c r="AB21" s="2">
        <f>SeasonSum!Z188</f>
        <v>5</v>
      </c>
      <c r="AC21" s="2">
        <f>SeasonSum!AA188</f>
        <v>12</v>
      </c>
      <c r="AD21" s="2">
        <f>SeasonSum!AB188</f>
        <v>17</v>
      </c>
      <c r="AE21" s="123">
        <f>SeasonSum!AC188</f>
        <v>29.411764705882355</v>
      </c>
    </row>
    <row r="22" spans="3:31" s="1" customFormat="1" ht="16.899999999999999" customHeight="1" x14ac:dyDescent="0.25">
      <c r="C22" s="1">
        <v>31</v>
      </c>
      <c r="D22" s="120">
        <v>72</v>
      </c>
      <c r="E22" s="135" t="s">
        <v>160</v>
      </c>
      <c r="F22" s="121">
        <f>SeasonSum!G205</f>
        <v>31</v>
      </c>
      <c r="G22" s="121">
        <f>SeasonSum!H205</f>
        <v>37</v>
      </c>
      <c r="H22" s="121">
        <f>SeasonSum!I205</f>
        <v>5</v>
      </c>
      <c r="I22" s="121">
        <f>SeasonSum!J205</f>
        <v>13</v>
      </c>
      <c r="J22" s="121">
        <f>SeasonSum!K205</f>
        <v>3</v>
      </c>
      <c r="K22" s="136">
        <f>SeasonSum!L205</f>
        <v>25</v>
      </c>
      <c r="M22" s="2">
        <f>SeasonSum!N205</f>
        <v>10</v>
      </c>
      <c r="N22" s="2">
        <f>SeasonSum!O205</f>
        <v>56</v>
      </c>
      <c r="O22" s="2">
        <f>SeasonSum!P205</f>
        <v>66</v>
      </c>
      <c r="P22" s="123">
        <f>SeasonSum!Q205</f>
        <v>15.151515151515152</v>
      </c>
      <c r="Q22"/>
      <c r="R22" s="2">
        <f>SeasonSum!R205</f>
        <v>10</v>
      </c>
      <c r="S22" s="2">
        <f>SeasonSum!S205</f>
        <v>41</v>
      </c>
      <c r="T22" s="2">
        <f>SeasonSum!T205</f>
        <v>51</v>
      </c>
      <c r="U22" s="123">
        <f>SeasonSum!U205</f>
        <v>19.607843137254903</v>
      </c>
      <c r="V22"/>
      <c r="W22" s="2">
        <f>SeasonSum!V205</f>
        <v>0</v>
      </c>
      <c r="X22" s="2">
        <f>SeasonSum!W205</f>
        <v>15</v>
      </c>
      <c r="Y22" s="2">
        <f>SeasonSum!X205</f>
        <v>15</v>
      </c>
      <c r="Z22" s="123">
        <f>SeasonSum!Y205</f>
        <v>0</v>
      </c>
      <c r="AA22"/>
      <c r="AB22" s="2">
        <f>SeasonSum!Z205</f>
        <v>11</v>
      </c>
      <c r="AC22" s="2">
        <f>SeasonSum!AA205</f>
        <v>9</v>
      </c>
      <c r="AD22" s="2">
        <f>SeasonSum!AB205</f>
        <v>20</v>
      </c>
      <c r="AE22" s="123">
        <f>SeasonSum!AC205</f>
        <v>55.000000000000007</v>
      </c>
    </row>
    <row r="23" spans="3:31" ht="6" customHeight="1" x14ac:dyDescent="0.25">
      <c r="E23" s="137"/>
      <c r="F23" s="118"/>
      <c r="G23" s="118"/>
      <c r="H23" s="118"/>
      <c r="I23" s="118"/>
      <c r="J23" s="118"/>
      <c r="K23" s="138"/>
      <c r="M23" s="2"/>
      <c r="N23" s="2"/>
      <c r="O23" s="2"/>
      <c r="P23" s="2"/>
      <c r="R23" s="2"/>
      <c r="S23" s="2"/>
      <c r="T23" s="2"/>
      <c r="U23" s="2"/>
      <c r="W23" s="2"/>
      <c r="X23" s="2"/>
      <c r="Y23" s="2"/>
      <c r="Z23" s="2"/>
      <c r="AB23" s="2"/>
      <c r="AC23" s="2"/>
      <c r="AD23" s="2"/>
      <c r="AE23" s="2"/>
    </row>
    <row r="24" spans="3:31" ht="15.75" x14ac:dyDescent="0.25">
      <c r="E24" s="369" t="s">
        <v>208</v>
      </c>
      <c r="F24" s="370"/>
      <c r="G24" s="370"/>
      <c r="H24" s="370"/>
      <c r="I24" s="370"/>
      <c r="J24" s="370"/>
      <c r="K24" s="371"/>
      <c r="M24" s="281">
        <f>SUM(M10:M23)</f>
        <v>269</v>
      </c>
      <c r="N24" s="281">
        <f t="shared" ref="N24" si="0">SUM(N10:N23)</f>
        <v>634</v>
      </c>
      <c r="O24" s="281">
        <f>SUM(O10:O23)</f>
        <v>903</v>
      </c>
      <c r="P24" s="282">
        <f>M24/O24*100</f>
        <v>29.789590254706532</v>
      </c>
      <c r="R24" s="281">
        <f>SUM(R10:R23)</f>
        <v>202</v>
      </c>
      <c r="S24" s="281">
        <f t="shared" ref="S24" si="1">SUM(S10:S23)</f>
        <v>427</v>
      </c>
      <c r="T24" s="281">
        <f>SUM(T10:T23)</f>
        <v>629</v>
      </c>
      <c r="U24" s="282">
        <f>R24/T24*100</f>
        <v>32.114467408585057</v>
      </c>
      <c r="W24" s="281">
        <f>SUM(W10:W23)</f>
        <v>63</v>
      </c>
      <c r="X24" s="281">
        <f t="shared" ref="X24" si="2">SUM(X10:X23)</f>
        <v>200</v>
      </c>
      <c r="Y24" s="281">
        <f>SUM(Y10:Y23)</f>
        <v>263</v>
      </c>
      <c r="Z24" s="282">
        <f>W24/Y24*100</f>
        <v>23.954372623574145</v>
      </c>
      <c r="AB24" s="281">
        <f>SUM(AB10:AB23)</f>
        <v>81</v>
      </c>
      <c r="AC24" s="281">
        <f t="shared" ref="AC24" si="3">SUM(AC10:AC23)</f>
        <v>102</v>
      </c>
      <c r="AD24" s="281">
        <f>SUM(AD10:AD23)</f>
        <v>183</v>
      </c>
      <c r="AE24" s="282">
        <f>AB24/AD24*100</f>
        <v>44.26229508196721</v>
      </c>
    </row>
    <row r="25" spans="3:31" ht="6.6" customHeight="1" x14ac:dyDescent="0.25">
      <c r="E25" s="139"/>
      <c r="F25" s="119"/>
      <c r="G25" s="119"/>
      <c r="H25" s="119"/>
      <c r="I25" s="119"/>
      <c r="J25" s="119"/>
      <c r="K25" s="140"/>
    </row>
    <row r="26" spans="3:31" ht="15.75" x14ac:dyDescent="0.25">
      <c r="E26" s="363" t="s">
        <v>104</v>
      </c>
      <c r="F26" s="364"/>
      <c r="G26" s="364"/>
      <c r="H26" s="128">
        <f>SUM(F10:F22)/13</f>
        <v>51.846153846153847</v>
      </c>
      <c r="I26" s="129"/>
      <c r="J26" s="130"/>
      <c r="K26" s="141"/>
    </row>
    <row r="27" spans="3:31" ht="15.75" x14ac:dyDescent="0.25">
      <c r="E27" s="365" t="s">
        <v>112</v>
      </c>
      <c r="F27" s="366"/>
      <c r="G27" s="366"/>
      <c r="H27" s="126">
        <f>SUM(D10:D22)/13</f>
        <v>47.846153846153847</v>
      </c>
      <c r="I27" s="127"/>
      <c r="J27" s="122"/>
      <c r="K27" s="142"/>
    </row>
    <row r="28" spans="3:31" ht="15.75" x14ac:dyDescent="0.25">
      <c r="E28" s="363" t="s">
        <v>105</v>
      </c>
      <c r="F28" s="364"/>
      <c r="G28" s="364"/>
      <c r="H28" s="128">
        <f>SUM(G10:G22)/13</f>
        <v>39.153846153846153</v>
      </c>
      <c r="I28" s="129"/>
      <c r="J28" s="130"/>
      <c r="K28" s="141"/>
    </row>
    <row r="29" spans="3:31" ht="15.75" x14ac:dyDescent="0.25">
      <c r="E29" s="365" t="s">
        <v>106</v>
      </c>
      <c r="F29" s="366"/>
      <c r="G29" s="366"/>
      <c r="H29" s="126">
        <f>P24</f>
        <v>29.789590254706532</v>
      </c>
      <c r="I29" s="127" t="s">
        <v>113</v>
      </c>
      <c r="J29" s="122"/>
      <c r="K29" s="142"/>
    </row>
    <row r="30" spans="3:31" ht="15.75" x14ac:dyDescent="0.25">
      <c r="E30" s="363" t="s">
        <v>116</v>
      </c>
      <c r="F30" s="364"/>
      <c r="G30" s="364"/>
      <c r="H30" s="128">
        <f>U24</f>
        <v>32.114467408585057</v>
      </c>
      <c r="I30" s="129" t="s">
        <v>113</v>
      </c>
      <c r="J30" s="130"/>
      <c r="K30" s="141"/>
    </row>
    <row r="31" spans="3:31" ht="15.75" x14ac:dyDescent="0.25">
      <c r="E31" s="365" t="s">
        <v>107</v>
      </c>
      <c r="F31" s="366"/>
      <c r="G31" s="366"/>
      <c r="H31" s="126">
        <f>Z24</f>
        <v>23.954372623574145</v>
      </c>
      <c r="I31" s="127" t="s">
        <v>113</v>
      </c>
      <c r="J31" s="122"/>
      <c r="K31" s="142"/>
    </row>
    <row r="32" spans="3:31" ht="15.75" x14ac:dyDescent="0.25">
      <c r="E32" s="363" t="s">
        <v>108</v>
      </c>
      <c r="F32" s="364"/>
      <c r="G32" s="364"/>
      <c r="H32" s="128">
        <f>SUM(H10:H22)/13</f>
        <v>10.538461538461538</v>
      </c>
      <c r="I32" s="129"/>
      <c r="J32" s="130"/>
      <c r="K32" s="141"/>
    </row>
    <row r="33" spans="5:11" ht="15.75" x14ac:dyDescent="0.25">
      <c r="E33" s="365" t="s">
        <v>109</v>
      </c>
      <c r="F33" s="366"/>
      <c r="G33" s="366"/>
      <c r="H33" s="126">
        <f>SUM(I10:I22)/13</f>
        <v>12.538461538461538</v>
      </c>
      <c r="I33" s="127"/>
      <c r="J33" s="122"/>
      <c r="K33" s="142"/>
    </row>
    <row r="34" spans="5:11" ht="15.75" x14ac:dyDescent="0.25">
      <c r="E34" s="363" t="s">
        <v>110</v>
      </c>
      <c r="F34" s="364"/>
      <c r="G34" s="364"/>
      <c r="H34" s="128">
        <f>SUM(J10:J22)/13</f>
        <v>3.7692307692307692</v>
      </c>
      <c r="I34" s="129"/>
      <c r="J34" s="130"/>
      <c r="K34" s="141"/>
    </row>
    <row r="35" spans="5:11" ht="15.75" x14ac:dyDescent="0.25">
      <c r="E35" s="365" t="s">
        <v>111</v>
      </c>
      <c r="F35" s="366"/>
      <c r="G35" s="366"/>
      <c r="H35" s="126">
        <f>SUM(K10:K22)/13</f>
        <v>15.923076923076923</v>
      </c>
      <c r="I35" s="127"/>
      <c r="J35" s="122"/>
      <c r="K35" s="142"/>
    </row>
    <row r="36" spans="5:11" ht="6.6" customHeight="1" thickBot="1" x14ac:dyDescent="0.3">
      <c r="E36" s="143"/>
      <c r="F36" s="367"/>
      <c r="G36" s="367"/>
      <c r="H36" s="144"/>
      <c r="I36" s="145"/>
      <c r="J36" s="145"/>
      <c r="K36" s="146"/>
    </row>
  </sheetData>
  <mergeCells count="16">
    <mergeCell ref="E34:G34"/>
    <mergeCell ref="E35:G35"/>
    <mergeCell ref="F36:G36"/>
    <mergeCell ref="AB8:AE8"/>
    <mergeCell ref="E28:G28"/>
    <mergeCell ref="E29:G29"/>
    <mergeCell ref="E30:G30"/>
    <mergeCell ref="E31:G31"/>
    <mergeCell ref="E32:G32"/>
    <mergeCell ref="E33:G33"/>
    <mergeCell ref="M8:P8"/>
    <mergeCell ref="R8:U8"/>
    <mergeCell ref="W8:Z8"/>
    <mergeCell ref="E24:K24"/>
    <mergeCell ref="E26:G26"/>
    <mergeCell ref="E27:G27"/>
  </mergeCells>
  <printOptions horizontalCentered="1"/>
  <pageMargins left="0.25" right="0.25" top="0.25" bottom="0.25" header="0" footer="0"/>
  <pageSetup paperSize="9" scale="130" orientation="portrait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  <pageSetUpPr fitToPage="1"/>
  </sheetPr>
  <dimension ref="C6:AG36"/>
  <sheetViews>
    <sheetView showGridLines="0" topLeftCell="H6" zoomScale="115" zoomScaleNormal="115" workbookViewId="0">
      <selection activeCell="O16" sqref="O16"/>
    </sheetView>
  </sheetViews>
  <sheetFormatPr defaultRowHeight="15" x14ac:dyDescent="0.25"/>
  <cols>
    <col min="4" max="4" width="4.7109375" customWidth="1"/>
    <col min="5" max="5" width="13.85546875" customWidth="1"/>
    <col min="6" max="12" width="7.140625" customWidth="1"/>
    <col min="13" max="13" width="13.42578125" customWidth="1"/>
    <col min="14" max="14" width="2.42578125" customWidth="1"/>
    <col min="15" max="18" width="7.28515625" customWidth="1"/>
    <col min="19" max="19" width="2" customWidth="1"/>
    <col min="20" max="23" width="7.28515625" customWidth="1"/>
    <col min="24" max="24" width="2" customWidth="1"/>
    <col min="25" max="28" width="7.28515625" customWidth="1"/>
    <col min="29" max="29" width="2" customWidth="1"/>
    <col min="30" max="33" width="7.28515625" customWidth="1"/>
  </cols>
  <sheetData>
    <row r="6" spans="3:33" ht="23.25" x14ac:dyDescent="0.35">
      <c r="E6" s="284" t="s">
        <v>213</v>
      </c>
      <c r="M6" s="284" t="s">
        <v>214</v>
      </c>
    </row>
    <row r="8" spans="3:33" ht="16.5" thickBot="1" x14ac:dyDescent="0.3">
      <c r="O8" s="372" t="s">
        <v>114</v>
      </c>
      <c r="P8" s="372"/>
      <c r="Q8" s="372"/>
      <c r="R8" s="372"/>
      <c r="S8" s="285"/>
      <c r="T8" s="372" t="s">
        <v>117</v>
      </c>
      <c r="U8" s="372"/>
      <c r="V8" s="372"/>
      <c r="W8" s="372"/>
      <c r="X8" s="285"/>
      <c r="Y8" s="372" t="s">
        <v>115</v>
      </c>
      <c r="Z8" s="372"/>
      <c r="AA8" s="372"/>
      <c r="AB8" s="372"/>
      <c r="AC8" s="285"/>
      <c r="AD8" s="373" t="s">
        <v>211</v>
      </c>
      <c r="AE8" s="373"/>
      <c r="AF8" s="373"/>
      <c r="AG8" s="373"/>
    </row>
    <row r="9" spans="3:33" s="1" customFormat="1" ht="16.899999999999999" customHeight="1" x14ac:dyDescent="0.25">
      <c r="C9" s="245" t="s">
        <v>209</v>
      </c>
      <c r="E9" s="131" t="s">
        <v>90</v>
      </c>
      <c r="F9" s="132" t="s">
        <v>26</v>
      </c>
      <c r="G9" s="133" t="s">
        <v>63</v>
      </c>
      <c r="H9" s="132" t="s">
        <v>15</v>
      </c>
      <c r="I9" s="132" t="s">
        <v>18</v>
      </c>
      <c r="J9" s="132" t="s">
        <v>17</v>
      </c>
      <c r="K9" s="134" t="s">
        <v>16</v>
      </c>
      <c r="L9"/>
      <c r="M9" s="298" t="s">
        <v>90</v>
      </c>
      <c r="N9"/>
      <c r="O9" s="286" t="s">
        <v>19</v>
      </c>
      <c r="P9" s="286" t="s">
        <v>20</v>
      </c>
      <c r="Q9" s="286" t="s">
        <v>48</v>
      </c>
      <c r="R9" s="286" t="s">
        <v>103</v>
      </c>
      <c r="S9" s="285"/>
      <c r="T9" s="286" t="s">
        <v>19</v>
      </c>
      <c r="U9" s="286" t="s">
        <v>20</v>
      </c>
      <c r="V9" s="286" t="s">
        <v>48</v>
      </c>
      <c r="W9" s="286" t="s">
        <v>103</v>
      </c>
      <c r="X9" s="285"/>
      <c r="Y9" s="286" t="s">
        <v>19</v>
      </c>
      <c r="Z9" s="286" t="s">
        <v>20</v>
      </c>
      <c r="AA9" s="286" t="s">
        <v>48</v>
      </c>
      <c r="AB9" s="286" t="s">
        <v>103</v>
      </c>
      <c r="AC9" s="285"/>
      <c r="AD9" s="287" t="s">
        <v>19</v>
      </c>
      <c r="AE9" s="287" t="s">
        <v>20</v>
      </c>
      <c r="AF9" s="287" t="s">
        <v>48</v>
      </c>
      <c r="AG9" s="287" t="s">
        <v>212</v>
      </c>
    </row>
    <row r="10" spans="3:33" s="1" customFormat="1" ht="16.899999999999999" customHeight="1" x14ac:dyDescent="0.25">
      <c r="C10" s="1">
        <v>31</v>
      </c>
      <c r="D10" s="120">
        <v>30</v>
      </c>
      <c r="E10" s="135" t="s">
        <v>87</v>
      </c>
      <c r="F10" s="121">
        <f>SeasonSum!G17</f>
        <v>31</v>
      </c>
      <c r="G10" s="121">
        <f>SeasonSum!H17</f>
        <v>28</v>
      </c>
      <c r="H10" s="121">
        <f>SeasonSum!I17</f>
        <v>9</v>
      </c>
      <c r="I10" s="121">
        <f>SeasonSum!J17</f>
        <v>10</v>
      </c>
      <c r="J10" s="121">
        <f>SeasonSum!K17</f>
        <v>7</v>
      </c>
      <c r="K10" s="136">
        <f>SeasonSum!L17</f>
        <v>23</v>
      </c>
      <c r="L10"/>
      <c r="M10" s="283" t="s">
        <v>87</v>
      </c>
      <c r="N10"/>
      <c r="O10" s="288">
        <f>SeasonSum!N17</f>
        <v>12</v>
      </c>
      <c r="P10" s="288">
        <f>SeasonSum!O17</f>
        <v>26</v>
      </c>
      <c r="Q10" s="288">
        <f>SeasonSum!P17</f>
        <v>38</v>
      </c>
      <c r="R10" s="289">
        <f>SeasonSum!Q17</f>
        <v>31.578947368421051</v>
      </c>
      <c r="S10" s="290"/>
      <c r="T10" s="288">
        <f>SeasonSum!R17</f>
        <v>9</v>
      </c>
      <c r="U10" s="288">
        <f>SeasonSum!S17</f>
        <v>14</v>
      </c>
      <c r="V10" s="288">
        <f>SeasonSum!T17</f>
        <v>23</v>
      </c>
      <c r="W10" s="289">
        <f>SeasonSum!U17</f>
        <v>39.130434782608695</v>
      </c>
      <c r="X10" s="290"/>
      <c r="Y10" s="288">
        <f>SeasonSum!V17</f>
        <v>3</v>
      </c>
      <c r="Z10" s="288">
        <f>SeasonSum!W17</f>
        <v>12</v>
      </c>
      <c r="AA10" s="288">
        <f>SeasonSum!X17</f>
        <v>15</v>
      </c>
      <c r="AB10" s="289">
        <f>SeasonSum!Y17</f>
        <v>20</v>
      </c>
      <c r="AC10" s="290"/>
      <c r="AD10" s="291">
        <f>SeasonSum!Z17</f>
        <v>4</v>
      </c>
      <c r="AE10" s="291">
        <f>SeasonSum!AA17</f>
        <v>5</v>
      </c>
      <c r="AF10" s="291">
        <f>SeasonSum!AB17</f>
        <v>9</v>
      </c>
      <c r="AG10" s="292">
        <f>SeasonSum!AC17</f>
        <v>44.444444444444443</v>
      </c>
    </row>
    <row r="11" spans="3:33" s="1" customFormat="1" ht="16.899999999999999" customHeight="1" x14ac:dyDescent="0.25">
      <c r="C11" s="1">
        <v>44</v>
      </c>
      <c r="D11" s="120">
        <v>51</v>
      </c>
      <c r="E11" s="135" t="s">
        <v>85</v>
      </c>
      <c r="F11" s="121">
        <f>SeasonSum!G34</f>
        <v>44</v>
      </c>
      <c r="G11" s="121">
        <f>SeasonSum!H34</f>
        <v>51</v>
      </c>
      <c r="H11" s="121">
        <f>SeasonSum!I34</f>
        <v>9</v>
      </c>
      <c r="I11" s="121">
        <f>SeasonSum!J34</f>
        <v>10</v>
      </c>
      <c r="J11" s="121">
        <f>SeasonSum!K34</f>
        <v>2</v>
      </c>
      <c r="K11" s="136">
        <f>SeasonSum!L34</f>
        <v>16</v>
      </c>
      <c r="L11"/>
      <c r="M11" s="283" t="s">
        <v>85</v>
      </c>
      <c r="N11"/>
      <c r="O11" s="288">
        <f>SeasonSum!N34</f>
        <v>19</v>
      </c>
      <c r="P11" s="288">
        <f>SeasonSum!O34</f>
        <v>64</v>
      </c>
      <c r="Q11" s="288">
        <f>SeasonSum!P34</f>
        <v>83</v>
      </c>
      <c r="R11" s="289">
        <f>SeasonSum!Q34</f>
        <v>22.891566265060241</v>
      </c>
      <c r="S11" s="290"/>
      <c r="T11" s="288">
        <f>SeasonSum!R34</f>
        <v>16</v>
      </c>
      <c r="U11" s="288">
        <f>SeasonSum!S34</f>
        <v>45</v>
      </c>
      <c r="V11" s="288">
        <f>SeasonSum!T34</f>
        <v>61</v>
      </c>
      <c r="W11" s="289">
        <f>SeasonSum!U34</f>
        <v>26.229508196721312</v>
      </c>
      <c r="X11" s="290"/>
      <c r="Y11" s="288">
        <f>SeasonSum!V34</f>
        <v>3</v>
      </c>
      <c r="Z11" s="288">
        <f>SeasonSum!W34</f>
        <v>19</v>
      </c>
      <c r="AA11" s="288">
        <f>SeasonSum!X34</f>
        <v>22</v>
      </c>
      <c r="AB11" s="289">
        <f>SeasonSum!Y34</f>
        <v>13.636363636363635</v>
      </c>
      <c r="AC11" s="290"/>
      <c r="AD11" s="291">
        <f>SeasonSum!Z34</f>
        <v>3</v>
      </c>
      <c r="AE11" s="291">
        <f>SeasonSum!AA34</f>
        <v>9</v>
      </c>
      <c r="AF11" s="291">
        <f>SeasonSum!AB34</f>
        <v>12</v>
      </c>
      <c r="AG11" s="292">
        <f>SeasonSum!AC34</f>
        <v>25</v>
      </c>
    </row>
    <row r="12" spans="3:33" s="1" customFormat="1" ht="16.899999999999999" customHeight="1" x14ac:dyDescent="0.25">
      <c r="C12" s="1">
        <v>48</v>
      </c>
      <c r="D12" s="120">
        <v>31</v>
      </c>
      <c r="E12" s="135" t="s">
        <v>207</v>
      </c>
      <c r="F12" s="121">
        <f>SeasonSum!G50</f>
        <v>48</v>
      </c>
      <c r="G12" s="121">
        <f>SeasonSum!H50</f>
        <v>36</v>
      </c>
      <c r="H12" s="121">
        <f>SeasonSum!I50</f>
        <v>11</v>
      </c>
      <c r="I12" s="121">
        <f>SeasonSum!J50</f>
        <v>20</v>
      </c>
      <c r="J12" s="121">
        <f>SeasonSum!K50</f>
        <v>10</v>
      </c>
      <c r="K12" s="136">
        <f>SeasonSum!L50</f>
        <v>16</v>
      </c>
      <c r="L12"/>
      <c r="M12" s="283" t="s">
        <v>207</v>
      </c>
      <c r="N12"/>
      <c r="O12" s="288">
        <f>SeasonSum!N50</f>
        <v>20</v>
      </c>
      <c r="P12" s="288">
        <f>SeasonSum!O50</f>
        <v>53</v>
      </c>
      <c r="Q12" s="288">
        <f>SeasonSum!P50</f>
        <v>73</v>
      </c>
      <c r="R12" s="289">
        <f>SeasonSum!Q50</f>
        <v>27.397260273972602</v>
      </c>
      <c r="S12" s="290"/>
      <c r="T12" s="288">
        <f>SeasonSum!R50</f>
        <v>16</v>
      </c>
      <c r="U12" s="288">
        <f>SeasonSum!S50</f>
        <v>31</v>
      </c>
      <c r="V12" s="288">
        <f>SeasonSum!T50</f>
        <v>47</v>
      </c>
      <c r="W12" s="289">
        <f>SeasonSum!U50</f>
        <v>34.042553191489361</v>
      </c>
      <c r="X12" s="290"/>
      <c r="Y12" s="288">
        <f>SeasonSum!V50</f>
        <v>4</v>
      </c>
      <c r="Z12" s="288">
        <f>SeasonSum!W50</f>
        <v>22</v>
      </c>
      <c r="AA12" s="288">
        <f>SeasonSum!X50</f>
        <v>26</v>
      </c>
      <c r="AB12" s="289">
        <f>SeasonSum!Y50</f>
        <v>15.384615384615385</v>
      </c>
      <c r="AC12" s="290"/>
      <c r="AD12" s="291">
        <f>SeasonSum!Z50</f>
        <v>4</v>
      </c>
      <c r="AE12" s="291">
        <f>SeasonSum!AA50</f>
        <v>3</v>
      </c>
      <c r="AF12" s="291">
        <f>SeasonSum!AB50</f>
        <v>7</v>
      </c>
      <c r="AG12" s="292">
        <f>SeasonSum!AC50</f>
        <v>57.142857142857139</v>
      </c>
    </row>
    <row r="13" spans="3:33" s="1" customFormat="1" ht="16.899999999999999" customHeight="1" x14ac:dyDescent="0.25">
      <c r="C13" s="280">
        <v>47</v>
      </c>
      <c r="D13" s="120">
        <v>51</v>
      </c>
      <c r="E13" s="135" t="s">
        <v>82</v>
      </c>
      <c r="F13" s="121">
        <f>SeasonSum!G67</f>
        <v>45</v>
      </c>
      <c r="G13" s="121">
        <f>SeasonSum!H67</f>
        <v>48</v>
      </c>
      <c r="H13" s="121">
        <f>SeasonSum!I67</f>
        <v>5</v>
      </c>
      <c r="I13" s="121">
        <f>SeasonSum!J67</f>
        <v>16</v>
      </c>
      <c r="J13" s="121">
        <f>SeasonSum!K67</f>
        <v>4</v>
      </c>
      <c r="K13" s="136">
        <f>SeasonSum!L67</f>
        <v>21</v>
      </c>
      <c r="L13"/>
      <c r="M13" s="283" t="s">
        <v>82</v>
      </c>
      <c r="N13"/>
      <c r="O13" s="288">
        <f>SeasonSum!N67</f>
        <v>18</v>
      </c>
      <c r="P13" s="288">
        <f>SeasonSum!O67</f>
        <v>52</v>
      </c>
      <c r="Q13" s="288">
        <f>SeasonSum!P67</f>
        <v>70</v>
      </c>
      <c r="R13" s="289">
        <f>SeasonSum!Q67</f>
        <v>25.714285714285712</v>
      </c>
      <c r="S13" s="290"/>
      <c r="T13" s="288">
        <f>SeasonSum!R67</f>
        <v>18</v>
      </c>
      <c r="U13" s="288">
        <f>SeasonSum!S67</f>
        <v>37</v>
      </c>
      <c r="V13" s="288">
        <f>SeasonSum!T67</f>
        <v>55</v>
      </c>
      <c r="W13" s="289">
        <f>SeasonSum!U67</f>
        <v>32.727272727272727</v>
      </c>
      <c r="X13" s="290"/>
      <c r="Y13" s="288">
        <f>SeasonSum!V67</f>
        <v>0</v>
      </c>
      <c r="Z13" s="288">
        <f>SeasonSum!W67</f>
        <v>15</v>
      </c>
      <c r="AA13" s="288">
        <f>SeasonSum!X67</f>
        <v>15</v>
      </c>
      <c r="AB13" s="289">
        <f>SeasonSum!Y67</f>
        <v>0</v>
      </c>
      <c r="AC13" s="290"/>
      <c r="AD13" s="291">
        <f>SeasonSum!Z67</f>
        <v>9</v>
      </c>
      <c r="AE13" s="291">
        <f>SeasonSum!AA67</f>
        <v>17</v>
      </c>
      <c r="AF13" s="291">
        <f>SeasonSum!AB67</f>
        <v>26</v>
      </c>
      <c r="AG13" s="292">
        <f>SeasonSum!AC67</f>
        <v>34.615384615384613</v>
      </c>
    </row>
    <row r="14" spans="3:33" s="1" customFormat="1" ht="16.899999999999999" customHeight="1" x14ac:dyDescent="0.25">
      <c r="C14" s="280">
        <v>62</v>
      </c>
      <c r="D14" s="120">
        <v>57</v>
      </c>
      <c r="E14" s="135" t="s">
        <v>80</v>
      </c>
      <c r="F14" s="121">
        <f>SeasonSum!G82</f>
        <v>61</v>
      </c>
      <c r="G14" s="121">
        <f>SeasonSum!H82</f>
        <v>30</v>
      </c>
      <c r="H14" s="121">
        <f>SeasonSum!I82</f>
        <v>8</v>
      </c>
      <c r="I14" s="121">
        <f>SeasonSum!J82</f>
        <v>14</v>
      </c>
      <c r="J14" s="121">
        <f>SeasonSum!K82</f>
        <v>1</v>
      </c>
      <c r="K14" s="136">
        <f>SeasonSum!L82</f>
        <v>10</v>
      </c>
      <c r="L14"/>
      <c r="M14" s="283" t="s">
        <v>80</v>
      </c>
      <c r="N14"/>
      <c r="O14" s="288">
        <f>SeasonSum!N82</f>
        <v>29</v>
      </c>
      <c r="P14" s="288">
        <f>SeasonSum!O82</f>
        <v>36</v>
      </c>
      <c r="Q14" s="288">
        <f>SeasonSum!P82</f>
        <v>65</v>
      </c>
      <c r="R14" s="289">
        <f>SeasonSum!Q82</f>
        <v>44.61538461538462</v>
      </c>
      <c r="S14" s="290"/>
      <c r="T14" s="288">
        <f>SeasonSum!R82</f>
        <v>24</v>
      </c>
      <c r="U14" s="288">
        <f>SeasonSum!S82</f>
        <v>21</v>
      </c>
      <c r="V14" s="288">
        <f>SeasonSum!T82</f>
        <v>45</v>
      </c>
      <c r="W14" s="289">
        <f>SeasonSum!U82</f>
        <v>53.333333333333336</v>
      </c>
      <c r="X14" s="290"/>
      <c r="Y14" s="288">
        <f>SeasonSum!V82</f>
        <v>1</v>
      </c>
      <c r="Z14" s="288">
        <f>SeasonSum!W82</f>
        <v>8</v>
      </c>
      <c r="AA14" s="288">
        <f>SeasonSum!X82</f>
        <v>9</v>
      </c>
      <c r="AB14" s="289">
        <f>SeasonSum!Y82</f>
        <v>11.111111111111111</v>
      </c>
      <c r="AC14" s="290"/>
      <c r="AD14" s="291">
        <f>SeasonSum!Z82</f>
        <v>10</v>
      </c>
      <c r="AE14" s="291">
        <f>SeasonSum!AA82</f>
        <v>10</v>
      </c>
      <c r="AF14" s="291">
        <f>SeasonSum!AB82</f>
        <v>20</v>
      </c>
      <c r="AG14" s="292">
        <f>SeasonSum!AC82</f>
        <v>50</v>
      </c>
    </row>
    <row r="15" spans="3:33" s="1" customFormat="1" ht="16.899999999999999" customHeight="1" x14ac:dyDescent="0.25">
      <c r="C15" s="280">
        <v>48</v>
      </c>
      <c r="D15" s="120">
        <v>58</v>
      </c>
      <c r="E15" s="135" t="s">
        <v>78</v>
      </c>
      <c r="F15" s="121">
        <f>SeasonSum!G98</f>
        <v>47</v>
      </c>
      <c r="G15" s="121">
        <f>SeasonSum!H98</f>
        <v>27</v>
      </c>
      <c r="H15" s="121">
        <f>SeasonSum!I98</f>
        <v>6</v>
      </c>
      <c r="I15" s="121">
        <f>SeasonSum!J98</f>
        <v>15</v>
      </c>
      <c r="J15" s="121">
        <f>SeasonSum!K98</f>
        <v>0</v>
      </c>
      <c r="K15" s="136">
        <f>SeasonSum!L98</f>
        <v>10</v>
      </c>
      <c r="L15"/>
      <c r="M15" s="283" t="s">
        <v>78</v>
      </c>
      <c r="N15"/>
      <c r="O15" s="288">
        <f>SeasonSum!N98</f>
        <v>14</v>
      </c>
      <c r="P15" s="288">
        <f>SeasonSum!O98</f>
        <v>44</v>
      </c>
      <c r="Q15" s="288">
        <f>SeasonSum!P98</f>
        <v>58</v>
      </c>
      <c r="R15" s="289">
        <f>SeasonSum!Q98</f>
        <v>24.137931034482758</v>
      </c>
      <c r="S15" s="290"/>
      <c r="T15" s="288">
        <f>SeasonSum!R98</f>
        <v>7</v>
      </c>
      <c r="U15" s="288">
        <f>SeasonSum!S98</f>
        <v>32</v>
      </c>
      <c r="V15" s="288">
        <f>SeasonSum!T98</f>
        <v>39</v>
      </c>
      <c r="W15" s="289">
        <f>SeasonSum!U98</f>
        <v>17.948717948717949</v>
      </c>
      <c r="X15" s="290"/>
      <c r="Y15" s="288">
        <f>SeasonSum!V98</f>
        <v>7</v>
      </c>
      <c r="Z15" s="288">
        <f>SeasonSum!W98</f>
        <v>12</v>
      </c>
      <c r="AA15" s="288">
        <f>SeasonSum!X98</f>
        <v>19</v>
      </c>
      <c r="AB15" s="289">
        <f>SeasonSum!Y98</f>
        <v>36.84210526315789</v>
      </c>
      <c r="AC15" s="290"/>
      <c r="AD15" s="291">
        <f>SeasonSum!Z98</f>
        <v>12</v>
      </c>
      <c r="AE15" s="291">
        <f>SeasonSum!AA98</f>
        <v>8</v>
      </c>
      <c r="AF15" s="291">
        <f>SeasonSum!AB98</f>
        <v>20</v>
      </c>
      <c r="AG15" s="292">
        <f>SeasonSum!AC98</f>
        <v>60</v>
      </c>
    </row>
    <row r="16" spans="3:33" s="1" customFormat="1" ht="16.899999999999999" customHeight="1" x14ac:dyDescent="0.25">
      <c r="C16" s="1">
        <v>66</v>
      </c>
      <c r="D16" s="120">
        <v>50</v>
      </c>
      <c r="E16" s="135" t="s">
        <v>76</v>
      </c>
      <c r="F16" s="121">
        <f>SeasonSum!G112</f>
        <v>66</v>
      </c>
      <c r="G16" s="121">
        <f>SeasonSum!H112</f>
        <v>44</v>
      </c>
      <c r="H16" s="121">
        <f>SeasonSum!I112</f>
        <v>18</v>
      </c>
      <c r="I16" s="121">
        <f>SeasonSum!J112</f>
        <v>16</v>
      </c>
      <c r="J16" s="121">
        <f>SeasonSum!K112</f>
        <v>4</v>
      </c>
      <c r="K16" s="136">
        <f>SeasonSum!L112</f>
        <v>15</v>
      </c>
      <c r="L16"/>
      <c r="M16" s="283" t="s">
        <v>76</v>
      </c>
      <c r="N16"/>
      <c r="O16" s="288">
        <f>SeasonSum!N112</f>
        <v>25</v>
      </c>
      <c r="P16" s="288">
        <f>SeasonSum!O112</f>
        <v>51</v>
      </c>
      <c r="Q16" s="288">
        <f>SeasonSum!P112</f>
        <v>76</v>
      </c>
      <c r="R16" s="289">
        <f>SeasonSum!Q112</f>
        <v>32.894736842105267</v>
      </c>
      <c r="S16" s="290"/>
      <c r="T16" s="288">
        <f>SeasonSum!R112</f>
        <v>16</v>
      </c>
      <c r="U16" s="288">
        <f>SeasonSum!S112</f>
        <v>34</v>
      </c>
      <c r="V16" s="288">
        <f>SeasonSum!T112</f>
        <v>50</v>
      </c>
      <c r="W16" s="289">
        <f>SeasonSum!U112</f>
        <v>32</v>
      </c>
      <c r="X16" s="290"/>
      <c r="Y16" s="288">
        <f>SeasonSum!V112</f>
        <v>9</v>
      </c>
      <c r="Z16" s="288">
        <f>SeasonSum!W112</f>
        <v>17</v>
      </c>
      <c r="AA16" s="288">
        <f>SeasonSum!X112</f>
        <v>26</v>
      </c>
      <c r="AB16" s="289">
        <f>SeasonSum!Y112</f>
        <v>34.615384615384613</v>
      </c>
      <c r="AC16" s="290"/>
      <c r="AD16" s="291">
        <f>SeasonSum!Z112</f>
        <v>7</v>
      </c>
      <c r="AE16" s="291">
        <f>SeasonSum!AA112</f>
        <v>4</v>
      </c>
      <c r="AF16" s="291">
        <f>SeasonSum!AB112</f>
        <v>11</v>
      </c>
      <c r="AG16" s="292">
        <f>SeasonSum!AC112</f>
        <v>63.636363636363633</v>
      </c>
    </row>
    <row r="17" spans="3:33" s="1" customFormat="1" ht="16.899999999999999" customHeight="1" x14ac:dyDescent="0.25">
      <c r="C17" s="280">
        <v>58</v>
      </c>
      <c r="D17" s="120">
        <v>55</v>
      </c>
      <c r="E17" s="135" t="s">
        <v>74</v>
      </c>
      <c r="F17" s="121">
        <f>SeasonSum!G126</f>
        <v>63</v>
      </c>
      <c r="G17" s="121">
        <f>SeasonSum!H126</f>
        <v>30</v>
      </c>
      <c r="H17" s="121">
        <f>SeasonSum!I126</f>
        <v>13</v>
      </c>
      <c r="I17" s="121">
        <f>SeasonSum!J126</f>
        <v>8</v>
      </c>
      <c r="J17" s="121">
        <f>SeasonSum!K126</f>
        <v>2</v>
      </c>
      <c r="K17" s="136">
        <f>SeasonSum!L126</f>
        <v>9</v>
      </c>
      <c r="L17"/>
      <c r="M17" s="283" t="s">
        <v>74</v>
      </c>
      <c r="N17"/>
      <c r="O17" s="288">
        <f>SeasonSum!N126</f>
        <v>23</v>
      </c>
      <c r="P17" s="288">
        <f>SeasonSum!O126</f>
        <v>57</v>
      </c>
      <c r="Q17" s="288">
        <f>SeasonSum!P126</f>
        <v>80</v>
      </c>
      <c r="R17" s="289">
        <f>SeasonSum!Q126</f>
        <v>28.749999999999996</v>
      </c>
      <c r="S17" s="290"/>
      <c r="T17" s="288">
        <f>SeasonSum!R126</f>
        <v>14</v>
      </c>
      <c r="U17" s="288">
        <f>SeasonSum!S126</f>
        <v>39</v>
      </c>
      <c r="V17" s="288">
        <f>SeasonSum!T126</f>
        <v>53</v>
      </c>
      <c r="W17" s="289">
        <f>SeasonSum!U126</f>
        <v>26.415094339622641</v>
      </c>
      <c r="X17" s="290"/>
      <c r="Y17" s="288">
        <f>SeasonSum!V126</f>
        <v>9</v>
      </c>
      <c r="Z17" s="288">
        <f>SeasonSum!W126</f>
        <v>18</v>
      </c>
      <c r="AA17" s="288">
        <f>SeasonSum!X126</f>
        <v>27</v>
      </c>
      <c r="AB17" s="289">
        <f>SeasonSum!Y126</f>
        <v>33.333333333333329</v>
      </c>
      <c r="AC17" s="290"/>
      <c r="AD17" s="291">
        <f>SeasonSum!Z126</f>
        <v>8</v>
      </c>
      <c r="AE17" s="291">
        <f>SeasonSum!AA126</f>
        <v>14</v>
      </c>
      <c r="AF17" s="291">
        <f>SeasonSum!AB126</f>
        <v>22</v>
      </c>
      <c r="AG17" s="292">
        <f>SeasonSum!AC126</f>
        <v>36.363636363636367</v>
      </c>
    </row>
    <row r="18" spans="3:33" s="1" customFormat="1" ht="16.899999999999999" customHeight="1" x14ac:dyDescent="0.25">
      <c r="C18" s="1">
        <v>52</v>
      </c>
      <c r="D18" s="120">
        <v>50</v>
      </c>
      <c r="E18" s="135" t="s">
        <v>71</v>
      </c>
      <c r="F18" s="121">
        <f>SeasonSum!G141</f>
        <v>52</v>
      </c>
      <c r="G18" s="121">
        <f>SeasonSum!H141</f>
        <v>45</v>
      </c>
      <c r="H18" s="121">
        <f>SeasonSum!I141</f>
        <v>16</v>
      </c>
      <c r="I18" s="121">
        <f>SeasonSum!J141</f>
        <v>9</v>
      </c>
      <c r="J18" s="121">
        <f>SeasonSum!K141</f>
        <v>3</v>
      </c>
      <c r="K18" s="136">
        <f>SeasonSum!L141</f>
        <v>14</v>
      </c>
      <c r="L18"/>
      <c r="M18" s="283" t="s">
        <v>71</v>
      </c>
      <c r="N18"/>
      <c r="O18" s="288">
        <f>SeasonSum!N141</f>
        <v>22</v>
      </c>
      <c r="P18" s="288">
        <f>SeasonSum!O141</f>
        <v>50</v>
      </c>
      <c r="Q18" s="288">
        <f>SeasonSum!P141</f>
        <v>72</v>
      </c>
      <c r="R18" s="289">
        <f>SeasonSum!Q141</f>
        <v>30.555555555555557</v>
      </c>
      <c r="S18" s="290"/>
      <c r="T18" s="288">
        <f>SeasonSum!R141</f>
        <v>16</v>
      </c>
      <c r="U18" s="288">
        <f>SeasonSum!S141</f>
        <v>39</v>
      </c>
      <c r="V18" s="288">
        <f>SeasonSum!T141</f>
        <v>55</v>
      </c>
      <c r="W18" s="289">
        <f>SeasonSum!U141</f>
        <v>29.09090909090909</v>
      </c>
      <c r="X18" s="290"/>
      <c r="Y18" s="288">
        <f>SeasonSum!V141</f>
        <v>6</v>
      </c>
      <c r="Z18" s="288">
        <f>SeasonSum!W141</f>
        <v>11</v>
      </c>
      <c r="AA18" s="288">
        <f>SeasonSum!X141</f>
        <v>17</v>
      </c>
      <c r="AB18" s="289">
        <f>SeasonSum!Y141</f>
        <v>35.294117647058826</v>
      </c>
      <c r="AC18" s="290"/>
      <c r="AD18" s="291">
        <f>SeasonSum!Z141</f>
        <v>2</v>
      </c>
      <c r="AE18" s="291">
        <f>SeasonSum!AA141</f>
        <v>6</v>
      </c>
      <c r="AF18" s="291">
        <f>SeasonSum!AB141</f>
        <v>8</v>
      </c>
      <c r="AG18" s="292">
        <f>SeasonSum!AC141</f>
        <v>25</v>
      </c>
    </row>
    <row r="19" spans="3:33" s="1" customFormat="1" ht="16.899999999999999" customHeight="1" x14ac:dyDescent="0.25">
      <c r="C19" s="1">
        <v>64</v>
      </c>
      <c r="D19" s="120">
        <v>43</v>
      </c>
      <c r="E19" s="135" t="s">
        <v>136</v>
      </c>
      <c r="F19" s="121">
        <f>SeasonSum!G156</f>
        <v>64</v>
      </c>
      <c r="G19" s="121">
        <f>SeasonSum!H156</f>
        <v>46</v>
      </c>
      <c r="H19" s="121">
        <f>SeasonSum!I156</f>
        <v>12</v>
      </c>
      <c r="I19" s="121">
        <f>SeasonSum!J156</f>
        <v>13</v>
      </c>
      <c r="J19" s="121">
        <f>SeasonSum!K156</f>
        <v>3</v>
      </c>
      <c r="K19" s="136">
        <f>SeasonSum!L156</f>
        <v>25</v>
      </c>
      <c r="L19"/>
      <c r="M19" s="283" t="s">
        <v>136</v>
      </c>
      <c r="N19"/>
      <c r="O19" s="288">
        <f>SeasonSum!N156</f>
        <v>26</v>
      </c>
      <c r="P19" s="288">
        <f>SeasonSum!O156</f>
        <v>41</v>
      </c>
      <c r="Q19" s="288">
        <f>SeasonSum!P156</f>
        <v>67</v>
      </c>
      <c r="R19" s="289">
        <f>SeasonSum!Q156</f>
        <v>38.805970149253731</v>
      </c>
      <c r="S19" s="290"/>
      <c r="T19" s="288">
        <f>SeasonSum!R156</f>
        <v>18</v>
      </c>
      <c r="U19" s="288">
        <f>SeasonSum!S156</f>
        <v>28</v>
      </c>
      <c r="V19" s="288">
        <f>SeasonSum!T156</f>
        <v>46</v>
      </c>
      <c r="W19" s="289">
        <f>SeasonSum!U156</f>
        <v>39.130434782608695</v>
      </c>
      <c r="X19" s="290"/>
      <c r="Y19" s="288">
        <f>SeasonSum!V156</f>
        <v>8</v>
      </c>
      <c r="Z19" s="288">
        <f>SeasonSum!W156</f>
        <v>13</v>
      </c>
      <c r="AA19" s="288">
        <f>SeasonSum!X156</f>
        <v>21</v>
      </c>
      <c r="AB19" s="289">
        <f>SeasonSum!Y156</f>
        <v>38.095238095238095</v>
      </c>
      <c r="AC19" s="290"/>
      <c r="AD19" s="291">
        <f>SeasonSum!Z156</f>
        <v>4</v>
      </c>
      <c r="AE19" s="291">
        <f>SeasonSum!AA156</f>
        <v>3</v>
      </c>
      <c r="AF19" s="291">
        <f>SeasonSum!AB156</f>
        <v>7</v>
      </c>
      <c r="AG19" s="292">
        <f>SeasonSum!AC156</f>
        <v>57.142857142857139</v>
      </c>
    </row>
    <row r="20" spans="3:33" s="1" customFormat="1" ht="16.899999999999999" customHeight="1" x14ac:dyDescent="0.25">
      <c r="C20" s="1">
        <v>78</v>
      </c>
      <c r="D20" s="120">
        <v>37</v>
      </c>
      <c r="E20" s="135" t="s">
        <v>152</v>
      </c>
      <c r="F20" s="121">
        <f>SeasonSum!G172</f>
        <v>78</v>
      </c>
      <c r="G20" s="121">
        <f>SeasonSum!H172</f>
        <v>46</v>
      </c>
      <c r="H20" s="121">
        <f>SeasonSum!I172</f>
        <v>17</v>
      </c>
      <c r="I20" s="121">
        <f>SeasonSum!J172</f>
        <v>11</v>
      </c>
      <c r="J20" s="121">
        <f>SeasonSum!K172</f>
        <v>5</v>
      </c>
      <c r="K20" s="136">
        <f>SeasonSum!L172</f>
        <v>8</v>
      </c>
      <c r="L20"/>
      <c r="M20" s="283" t="s">
        <v>152</v>
      </c>
      <c r="N20"/>
      <c r="O20" s="288">
        <f>SeasonSum!N172</f>
        <v>34</v>
      </c>
      <c r="P20" s="288">
        <f>SeasonSum!O172</f>
        <v>51</v>
      </c>
      <c r="Q20" s="288">
        <f>SeasonSum!P172</f>
        <v>85</v>
      </c>
      <c r="R20" s="289">
        <f>SeasonSum!Q172</f>
        <v>40</v>
      </c>
      <c r="S20" s="290"/>
      <c r="T20" s="288">
        <f>SeasonSum!R172</f>
        <v>26</v>
      </c>
      <c r="U20" s="288">
        <f>SeasonSum!S172</f>
        <v>33</v>
      </c>
      <c r="V20" s="288">
        <f>SeasonSum!T172</f>
        <v>59</v>
      </c>
      <c r="W20" s="289">
        <f>SeasonSum!U172</f>
        <v>44.067796610169488</v>
      </c>
      <c r="X20" s="290"/>
      <c r="Y20" s="288">
        <f>SeasonSum!V172</f>
        <v>8</v>
      </c>
      <c r="Z20" s="288">
        <f>SeasonSum!W172</f>
        <v>18</v>
      </c>
      <c r="AA20" s="288">
        <f>SeasonSum!X172</f>
        <v>26</v>
      </c>
      <c r="AB20" s="289">
        <f>SeasonSum!Y172</f>
        <v>30.76923076923077</v>
      </c>
      <c r="AC20" s="290"/>
      <c r="AD20" s="291">
        <f>SeasonSum!Z172</f>
        <v>2</v>
      </c>
      <c r="AE20" s="291">
        <f>SeasonSum!AA172</f>
        <v>2</v>
      </c>
      <c r="AF20" s="291">
        <f>SeasonSum!AB172</f>
        <v>4</v>
      </c>
      <c r="AG20" s="292">
        <f>SeasonSum!AC172</f>
        <v>50</v>
      </c>
    </row>
    <row r="21" spans="3:33" s="1" customFormat="1" ht="16.899999999999999" customHeight="1" x14ac:dyDescent="0.25">
      <c r="C21" s="1">
        <v>44</v>
      </c>
      <c r="D21" s="120">
        <v>37</v>
      </c>
      <c r="E21" s="135" t="s">
        <v>78</v>
      </c>
      <c r="F21" s="121">
        <f>SeasonSum!G188</f>
        <v>44</v>
      </c>
      <c r="G21" s="121">
        <f>SeasonSum!H188</f>
        <v>41</v>
      </c>
      <c r="H21" s="121">
        <f>SeasonSum!I188</f>
        <v>8</v>
      </c>
      <c r="I21" s="121">
        <f>SeasonSum!J188</f>
        <v>8</v>
      </c>
      <c r="J21" s="121">
        <f>SeasonSum!K188</f>
        <v>5</v>
      </c>
      <c r="K21" s="136">
        <f>SeasonSum!L188</f>
        <v>15</v>
      </c>
      <c r="L21"/>
      <c r="M21" s="283" t="s">
        <v>78</v>
      </c>
      <c r="N21"/>
      <c r="O21" s="288">
        <f>SeasonSum!N188</f>
        <v>17</v>
      </c>
      <c r="P21" s="288">
        <f>SeasonSum!O188</f>
        <v>53</v>
      </c>
      <c r="Q21" s="288">
        <f>SeasonSum!P188</f>
        <v>70</v>
      </c>
      <c r="R21" s="289">
        <f>SeasonSum!Q188</f>
        <v>24.285714285714285</v>
      </c>
      <c r="S21" s="290"/>
      <c r="T21" s="288">
        <f>SeasonSum!R188</f>
        <v>12</v>
      </c>
      <c r="U21" s="288">
        <f>SeasonSum!S188</f>
        <v>33</v>
      </c>
      <c r="V21" s="288">
        <f>SeasonSum!T188</f>
        <v>45</v>
      </c>
      <c r="W21" s="289">
        <f>SeasonSum!U188</f>
        <v>26.666666666666668</v>
      </c>
      <c r="X21" s="290"/>
      <c r="Y21" s="288">
        <f>SeasonSum!V188</f>
        <v>5</v>
      </c>
      <c r="Z21" s="288">
        <f>SeasonSum!W188</f>
        <v>20</v>
      </c>
      <c r="AA21" s="288">
        <f>SeasonSum!X188</f>
        <v>25</v>
      </c>
      <c r="AB21" s="289">
        <f>SeasonSum!Y188</f>
        <v>20</v>
      </c>
      <c r="AC21" s="290"/>
      <c r="AD21" s="291">
        <f>SeasonSum!Z188</f>
        <v>5</v>
      </c>
      <c r="AE21" s="291">
        <f>SeasonSum!AA188</f>
        <v>12</v>
      </c>
      <c r="AF21" s="291">
        <f>SeasonSum!AB188</f>
        <v>17</v>
      </c>
      <c r="AG21" s="292">
        <f>SeasonSum!AC188</f>
        <v>29.411764705882355</v>
      </c>
    </row>
    <row r="22" spans="3:33" s="1" customFormat="1" ht="16.899999999999999" customHeight="1" x14ac:dyDescent="0.25">
      <c r="C22" s="1">
        <v>31</v>
      </c>
      <c r="D22" s="120">
        <v>72</v>
      </c>
      <c r="E22" s="135" t="s">
        <v>160</v>
      </c>
      <c r="F22" s="121">
        <f>SeasonSum!G205</f>
        <v>31</v>
      </c>
      <c r="G22" s="121">
        <f>SeasonSum!H205</f>
        <v>37</v>
      </c>
      <c r="H22" s="121">
        <f>SeasonSum!I205</f>
        <v>5</v>
      </c>
      <c r="I22" s="121">
        <f>SeasonSum!J205</f>
        <v>13</v>
      </c>
      <c r="J22" s="121">
        <f>SeasonSum!K205</f>
        <v>3</v>
      </c>
      <c r="K22" s="136">
        <f>SeasonSum!L205</f>
        <v>25</v>
      </c>
      <c r="L22"/>
      <c r="M22" s="283" t="s">
        <v>160</v>
      </c>
      <c r="N22"/>
      <c r="O22" s="288">
        <f>SeasonSum!N205</f>
        <v>10</v>
      </c>
      <c r="P22" s="288">
        <f>SeasonSum!O205</f>
        <v>56</v>
      </c>
      <c r="Q22" s="288">
        <f>SeasonSum!P205</f>
        <v>66</v>
      </c>
      <c r="R22" s="289">
        <f>SeasonSum!Q205</f>
        <v>15.151515151515152</v>
      </c>
      <c r="S22" s="290"/>
      <c r="T22" s="288">
        <f>SeasonSum!R205</f>
        <v>10</v>
      </c>
      <c r="U22" s="288">
        <f>SeasonSum!S205</f>
        <v>41</v>
      </c>
      <c r="V22" s="288">
        <f>SeasonSum!T205</f>
        <v>51</v>
      </c>
      <c r="W22" s="289">
        <f>SeasonSum!U205</f>
        <v>19.607843137254903</v>
      </c>
      <c r="X22" s="290"/>
      <c r="Y22" s="288">
        <f>SeasonSum!V205</f>
        <v>0</v>
      </c>
      <c r="Z22" s="288">
        <f>SeasonSum!W205</f>
        <v>15</v>
      </c>
      <c r="AA22" s="288">
        <f>SeasonSum!X205</f>
        <v>15</v>
      </c>
      <c r="AB22" s="289">
        <f>SeasonSum!Y205</f>
        <v>0</v>
      </c>
      <c r="AC22" s="290"/>
      <c r="AD22" s="291">
        <f>SeasonSum!Z205</f>
        <v>11</v>
      </c>
      <c r="AE22" s="291">
        <f>SeasonSum!AA205</f>
        <v>9</v>
      </c>
      <c r="AF22" s="291">
        <f>SeasonSum!AB205</f>
        <v>20</v>
      </c>
      <c r="AG22" s="292">
        <f>SeasonSum!AC205</f>
        <v>55.000000000000007</v>
      </c>
    </row>
    <row r="23" spans="3:33" ht="6" customHeight="1" x14ac:dyDescent="0.25">
      <c r="E23" s="137"/>
      <c r="F23" s="118"/>
      <c r="G23" s="118"/>
      <c r="H23" s="118"/>
      <c r="I23" s="118"/>
      <c r="J23" s="118"/>
      <c r="K23" s="138"/>
      <c r="O23" s="293"/>
      <c r="P23" s="293"/>
      <c r="Q23" s="293"/>
      <c r="R23" s="293"/>
      <c r="S23" s="290"/>
      <c r="T23" s="293"/>
      <c r="U23" s="293"/>
      <c r="V23" s="293"/>
      <c r="W23" s="293"/>
      <c r="X23" s="290"/>
      <c r="Y23" s="293"/>
      <c r="Z23" s="293"/>
      <c r="AA23" s="293"/>
      <c r="AB23" s="293"/>
      <c r="AC23" s="290"/>
      <c r="AD23" s="293"/>
      <c r="AE23" s="293"/>
      <c r="AF23" s="293"/>
      <c r="AG23" s="293"/>
    </row>
    <row r="24" spans="3:33" ht="15.75" x14ac:dyDescent="0.25">
      <c r="E24" s="369" t="s">
        <v>208</v>
      </c>
      <c r="F24" s="370"/>
      <c r="G24" s="370"/>
      <c r="H24" s="370"/>
      <c r="I24" s="370"/>
      <c r="J24" s="370"/>
      <c r="K24" s="371"/>
      <c r="O24" s="294">
        <f>SUM(O10:O23)</f>
        <v>269</v>
      </c>
      <c r="P24" s="294">
        <f t="shared" ref="P24" si="0">SUM(P10:P23)</f>
        <v>634</v>
      </c>
      <c r="Q24" s="294">
        <f>SUM(Q10:Q23)</f>
        <v>903</v>
      </c>
      <c r="R24" s="295">
        <f>O24/Q24*100</f>
        <v>29.789590254706532</v>
      </c>
      <c r="S24" s="290"/>
      <c r="T24" s="294">
        <f>SUM(T10:T23)</f>
        <v>202</v>
      </c>
      <c r="U24" s="294">
        <f t="shared" ref="U24" si="1">SUM(U10:U23)</f>
        <v>427</v>
      </c>
      <c r="V24" s="294">
        <f>SUM(V10:V23)</f>
        <v>629</v>
      </c>
      <c r="W24" s="295">
        <f>T24/V24*100</f>
        <v>32.114467408585057</v>
      </c>
      <c r="X24" s="290"/>
      <c r="Y24" s="294">
        <f>SUM(Y10:Y23)</f>
        <v>63</v>
      </c>
      <c r="Z24" s="294">
        <f t="shared" ref="Z24" si="2">SUM(Z10:Z23)</f>
        <v>200</v>
      </c>
      <c r="AA24" s="294">
        <f>SUM(AA10:AA23)</f>
        <v>263</v>
      </c>
      <c r="AB24" s="295">
        <f>Y24/AA24*100</f>
        <v>23.954372623574145</v>
      </c>
      <c r="AC24" s="290"/>
      <c r="AD24" s="296">
        <f>SUM(AD10:AD23)</f>
        <v>81</v>
      </c>
      <c r="AE24" s="296">
        <f t="shared" ref="AE24" si="3">SUM(AE10:AE23)</f>
        <v>102</v>
      </c>
      <c r="AF24" s="296">
        <f>SUM(AF10:AF23)</f>
        <v>183</v>
      </c>
      <c r="AG24" s="297">
        <f>AD24/AF24*100</f>
        <v>44.26229508196721</v>
      </c>
    </row>
    <row r="25" spans="3:33" ht="6.6" customHeight="1" x14ac:dyDescent="0.25">
      <c r="E25" s="139"/>
      <c r="F25" s="119"/>
      <c r="G25" s="119"/>
      <c r="H25" s="119"/>
      <c r="I25" s="119"/>
      <c r="J25" s="119"/>
      <c r="K25" s="140"/>
    </row>
    <row r="26" spans="3:33" ht="15.75" x14ac:dyDescent="0.25">
      <c r="E26" s="363" t="s">
        <v>104</v>
      </c>
      <c r="F26" s="364"/>
      <c r="G26" s="364"/>
      <c r="H26" s="128">
        <f>SUM(F10:F22)/13</f>
        <v>51.846153846153847</v>
      </c>
      <c r="I26" s="129"/>
      <c r="J26" s="130"/>
      <c r="K26" s="141"/>
    </row>
    <row r="27" spans="3:33" ht="15.75" x14ac:dyDescent="0.25">
      <c r="E27" s="365" t="s">
        <v>112</v>
      </c>
      <c r="F27" s="366"/>
      <c r="G27" s="366"/>
      <c r="H27" s="126">
        <f>SUM(D10:D22)/13</f>
        <v>47.846153846153847</v>
      </c>
      <c r="I27" s="127"/>
      <c r="J27" s="122"/>
      <c r="K27" s="142"/>
    </row>
    <row r="28" spans="3:33" ht="15.75" x14ac:dyDescent="0.25">
      <c r="E28" s="363" t="s">
        <v>105</v>
      </c>
      <c r="F28" s="364"/>
      <c r="G28" s="364"/>
      <c r="H28" s="128">
        <f>SUM(G10:G22)/13</f>
        <v>39.153846153846153</v>
      </c>
      <c r="I28" s="129"/>
      <c r="J28" s="130"/>
      <c r="K28" s="141"/>
    </row>
    <row r="29" spans="3:33" ht="15.75" x14ac:dyDescent="0.25">
      <c r="E29" s="365" t="s">
        <v>106</v>
      </c>
      <c r="F29" s="366"/>
      <c r="G29" s="366"/>
      <c r="H29" s="126">
        <f>R24</f>
        <v>29.789590254706532</v>
      </c>
      <c r="I29" s="127" t="s">
        <v>113</v>
      </c>
      <c r="J29" s="122"/>
      <c r="K29" s="142"/>
    </row>
    <row r="30" spans="3:33" ht="15.75" x14ac:dyDescent="0.25">
      <c r="E30" s="363" t="s">
        <v>116</v>
      </c>
      <c r="F30" s="364"/>
      <c r="G30" s="364"/>
      <c r="H30" s="128">
        <f>W24</f>
        <v>32.114467408585057</v>
      </c>
      <c r="I30" s="129" t="s">
        <v>113</v>
      </c>
      <c r="J30" s="130"/>
      <c r="K30" s="141"/>
    </row>
    <row r="31" spans="3:33" ht="15.75" x14ac:dyDescent="0.25">
      <c r="E31" s="365" t="s">
        <v>107</v>
      </c>
      <c r="F31" s="366"/>
      <c r="G31" s="366"/>
      <c r="H31" s="126">
        <f>AB24</f>
        <v>23.954372623574145</v>
      </c>
      <c r="I31" s="127" t="s">
        <v>113</v>
      </c>
      <c r="J31" s="122"/>
      <c r="K31" s="142"/>
    </row>
    <row r="32" spans="3:33" ht="15.75" x14ac:dyDescent="0.25">
      <c r="E32" s="363" t="s">
        <v>108</v>
      </c>
      <c r="F32" s="364"/>
      <c r="G32" s="364"/>
      <c r="H32" s="128">
        <f>SUM(H10:H22)/13</f>
        <v>10.538461538461538</v>
      </c>
      <c r="I32" s="129"/>
      <c r="J32" s="130"/>
      <c r="K32" s="141"/>
    </row>
    <row r="33" spans="5:12" ht="15.75" x14ac:dyDescent="0.25">
      <c r="E33" s="365" t="s">
        <v>109</v>
      </c>
      <c r="F33" s="366"/>
      <c r="G33" s="366"/>
      <c r="H33" s="126">
        <f>SUM(I10:I22)/13</f>
        <v>12.538461538461538</v>
      </c>
      <c r="I33" s="127"/>
      <c r="J33" s="122"/>
      <c r="K33" s="142"/>
    </row>
    <row r="34" spans="5:12" ht="15.75" x14ac:dyDescent="0.25">
      <c r="E34" s="363" t="s">
        <v>110</v>
      </c>
      <c r="F34" s="364"/>
      <c r="G34" s="364"/>
      <c r="H34" s="128">
        <f>SUM(J10:J22)/13</f>
        <v>3.7692307692307692</v>
      </c>
      <c r="I34" s="129"/>
      <c r="J34" s="130"/>
      <c r="K34" s="141"/>
    </row>
    <row r="35" spans="5:12" ht="15.75" x14ac:dyDescent="0.25">
      <c r="E35" s="365" t="s">
        <v>111</v>
      </c>
      <c r="F35" s="366"/>
      <c r="G35" s="366"/>
      <c r="H35" s="126">
        <f>SUM(K10:K22)/13</f>
        <v>15.923076923076923</v>
      </c>
      <c r="I35" s="127"/>
      <c r="J35" s="122"/>
      <c r="K35" s="142"/>
    </row>
    <row r="36" spans="5:12" ht="6.6" customHeight="1" thickBot="1" x14ac:dyDescent="0.3">
      <c r="E36" s="143"/>
      <c r="F36" s="367"/>
      <c r="G36" s="367"/>
      <c r="H36" s="144"/>
      <c r="I36" s="145"/>
      <c r="J36" s="145"/>
      <c r="K36" s="146"/>
      <c r="L36" s="118"/>
    </row>
  </sheetData>
  <mergeCells count="16">
    <mergeCell ref="E26:G26"/>
    <mergeCell ref="O8:R8"/>
    <mergeCell ref="T8:W8"/>
    <mergeCell ref="Y8:AB8"/>
    <mergeCell ref="AD8:AG8"/>
    <mergeCell ref="E24:K24"/>
    <mergeCell ref="E33:G33"/>
    <mergeCell ref="E34:G34"/>
    <mergeCell ref="E35:G35"/>
    <mergeCell ref="F36:G36"/>
    <mergeCell ref="E27:G27"/>
    <mergeCell ref="E28:G28"/>
    <mergeCell ref="E29:G29"/>
    <mergeCell ref="E30:G30"/>
    <mergeCell ref="E31:G31"/>
    <mergeCell ref="E32:G32"/>
  </mergeCells>
  <printOptions horizontalCentered="1"/>
  <pageMargins left="0.25" right="0.25" top="0.75" bottom="0.25" header="0" footer="0"/>
  <pageSetup paperSize="9" orientation="landscape" r:id="rId1"/>
  <headerFooter>
    <oddFooter>&amp;L&amp;"Verdana,Regular"&amp;6&amp;K000000Open</oddFooter>
    <evenFooter>&amp;L&amp;"Verdana,Regular"&amp;6&amp;K000000Open</evenFooter>
    <firstFooter>&amp;L&amp;"Verdana,Regular"&amp;6&amp;K000000Open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894df29-9e07-45ae-95a6-4e7eb881815a" origin="userSelected">
  <element uid="156167bd-046a-459b-9d5a-a42ee179a501" value=""/>
  <element uid="01a40373-b9dd-4b9b-9ec4-eb7a27c52a46" value=""/>
  <element uid="88b1ccf5-78db-4d3a-a0cb-abb5249bc791" value=""/>
</sisl>
</file>

<file path=customXml/itemProps1.xml><?xml version="1.0" encoding="utf-8"?>
<ds:datastoreItem xmlns:ds="http://schemas.openxmlformats.org/officeDocument/2006/customXml" ds:itemID="{10977447-B286-4EC8-9CAB-9FAB68B25750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Sheet6</vt:lpstr>
      <vt:lpstr>StatsTake</vt:lpstr>
      <vt:lpstr>GameStat(26.10vsJokers)</vt:lpstr>
      <vt:lpstr>GameStat(2.11vsBBST)</vt:lpstr>
      <vt:lpstr>GameStat(9.11vsSlashers)</vt:lpstr>
      <vt:lpstr>GameStat(14.12vsHurricanes)</vt:lpstr>
      <vt:lpstr>201819 timetable</vt:lpstr>
      <vt:lpstr>SeasonSumTeam</vt:lpstr>
      <vt:lpstr>SeasonSumTeam (2)</vt:lpstr>
      <vt:lpstr>SeasonSum</vt:lpstr>
      <vt:lpstr>SeasonSum2</vt:lpstr>
      <vt:lpstr>Sheet5</vt:lpstr>
      <vt:lpstr>GameStat(23.12vsPurge)</vt:lpstr>
      <vt:lpstr>GameStat(30.12vsSavages)</vt:lpstr>
      <vt:lpstr>GameStat(06.01vsGoStrongJr)</vt:lpstr>
      <vt:lpstr>GameStat(20.01vsRenaissance)</vt:lpstr>
      <vt:lpstr>GameStat(17.02vsNGAPNEMESIS)</vt:lpstr>
      <vt:lpstr>GameStat(10.03vsArcana)</vt:lpstr>
      <vt:lpstr>GameStat(24.03vsZERO)</vt:lpstr>
      <vt:lpstr>GameStat(07.04vsFalcons)</vt:lpstr>
      <vt:lpstr>GameStat(14.04vsTITANZEUS)</vt:lpstr>
      <vt:lpstr>GameStat(20.04vsBGWizards)</vt:lpstr>
      <vt:lpstr>GameStat(21.04vsTitansPoseidon)</vt:lpstr>
      <vt:lpstr>GameStat(27.04vsArcana)</vt:lpstr>
      <vt:lpstr>GameStat(01.05vsSanQuakes)</vt:lpstr>
      <vt:lpstr>points</vt:lpstr>
      <vt:lpstr>Sheet2</vt:lpstr>
      <vt:lpstr>Sheet3</vt:lpstr>
      <vt:lpstr>FORM(blank)</vt:lpstr>
      <vt:lpstr>'201819 timetable'!Print_Area</vt:lpstr>
      <vt:lpstr>'FORM(blank)'!Print_Area</vt:lpstr>
      <vt:lpstr>'GameStat(01.05vsSanQuakes)'!Print_Area</vt:lpstr>
      <vt:lpstr>'GameStat(06.01vsGoStrongJr)'!Print_Area</vt:lpstr>
      <vt:lpstr>'GameStat(07.04vsFalcons)'!Print_Area</vt:lpstr>
      <vt:lpstr>'GameStat(10.03vsArcana)'!Print_Area</vt:lpstr>
      <vt:lpstr>'GameStat(14.04vsTITANZEUS)'!Print_Area</vt:lpstr>
      <vt:lpstr>'GameStat(14.12vsHurricanes)'!Print_Area</vt:lpstr>
      <vt:lpstr>'GameStat(17.02vsNGAPNEMESIS)'!Print_Area</vt:lpstr>
      <vt:lpstr>'GameStat(2.11vsBBST)'!Print_Area</vt:lpstr>
      <vt:lpstr>'GameStat(20.01vsRenaissance)'!Print_Area</vt:lpstr>
      <vt:lpstr>'GameStat(20.04vsBGWizards)'!Print_Area</vt:lpstr>
      <vt:lpstr>'GameStat(21.04vsTitansPoseidon)'!Print_Area</vt:lpstr>
      <vt:lpstr>'GameStat(23.12vsPurge)'!Print_Area</vt:lpstr>
      <vt:lpstr>'GameStat(24.03vsZERO)'!Print_Area</vt:lpstr>
      <vt:lpstr>'GameStat(26.10vsJokers)'!Print_Area</vt:lpstr>
      <vt:lpstr>'GameStat(27.04vsArcana)'!Print_Area</vt:lpstr>
      <vt:lpstr>'GameStat(30.12vsSavages)'!Print_Area</vt:lpstr>
      <vt:lpstr>'GameStat(9.11vsSlashers)'!Print_Area</vt:lpstr>
      <vt:lpstr>SeasonSum!Print_Area</vt:lpstr>
      <vt:lpstr>SeasonSum2!Print_Area</vt:lpstr>
      <vt:lpstr>SeasonSumTeam!Print_Area</vt:lpstr>
      <vt:lpstr>'SeasonSumTeam (2)'!Print_Area</vt:lpstr>
      <vt:lpstr>Sheet2!Print_Area</vt:lpstr>
      <vt:lpstr>Sheet5!Print_Area</vt:lpstr>
      <vt:lpstr>StatsTake!Print_Area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keywords>P37r0n45DCS_OpenExternal</cp:keywords>
  <cp:lastModifiedBy>User</cp:lastModifiedBy>
  <cp:lastPrinted>2019-10-25T08:32:20Z</cp:lastPrinted>
  <dcterms:created xsi:type="dcterms:W3CDTF">2018-10-24T11:42:27Z</dcterms:created>
  <dcterms:modified xsi:type="dcterms:W3CDTF">2019-11-23T17:32:48Z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cbaa7578-de0c-484e-854e-05df6594785f</vt:lpwstr>
  </property>
  <property fmtid="{D5CDD505-2E9C-101B-9397-08002B2CF9AE}" pid="3" name="bjSaver">
    <vt:lpwstr>F48fR3Qks+LaYUkGwglvZ1lf8LZfyFRf</vt:lpwstr>
  </property>
  <property fmtid="{D5CDD505-2E9C-101B-9397-08002B2CF9AE}" pid="4" name="bjDocumentSecurityLabel">
    <vt:lpwstr>[Open] </vt:lpwstr>
  </property>
  <property fmtid="{D5CDD505-2E9C-101B-9397-08002B2CF9AE}" pid="5" name="DCSMetadata">
    <vt:lpwstr>P37r0n45DCS_OpenExternal</vt:lpwstr>
  </property>
  <property fmtid="{D5CDD505-2E9C-101B-9397-08002B2CF9AE}" pid="6" name="bjLeftFooterLabel">
    <vt:lpwstr>&amp;"Verdana,Regular"&amp;6&amp;K000000Open</vt:lpwstr>
  </property>
  <property fmtid="{D5CDD505-2E9C-101B-9397-08002B2CF9AE}" pid="7" name="bjDocumentLabelXML">
    <vt:lpwstr>&lt;?xml version="1.0" encoding="us-ascii"?&gt;&lt;sisl xmlns:xsi="http://www.w3.org/2001/XMLSchema-instance" xmlns:xsd="http://www.w3.org/2001/XMLSchema" sislVersion="0" policy="a894df29-9e07-45ae-95a6-4e7eb881815a" origin="userSelected" xmlns="http://www.boldonj</vt:lpwstr>
  </property>
  <property fmtid="{D5CDD505-2E9C-101B-9397-08002B2CF9AE}" pid="8" name="bjDocumentLabelXML-0">
    <vt:lpwstr>ames.com/2008/01/sie/internal/label"&gt;&lt;element uid="156167bd-046a-459b-9d5a-a42ee179a501" value="" /&gt;&lt;element uid="01a40373-b9dd-4b9b-9ec4-eb7a27c52a46" value="" /&gt;&lt;element uid="88b1ccf5-78db-4d3a-a0cb-abb5249bc791" value="" /&gt;&lt;/sisl&gt;</vt:lpwstr>
  </property>
</Properties>
</file>