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y\jamro\Projekty\Inżynier\MSA\"/>
    </mc:Choice>
  </mc:AlternateContent>
  <xr:revisionPtr revIDLastSave="0" documentId="13_ncr:1_{5ACAFCB4-6855-4E7F-B530-B473C116E2FE}" xr6:coauthVersionLast="47" xr6:coauthVersionMax="47" xr10:uidLastSave="{00000000-0000-0000-0000-000000000000}"/>
  <bookViews>
    <workbookView xWindow="-108" yWindow="-108" windowWidth="23256" windowHeight="12456" xr2:uid="{A6858769-7200-4519-BD16-802F2DBBB0A0}"/>
  </bookViews>
  <sheets>
    <sheet name="Info" sheetId="1" r:id="rId1"/>
    <sheet name="Typ 1" sheetId="2" r:id="rId2"/>
    <sheet name="Liniowość" sheetId="3" r:id="rId3"/>
    <sheet name="Stabilność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6" l="1"/>
  <c r="N21" i="6"/>
  <c r="E24" i="6" s="1"/>
  <c r="I56" i="3"/>
  <c r="I41" i="3"/>
  <c r="I42" i="3"/>
  <c r="I43" i="3"/>
  <c r="I44" i="3"/>
  <c r="I45" i="3"/>
  <c r="I47" i="3"/>
  <c r="I48" i="3"/>
  <c r="I49" i="3"/>
  <c r="I50" i="3"/>
  <c r="I52" i="3"/>
  <c r="I53" i="3"/>
  <c r="I54" i="3"/>
  <c r="I55" i="3"/>
  <c r="I51" i="3"/>
  <c r="I46" i="3"/>
  <c r="I40" i="3"/>
  <c r="I34" i="3"/>
  <c r="I35" i="3"/>
  <c r="I36" i="3"/>
  <c r="I37" i="3"/>
  <c r="I38" i="3"/>
  <c r="I39" i="3"/>
  <c r="I33" i="3"/>
  <c r="I24" i="3"/>
  <c r="I25" i="3"/>
  <c r="I26" i="3"/>
  <c r="I27" i="3"/>
  <c r="I28" i="3"/>
  <c r="I29" i="3"/>
  <c r="I30" i="3"/>
  <c r="I31" i="3"/>
  <c r="I32" i="3"/>
  <c r="I23" i="3"/>
  <c r="E46" i="6" l="1"/>
  <c r="E69" i="6"/>
  <c r="E67" i="6"/>
  <c r="E66" i="6"/>
  <c r="E68" i="6"/>
  <c r="E48" i="6"/>
  <c r="E47" i="6"/>
  <c r="E45" i="6"/>
  <c r="E52" i="6"/>
  <c r="E31" i="6"/>
  <c r="E30" i="6"/>
  <c r="E71" i="6"/>
  <c r="E50" i="6"/>
  <c r="E29" i="6"/>
  <c r="E65" i="6"/>
  <c r="E39" i="6"/>
  <c r="E64" i="6"/>
  <c r="E38" i="6"/>
  <c r="E63" i="6"/>
  <c r="E37" i="6"/>
  <c r="E62" i="6"/>
  <c r="E36" i="6"/>
  <c r="E61" i="6"/>
  <c r="E35" i="6"/>
  <c r="E55" i="6"/>
  <c r="E34" i="6"/>
  <c r="E54" i="6"/>
  <c r="E33" i="6"/>
  <c r="E53" i="6"/>
  <c r="E32" i="6"/>
  <c r="E51" i="6"/>
  <c r="E70" i="6"/>
  <c r="E49" i="6"/>
  <c r="E23" i="6"/>
  <c r="E60" i="6"/>
  <c r="E44" i="6"/>
  <c r="E28" i="6"/>
  <c r="E59" i="6"/>
  <c r="E43" i="6"/>
  <c r="E27" i="6"/>
  <c r="N23" i="6"/>
  <c r="E58" i="6"/>
  <c r="E42" i="6"/>
  <c r="E26" i="6"/>
  <c r="N24" i="6"/>
  <c r="E57" i="6"/>
  <c r="E41" i="6"/>
  <c r="E25" i="6"/>
  <c r="E22" i="6"/>
  <c r="E56" i="6"/>
  <c r="E40" i="6"/>
  <c r="G23" i="6" l="1"/>
  <c r="G39" i="6"/>
  <c r="G55" i="6"/>
  <c r="G71" i="6"/>
  <c r="G25" i="6"/>
  <c r="G27" i="6"/>
  <c r="G28" i="6"/>
  <c r="G44" i="6"/>
  <c r="G60" i="6"/>
  <c r="G29" i="6"/>
  <c r="G45" i="6"/>
  <c r="G61" i="6"/>
  <c r="G30" i="6"/>
  <c r="G46" i="6"/>
  <c r="G62" i="6"/>
  <c r="G31" i="6"/>
  <c r="G47" i="6"/>
  <c r="G63" i="6"/>
  <c r="G32" i="6"/>
  <c r="G48" i="6"/>
  <c r="G64" i="6"/>
  <c r="G33" i="6"/>
  <c r="G49" i="6"/>
  <c r="G65" i="6"/>
  <c r="G34" i="6"/>
  <c r="G50" i="6"/>
  <c r="G66" i="6"/>
  <c r="G35" i="6"/>
  <c r="G51" i="6"/>
  <c r="G67" i="6"/>
  <c r="G36" i="6"/>
  <c r="G52" i="6"/>
  <c r="G68" i="6"/>
  <c r="G37" i="6"/>
  <c r="G53" i="6"/>
  <c r="G69" i="6"/>
  <c r="G38" i="6"/>
  <c r="G54" i="6"/>
  <c r="G70" i="6"/>
  <c r="G24" i="6"/>
  <c r="G26" i="6"/>
  <c r="G40" i="6"/>
  <c r="G56" i="6"/>
  <c r="G57" i="6"/>
  <c r="G59" i="6"/>
  <c r="G41" i="6"/>
  <c r="G43" i="6"/>
  <c r="G22" i="6"/>
  <c r="G42" i="6"/>
  <c r="G58" i="6"/>
  <c r="F38" i="6"/>
  <c r="F54" i="6"/>
  <c r="F70" i="6"/>
  <c r="F27" i="6"/>
  <c r="F43" i="6"/>
  <c r="F59" i="6"/>
  <c r="F28" i="6"/>
  <c r="F44" i="6"/>
  <c r="F60" i="6"/>
  <c r="F29" i="6"/>
  <c r="F45" i="6"/>
  <c r="F61" i="6"/>
  <c r="F30" i="6"/>
  <c r="F46" i="6"/>
  <c r="F62" i="6"/>
  <c r="F31" i="6"/>
  <c r="F47" i="6"/>
  <c r="F63" i="6"/>
  <c r="F32" i="6"/>
  <c r="F48" i="6"/>
  <c r="F64" i="6"/>
  <c r="F33" i="6"/>
  <c r="F49" i="6"/>
  <c r="F65" i="6"/>
  <c r="F34" i="6"/>
  <c r="F50" i="6"/>
  <c r="F66" i="6"/>
  <c r="F35" i="6"/>
  <c r="F51" i="6"/>
  <c r="F67" i="6"/>
  <c r="F36" i="6"/>
  <c r="F52" i="6"/>
  <c r="F68" i="6"/>
  <c r="F37" i="6"/>
  <c r="F53" i="6"/>
  <c r="F69" i="6"/>
  <c r="F42" i="6"/>
  <c r="F24" i="6"/>
  <c r="F55" i="6"/>
  <c r="F57" i="6"/>
  <c r="F22" i="6"/>
  <c r="F26" i="6"/>
  <c r="F40" i="6"/>
  <c r="F56" i="6"/>
  <c r="F71" i="6"/>
  <c r="F41" i="6"/>
  <c r="F39" i="6"/>
  <c r="F58" i="6"/>
  <c r="F23" i="6"/>
  <c r="F25" i="6"/>
  <c r="G24" i="3" l="1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3" i="3"/>
  <c r="AB9" i="2"/>
  <c r="AB8" i="2"/>
  <c r="V11" i="2"/>
  <c r="AG8" i="2" s="1"/>
  <c r="H45" i="3" l="1"/>
  <c r="H33" i="3"/>
  <c r="H39" i="3"/>
  <c r="H38" i="3"/>
  <c r="H37" i="3"/>
  <c r="H52" i="3"/>
  <c r="H36" i="3"/>
  <c r="H51" i="3"/>
  <c r="H56" i="3"/>
  <c r="H35" i="3"/>
  <c r="H55" i="3"/>
  <c r="H50" i="3"/>
  <c r="H24" i="3"/>
  <c r="H46" i="3"/>
  <c r="H26" i="3"/>
  <c r="H54" i="3"/>
  <c r="H41" i="3"/>
  <c r="H53" i="3"/>
  <c r="H34" i="3"/>
  <c r="H25" i="3"/>
  <c r="H49" i="3"/>
  <c r="H48" i="3"/>
  <c r="H23" i="3"/>
  <c r="H31" i="3"/>
  <c r="H44" i="3"/>
  <c r="H43" i="3"/>
  <c r="H28" i="3"/>
  <c r="H42" i="3"/>
  <c r="H47" i="3"/>
  <c r="H32" i="3"/>
  <c r="H40" i="3"/>
  <c r="H30" i="3"/>
  <c r="H29" i="3"/>
  <c r="H27" i="3"/>
  <c r="AG10" i="2"/>
</calcChain>
</file>

<file path=xl/sharedStrings.xml><?xml version="1.0" encoding="utf-8"?>
<sst xmlns="http://schemas.openxmlformats.org/spreadsheetml/2006/main" count="76" uniqueCount="69">
  <si>
    <t>Dokładność</t>
  </si>
  <si>
    <t>Odtwarzalność pochodzi od operatora</t>
  </si>
  <si>
    <t>Stabilność</t>
  </si>
  <si>
    <t>Rozróżnialność</t>
  </si>
  <si>
    <t>Powtarzalność</t>
  </si>
  <si>
    <t>1. Wybrać WZORZEC - najlepiej ze środka pola tolerancji, wymiar wzorca zmierzyć urządzeniem o klasę dokładniejszym niż testowane.</t>
  </si>
  <si>
    <t>Xm - wartość rzeczywista wzorca</t>
  </si>
  <si>
    <t>X - średnia z 50 zmierzonych wartości</t>
  </si>
  <si>
    <t>Źródło: https://www.matemaks.pl/odchylenie-standardowe.html</t>
  </si>
  <si>
    <t>[mm]</t>
  </si>
  <si>
    <t>T - tolerancja (wymiar graniczny górny  "A" - wymiar graniczny dolny "B") lub (odchyłka górna "Es" - odchyłka dolna "Ei") lub (upper specification limit "USL" – Lower Specification Limit "LSL")</t>
  </si>
  <si>
    <t>Tolerancja:</t>
  </si>
  <si>
    <t>Srednia z pomiarów:</t>
  </si>
  <si>
    <t>Odchylenie standardowe:</t>
  </si>
  <si>
    <t>k:</t>
  </si>
  <si>
    <t>Powtarzalność Cg:</t>
  </si>
  <si>
    <t>Dokładność Cgk:</t>
  </si>
  <si>
    <t>Wymiar graniczny górny:</t>
  </si>
  <si>
    <t>Wymiar graniczny dolny:</t>
  </si>
  <si>
    <t>Wyniki pomiarów:</t>
  </si>
  <si>
    <t>Typ 1</t>
  </si>
  <si>
    <t>Minimalne Cg Cgk</t>
  </si>
  <si>
    <t>((V12/100)*V11)/(6*AB9)</t>
  </si>
  <si>
    <t>(((V12/200)*V11)-ABS(AB8-V8))/(3*AB9)</t>
  </si>
  <si>
    <t>Formuła</t>
  </si>
  <si>
    <t>Wymiar wzorcowy:</t>
  </si>
  <si>
    <t>Wskaźniki zdolności (muszą być większe od 1.33):</t>
  </si>
  <si>
    <t>k - współczynnik pomniejszenia tolerancji od 10 do 20 (domyślnie przyjmuje 20, dla bardziej rygorystycznych pomiarów wybrać 10)</t>
  </si>
  <si>
    <t>2. Wykonać wiele (np. 50) pomiarów WZORCA w możliwie rzeczywistych warunkach.</t>
  </si>
  <si>
    <t>4. Obliczyć wskaźniki Cg i Cgk.</t>
  </si>
  <si>
    <t>3. Obliczyć średnią oraz odchylenie standardowe z pomiarów.</t>
  </si>
  <si>
    <t>INSTRUKCJA</t>
  </si>
  <si>
    <t>MSA procedura 1. Określenie powtarzalności I dokładności.</t>
  </si>
  <si>
    <t>5. Aby system pomiarowy był dokładny I powtarzalny wskaźniki muszą być większe od 1.33.</t>
  </si>
  <si>
    <t>Dokładność (ang. bias) - odległość między wymiarem rzeczywistym a średnią wymiarów zmierzonych</t>
  </si>
  <si>
    <t>Powtarzalność (ang. Repeatability) - zmienność wyników pomiarów, pochodzi od przyrządu - ten sam operator mierzy ten sam przedmiot w ten sam sposób tym samym przyrządem wiele razy</t>
  </si>
  <si>
    <t>Odchylenie (bias)</t>
  </si>
  <si>
    <t>Pomiar</t>
  </si>
  <si>
    <t>Średnie odchylenie</t>
  </si>
  <si>
    <t>Produkt</t>
  </si>
  <si>
    <t>Wymiar wzorcowy</t>
  </si>
  <si>
    <t>P - value</t>
  </si>
  <si>
    <t>UCL</t>
  </si>
  <si>
    <t>LCL</t>
  </si>
  <si>
    <t>Średnia</t>
  </si>
  <si>
    <r>
      <t xml:space="preserve">Sg, σ "sigma" - odchylenie standardowe (ang. standard deviation) mówi o ile średnio odchylały się zmierzone wartości od średniej z ich wszystkich. Fromuła Excel: </t>
    </r>
    <r>
      <rPr>
        <b/>
        <sz val="11"/>
        <color theme="1"/>
        <rFont val="Aptos Narrow"/>
        <family val="2"/>
        <scheme val="minor"/>
      </rPr>
      <t>STDEV.S</t>
    </r>
  </si>
  <si>
    <t>LCL - Dolna granica kontrolna</t>
  </si>
  <si>
    <t>UCL - Górna granica kontrolna</t>
  </si>
  <si>
    <t>Average of measurements - Średnia pomiarów</t>
  </si>
  <si>
    <t>Standard deviation - Odchylenie standardowe, σ</t>
  </si>
  <si>
    <t>2. Obliczyć średnią z dotychczasowych pomiarów.</t>
  </si>
  <si>
    <t>4. Wyznaczyć dolną LCL = średnia - (3 * σ)  i górną UCL = średnia + (3 * σ)  granicę kontrolną.</t>
  </si>
  <si>
    <t>5. Utworzyć kolumny dla: średniej, LCL, UCL obok danych pomiarowych i stworzyć wykres.</t>
  </si>
  <si>
    <t>Stabilność systemu pomiarowego to dostarczanie wiarygodnych wyników pomiarów przez pewien czas. Stabilność jest badana za pomocą karty kontrolnej.</t>
  </si>
  <si>
    <t>Karta kontrolna</t>
  </si>
  <si>
    <t>3. Obliczyć odchylenie standardowe, σ  (Standard deviation), formuła STDEV.S.</t>
  </si>
  <si>
    <t>1. Wykonywać pomiary tego samego przedmiotu tą samą metodą w możliwie zbliżonych warunkach cyklicznie np. co godzinę, codziennie itp.</t>
  </si>
  <si>
    <t>6. Jeśli wartość pomiaru znacznie zbliża się do granicy LCL lub UCL system pomiarowy traci stabilność i należy podjąć stosowne działania (np. ponownie go wyregulować).</t>
  </si>
  <si>
    <t>Liniowość</t>
  </si>
  <si>
    <t>Stabilność (ang. Stability) - zdolność do dostarczania przez system pomiarowy spójnych wyników pomiarowych przez pewien czas</t>
  </si>
  <si>
    <t>Liniowość (ang. Linearity)  - sprawdza jak dokładny jest pomiar dla różnych przedziałów wartości np dla wymiarów 10mm, 50mm, 100mm</t>
  </si>
  <si>
    <t>Liniowość to zmienność dokładności dla różnych zakresów wartości pomiarowych danego przyrządu, określa w jakich zakresach wartości pomiarowych można mierzyć tym przyrządem.</t>
  </si>
  <si>
    <t>1. Wybrać np. 5 wzorców o różnych wymiarach, zmierzyć urządzeniem o klasę dokładniejszym niż testowane.</t>
  </si>
  <si>
    <t>2. Wykonać serię np. 10 pomiarów na każdym wzorcu tym samym przyrządem tą samą metodą w możliwie zbliżonych warunkach.</t>
  </si>
  <si>
    <t>3. Obliczyć odchylenia (bias) = Pomiar - Wymiar wzorcowy.</t>
  </si>
  <si>
    <t>4. Obliczyć średnie odchylenia.</t>
  </si>
  <si>
    <t>7. Jeżeli p value jest mniejsze od 0.05 to system pomiarowy nie powinien być używany dla tego zakresu wartości.</t>
  </si>
  <si>
    <t>6. Obliczyć P - value dla każdego wzorca osobno. Formuła: T.TEST(Wymiar wzorcowy, Pomiar, 2, 1).</t>
  </si>
  <si>
    <t>5. Utworzyć wykres (oś X - wymiar wzorcowy, oś Y - odchylenia i średnie odchylenia, Linia trendu dla średnich odchyleń).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</si>
</sst>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.000000000000000000000E+00"/>
    <numFmt numFmtId="198" formatCode="0.000E+00"/>
    <numFmt numFmtId="237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6" xfId="0" applyBorder="1" applyAlignment="1">
      <alignment horizontal="left" vertical="center"/>
    </xf>
    <xf numFmtId="0" fontId="0" fillId="0" borderId="7" xfId="0" applyBorder="1"/>
    <xf numFmtId="0" fontId="0" fillId="0" borderId="9" xfId="0" applyBorder="1"/>
    <xf numFmtId="0" fontId="3" fillId="2" borderId="0" xfId="1"/>
    <xf numFmtId="0" fontId="4" fillId="3" borderId="1" xfId="2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/>
    <xf numFmtId="184" fontId="0" fillId="0" borderId="0" xfId="0" applyNumberFormat="1"/>
    <xf numFmtId="198" fontId="0" fillId="0" borderId="0" xfId="0" applyNumberFormat="1"/>
    <xf numFmtId="237" fontId="0" fillId="0" borderId="0" xfId="0" applyNumberFormat="1"/>
    <xf numFmtId="0" fontId="6" fillId="0" borderId="0" xfId="0" applyFont="1"/>
    <xf numFmtId="2" fontId="0" fillId="0" borderId="0" xfId="0" applyNumberFormat="1"/>
  </cellXfs>
  <cellStyles count="3">
    <cellStyle name="Input" xfId="2" builtinId="20"/>
    <cellStyle name="Neutral" xfId="1" builtinId="2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'Typ 1'!$U$15:$U$65</c:f>
              <c:numCache>
                <c:formatCode>General</c:formatCode>
                <c:ptCount val="51"/>
                <c:pt idx="1">
                  <c:v>50.11</c:v>
                </c:pt>
                <c:pt idx="2">
                  <c:v>50.1</c:v>
                </c:pt>
                <c:pt idx="3">
                  <c:v>50.1</c:v>
                </c:pt>
                <c:pt idx="4">
                  <c:v>50.1</c:v>
                </c:pt>
                <c:pt idx="5">
                  <c:v>50.19</c:v>
                </c:pt>
                <c:pt idx="6">
                  <c:v>50.11</c:v>
                </c:pt>
                <c:pt idx="7">
                  <c:v>50.11</c:v>
                </c:pt>
                <c:pt idx="8">
                  <c:v>50.11</c:v>
                </c:pt>
                <c:pt idx="9">
                  <c:v>50.11</c:v>
                </c:pt>
                <c:pt idx="10">
                  <c:v>50.14</c:v>
                </c:pt>
                <c:pt idx="11">
                  <c:v>50.11</c:v>
                </c:pt>
                <c:pt idx="12">
                  <c:v>50.11</c:v>
                </c:pt>
                <c:pt idx="13">
                  <c:v>50.11</c:v>
                </c:pt>
                <c:pt idx="14">
                  <c:v>50.1</c:v>
                </c:pt>
                <c:pt idx="15">
                  <c:v>50.11</c:v>
                </c:pt>
                <c:pt idx="16">
                  <c:v>50.11</c:v>
                </c:pt>
                <c:pt idx="17">
                  <c:v>50.1</c:v>
                </c:pt>
                <c:pt idx="18">
                  <c:v>50.1</c:v>
                </c:pt>
                <c:pt idx="19">
                  <c:v>50.1</c:v>
                </c:pt>
                <c:pt idx="20">
                  <c:v>50.11</c:v>
                </c:pt>
                <c:pt idx="21">
                  <c:v>50.11</c:v>
                </c:pt>
                <c:pt idx="22">
                  <c:v>50.11</c:v>
                </c:pt>
                <c:pt idx="23">
                  <c:v>50.1</c:v>
                </c:pt>
                <c:pt idx="24">
                  <c:v>50.11</c:v>
                </c:pt>
                <c:pt idx="25">
                  <c:v>50.12</c:v>
                </c:pt>
                <c:pt idx="26">
                  <c:v>50.11</c:v>
                </c:pt>
                <c:pt idx="27">
                  <c:v>50.11</c:v>
                </c:pt>
                <c:pt idx="28">
                  <c:v>50.12</c:v>
                </c:pt>
                <c:pt idx="29">
                  <c:v>50.1</c:v>
                </c:pt>
                <c:pt idx="30">
                  <c:v>50.12</c:v>
                </c:pt>
                <c:pt idx="31">
                  <c:v>50.11</c:v>
                </c:pt>
                <c:pt idx="32">
                  <c:v>50.11</c:v>
                </c:pt>
                <c:pt idx="33">
                  <c:v>50.1</c:v>
                </c:pt>
                <c:pt idx="34">
                  <c:v>50.1</c:v>
                </c:pt>
                <c:pt idx="35">
                  <c:v>50.11</c:v>
                </c:pt>
                <c:pt idx="36">
                  <c:v>50.11</c:v>
                </c:pt>
                <c:pt idx="37">
                  <c:v>50.12</c:v>
                </c:pt>
                <c:pt idx="38">
                  <c:v>50.11</c:v>
                </c:pt>
                <c:pt idx="39">
                  <c:v>50.1</c:v>
                </c:pt>
                <c:pt idx="40">
                  <c:v>50.11</c:v>
                </c:pt>
                <c:pt idx="41">
                  <c:v>50.11</c:v>
                </c:pt>
                <c:pt idx="42">
                  <c:v>50.11</c:v>
                </c:pt>
                <c:pt idx="43">
                  <c:v>50.1</c:v>
                </c:pt>
                <c:pt idx="44">
                  <c:v>50.11</c:v>
                </c:pt>
                <c:pt idx="45">
                  <c:v>50.12</c:v>
                </c:pt>
                <c:pt idx="46">
                  <c:v>50.11</c:v>
                </c:pt>
                <c:pt idx="47">
                  <c:v>50.1</c:v>
                </c:pt>
                <c:pt idx="48">
                  <c:v>50.12</c:v>
                </c:pt>
                <c:pt idx="49">
                  <c:v>50.11</c:v>
                </c:pt>
                <c:pt idx="50">
                  <c:v>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64-4EB7-B1F4-4269FAFB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304399"/>
        <c:axId val="394306319"/>
      </c:lineChart>
      <c:scatterChart>
        <c:scatterStyle val="lineMarker"/>
        <c:varyColors val="0"/>
        <c:ser>
          <c:idx val="0"/>
          <c:order val="1"/>
          <c:tx>
            <c:strRef>
              <c:f>'Typ 1'!$S$8:$U$8</c:f>
              <c:strCache>
                <c:ptCount val="1"/>
                <c:pt idx="0">
                  <c:v>Wymiar wzorcowy: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50"/>
            <c:spPr>
              <a:noFill/>
              <a:ln w="15875" cap="flat" cmpd="sng" algn="ctr">
                <a:solidFill>
                  <a:srgbClr val="00B050"/>
                </a:solidFill>
                <a:prstDash val="sysDash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'Typ 1'!$V$8</c:f>
              <c:numCache>
                <c:formatCode>General</c:formatCode>
                <c:ptCount val="1"/>
                <c:pt idx="0">
                  <c:v>50.110999999999997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64-4EB7-B1F4-4269FAFB12DB}"/>
            </c:ext>
          </c:extLst>
        </c:ser>
        <c:ser>
          <c:idx val="2"/>
          <c:order val="2"/>
          <c:tx>
            <c:strRef>
              <c:f>'Typ 1'!$S$9:$U$9</c:f>
              <c:strCache>
                <c:ptCount val="1"/>
                <c:pt idx="0">
                  <c:v>Wymiar graniczny górny: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50"/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'Typ 1'!$V$9</c:f>
              <c:numCache>
                <c:formatCode>General</c:formatCode>
                <c:ptCount val="1"/>
                <c:pt idx="0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64-4EB7-B1F4-4269FAFB12DB}"/>
            </c:ext>
          </c:extLst>
        </c:ser>
        <c:ser>
          <c:idx val="3"/>
          <c:order val="3"/>
          <c:tx>
            <c:strRef>
              <c:f>'Typ 1'!$S$10:$U$10</c:f>
              <c:strCache>
                <c:ptCount val="1"/>
                <c:pt idx="0">
                  <c:v>Wymiar graniczny dolny: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50"/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'Typ 1'!$V$10</c:f>
              <c:numCache>
                <c:formatCode>General</c:formatCode>
                <c:ptCount val="1"/>
                <c:pt idx="0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64-4EB7-B1F4-4269FAFB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4399"/>
        <c:axId val="394306319"/>
      </c:scatterChart>
      <c:catAx>
        <c:axId val="3943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6319"/>
        <c:crosses val="autoZero"/>
        <c:auto val="1"/>
        <c:lblAlgn val="ctr"/>
        <c:lblOffset val="100"/>
        <c:noMultiLvlLbl val="0"/>
      </c:catAx>
      <c:valAx>
        <c:axId val="3943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Liniowość!$H$22</c:f>
              <c:strCache>
                <c:ptCount val="1"/>
                <c:pt idx="0">
                  <c:v>Średnie odchylenie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Liniowość!$E$23:$E$56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</c:numCache>
            </c:numRef>
          </c:xVal>
          <c:yVal>
            <c:numRef>
              <c:f>Liniowość!$H$23:$H$56</c:f>
              <c:numCache>
                <c:formatCode>General</c:formatCode>
                <c:ptCount val="34"/>
                <c:pt idx="0">
                  <c:v>-6.0000000000000279E-3</c:v>
                </c:pt>
                <c:pt idx="1">
                  <c:v>-6.0000000000000279E-3</c:v>
                </c:pt>
                <c:pt idx="2">
                  <c:v>-6.0000000000000279E-3</c:v>
                </c:pt>
                <c:pt idx="3">
                  <c:v>-6.0000000000000279E-3</c:v>
                </c:pt>
                <c:pt idx="4">
                  <c:v>-6.0000000000000279E-3</c:v>
                </c:pt>
                <c:pt idx="5">
                  <c:v>-6.0000000000000279E-3</c:v>
                </c:pt>
                <c:pt idx="6">
                  <c:v>-6.0000000000000279E-3</c:v>
                </c:pt>
                <c:pt idx="7">
                  <c:v>-6.0000000000000279E-3</c:v>
                </c:pt>
                <c:pt idx="8">
                  <c:v>-6.0000000000000279E-3</c:v>
                </c:pt>
                <c:pt idx="9">
                  <c:v>-6.0000000000000279E-3</c:v>
                </c:pt>
                <c:pt idx="10">
                  <c:v>9.9999999999999895E-2</c:v>
                </c:pt>
                <c:pt idx="11">
                  <c:v>9.9999999999999895E-2</c:v>
                </c:pt>
                <c:pt idx="12">
                  <c:v>9.9999999999999895E-2</c:v>
                </c:pt>
                <c:pt idx="13">
                  <c:v>9.9999999999999895E-2</c:v>
                </c:pt>
                <c:pt idx="14">
                  <c:v>9.9999999999999895E-2</c:v>
                </c:pt>
                <c:pt idx="15">
                  <c:v>9.9999999999999895E-2</c:v>
                </c:pt>
                <c:pt idx="16">
                  <c:v>9.9999999999999895E-2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0.23599999999999993</c:v>
                </c:pt>
                <c:pt idx="24">
                  <c:v>0.23599999999999993</c:v>
                </c:pt>
                <c:pt idx="25">
                  <c:v>0.23599999999999993</c:v>
                </c:pt>
                <c:pt idx="26">
                  <c:v>0.23599999999999993</c:v>
                </c:pt>
                <c:pt idx="27">
                  <c:v>0.23599999999999993</c:v>
                </c:pt>
                <c:pt idx="28">
                  <c:v>0.28166666666666657</c:v>
                </c:pt>
                <c:pt idx="29">
                  <c:v>0.28166666666666657</c:v>
                </c:pt>
                <c:pt idx="30">
                  <c:v>0.28166666666666657</c:v>
                </c:pt>
                <c:pt idx="31">
                  <c:v>0.28166666666666657</c:v>
                </c:pt>
                <c:pt idx="32">
                  <c:v>0.28166666666666657</c:v>
                </c:pt>
                <c:pt idx="33">
                  <c:v>0.28166666666666657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3-420E-B682-F55661449E6F}"/>
            </c:ext>
          </c:extLst>
        </c:ser>
        <c:ser>
          <c:idx val="1"/>
          <c:order val="1"/>
          <c:tx>
            <c:strRef>
              <c:f>Liniowość!$G$22</c:f>
              <c:strCache>
                <c:ptCount val="1"/>
                <c:pt idx="0">
                  <c:v>Odchylenie (bias)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>
                  <a:alpha val="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Liniowość!$E$23:$E$56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</c:numCache>
            </c:numRef>
          </c:xVal>
          <c:yVal>
            <c:numRef>
              <c:f>Liniowość!$G$23:$G$56</c:f>
              <c:numCache>
                <c:formatCode>General</c:formatCode>
                <c:ptCount val="34"/>
                <c:pt idx="0">
                  <c:v>-5.0000000000000044E-2</c:v>
                </c:pt>
                <c:pt idx="1">
                  <c:v>0.10000000000000009</c:v>
                </c:pt>
                <c:pt idx="2">
                  <c:v>0</c:v>
                </c:pt>
                <c:pt idx="3">
                  <c:v>-8.0000000000000071E-2</c:v>
                </c:pt>
                <c:pt idx="4">
                  <c:v>-3.0000000000000027E-2</c:v>
                </c:pt>
                <c:pt idx="5">
                  <c:v>-6.0000000000000053E-2</c:v>
                </c:pt>
                <c:pt idx="6">
                  <c:v>2.0000000000000018E-2</c:v>
                </c:pt>
                <c:pt idx="7">
                  <c:v>4.9999999999999822E-2</c:v>
                </c:pt>
                <c:pt idx="8">
                  <c:v>-5.0000000000000044E-2</c:v>
                </c:pt>
                <c:pt idx="9">
                  <c:v>4.0000000000000036E-2</c:v>
                </c:pt>
                <c:pt idx="10">
                  <c:v>8.9999999999999858E-2</c:v>
                </c:pt>
                <c:pt idx="11">
                  <c:v>0.16000000000000014</c:v>
                </c:pt>
                <c:pt idx="12">
                  <c:v>0.16000000000000014</c:v>
                </c:pt>
                <c:pt idx="13">
                  <c:v>9.9999999999999645E-2</c:v>
                </c:pt>
                <c:pt idx="14">
                  <c:v>5.9999999999999609E-2</c:v>
                </c:pt>
                <c:pt idx="15">
                  <c:v>0.11000000000000032</c:v>
                </c:pt>
                <c:pt idx="16">
                  <c:v>1.9999999999999574E-2</c:v>
                </c:pt>
                <c:pt idx="17">
                  <c:v>4.0000000000000036E-2</c:v>
                </c:pt>
                <c:pt idx="18">
                  <c:v>0.25</c:v>
                </c:pt>
                <c:pt idx="19">
                  <c:v>0.20999999999999996</c:v>
                </c:pt>
                <c:pt idx="20">
                  <c:v>0.16000000000000014</c:v>
                </c:pt>
                <c:pt idx="21">
                  <c:v>5.9999999999999609E-2</c:v>
                </c:pt>
                <c:pt idx="22">
                  <c:v>3.0000000000000249E-2</c:v>
                </c:pt>
                <c:pt idx="23">
                  <c:v>0.40000000000000036</c:v>
                </c:pt>
                <c:pt idx="24">
                  <c:v>0.34999999999999964</c:v>
                </c:pt>
                <c:pt idx="25">
                  <c:v>0.15000000000000036</c:v>
                </c:pt>
                <c:pt idx="26">
                  <c:v>9.9999999999999645E-2</c:v>
                </c:pt>
                <c:pt idx="27">
                  <c:v>0.17999999999999972</c:v>
                </c:pt>
                <c:pt idx="28">
                  <c:v>0.49000000000000021</c:v>
                </c:pt>
                <c:pt idx="29">
                  <c:v>0.27999999999999936</c:v>
                </c:pt>
                <c:pt idx="30">
                  <c:v>0.41999999999999993</c:v>
                </c:pt>
                <c:pt idx="31">
                  <c:v>0.28999999999999915</c:v>
                </c:pt>
                <c:pt idx="32">
                  <c:v>0.14000000000000057</c:v>
                </c:pt>
                <c:pt idx="33">
                  <c:v>7.0000000000000284E-2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20E-B682-F5566144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47632"/>
        <c:axId val="255451472"/>
      </c:scatterChart>
      <c:valAx>
        <c:axId val="2554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51472"/>
        <c:crosses val="autoZero"/>
        <c:crossBetween val="midCat"/>
      </c:valAx>
      <c:valAx>
        <c:axId val="2554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Stabilność!$D$21</c:f>
              <c:strCache>
                <c:ptCount val="1"/>
                <c:pt idx="0">
                  <c:v>Pomiar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Stabilność!$D$22:$D$71</c:f>
              <c:numCache>
                <c:formatCode>General</c:formatCode>
                <c:ptCount val="50"/>
                <c:pt idx="0">
                  <c:v>50.11</c:v>
                </c:pt>
                <c:pt idx="1">
                  <c:v>50.1</c:v>
                </c:pt>
                <c:pt idx="2">
                  <c:v>50.1</c:v>
                </c:pt>
                <c:pt idx="3">
                  <c:v>50.1</c:v>
                </c:pt>
                <c:pt idx="4">
                  <c:v>50.19</c:v>
                </c:pt>
                <c:pt idx="5">
                  <c:v>50.11</c:v>
                </c:pt>
                <c:pt idx="6">
                  <c:v>50.11</c:v>
                </c:pt>
                <c:pt idx="7">
                  <c:v>50.11</c:v>
                </c:pt>
                <c:pt idx="8">
                  <c:v>50.11</c:v>
                </c:pt>
                <c:pt idx="9">
                  <c:v>50.14</c:v>
                </c:pt>
                <c:pt idx="10">
                  <c:v>50.11</c:v>
                </c:pt>
                <c:pt idx="11">
                  <c:v>50.11</c:v>
                </c:pt>
                <c:pt idx="12">
                  <c:v>50.11</c:v>
                </c:pt>
                <c:pt idx="13">
                  <c:v>50.1</c:v>
                </c:pt>
                <c:pt idx="14">
                  <c:v>50.11</c:v>
                </c:pt>
                <c:pt idx="15">
                  <c:v>50.11</c:v>
                </c:pt>
                <c:pt idx="16">
                  <c:v>50.1</c:v>
                </c:pt>
                <c:pt idx="17">
                  <c:v>50.1</c:v>
                </c:pt>
                <c:pt idx="18">
                  <c:v>50.1</c:v>
                </c:pt>
                <c:pt idx="19">
                  <c:v>50.11</c:v>
                </c:pt>
                <c:pt idx="20">
                  <c:v>50.11</c:v>
                </c:pt>
                <c:pt idx="21">
                  <c:v>50.11</c:v>
                </c:pt>
                <c:pt idx="22">
                  <c:v>50.1</c:v>
                </c:pt>
                <c:pt idx="23">
                  <c:v>50.11</c:v>
                </c:pt>
                <c:pt idx="24">
                  <c:v>50.12</c:v>
                </c:pt>
                <c:pt idx="25">
                  <c:v>50.11</c:v>
                </c:pt>
                <c:pt idx="26">
                  <c:v>50.11</c:v>
                </c:pt>
                <c:pt idx="27">
                  <c:v>50.12</c:v>
                </c:pt>
                <c:pt idx="28">
                  <c:v>50.1</c:v>
                </c:pt>
                <c:pt idx="29">
                  <c:v>50.12</c:v>
                </c:pt>
                <c:pt idx="30">
                  <c:v>50.11</c:v>
                </c:pt>
                <c:pt idx="31">
                  <c:v>50.11</c:v>
                </c:pt>
                <c:pt idx="32">
                  <c:v>50.1</c:v>
                </c:pt>
                <c:pt idx="33">
                  <c:v>50.1</c:v>
                </c:pt>
                <c:pt idx="34">
                  <c:v>50.11</c:v>
                </c:pt>
                <c:pt idx="35">
                  <c:v>50.11</c:v>
                </c:pt>
                <c:pt idx="36">
                  <c:v>50.12</c:v>
                </c:pt>
                <c:pt idx="37">
                  <c:v>50.11</c:v>
                </c:pt>
                <c:pt idx="38">
                  <c:v>50.1</c:v>
                </c:pt>
                <c:pt idx="39">
                  <c:v>50.11</c:v>
                </c:pt>
                <c:pt idx="40">
                  <c:v>50.11</c:v>
                </c:pt>
                <c:pt idx="41">
                  <c:v>50.11</c:v>
                </c:pt>
                <c:pt idx="42">
                  <c:v>50.1</c:v>
                </c:pt>
                <c:pt idx="43">
                  <c:v>50.11</c:v>
                </c:pt>
                <c:pt idx="44">
                  <c:v>50.12</c:v>
                </c:pt>
                <c:pt idx="45">
                  <c:v>50.11</c:v>
                </c:pt>
                <c:pt idx="46">
                  <c:v>50.1</c:v>
                </c:pt>
                <c:pt idx="47">
                  <c:v>50.12</c:v>
                </c:pt>
                <c:pt idx="48">
                  <c:v>50.11</c:v>
                </c:pt>
                <c:pt idx="49">
                  <c:v>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8-4D3C-B0BC-33261C20808C}"/>
            </c:ext>
          </c:extLst>
        </c:ser>
        <c:ser>
          <c:idx val="1"/>
          <c:order val="1"/>
          <c:tx>
            <c:strRef>
              <c:f>Stabilność!$E$21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Stabilność!$E$22:$E$71</c:f>
              <c:numCache>
                <c:formatCode>0.00</c:formatCode>
                <c:ptCount val="50"/>
                <c:pt idx="0">
                  <c:v>50.11059999999997</c:v>
                </c:pt>
                <c:pt idx="1">
                  <c:v>50.11059999999997</c:v>
                </c:pt>
                <c:pt idx="2">
                  <c:v>50.11059999999997</c:v>
                </c:pt>
                <c:pt idx="3">
                  <c:v>50.11059999999997</c:v>
                </c:pt>
                <c:pt idx="4">
                  <c:v>50.11059999999997</c:v>
                </c:pt>
                <c:pt idx="5">
                  <c:v>50.11059999999997</c:v>
                </c:pt>
                <c:pt idx="6">
                  <c:v>50.11059999999997</c:v>
                </c:pt>
                <c:pt idx="7">
                  <c:v>50.11059999999997</c:v>
                </c:pt>
                <c:pt idx="8">
                  <c:v>50.11059999999997</c:v>
                </c:pt>
                <c:pt idx="9">
                  <c:v>50.11059999999997</c:v>
                </c:pt>
                <c:pt idx="10">
                  <c:v>50.11059999999997</c:v>
                </c:pt>
                <c:pt idx="11">
                  <c:v>50.11059999999997</c:v>
                </c:pt>
                <c:pt idx="12">
                  <c:v>50.11059999999997</c:v>
                </c:pt>
                <c:pt idx="13">
                  <c:v>50.11059999999997</c:v>
                </c:pt>
                <c:pt idx="14">
                  <c:v>50.11059999999997</c:v>
                </c:pt>
                <c:pt idx="15">
                  <c:v>50.11059999999997</c:v>
                </c:pt>
                <c:pt idx="16">
                  <c:v>50.11059999999997</c:v>
                </c:pt>
                <c:pt idx="17">
                  <c:v>50.11059999999997</c:v>
                </c:pt>
                <c:pt idx="18">
                  <c:v>50.11059999999997</c:v>
                </c:pt>
                <c:pt idx="19">
                  <c:v>50.11059999999997</c:v>
                </c:pt>
                <c:pt idx="20">
                  <c:v>50.11059999999997</c:v>
                </c:pt>
                <c:pt idx="21">
                  <c:v>50.11059999999997</c:v>
                </c:pt>
                <c:pt idx="22">
                  <c:v>50.11059999999997</c:v>
                </c:pt>
                <c:pt idx="23">
                  <c:v>50.11059999999997</c:v>
                </c:pt>
                <c:pt idx="24">
                  <c:v>50.11059999999997</c:v>
                </c:pt>
                <c:pt idx="25">
                  <c:v>50.11059999999997</c:v>
                </c:pt>
                <c:pt idx="26">
                  <c:v>50.11059999999997</c:v>
                </c:pt>
                <c:pt idx="27">
                  <c:v>50.11059999999997</c:v>
                </c:pt>
                <c:pt idx="28">
                  <c:v>50.11059999999997</c:v>
                </c:pt>
                <c:pt idx="29">
                  <c:v>50.11059999999997</c:v>
                </c:pt>
                <c:pt idx="30">
                  <c:v>50.11059999999997</c:v>
                </c:pt>
                <c:pt idx="31">
                  <c:v>50.11059999999997</c:v>
                </c:pt>
                <c:pt idx="32">
                  <c:v>50.11059999999997</c:v>
                </c:pt>
                <c:pt idx="33">
                  <c:v>50.11059999999997</c:v>
                </c:pt>
                <c:pt idx="34">
                  <c:v>50.11059999999997</c:v>
                </c:pt>
                <c:pt idx="35">
                  <c:v>50.11059999999997</c:v>
                </c:pt>
                <c:pt idx="36">
                  <c:v>50.11059999999997</c:v>
                </c:pt>
                <c:pt idx="37">
                  <c:v>50.11059999999997</c:v>
                </c:pt>
                <c:pt idx="38">
                  <c:v>50.11059999999997</c:v>
                </c:pt>
                <c:pt idx="39">
                  <c:v>50.11059999999997</c:v>
                </c:pt>
                <c:pt idx="40">
                  <c:v>50.11059999999997</c:v>
                </c:pt>
                <c:pt idx="41">
                  <c:v>50.11059999999997</c:v>
                </c:pt>
                <c:pt idx="42">
                  <c:v>50.11059999999997</c:v>
                </c:pt>
                <c:pt idx="43">
                  <c:v>50.11059999999997</c:v>
                </c:pt>
                <c:pt idx="44">
                  <c:v>50.11059999999997</c:v>
                </c:pt>
                <c:pt idx="45">
                  <c:v>50.11059999999997</c:v>
                </c:pt>
                <c:pt idx="46">
                  <c:v>50.11059999999997</c:v>
                </c:pt>
                <c:pt idx="47">
                  <c:v>50.11059999999997</c:v>
                </c:pt>
                <c:pt idx="48">
                  <c:v>50.11059999999997</c:v>
                </c:pt>
                <c:pt idx="49">
                  <c:v>50.11059999999997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8-4D3C-B0BC-33261C20808C}"/>
            </c:ext>
          </c:extLst>
        </c:ser>
        <c:ser>
          <c:idx val="2"/>
          <c:order val="2"/>
          <c:tx>
            <c:strRef>
              <c:f>Stabilność!$F$21</c:f>
              <c:strCache>
                <c:ptCount val="1"/>
                <c:pt idx="0">
                  <c:v>LCL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Stabilność!$F$22:$F$71</c:f>
              <c:numCache>
                <c:formatCode>0.00</c:formatCode>
                <c:ptCount val="50"/>
                <c:pt idx="0">
                  <c:v>50.069725068807372</c:v>
                </c:pt>
                <c:pt idx="1">
                  <c:v>50.069725068807372</c:v>
                </c:pt>
                <c:pt idx="2">
                  <c:v>50.069725068807372</c:v>
                </c:pt>
                <c:pt idx="3">
                  <c:v>50.069725068807372</c:v>
                </c:pt>
                <c:pt idx="4">
                  <c:v>50.069725068807372</c:v>
                </c:pt>
                <c:pt idx="5">
                  <c:v>50.069725068807372</c:v>
                </c:pt>
                <c:pt idx="6">
                  <c:v>50.069725068807372</c:v>
                </c:pt>
                <c:pt idx="7">
                  <c:v>50.069725068807372</c:v>
                </c:pt>
                <c:pt idx="8">
                  <c:v>50.069725068807372</c:v>
                </c:pt>
                <c:pt idx="9">
                  <c:v>50.069725068807372</c:v>
                </c:pt>
                <c:pt idx="10">
                  <c:v>50.069725068807372</c:v>
                </c:pt>
                <c:pt idx="11">
                  <c:v>50.069725068807372</c:v>
                </c:pt>
                <c:pt idx="12">
                  <c:v>50.069725068807372</c:v>
                </c:pt>
                <c:pt idx="13">
                  <c:v>50.069725068807372</c:v>
                </c:pt>
                <c:pt idx="14">
                  <c:v>50.069725068807372</c:v>
                </c:pt>
                <c:pt idx="15">
                  <c:v>50.069725068807372</c:v>
                </c:pt>
                <c:pt idx="16">
                  <c:v>50.069725068807372</c:v>
                </c:pt>
                <c:pt idx="17">
                  <c:v>50.069725068807372</c:v>
                </c:pt>
                <c:pt idx="18">
                  <c:v>50.069725068807372</c:v>
                </c:pt>
                <c:pt idx="19">
                  <c:v>50.069725068807372</c:v>
                </c:pt>
                <c:pt idx="20">
                  <c:v>50.069725068807372</c:v>
                </c:pt>
                <c:pt idx="21">
                  <c:v>50.069725068807372</c:v>
                </c:pt>
                <c:pt idx="22">
                  <c:v>50.069725068807372</c:v>
                </c:pt>
                <c:pt idx="23">
                  <c:v>50.069725068807372</c:v>
                </c:pt>
                <c:pt idx="24">
                  <c:v>50.069725068807372</c:v>
                </c:pt>
                <c:pt idx="25">
                  <c:v>50.069725068807372</c:v>
                </c:pt>
                <c:pt idx="26">
                  <c:v>50.069725068807372</c:v>
                </c:pt>
                <c:pt idx="27">
                  <c:v>50.069725068807372</c:v>
                </c:pt>
                <c:pt idx="28">
                  <c:v>50.069725068807372</c:v>
                </c:pt>
                <c:pt idx="29">
                  <c:v>50.069725068807372</c:v>
                </c:pt>
                <c:pt idx="30">
                  <c:v>50.069725068807372</c:v>
                </c:pt>
                <c:pt idx="31">
                  <c:v>50.069725068807372</c:v>
                </c:pt>
                <c:pt idx="32">
                  <c:v>50.069725068807372</c:v>
                </c:pt>
                <c:pt idx="33">
                  <c:v>50.069725068807372</c:v>
                </c:pt>
                <c:pt idx="34">
                  <c:v>50.069725068807372</c:v>
                </c:pt>
                <c:pt idx="35">
                  <c:v>50.069725068807372</c:v>
                </c:pt>
                <c:pt idx="36">
                  <c:v>50.069725068807372</c:v>
                </c:pt>
                <c:pt idx="37">
                  <c:v>50.069725068807372</c:v>
                </c:pt>
                <c:pt idx="38">
                  <c:v>50.069725068807372</c:v>
                </c:pt>
                <c:pt idx="39">
                  <c:v>50.069725068807372</c:v>
                </c:pt>
                <c:pt idx="40">
                  <c:v>50.069725068807372</c:v>
                </c:pt>
                <c:pt idx="41">
                  <c:v>50.069725068807372</c:v>
                </c:pt>
                <c:pt idx="42">
                  <c:v>50.069725068807372</c:v>
                </c:pt>
                <c:pt idx="43">
                  <c:v>50.069725068807372</c:v>
                </c:pt>
                <c:pt idx="44">
                  <c:v>50.069725068807372</c:v>
                </c:pt>
                <c:pt idx="45">
                  <c:v>50.069725068807372</c:v>
                </c:pt>
                <c:pt idx="46">
                  <c:v>50.069725068807372</c:v>
                </c:pt>
                <c:pt idx="47">
                  <c:v>50.069725068807372</c:v>
                </c:pt>
                <c:pt idx="48">
                  <c:v>50.069725068807372</c:v>
                </c:pt>
                <c:pt idx="49">
                  <c:v>50.069725068807372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8-4D3C-B0BC-33261C20808C}"/>
            </c:ext>
          </c:extLst>
        </c:ser>
        <c:ser>
          <c:idx val="3"/>
          <c:order val="3"/>
          <c:tx>
            <c:strRef>
              <c:f>Stabilność!$G$21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Stabilność!$G$22:$G$71</c:f>
              <c:numCache>
                <c:formatCode>0.00</c:formatCode>
                <c:ptCount val="50"/>
                <c:pt idx="0">
                  <c:v>50.151474931192567</c:v>
                </c:pt>
                <c:pt idx="1">
                  <c:v>50.151474931192567</c:v>
                </c:pt>
                <c:pt idx="2">
                  <c:v>50.151474931192567</c:v>
                </c:pt>
                <c:pt idx="3">
                  <c:v>50.151474931192567</c:v>
                </c:pt>
                <c:pt idx="4">
                  <c:v>50.151474931192567</c:v>
                </c:pt>
                <c:pt idx="5">
                  <c:v>50.151474931192567</c:v>
                </c:pt>
                <c:pt idx="6">
                  <c:v>50.151474931192567</c:v>
                </c:pt>
                <c:pt idx="7">
                  <c:v>50.151474931192567</c:v>
                </c:pt>
                <c:pt idx="8">
                  <c:v>50.151474931192567</c:v>
                </c:pt>
                <c:pt idx="9">
                  <c:v>50.151474931192567</c:v>
                </c:pt>
                <c:pt idx="10">
                  <c:v>50.151474931192567</c:v>
                </c:pt>
                <c:pt idx="11">
                  <c:v>50.151474931192567</c:v>
                </c:pt>
                <c:pt idx="12">
                  <c:v>50.151474931192567</c:v>
                </c:pt>
                <c:pt idx="13">
                  <c:v>50.151474931192567</c:v>
                </c:pt>
                <c:pt idx="14">
                  <c:v>50.151474931192567</c:v>
                </c:pt>
                <c:pt idx="15">
                  <c:v>50.151474931192567</c:v>
                </c:pt>
                <c:pt idx="16">
                  <c:v>50.151474931192567</c:v>
                </c:pt>
                <c:pt idx="17">
                  <c:v>50.151474931192567</c:v>
                </c:pt>
                <c:pt idx="18">
                  <c:v>50.151474931192567</c:v>
                </c:pt>
                <c:pt idx="19">
                  <c:v>50.151474931192567</c:v>
                </c:pt>
                <c:pt idx="20">
                  <c:v>50.151474931192567</c:v>
                </c:pt>
                <c:pt idx="21">
                  <c:v>50.151474931192567</c:v>
                </c:pt>
                <c:pt idx="22">
                  <c:v>50.151474931192567</c:v>
                </c:pt>
                <c:pt idx="23">
                  <c:v>50.151474931192567</c:v>
                </c:pt>
                <c:pt idx="24">
                  <c:v>50.151474931192567</c:v>
                </c:pt>
                <c:pt idx="25">
                  <c:v>50.151474931192567</c:v>
                </c:pt>
                <c:pt idx="26">
                  <c:v>50.151474931192567</c:v>
                </c:pt>
                <c:pt idx="27">
                  <c:v>50.151474931192567</c:v>
                </c:pt>
                <c:pt idx="28">
                  <c:v>50.151474931192567</c:v>
                </c:pt>
                <c:pt idx="29">
                  <c:v>50.151474931192567</c:v>
                </c:pt>
                <c:pt idx="30">
                  <c:v>50.151474931192567</c:v>
                </c:pt>
                <c:pt idx="31">
                  <c:v>50.151474931192567</c:v>
                </c:pt>
                <c:pt idx="32">
                  <c:v>50.151474931192567</c:v>
                </c:pt>
                <c:pt idx="33">
                  <c:v>50.151474931192567</c:v>
                </c:pt>
                <c:pt idx="34">
                  <c:v>50.151474931192567</c:v>
                </c:pt>
                <c:pt idx="35">
                  <c:v>50.151474931192567</c:v>
                </c:pt>
                <c:pt idx="36">
                  <c:v>50.151474931192567</c:v>
                </c:pt>
                <c:pt idx="37">
                  <c:v>50.151474931192567</c:v>
                </c:pt>
                <c:pt idx="38">
                  <c:v>50.151474931192567</c:v>
                </c:pt>
                <c:pt idx="39">
                  <c:v>50.151474931192567</c:v>
                </c:pt>
                <c:pt idx="40">
                  <c:v>50.151474931192567</c:v>
                </c:pt>
                <c:pt idx="41">
                  <c:v>50.151474931192567</c:v>
                </c:pt>
                <c:pt idx="42">
                  <c:v>50.151474931192567</c:v>
                </c:pt>
                <c:pt idx="43">
                  <c:v>50.151474931192567</c:v>
                </c:pt>
                <c:pt idx="44">
                  <c:v>50.151474931192567</c:v>
                </c:pt>
                <c:pt idx="45">
                  <c:v>50.151474931192567</c:v>
                </c:pt>
                <c:pt idx="46">
                  <c:v>50.151474931192567</c:v>
                </c:pt>
                <c:pt idx="47">
                  <c:v>50.151474931192567</c:v>
                </c:pt>
                <c:pt idx="48">
                  <c:v>50.151474931192567</c:v>
                </c:pt>
                <c:pt idx="49">
                  <c:v>50.151474931192567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8-4D3C-B0BC-33261C20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9855"/>
        <c:axId val="16012735"/>
      </c:lineChart>
      <c:catAx>
        <c:axId val="160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735"/>
        <c:crosses val="autoZero"/>
        <c:auto val="1"/>
        <c:lblAlgn val="ctr"/>
        <c:lblOffset val="100"/>
        <c:noMultiLvlLbl val="0"/>
      </c:catAx>
      <c:valAx>
        <c:axId val="16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20</xdr:row>
      <xdr:rowOff>8964</xdr:rowOff>
    </xdr:from>
    <xdr:to>
      <xdr:col>6</xdr:col>
      <xdr:colOff>457882</xdr:colOff>
      <xdr:row>28</xdr:row>
      <xdr:rowOff>100868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5359C63-3DB4-42CF-A78B-C2C138D31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657599"/>
          <a:ext cx="2286682" cy="1526257"/>
        </a:xfrm>
        <a:prstGeom prst="rect">
          <a:avLst/>
        </a:prstGeom>
      </xdr:spPr>
    </xdr:pic>
    <xdr:clientData/>
  </xdr:twoCellAnchor>
  <xdr:twoCellAnchor editAs="oneCell">
    <xdr:from>
      <xdr:col>2</xdr:col>
      <xdr:colOff>600635</xdr:colOff>
      <xdr:row>32</xdr:row>
      <xdr:rowOff>62753</xdr:rowOff>
    </xdr:from>
    <xdr:to>
      <xdr:col>11</xdr:col>
      <xdr:colOff>281043</xdr:colOff>
      <xdr:row>44</xdr:row>
      <xdr:rowOff>162012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35E32D-38A0-4EB0-BD84-9F37F0BA1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835" y="5862918"/>
          <a:ext cx="5166808" cy="2250788"/>
        </a:xfrm>
        <a:prstGeom prst="rect">
          <a:avLst/>
        </a:prstGeom>
      </xdr:spPr>
    </xdr:pic>
    <xdr:clientData/>
  </xdr:twoCellAnchor>
  <xdr:twoCellAnchor editAs="oneCell">
    <xdr:from>
      <xdr:col>2</xdr:col>
      <xdr:colOff>555812</xdr:colOff>
      <xdr:row>53</xdr:row>
      <xdr:rowOff>17931</xdr:rowOff>
    </xdr:from>
    <xdr:to>
      <xdr:col>17</xdr:col>
      <xdr:colOff>225027</xdr:colOff>
      <xdr:row>65</xdr:row>
      <xdr:rowOff>39209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776B230-79B4-4EED-A375-7BD4906A2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012" y="9583272"/>
          <a:ext cx="8813215" cy="2172808"/>
        </a:xfrm>
        <a:prstGeom prst="rect">
          <a:avLst/>
        </a:prstGeom>
      </xdr:spPr>
    </xdr:pic>
    <xdr:clientData/>
  </xdr:twoCellAnchor>
  <xdr:twoCellAnchor>
    <xdr:from>
      <xdr:col>23</xdr:col>
      <xdr:colOff>246529</xdr:colOff>
      <xdr:row>14</xdr:row>
      <xdr:rowOff>89645</xdr:rowOff>
    </xdr:from>
    <xdr:to>
      <xdr:col>36</xdr:col>
      <xdr:colOff>493058</xdr:colOff>
      <xdr:row>38</xdr:row>
      <xdr:rowOff>107576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277BBC-540F-5127-A246-E0F34DE1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131716</xdr:colOff>
      <xdr:row>22</xdr:row>
      <xdr:rowOff>99060</xdr:rowOff>
    </xdr:from>
    <xdr:to>
      <xdr:col>20</xdr:col>
      <xdr:colOff>297180</xdr:colOff>
      <xdr:row>43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408AE-BCA6-AB83-CB75-32D8935D7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24</xdr:row>
      <xdr:rowOff>99060</xdr:rowOff>
    </xdr:from>
    <xdr:to>
      <xdr:col>19</xdr:col>
      <xdr:colOff>434340</xdr:colOff>
      <xdr:row>48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51BBE-8E49-7D53-043C-C3EB868F2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8A49-D851-4522-BCA3-11F56E8F07FE}">
  <dimension ref="C8:D13"/>
  <sheetViews>
    <sheetView tabSelected="1" zoomScale="85" zoomScaleNormal="85" workbookViewId="0">
      <selection activeCell="G19" sqref="G19"/>
    </sheetView>
  </sheetViews>
  <sheetFormatPr defaultRowHeight="14.4" x14ac:dyDescent="0.3"/>
  <sheetData>
    <row r="8" spans="3:4" x14ac:dyDescent="0.3">
      <c r="C8" s="10" t="s">
        <v>20</v>
      </c>
      <c r="D8" t="s">
        <v>34</v>
      </c>
    </row>
    <row r="9" spans="3:4" x14ac:dyDescent="0.3">
      <c r="C9" s="10"/>
      <c r="D9" t="s">
        <v>35</v>
      </c>
    </row>
    <row r="10" spans="3:4" x14ac:dyDescent="0.3">
      <c r="D10" t="s">
        <v>1</v>
      </c>
    </row>
    <row r="11" spans="3:4" x14ac:dyDescent="0.3">
      <c r="D11" t="s">
        <v>59</v>
      </c>
    </row>
    <row r="12" spans="3:4" x14ac:dyDescent="0.3">
      <c r="D12" t="s">
        <v>60</v>
      </c>
    </row>
    <row r="13" spans="3:4" x14ac:dyDescent="0.3">
      <c r="D13" t="s">
        <v>3</v>
      </c>
    </row>
  </sheetData>
  <mergeCells count="1"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BAFD-8CA7-4DD6-97AB-6F2CB31CEBED}">
  <dimension ref="D2:AG68"/>
  <sheetViews>
    <sheetView zoomScale="85" zoomScaleNormal="85" workbookViewId="0">
      <selection activeCell="D10" sqref="D10"/>
    </sheetView>
  </sheetViews>
  <sheetFormatPr defaultRowHeight="14.4" x14ac:dyDescent="0.3"/>
  <sheetData>
    <row r="2" spans="4:33" x14ac:dyDescent="0.3">
      <c r="L2" s="20" t="s">
        <v>32</v>
      </c>
      <c r="M2" s="20"/>
      <c r="N2" s="20"/>
      <c r="O2" s="20"/>
      <c r="P2" s="20"/>
      <c r="Q2" s="20"/>
      <c r="R2" s="20"/>
      <c r="S2" s="20"/>
      <c r="T2" s="20"/>
    </row>
    <row r="3" spans="4:33" x14ac:dyDescent="0.3">
      <c r="L3" s="20"/>
      <c r="M3" s="20"/>
      <c r="N3" s="20"/>
      <c r="O3" s="20"/>
      <c r="P3" s="20"/>
      <c r="Q3" s="20"/>
      <c r="R3" s="20"/>
      <c r="S3" s="20"/>
      <c r="T3" s="20"/>
    </row>
    <row r="4" spans="4:33" x14ac:dyDescent="0.3">
      <c r="L4" s="20"/>
      <c r="M4" s="20"/>
      <c r="N4" s="20"/>
      <c r="O4" s="20"/>
      <c r="P4" s="20"/>
      <c r="Q4" s="20"/>
      <c r="R4" s="20"/>
      <c r="S4" s="20"/>
      <c r="T4" s="20"/>
    </row>
    <row r="5" spans="4:33" x14ac:dyDescent="0.3">
      <c r="L5" s="20"/>
      <c r="M5" s="20"/>
      <c r="N5" s="20"/>
      <c r="O5" s="20"/>
      <c r="P5" s="20"/>
      <c r="Q5" s="20"/>
      <c r="R5" s="20"/>
      <c r="S5" s="20"/>
      <c r="T5" s="20"/>
    </row>
    <row r="7" spans="4:33" ht="15" thickBot="1" x14ac:dyDescent="0.35"/>
    <row r="8" spans="4:33" ht="15" thickTop="1" x14ac:dyDescent="0.3">
      <c r="D8" s="20" t="s">
        <v>31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S8" s="26" t="s">
        <v>25</v>
      </c>
      <c r="T8" s="27"/>
      <c r="U8" s="27"/>
      <c r="V8" s="9">
        <v>50.110999999999997</v>
      </c>
      <c r="W8" s="4" t="s">
        <v>9</v>
      </c>
      <c r="Y8" s="13" t="s">
        <v>12</v>
      </c>
      <c r="Z8" s="13"/>
      <c r="AA8" s="13"/>
      <c r="AB8">
        <f>AVERAGE(U16:U65)</f>
        <v>50.11059999999997</v>
      </c>
      <c r="AD8" s="24" t="s">
        <v>15</v>
      </c>
      <c r="AE8" s="25"/>
      <c r="AF8" s="25"/>
      <c r="AG8" s="23">
        <f>((V12/100)*V11)/(6*AB9)</f>
        <v>2.421898862646592</v>
      </c>
    </row>
    <row r="9" spans="4:33" x14ac:dyDescent="0.3"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S9" s="19" t="s">
        <v>17</v>
      </c>
      <c r="T9" s="13"/>
      <c r="U9" s="13"/>
      <c r="V9" s="9">
        <v>50.5</v>
      </c>
      <c r="W9" s="6" t="s">
        <v>9</v>
      </c>
      <c r="Y9" s="13" t="s">
        <v>13</v>
      </c>
      <c r="Z9" s="13"/>
      <c r="AA9" s="13"/>
      <c r="AB9">
        <f>_xlfn.STDEV.S(U16:U65)</f>
        <v>1.376330525086728E-2</v>
      </c>
      <c r="AD9" s="14"/>
      <c r="AE9" s="15"/>
      <c r="AF9" s="15"/>
      <c r="AG9" s="21"/>
    </row>
    <row r="10" spans="4:33" ht="15" customHeight="1" x14ac:dyDescent="0.3">
      <c r="D10" t="s">
        <v>5</v>
      </c>
      <c r="S10" s="5" t="s">
        <v>18</v>
      </c>
      <c r="T10" s="2"/>
      <c r="U10" s="2"/>
      <c r="V10" s="9">
        <v>49.5</v>
      </c>
      <c r="W10" s="6" t="s">
        <v>9</v>
      </c>
      <c r="Y10" s="13" t="s">
        <v>21</v>
      </c>
      <c r="Z10" s="13"/>
      <c r="AA10" s="13"/>
      <c r="AB10" s="8">
        <v>1.33</v>
      </c>
      <c r="AD10" s="14" t="s">
        <v>16</v>
      </c>
      <c r="AE10" s="15"/>
      <c r="AF10" s="15"/>
      <c r="AG10" s="21">
        <f>(((V12/200)*V11)-ABS(AB8-V8))/(3*AB9)</f>
        <v>2.4122112671953402</v>
      </c>
    </row>
    <row r="11" spans="4:33" ht="15" customHeight="1" thickBot="1" x14ac:dyDescent="0.35">
      <c r="D11" t="s">
        <v>28</v>
      </c>
      <c r="S11" s="19" t="s">
        <v>11</v>
      </c>
      <c r="T11" s="13"/>
      <c r="U11" s="13"/>
      <c r="V11">
        <f>ABS(V9-V10)</f>
        <v>1</v>
      </c>
      <c r="W11" s="6" t="s">
        <v>9</v>
      </c>
      <c r="AD11" s="16"/>
      <c r="AE11" s="17"/>
      <c r="AF11" s="17"/>
      <c r="AG11" s="22"/>
    </row>
    <row r="12" spans="4:33" ht="15.6" thickTop="1" thickBot="1" x14ac:dyDescent="0.35">
      <c r="D12" t="s">
        <v>30</v>
      </c>
      <c r="S12" s="11" t="s">
        <v>14</v>
      </c>
      <c r="T12" s="12"/>
      <c r="U12" s="12"/>
      <c r="V12" s="9">
        <v>20</v>
      </c>
      <c r="W12" s="7"/>
    </row>
    <row r="13" spans="4:33" ht="15" thickTop="1" x14ac:dyDescent="0.3">
      <c r="D13" t="s">
        <v>29</v>
      </c>
    </row>
    <row r="14" spans="4:33" x14ac:dyDescent="0.3">
      <c r="D14" t="s">
        <v>33</v>
      </c>
      <c r="S14" s="1"/>
      <c r="T14" s="1"/>
      <c r="U14" s="1"/>
    </row>
    <row r="15" spans="4:33" x14ac:dyDescent="0.3">
      <c r="S15" s="13" t="s">
        <v>19</v>
      </c>
      <c r="T15" s="13"/>
      <c r="U15" s="13"/>
      <c r="V15" s="3"/>
      <c r="W15" s="3"/>
    </row>
    <row r="16" spans="4:33" x14ac:dyDescent="0.3">
      <c r="D16" s="20" t="s">
        <v>26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U16">
        <v>50.11</v>
      </c>
    </row>
    <row r="17" spans="4:21" x14ac:dyDescent="0.3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U17">
        <v>50.1</v>
      </c>
    </row>
    <row r="18" spans="4:21" x14ac:dyDescent="0.3">
      <c r="U18">
        <v>50.1</v>
      </c>
    </row>
    <row r="19" spans="4:21" x14ac:dyDescent="0.3">
      <c r="U19">
        <v>50.1</v>
      </c>
    </row>
    <row r="20" spans="4:21" x14ac:dyDescent="0.3">
      <c r="D20" t="s">
        <v>4</v>
      </c>
      <c r="U20">
        <v>50.19</v>
      </c>
    </row>
    <row r="21" spans="4:21" x14ac:dyDescent="0.3">
      <c r="U21">
        <v>50.11</v>
      </c>
    </row>
    <row r="22" spans="4:21" x14ac:dyDescent="0.3">
      <c r="U22">
        <v>50.11</v>
      </c>
    </row>
    <row r="23" spans="4:21" x14ac:dyDescent="0.3">
      <c r="H23" t="s">
        <v>24</v>
      </c>
      <c r="U23">
        <v>50.11</v>
      </c>
    </row>
    <row r="24" spans="4:21" x14ac:dyDescent="0.3">
      <c r="H24" t="s">
        <v>22</v>
      </c>
      <c r="U24">
        <v>50.11</v>
      </c>
    </row>
    <row r="25" spans="4:21" x14ac:dyDescent="0.3">
      <c r="U25">
        <v>50.14</v>
      </c>
    </row>
    <row r="26" spans="4:21" x14ac:dyDescent="0.3">
      <c r="U26">
        <v>50.11</v>
      </c>
    </row>
    <row r="27" spans="4:21" x14ac:dyDescent="0.3">
      <c r="U27">
        <v>50.11</v>
      </c>
    </row>
    <row r="28" spans="4:21" x14ac:dyDescent="0.3">
      <c r="U28">
        <v>50.11</v>
      </c>
    </row>
    <row r="29" spans="4:21" x14ac:dyDescent="0.3">
      <c r="U29">
        <v>50.1</v>
      </c>
    </row>
    <row r="30" spans="4:21" x14ac:dyDescent="0.3">
      <c r="U30">
        <v>50.11</v>
      </c>
    </row>
    <row r="31" spans="4:21" x14ac:dyDescent="0.3">
      <c r="U31">
        <v>50.11</v>
      </c>
    </row>
    <row r="32" spans="4:21" x14ac:dyDescent="0.3">
      <c r="D32" t="s">
        <v>0</v>
      </c>
      <c r="U32">
        <v>50.1</v>
      </c>
    </row>
    <row r="33" spans="4:21" x14ac:dyDescent="0.3">
      <c r="U33">
        <v>50.1</v>
      </c>
    </row>
    <row r="34" spans="4:21" x14ac:dyDescent="0.3">
      <c r="U34">
        <v>50.1</v>
      </c>
    </row>
    <row r="35" spans="4:21" x14ac:dyDescent="0.3">
      <c r="M35" t="s">
        <v>24</v>
      </c>
      <c r="U35">
        <v>50.11</v>
      </c>
    </row>
    <row r="36" spans="4:21" x14ac:dyDescent="0.3">
      <c r="M36" t="s">
        <v>23</v>
      </c>
      <c r="U36">
        <v>50.11</v>
      </c>
    </row>
    <row r="37" spans="4:21" x14ac:dyDescent="0.3">
      <c r="U37">
        <v>50.11</v>
      </c>
    </row>
    <row r="38" spans="4:21" x14ac:dyDescent="0.3">
      <c r="U38">
        <v>50.1</v>
      </c>
    </row>
    <row r="39" spans="4:21" x14ac:dyDescent="0.3">
      <c r="U39">
        <v>50.11</v>
      </c>
    </row>
    <row r="40" spans="4:21" x14ac:dyDescent="0.3">
      <c r="U40">
        <v>50.12</v>
      </c>
    </row>
    <row r="41" spans="4:21" x14ac:dyDescent="0.3">
      <c r="U41">
        <v>50.11</v>
      </c>
    </row>
    <row r="42" spans="4:21" x14ac:dyDescent="0.3">
      <c r="U42">
        <v>50.11</v>
      </c>
    </row>
    <row r="43" spans="4:21" x14ac:dyDescent="0.3">
      <c r="U43">
        <v>50.12</v>
      </c>
    </row>
    <row r="44" spans="4:21" x14ac:dyDescent="0.3">
      <c r="U44">
        <v>50.1</v>
      </c>
    </row>
    <row r="45" spans="4:21" x14ac:dyDescent="0.3">
      <c r="U45">
        <v>50.12</v>
      </c>
    </row>
    <row r="46" spans="4:21" x14ac:dyDescent="0.3">
      <c r="U46">
        <v>50.11</v>
      </c>
    </row>
    <row r="47" spans="4:21" x14ac:dyDescent="0.3">
      <c r="U47">
        <v>50.11</v>
      </c>
    </row>
    <row r="48" spans="4:21" x14ac:dyDescent="0.3">
      <c r="D48" s="18" t="s">
        <v>10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U48">
        <v>50.1</v>
      </c>
    </row>
    <row r="49" spans="4:21" ht="14.4" customHeight="1" x14ac:dyDescent="0.3"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U49">
        <v>50.1</v>
      </c>
    </row>
    <row r="50" spans="4:21" x14ac:dyDescent="0.3">
      <c r="D50" t="s">
        <v>27</v>
      </c>
      <c r="U50">
        <v>50.11</v>
      </c>
    </row>
    <row r="51" spans="4:21" x14ac:dyDescent="0.3">
      <c r="D51" t="s">
        <v>6</v>
      </c>
      <c r="U51">
        <v>50.11</v>
      </c>
    </row>
    <row r="52" spans="4:21" x14ac:dyDescent="0.3">
      <c r="D52" t="s">
        <v>7</v>
      </c>
      <c r="U52">
        <v>50.12</v>
      </c>
    </row>
    <row r="53" spans="4:21" x14ac:dyDescent="0.3">
      <c r="D53" t="s">
        <v>45</v>
      </c>
      <c r="U53">
        <v>50.11</v>
      </c>
    </row>
    <row r="54" spans="4:21" x14ac:dyDescent="0.3">
      <c r="U54">
        <v>50.1</v>
      </c>
    </row>
    <row r="55" spans="4:21" x14ac:dyDescent="0.3">
      <c r="U55">
        <v>50.11</v>
      </c>
    </row>
    <row r="56" spans="4:21" x14ac:dyDescent="0.3">
      <c r="U56">
        <v>50.11</v>
      </c>
    </row>
    <row r="57" spans="4:21" x14ac:dyDescent="0.3">
      <c r="U57">
        <v>50.11</v>
      </c>
    </row>
    <row r="58" spans="4:21" x14ac:dyDescent="0.3">
      <c r="U58">
        <v>50.1</v>
      </c>
    </row>
    <row r="59" spans="4:21" x14ac:dyDescent="0.3">
      <c r="U59">
        <v>50.11</v>
      </c>
    </row>
    <row r="60" spans="4:21" x14ac:dyDescent="0.3">
      <c r="U60">
        <v>50.12</v>
      </c>
    </row>
    <row r="61" spans="4:21" x14ac:dyDescent="0.3">
      <c r="U61">
        <v>50.11</v>
      </c>
    </row>
    <row r="62" spans="4:21" x14ac:dyDescent="0.3">
      <c r="U62">
        <v>50.1</v>
      </c>
    </row>
    <row r="63" spans="4:21" x14ac:dyDescent="0.3">
      <c r="U63">
        <v>50.12</v>
      </c>
    </row>
    <row r="64" spans="4:21" x14ac:dyDescent="0.3">
      <c r="U64">
        <v>50.11</v>
      </c>
    </row>
    <row r="65" spans="4:21" x14ac:dyDescent="0.3">
      <c r="U65">
        <v>50.11</v>
      </c>
    </row>
    <row r="68" spans="4:21" x14ac:dyDescent="0.3">
      <c r="D68" t="s">
        <v>8</v>
      </c>
    </row>
  </sheetData>
  <mergeCells count="16">
    <mergeCell ref="AG10:AG11"/>
    <mergeCell ref="AG8:AG9"/>
    <mergeCell ref="AD8:AF9"/>
    <mergeCell ref="D8:P9"/>
    <mergeCell ref="L2:T5"/>
    <mergeCell ref="S8:U8"/>
    <mergeCell ref="Y8:AA8"/>
    <mergeCell ref="Y9:AA9"/>
    <mergeCell ref="S9:U9"/>
    <mergeCell ref="S12:U12"/>
    <mergeCell ref="Y10:AA10"/>
    <mergeCell ref="AD10:AF11"/>
    <mergeCell ref="D48:P49"/>
    <mergeCell ref="S15:U15"/>
    <mergeCell ref="S11:U11"/>
    <mergeCell ref="D16:O17"/>
  </mergeCells>
  <conditionalFormatting sqref="AG8 AG10">
    <cfRule type="cellIs" dxfId="6" priority="1" operator="equal">
      <formula>$AB$10</formula>
    </cfRule>
    <cfRule type="cellIs" dxfId="5" priority="2" operator="lessThan">
      <formula>$AB$10</formula>
    </cfRule>
  </conditionalFormatting>
  <conditionalFormatting sqref="AG8">
    <cfRule type="cellIs" dxfId="4" priority="4" operator="greaterThan">
      <formula>$AB$10</formula>
    </cfRule>
  </conditionalFormatting>
  <conditionalFormatting sqref="AG10">
    <cfRule type="cellIs" dxfId="3" priority="3" operator="greaterThan">
      <formula>$AB$10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DDD2-1069-499F-AC65-90E91BAD20B4}">
  <dimension ref="D2:P127"/>
  <sheetViews>
    <sheetView zoomScaleNormal="100" workbookViewId="0">
      <selection activeCell="G19" sqref="G19"/>
    </sheetView>
  </sheetViews>
  <sheetFormatPr defaultRowHeight="14.4" x14ac:dyDescent="0.3"/>
  <cols>
    <col min="5" max="5" width="17.33203125" customWidth="1"/>
    <col min="7" max="7" width="14.6640625" customWidth="1"/>
    <col min="8" max="8" width="16.5546875" customWidth="1"/>
    <col min="9" max="9" width="12" customWidth="1"/>
    <col min="10" max="10" width="8.88671875" customWidth="1"/>
    <col min="11" max="11" width="10.88671875" customWidth="1"/>
    <col min="14" max="14" width="12" bestFit="1" customWidth="1"/>
  </cols>
  <sheetData>
    <row r="2" spans="4:16" x14ac:dyDescent="0.3">
      <c r="H2" s="20" t="s">
        <v>58</v>
      </c>
      <c r="I2" s="20"/>
      <c r="J2" s="20"/>
      <c r="K2" s="20"/>
      <c r="L2" s="20"/>
      <c r="M2" s="20"/>
      <c r="N2" s="20"/>
      <c r="O2" s="20"/>
      <c r="P2" s="20"/>
    </row>
    <row r="3" spans="4:16" x14ac:dyDescent="0.3">
      <c r="H3" s="20"/>
      <c r="I3" s="20"/>
      <c r="J3" s="20"/>
      <c r="K3" s="20"/>
      <c r="L3" s="20"/>
      <c r="M3" s="20"/>
      <c r="N3" s="20"/>
      <c r="O3" s="20"/>
      <c r="P3" s="20"/>
    </row>
    <row r="4" spans="4:16" x14ac:dyDescent="0.3">
      <c r="H4" s="20"/>
      <c r="I4" s="20"/>
      <c r="J4" s="20"/>
      <c r="K4" s="20"/>
      <c r="L4" s="20"/>
      <c r="M4" s="20"/>
      <c r="N4" s="20"/>
      <c r="O4" s="20"/>
      <c r="P4" s="20"/>
    </row>
    <row r="5" spans="4:16" x14ac:dyDescent="0.3">
      <c r="H5" s="20"/>
      <c r="I5" s="20"/>
      <c r="J5" s="20"/>
      <c r="K5" s="20"/>
      <c r="L5" s="20"/>
      <c r="M5" s="20"/>
      <c r="N5" s="20"/>
      <c r="O5" s="20"/>
      <c r="P5" s="20"/>
    </row>
    <row r="6" spans="4:16" x14ac:dyDescent="0.3">
      <c r="D6" t="s">
        <v>61</v>
      </c>
    </row>
    <row r="8" spans="4:16" x14ac:dyDescent="0.3">
      <c r="D8" s="20" t="s">
        <v>31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4:16" x14ac:dyDescent="0.3"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4:16" x14ac:dyDescent="0.3">
      <c r="D10" t="s">
        <v>62</v>
      </c>
    </row>
    <row r="11" spans="4:16" x14ac:dyDescent="0.3">
      <c r="D11" t="s">
        <v>63</v>
      </c>
    </row>
    <row r="12" spans="4:16" x14ac:dyDescent="0.3">
      <c r="D12" t="s">
        <v>64</v>
      </c>
    </row>
    <row r="13" spans="4:16" x14ac:dyDescent="0.3">
      <c r="D13" t="s">
        <v>65</v>
      </c>
    </row>
    <row r="14" spans="4:16" x14ac:dyDescent="0.3">
      <c r="D14" t="s">
        <v>68</v>
      </c>
    </row>
    <row r="15" spans="4:16" x14ac:dyDescent="0.3">
      <c r="D15" t="s">
        <v>67</v>
      </c>
    </row>
    <row r="16" spans="4:16" x14ac:dyDescent="0.3">
      <c r="D16" t="s">
        <v>66</v>
      </c>
    </row>
    <row r="22" spans="4:11" x14ac:dyDescent="0.3">
      <c r="D22" s="28" t="s">
        <v>39</v>
      </c>
      <c r="E22" s="28" t="s">
        <v>40</v>
      </c>
      <c r="F22" s="28" t="s">
        <v>37</v>
      </c>
      <c r="G22" s="28" t="s">
        <v>36</v>
      </c>
      <c r="H22" s="28" t="s">
        <v>38</v>
      </c>
      <c r="I22" s="28" t="s">
        <v>41</v>
      </c>
    </row>
    <row r="23" spans="4:11" x14ac:dyDescent="0.3">
      <c r="D23">
        <v>1</v>
      </c>
      <c r="E23">
        <v>2</v>
      </c>
      <c r="F23">
        <v>1.95</v>
      </c>
      <c r="G23">
        <f>F23-E23</f>
        <v>-5.0000000000000044E-2</v>
      </c>
      <c r="H23" s="3">
        <f>AVERAGE($G$23:$G$32)</f>
        <v>-6.0000000000000279E-3</v>
      </c>
      <c r="I23" s="31">
        <f>_xlfn.T.TEST($E$23:$E$32,$F$23:$F$32,2,1)</f>
        <v>0.75011029908508187</v>
      </c>
      <c r="K23" s="30"/>
    </row>
    <row r="24" spans="4:11" x14ac:dyDescent="0.3">
      <c r="D24">
        <v>1</v>
      </c>
      <c r="E24">
        <v>2</v>
      </c>
      <c r="F24">
        <v>2.1</v>
      </c>
      <c r="G24">
        <f t="shared" ref="G24:G56" si="0">F24-E24</f>
        <v>0.10000000000000009</v>
      </c>
      <c r="H24" s="3">
        <f t="shared" ref="H24:H32" si="1">AVERAGE($G$23:$G$32)</f>
        <v>-6.0000000000000279E-3</v>
      </c>
      <c r="I24" s="31">
        <f t="shared" ref="I24:I32" si="2">_xlfn.T.TEST($E$23:$E$32,$F$23:$F$32,2,1)</f>
        <v>0.75011029908508187</v>
      </c>
    </row>
    <row r="25" spans="4:11" x14ac:dyDescent="0.3">
      <c r="D25">
        <v>1</v>
      </c>
      <c r="E25">
        <v>2</v>
      </c>
      <c r="F25">
        <v>2</v>
      </c>
      <c r="G25">
        <f t="shared" si="0"/>
        <v>0</v>
      </c>
      <c r="H25" s="3">
        <f t="shared" si="1"/>
        <v>-6.0000000000000279E-3</v>
      </c>
      <c r="I25" s="31">
        <f t="shared" si="2"/>
        <v>0.75011029908508187</v>
      </c>
    </row>
    <row r="26" spans="4:11" x14ac:dyDescent="0.3">
      <c r="D26">
        <v>1</v>
      </c>
      <c r="E26">
        <v>2</v>
      </c>
      <c r="F26">
        <v>1.92</v>
      </c>
      <c r="G26">
        <f t="shared" si="0"/>
        <v>-8.0000000000000071E-2</v>
      </c>
      <c r="H26" s="3">
        <f t="shared" si="1"/>
        <v>-6.0000000000000279E-3</v>
      </c>
      <c r="I26" s="31">
        <f t="shared" si="2"/>
        <v>0.75011029908508187</v>
      </c>
      <c r="K26" s="29"/>
    </row>
    <row r="27" spans="4:11" x14ac:dyDescent="0.3">
      <c r="D27">
        <v>1</v>
      </c>
      <c r="E27">
        <v>2</v>
      </c>
      <c r="F27">
        <v>1.97</v>
      </c>
      <c r="G27">
        <f t="shared" si="0"/>
        <v>-3.0000000000000027E-2</v>
      </c>
      <c r="H27" s="3">
        <f t="shared" si="1"/>
        <v>-6.0000000000000279E-3</v>
      </c>
      <c r="I27" s="31">
        <f t="shared" si="2"/>
        <v>0.75011029908508187</v>
      </c>
    </row>
    <row r="28" spans="4:11" x14ac:dyDescent="0.3">
      <c r="D28">
        <v>1</v>
      </c>
      <c r="E28">
        <v>2</v>
      </c>
      <c r="F28">
        <v>1.94</v>
      </c>
      <c r="G28">
        <f t="shared" si="0"/>
        <v>-6.0000000000000053E-2</v>
      </c>
      <c r="H28" s="3">
        <f t="shared" si="1"/>
        <v>-6.0000000000000279E-3</v>
      </c>
      <c r="I28" s="31">
        <f t="shared" si="2"/>
        <v>0.75011029908508187</v>
      </c>
    </row>
    <row r="29" spans="4:11" x14ac:dyDescent="0.3">
      <c r="D29">
        <v>1</v>
      </c>
      <c r="E29">
        <v>2</v>
      </c>
      <c r="F29">
        <v>2.02</v>
      </c>
      <c r="G29">
        <f t="shared" si="0"/>
        <v>2.0000000000000018E-2</v>
      </c>
      <c r="H29" s="3">
        <f t="shared" si="1"/>
        <v>-6.0000000000000279E-3</v>
      </c>
      <c r="I29" s="31">
        <f t="shared" si="2"/>
        <v>0.75011029908508187</v>
      </c>
    </row>
    <row r="30" spans="4:11" x14ac:dyDescent="0.3">
      <c r="D30">
        <v>1</v>
      </c>
      <c r="E30">
        <v>2</v>
      </c>
      <c r="F30">
        <v>2.0499999999999998</v>
      </c>
      <c r="G30">
        <f t="shared" si="0"/>
        <v>4.9999999999999822E-2</v>
      </c>
      <c r="H30" s="3">
        <f t="shared" si="1"/>
        <v>-6.0000000000000279E-3</v>
      </c>
      <c r="I30" s="31">
        <f t="shared" si="2"/>
        <v>0.75011029908508187</v>
      </c>
    </row>
    <row r="31" spans="4:11" x14ac:dyDescent="0.3">
      <c r="D31">
        <v>1</v>
      </c>
      <c r="E31">
        <v>2</v>
      </c>
      <c r="F31">
        <v>1.95</v>
      </c>
      <c r="G31">
        <f t="shared" si="0"/>
        <v>-5.0000000000000044E-2</v>
      </c>
      <c r="H31" s="3">
        <f t="shared" si="1"/>
        <v>-6.0000000000000279E-3</v>
      </c>
      <c r="I31" s="31">
        <f t="shared" si="2"/>
        <v>0.75011029908508187</v>
      </c>
    </row>
    <row r="32" spans="4:11" x14ac:dyDescent="0.3">
      <c r="D32">
        <v>1</v>
      </c>
      <c r="E32">
        <v>2</v>
      </c>
      <c r="F32">
        <v>2.04</v>
      </c>
      <c r="G32">
        <f t="shared" si="0"/>
        <v>4.0000000000000036E-2</v>
      </c>
      <c r="H32" s="3">
        <f t="shared" si="1"/>
        <v>-6.0000000000000279E-3</v>
      </c>
      <c r="I32" s="31">
        <f t="shared" si="2"/>
        <v>0.75011029908508187</v>
      </c>
    </row>
    <row r="33" spans="4:9" x14ac:dyDescent="0.3">
      <c r="D33">
        <v>2</v>
      </c>
      <c r="E33">
        <v>4</v>
      </c>
      <c r="F33">
        <v>4.09</v>
      </c>
      <c r="G33">
        <f t="shared" si="0"/>
        <v>8.9999999999999858E-2</v>
      </c>
      <c r="H33" s="3">
        <f>AVERAGE($G$33:$G$39)</f>
        <v>9.9999999999999895E-2</v>
      </c>
      <c r="I33" s="31">
        <f>_xlfn.T.TEST($E$33:$E$39,$F$33:$F$39,2,1)</f>
        <v>1.971746040968371E-3</v>
      </c>
    </row>
    <row r="34" spans="4:9" x14ac:dyDescent="0.3">
      <c r="D34">
        <v>2</v>
      </c>
      <c r="E34">
        <v>4</v>
      </c>
      <c r="F34">
        <v>4.16</v>
      </c>
      <c r="G34">
        <f t="shared" si="0"/>
        <v>0.16000000000000014</v>
      </c>
      <c r="H34" s="3">
        <f t="shared" ref="H34:H39" si="3">AVERAGE($G$33:$G$39)</f>
        <v>9.9999999999999895E-2</v>
      </c>
      <c r="I34" s="31">
        <f t="shared" ref="I34:I39" si="4">_xlfn.T.TEST($E$33:$E$39,$F$33:$F$39,2,1)</f>
        <v>1.971746040968371E-3</v>
      </c>
    </row>
    <row r="35" spans="4:9" x14ac:dyDescent="0.3">
      <c r="D35">
        <v>2</v>
      </c>
      <c r="E35">
        <v>4</v>
      </c>
      <c r="F35">
        <v>4.16</v>
      </c>
      <c r="G35">
        <f t="shared" si="0"/>
        <v>0.16000000000000014</v>
      </c>
      <c r="H35" s="3">
        <f t="shared" si="3"/>
        <v>9.9999999999999895E-2</v>
      </c>
      <c r="I35" s="31">
        <f t="shared" si="4"/>
        <v>1.971746040968371E-3</v>
      </c>
    </row>
    <row r="36" spans="4:9" x14ac:dyDescent="0.3">
      <c r="D36">
        <v>2</v>
      </c>
      <c r="E36">
        <v>4</v>
      </c>
      <c r="F36">
        <v>4.0999999999999996</v>
      </c>
      <c r="G36">
        <f t="shared" si="0"/>
        <v>9.9999999999999645E-2</v>
      </c>
      <c r="H36" s="3">
        <f t="shared" si="3"/>
        <v>9.9999999999999895E-2</v>
      </c>
      <c r="I36" s="31">
        <f t="shared" si="4"/>
        <v>1.971746040968371E-3</v>
      </c>
    </row>
    <row r="37" spans="4:9" x14ac:dyDescent="0.3">
      <c r="D37">
        <v>2</v>
      </c>
      <c r="E37">
        <v>4</v>
      </c>
      <c r="F37">
        <v>4.0599999999999996</v>
      </c>
      <c r="G37">
        <f t="shared" si="0"/>
        <v>5.9999999999999609E-2</v>
      </c>
      <c r="H37" s="3">
        <f t="shared" si="3"/>
        <v>9.9999999999999895E-2</v>
      </c>
      <c r="I37" s="31">
        <f t="shared" si="4"/>
        <v>1.971746040968371E-3</v>
      </c>
    </row>
    <row r="38" spans="4:9" x14ac:dyDescent="0.3">
      <c r="D38">
        <v>2</v>
      </c>
      <c r="E38">
        <v>4</v>
      </c>
      <c r="F38">
        <v>4.1100000000000003</v>
      </c>
      <c r="G38">
        <f t="shared" si="0"/>
        <v>0.11000000000000032</v>
      </c>
      <c r="H38" s="3">
        <f t="shared" si="3"/>
        <v>9.9999999999999895E-2</v>
      </c>
      <c r="I38" s="31">
        <f t="shared" si="4"/>
        <v>1.971746040968371E-3</v>
      </c>
    </row>
    <row r="39" spans="4:9" x14ac:dyDescent="0.3">
      <c r="D39">
        <v>2</v>
      </c>
      <c r="E39">
        <v>4</v>
      </c>
      <c r="F39">
        <v>4.0199999999999996</v>
      </c>
      <c r="G39">
        <f t="shared" si="0"/>
        <v>1.9999999999999574E-2</v>
      </c>
      <c r="H39" s="3">
        <f t="shared" si="3"/>
        <v>9.9999999999999895E-2</v>
      </c>
      <c r="I39" s="31">
        <f t="shared" si="4"/>
        <v>1.971746040968371E-3</v>
      </c>
    </row>
    <row r="40" spans="4:9" x14ac:dyDescent="0.3">
      <c r="D40">
        <v>3</v>
      </c>
      <c r="E40">
        <v>6</v>
      </c>
      <c r="F40">
        <v>6.04</v>
      </c>
      <c r="G40">
        <f t="shared" si="0"/>
        <v>4.0000000000000036E-2</v>
      </c>
      <c r="H40" s="3">
        <f>AVERAGE($G$40:$G$45)</f>
        <v>0.125</v>
      </c>
      <c r="I40" s="31">
        <f>_xlfn.T.TEST($E$40:$E$45,$F$40:$F$45,2,1)</f>
        <v>2.2853983175923898E-2</v>
      </c>
    </row>
    <row r="41" spans="4:9" x14ac:dyDescent="0.3">
      <c r="D41">
        <v>3</v>
      </c>
      <c r="E41">
        <v>6</v>
      </c>
      <c r="F41">
        <v>6.25</v>
      </c>
      <c r="G41">
        <f t="shared" si="0"/>
        <v>0.25</v>
      </c>
      <c r="H41" s="3">
        <f t="shared" ref="H41:H45" si="5">AVERAGE($G$40:$G$45)</f>
        <v>0.125</v>
      </c>
      <c r="I41" s="31">
        <f t="shared" ref="I41:I45" si="6">_xlfn.T.TEST($E$40:$E$45,$F$40:$F$45,2,1)</f>
        <v>2.2853983175923898E-2</v>
      </c>
    </row>
    <row r="42" spans="4:9" x14ac:dyDescent="0.3">
      <c r="D42">
        <v>3</v>
      </c>
      <c r="E42">
        <v>6</v>
      </c>
      <c r="F42">
        <v>6.21</v>
      </c>
      <c r="G42">
        <f t="shared" si="0"/>
        <v>0.20999999999999996</v>
      </c>
      <c r="H42" s="3">
        <f t="shared" si="5"/>
        <v>0.125</v>
      </c>
      <c r="I42" s="31">
        <f t="shared" si="6"/>
        <v>2.2853983175923898E-2</v>
      </c>
    </row>
    <row r="43" spans="4:9" x14ac:dyDescent="0.3">
      <c r="D43">
        <v>3</v>
      </c>
      <c r="E43">
        <v>6</v>
      </c>
      <c r="F43">
        <v>6.16</v>
      </c>
      <c r="G43">
        <f t="shared" si="0"/>
        <v>0.16000000000000014</v>
      </c>
      <c r="H43" s="3">
        <f t="shared" si="5"/>
        <v>0.125</v>
      </c>
      <c r="I43" s="31">
        <f t="shared" si="6"/>
        <v>2.2853983175923898E-2</v>
      </c>
    </row>
    <row r="44" spans="4:9" x14ac:dyDescent="0.3">
      <c r="D44">
        <v>3</v>
      </c>
      <c r="E44">
        <v>6</v>
      </c>
      <c r="F44">
        <v>6.06</v>
      </c>
      <c r="G44">
        <f t="shared" si="0"/>
        <v>5.9999999999999609E-2</v>
      </c>
      <c r="H44" s="3">
        <f t="shared" si="5"/>
        <v>0.125</v>
      </c>
      <c r="I44" s="31">
        <f t="shared" si="6"/>
        <v>2.2853983175923898E-2</v>
      </c>
    </row>
    <row r="45" spans="4:9" x14ac:dyDescent="0.3">
      <c r="D45">
        <v>3</v>
      </c>
      <c r="E45">
        <v>6</v>
      </c>
      <c r="F45">
        <v>6.03</v>
      </c>
      <c r="G45">
        <f t="shared" si="0"/>
        <v>3.0000000000000249E-2</v>
      </c>
      <c r="H45" s="3">
        <f t="shared" si="5"/>
        <v>0.125</v>
      </c>
      <c r="I45" s="31">
        <f t="shared" si="6"/>
        <v>2.2853983175923898E-2</v>
      </c>
    </row>
    <row r="46" spans="4:9" x14ac:dyDescent="0.3">
      <c r="D46">
        <v>4</v>
      </c>
      <c r="E46">
        <v>8</v>
      </c>
      <c r="F46">
        <v>8.4</v>
      </c>
      <c r="G46">
        <f t="shared" si="0"/>
        <v>0.40000000000000036</v>
      </c>
      <c r="H46" s="3">
        <f>AVERAGE($G$46:$G$50)</f>
        <v>0.23599999999999993</v>
      </c>
      <c r="I46" s="31">
        <f>_xlfn.T.TEST($E$46:$E$50,$F$46:$F$50,2,1)</f>
        <v>1.5860978280088735E-2</v>
      </c>
    </row>
    <row r="47" spans="4:9" x14ac:dyDescent="0.3">
      <c r="D47">
        <v>4</v>
      </c>
      <c r="E47">
        <v>8</v>
      </c>
      <c r="F47">
        <v>8.35</v>
      </c>
      <c r="G47">
        <f t="shared" si="0"/>
        <v>0.34999999999999964</v>
      </c>
      <c r="H47" s="3">
        <f t="shared" ref="H47:H50" si="7">AVERAGE($G$46:$G$50)</f>
        <v>0.23599999999999993</v>
      </c>
      <c r="I47" s="31">
        <f t="shared" ref="I47:I50" si="8">_xlfn.T.TEST($E$46:$E$50,$F$46:$F$50,2,1)</f>
        <v>1.5860978280088735E-2</v>
      </c>
    </row>
    <row r="48" spans="4:9" x14ac:dyDescent="0.3">
      <c r="D48">
        <v>4</v>
      </c>
      <c r="E48">
        <v>8</v>
      </c>
      <c r="F48">
        <v>8.15</v>
      </c>
      <c r="G48">
        <f t="shared" si="0"/>
        <v>0.15000000000000036</v>
      </c>
      <c r="H48" s="3">
        <f t="shared" si="7"/>
        <v>0.23599999999999993</v>
      </c>
      <c r="I48" s="31">
        <f t="shared" si="8"/>
        <v>1.5860978280088735E-2</v>
      </c>
    </row>
    <row r="49" spans="4:9" x14ac:dyDescent="0.3">
      <c r="D49">
        <v>4</v>
      </c>
      <c r="E49">
        <v>8</v>
      </c>
      <c r="F49">
        <v>8.1</v>
      </c>
      <c r="G49">
        <f t="shared" si="0"/>
        <v>9.9999999999999645E-2</v>
      </c>
      <c r="H49" s="3">
        <f t="shared" si="7"/>
        <v>0.23599999999999993</v>
      </c>
      <c r="I49" s="31">
        <f t="shared" si="8"/>
        <v>1.5860978280088735E-2</v>
      </c>
    </row>
    <row r="50" spans="4:9" x14ac:dyDescent="0.3">
      <c r="D50">
        <v>4</v>
      </c>
      <c r="E50">
        <v>8</v>
      </c>
      <c r="F50">
        <v>8.18</v>
      </c>
      <c r="G50">
        <f t="shared" si="0"/>
        <v>0.17999999999999972</v>
      </c>
      <c r="H50" s="3">
        <f t="shared" si="7"/>
        <v>0.23599999999999993</v>
      </c>
      <c r="I50" s="31">
        <f t="shared" si="8"/>
        <v>1.5860978280088735E-2</v>
      </c>
    </row>
    <row r="51" spans="4:9" x14ac:dyDescent="0.3">
      <c r="D51">
        <v>5</v>
      </c>
      <c r="E51">
        <v>10</v>
      </c>
      <c r="F51">
        <v>10.49</v>
      </c>
      <c r="G51">
        <f t="shared" si="0"/>
        <v>0.49000000000000021</v>
      </c>
      <c r="H51" s="3">
        <f>AVERAGE($G$51:$G$56)</f>
        <v>0.28166666666666657</v>
      </c>
      <c r="I51" s="31">
        <f>_xlfn.T.TEST($E$51:$E$56,$F$51:$F$56,2,1)</f>
        <v>7.5645070023150065E-3</v>
      </c>
    </row>
    <row r="52" spans="4:9" x14ac:dyDescent="0.3">
      <c r="D52">
        <v>5</v>
      </c>
      <c r="E52">
        <v>10</v>
      </c>
      <c r="F52">
        <v>10.28</v>
      </c>
      <c r="G52">
        <f t="shared" si="0"/>
        <v>0.27999999999999936</v>
      </c>
      <c r="H52" s="3">
        <f t="shared" ref="H52:H56" si="9">AVERAGE($G$51:$G$56)</f>
        <v>0.28166666666666657</v>
      </c>
      <c r="I52" s="31">
        <f t="shared" ref="I52:I56" si="10">_xlfn.T.TEST($E$51:$E$56,$F$51:$F$56,2,1)</f>
        <v>7.5645070023150065E-3</v>
      </c>
    </row>
    <row r="53" spans="4:9" x14ac:dyDescent="0.3">
      <c r="D53">
        <v>5</v>
      </c>
      <c r="E53">
        <v>10</v>
      </c>
      <c r="F53">
        <v>10.42</v>
      </c>
      <c r="G53">
        <f t="shared" si="0"/>
        <v>0.41999999999999993</v>
      </c>
      <c r="H53" s="3">
        <f t="shared" si="9"/>
        <v>0.28166666666666657</v>
      </c>
      <c r="I53" s="31">
        <f t="shared" si="10"/>
        <v>7.5645070023150065E-3</v>
      </c>
    </row>
    <row r="54" spans="4:9" x14ac:dyDescent="0.3">
      <c r="D54">
        <v>5</v>
      </c>
      <c r="E54">
        <v>10</v>
      </c>
      <c r="F54">
        <v>10.29</v>
      </c>
      <c r="G54">
        <f t="shared" si="0"/>
        <v>0.28999999999999915</v>
      </c>
      <c r="H54" s="3">
        <f t="shared" si="9"/>
        <v>0.28166666666666657</v>
      </c>
      <c r="I54" s="31">
        <f t="shared" si="10"/>
        <v>7.5645070023150065E-3</v>
      </c>
    </row>
    <row r="55" spans="4:9" x14ac:dyDescent="0.3">
      <c r="D55">
        <v>5</v>
      </c>
      <c r="E55">
        <v>10</v>
      </c>
      <c r="F55">
        <v>10.14</v>
      </c>
      <c r="G55">
        <f t="shared" si="0"/>
        <v>0.14000000000000057</v>
      </c>
      <c r="H55" s="3">
        <f t="shared" si="9"/>
        <v>0.28166666666666657</v>
      </c>
      <c r="I55" s="31">
        <f t="shared" si="10"/>
        <v>7.5645070023150065E-3</v>
      </c>
    </row>
    <row r="56" spans="4:9" x14ac:dyDescent="0.3">
      <c r="D56">
        <v>5</v>
      </c>
      <c r="E56">
        <v>10</v>
      </c>
      <c r="F56">
        <v>10.07</v>
      </c>
      <c r="G56">
        <f t="shared" si="0"/>
        <v>7.0000000000000284E-2</v>
      </c>
      <c r="H56" s="3">
        <f t="shared" si="9"/>
        <v>0.28166666666666657</v>
      </c>
      <c r="I56" s="31">
        <f t="shared" si="10"/>
        <v>7.5645070023150065E-3</v>
      </c>
    </row>
    <row r="68" spans="11:13" x14ac:dyDescent="0.3">
      <c r="K68" s="32"/>
      <c r="L68" s="32"/>
      <c r="M68" s="32"/>
    </row>
    <row r="69" spans="11:13" x14ac:dyDescent="0.3">
      <c r="K69" s="32"/>
      <c r="L69" s="32"/>
      <c r="M69" s="32"/>
    </row>
    <row r="70" spans="11:13" x14ac:dyDescent="0.3">
      <c r="K70" s="32"/>
      <c r="L70" s="32"/>
      <c r="M70" s="32"/>
    </row>
    <row r="71" spans="11:13" x14ac:dyDescent="0.3">
      <c r="K71" s="32"/>
      <c r="L71" s="32"/>
      <c r="M71" s="32"/>
    </row>
    <row r="72" spans="11:13" x14ac:dyDescent="0.3">
      <c r="K72" s="32"/>
      <c r="L72" s="32"/>
      <c r="M72" s="32"/>
    </row>
    <row r="73" spans="11:13" x14ac:dyDescent="0.3">
      <c r="K73" s="32"/>
      <c r="L73" s="32"/>
      <c r="M73" s="32"/>
    </row>
    <row r="74" spans="11:13" x14ac:dyDescent="0.3">
      <c r="K74" s="32"/>
      <c r="L74" s="32"/>
      <c r="M74" s="32"/>
    </row>
    <row r="75" spans="11:13" x14ac:dyDescent="0.3">
      <c r="K75" s="32"/>
      <c r="L75" s="32"/>
      <c r="M75" s="32"/>
    </row>
    <row r="76" spans="11:13" x14ac:dyDescent="0.3">
      <c r="K76" s="32"/>
      <c r="L76" s="32"/>
      <c r="M76" s="32"/>
    </row>
    <row r="77" spans="11:13" x14ac:dyDescent="0.3">
      <c r="K77" s="32"/>
      <c r="L77" s="32"/>
      <c r="M77" s="32"/>
    </row>
    <row r="78" spans="11:13" x14ac:dyDescent="0.3">
      <c r="K78" s="32"/>
      <c r="L78" s="32"/>
      <c r="M78" s="32"/>
    </row>
    <row r="79" spans="11:13" x14ac:dyDescent="0.3">
      <c r="K79" s="32"/>
      <c r="L79" s="32"/>
      <c r="M79" s="32"/>
    </row>
    <row r="80" spans="11:13" x14ac:dyDescent="0.3">
      <c r="K80" s="32"/>
      <c r="L80" s="32"/>
      <c r="M80" s="32"/>
    </row>
    <row r="81" spans="11:13" x14ac:dyDescent="0.3">
      <c r="K81" s="32"/>
      <c r="L81" s="32"/>
      <c r="M81" s="32"/>
    </row>
    <row r="82" spans="11:13" x14ac:dyDescent="0.3">
      <c r="K82" s="32"/>
      <c r="L82" s="32"/>
      <c r="M82" s="32"/>
    </row>
    <row r="83" spans="11:13" x14ac:dyDescent="0.3">
      <c r="K83" s="32"/>
      <c r="L83" s="32"/>
      <c r="M83" s="32"/>
    </row>
    <row r="84" spans="11:13" x14ac:dyDescent="0.3">
      <c r="K84" s="32"/>
      <c r="L84" s="32"/>
      <c r="M84" s="32"/>
    </row>
    <row r="85" spans="11:13" x14ac:dyDescent="0.3">
      <c r="K85" s="32"/>
      <c r="L85" s="32"/>
      <c r="M85" s="32"/>
    </row>
    <row r="86" spans="11:13" x14ac:dyDescent="0.3">
      <c r="K86" s="32"/>
      <c r="L86" s="32"/>
      <c r="M86" s="32"/>
    </row>
    <row r="87" spans="11:13" x14ac:dyDescent="0.3">
      <c r="K87" s="32"/>
      <c r="L87" s="32"/>
      <c r="M87" s="32"/>
    </row>
    <row r="88" spans="11:13" x14ac:dyDescent="0.3">
      <c r="K88" s="32"/>
      <c r="L88" s="32"/>
      <c r="M88" s="32"/>
    </row>
    <row r="89" spans="11:13" x14ac:dyDescent="0.3">
      <c r="K89" s="32"/>
      <c r="L89" s="32"/>
      <c r="M89" s="32"/>
    </row>
    <row r="90" spans="11:13" x14ac:dyDescent="0.3">
      <c r="K90" s="32"/>
      <c r="L90" s="32"/>
      <c r="M90" s="32"/>
    </row>
    <row r="91" spans="11:13" x14ac:dyDescent="0.3">
      <c r="K91" s="32"/>
      <c r="L91" s="32"/>
      <c r="M91" s="32"/>
    </row>
    <row r="92" spans="11:13" x14ac:dyDescent="0.3">
      <c r="K92" s="32"/>
      <c r="L92" s="32"/>
      <c r="M92" s="32"/>
    </row>
    <row r="93" spans="11:13" x14ac:dyDescent="0.3">
      <c r="K93" s="32"/>
      <c r="L93" s="32"/>
      <c r="M93" s="32"/>
    </row>
    <row r="94" spans="11:13" x14ac:dyDescent="0.3">
      <c r="K94" s="32"/>
      <c r="L94" s="32"/>
      <c r="M94" s="32"/>
    </row>
    <row r="95" spans="11:13" x14ac:dyDescent="0.3">
      <c r="K95" s="32"/>
      <c r="L95" s="32"/>
      <c r="M95" s="32"/>
    </row>
    <row r="96" spans="11:13" x14ac:dyDescent="0.3">
      <c r="K96" s="32"/>
      <c r="L96" s="32"/>
      <c r="M96" s="32"/>
    </row>
    <row r="97" spans="11:13" x14ac:dyDescent="0.3">
      <c r="K97" s="32"/>
      <c r="L97" s="32"/>
      <c r="M97" s="32"/>
    </row>
    <row r="98" spans="11:13" x14ac:dyDescent="0.3">
      <c r="K98" s="32"/>
      <c r="L98" s="32"/>
      <c r="M98" s="32"/>
    </row>
    <row r="99" spans="11:13" x14ac:dyDescent="0.3">
      <c r="K99" s="32"/>
      <c r="L99" s="32"/>
      <c r="M99" s="32"/>
    </row>
    <row r="100" spans="11:13" x14ac:dyDescent="0.3">
      <c r="K100" s="32"/>
      <c r="L100" s="32"/>
      <c r="M100" s="32"/>
    </row>
    <row r="101" spans="11:13" x14ac:dyDescent="0.3">
      <c r="K101" s="32"/>
      <c r="L101" s="32"/>
      <c r="M101" s="32"/>
    </row>
    <row r="102" spans="11:13" x14ac:dyDescent="0.3">
      <c r="K102" s="32"/>
      <c r="L102" s="32"/>
      <c r="M102" s="32"/>
    </row>
    <row r="103" spans="11:13" x14ac:dyDescent="0.3">
      <c r="K103" s="32"/>
      <c r="L103" s="32"/>
      <c r="M103" s="32"/>
    </row>
    <row r="104" spans="11:13" x14ac:dyDescent="0.3">
      <c r="K104" s="32"/>
      <c r="L104" s="32"/>
      <c r="M104" s="32"/>
    </row>
    <row r="105" spans="11:13" x14ac:dyDescent="0.3">
      <c r="K105" s="32"/>
      <c r="L105" s="32"/>
      <c r="M105" s="32"/>
    </row>
    <row r="106" spans="11:13" x14ac:dyDescent="0.3">
      <c r="K106" s="32"/>
      <c r="L106" s="32"/>
      <c r="M106" s="32"/>
    </row>
    <row r="107" spans="11:13" x14ac:dyDescent="0.3">
      <c r="K107" s="32"/>
      <c r="L107" s="32"/>
      <c r="M107" s="32"/>
    </row>
    <row r="108" spans="11:13" x14ac:dyDescent="0.3">
      <c r="K108" s="32"/>
      <c r="L108" s="32"/>
      <c r="M108" s="32"/>
    </row>
    <row r="109" spans="11:13" x14ac:dyDescent="0.3">
      <c r="K109" s="32"/>
      <c r="L109" s="32"/>
      <c r="M109" s="32"/>
    </row>
    <row r="110" spans="11:13" x14ac:dyDescent="0.3">
      <c r="K110" s="32"/>
      <c r="L110" s="32"/>
      <c r="M110" s="32"/>
    </row>
    <row r="111" spans="11:13" x14ac:dyDescent="0.3">
      <c r="K111" s="32"/>
      <c r="L111" s="32"/>
      <c r="M111" s="32"/>
    </row>
    <row r="112" spans="11:13" x14ac:dyDescent="0.3">
      <c r="K112" s="32"/>
      <c r="L112" s="32"/>
      <c r="M112" s="32"/>
    </row>
    <row r="113" spans="11:13" x14ac:dyDescent="0.3">
      <c r="K113" s="32"/>
      <c r="L113" s="32"/>
      <c r="M113" s="32"/>
    </row>
    <row r="114" spans="11:13" x14ac:dyDescent="0.3">
      <c r="K114" s="32"/>
      <c r="L114" s="32"/>
      <c r="M114" s="32"/>
    </row>
    <row r="115" spans="11:13" x14ac:dyDescent="0.3">
      <c r="K115" s="32"/>
      <c r="L115" s="32"/>
      <c r="M115" s="32"/>
    </row>
    <row r="116" spans="11:13" x14ac:dyDescent="0.3">
      <c r="K116" s="32"/>
      <c r="L116" s="32"/>
      <c r="M116" s="32"/>
    </row>
    <row r="117" spans="11:13" x14ac:dyDescent="0.3">
      <c r="K117" s="32"/>
      <c r="L117" s="32"/>
      <c r="M117" s="32"/>
    </row>
    <row r="118" spans="11:13" x14ac:dyDescent="0.3">
      <c r="K118" s="32"/>
      <c r="L118" s="32"/>
      <c r="M118" s="32"/>
    </row>
    <row r="119" spans="11:13" x14ac:dyDescent="0.3">
      <c r="K119" s="32"/>
      <c r="L119" s="32"/>
      <c r="M119" s="32"/>
    </row>
    <row r="120" spans="11:13" x14ac:dyDescent="0.3">
      <c r="K120" s="32"/>
      <c r="L120" s="32"/>
      <c r="M120" s="32"/>
    </row>
    <row r="121" spans="11:13" x14ac:dyDescent="0.3">
      <c r="K121" s="32"/>
      <c r="L121" s="32"/>
      <c r="M121" s="32"/>
    </row>
    <row r="122" spans="11:13" x14ac:dyDescent="0.3">
      <c r="K122" s="32"/>
      <c r="L122" s="32"/>
      <c r="M122" s="32"/>
    </row>
    <row r="123" spans="11:13" x14ac:dyDescent="0.3">
      <c r="K123" s="32"/>
      <c r="L123" s="32"/>
      <c r="M123" s="32"/>
    </row>
    <row r="124" spans="11:13" x14ac:dyDescent="0.3">
      <c r="K124" s="32"/>
      <c r="L124" s="32"/>
      <c r="M124" s="32"/>
    </row>
    <row r="125" spans="11:13" x14ac:dyDescent="0.3">
      <c r="K125" s="32"/>
      <c r="L125" s="32"/>
      <c r="M125" s="32"/>
    </row>
    <row r="126" spans="11:13" x14ac:dyDescent="0.3">
      <c r="K126" s="32"/>
      <c r="L126" s="32"/>
      <c r="M126" s="32"/>
    </row>
    <row r="127" spans="11:13" x14ac:dyDescent="0.3">
      <c r="K127" s="32"/>
      <c r="L127" s="32"/>
      <c r="M127" s="32"/>
    </row>
  </sheetData>
  <mergeCells count="2">
    <mergeCell ref="H2:P5"/>
    <mergeCell ref="D8:P9"/>
  </mergeCells>
  <conditionalFormatting sqref="I23:I56">
    <cfRule type="cellIs" dxfId="2" priority="1" operator="equal">
      <formula>0.05</formula>
    </cfRule>
    <cfRule type="cellIs" dxfId="1" priority="2" operator="greaterThan">
      <formula>0.05</formula>
    </cfRule>
    <cfRule type="cellIs" dxfId="0" priority="3" operator="less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8498-9510-4C57-A9D1-E15B5CFE495D}">
  <dimension ref="D2:Q71"/>
  <sheetViews>
    <sheetView topLeftCell="A19" workbookViewId="0">
      <selection activeCell="U11" sqref="U11"/>
    </sheetView>
  </sheetViews>
  <sheetFormatPr defaultRowHeight="14.4" x14ac:dyDescent="0.3"/>
  <sheetData>
    <row r="2" spans="4:17" x14ac:dyDescent="0.3">
      <c r="I2" s="20" t="s">
        <v>2</v>
      </c>
      <c r="J2" s="20"/>
      <c r="K2" s="20"/>
      <c r="L2" s="20"/>
      <c r="M2" s="20"/>
      <c r="N2" s="20"/>
      <c r="O2" s="20"/>
      <c r="P2" s="20"/>
      <c r="Q2" s="20"/>
    </row>
    <row r="3" spans="4:17" x14ac:dyDescent="0.3">
      <c r="I3" s="20"/>
      <c r="J3" s="20"/>
      <c r="K3" s="20"/>
      <c r="L3" s="20"/>
      <c r="M3" s="20"/>
      <c r="N3" s="20"/>
      <c r="O3" s="20"/>
      <c r="P3" s="20"/>
      <c r="Q3" s="20"/>
    </row>
    <row r="4" spans="4:17" x14ac:dyDescent="0.3">
      <c r="I4" s="20"/>
      <c r="J4" s="20"/>
      <c r="K4" s="20"/>
      <c r="L4" s="20"/>
      <c r="M4" s="20"/>
      <c r="N4" s="20"/>
      <c r="O4" s="20"/>
      <c r="P4" s="20"/>
      <c r="Q4" s="20"/>
    </row>
    <row r="5" spans="4:17" x14ac:dyDescent="0.3">
      <c r="I5" s="20"/>
      <c r="J5" s="20"/>
      <c r="K5" s="20"/>
      <c r="L5" s="20"/>
      <c r="M5" s="20"/>
      <c r="N5" s="20"/>
      <c r="O5" s="20"/>
      <c r="P5" s="20"/>
      <c r="Q5" s="20"/>
    </row>
    <row r="6" spans="4:17" ht="14.4" customHeight="1" x14ac:dyDescent="0.3">
      <c r="D6" t="s">
        <v>53</v>
      </c>
    </row>
    <row r="8" spans="4:17" x14ac:dyDescent="0.3">
      <c r="D8" s="20" t="s">
        <v>31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4:17" x14ac:dyDescent="0.3"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4:17" x14ac:dyDescent="0.3">
      <c r="D10" t="s">
        <v>56</v>
      </c>
    </row>
    <row r="11" spans="4:17" x14ac:dyDescent="0.3">
      <c r="D11" t="s">
        <v>50</v>
      </c>
    </row>
    <row r="12" spans="4:17" x14ac:dyDescent="0.3">
      <c r="D12" t="s">
        <v>55</v>
      </c>
    </row>
    <row r="13" spans="4:17" x14ac:dyDescent="0.3">
      <c r="D13" t="s">
        <v>51</v>
      </c>
    </row>
    <row r="14" spans="4:17" x14ac:dyDescent="0.3">
      <c r="D14" t="s">
        <v>52</v>
      </c>
    </row>
    <row r="15" spans="4:17" x14ac:dyDescent="0.3">
      <c r="D15" t="s">
        <v>57</v>
      </c>
    </row>
    <row r="19" spans="4:14" x14ac:dyDescent="0.3">
      <c r="D19" s="20" t="s">
        <v>54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4:14" x14ac:dyDescent="0.3"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4:14" x14ac:dyDescent="0.3">
      <c r="D21" t="s">
        <v>37</v>
      </c>
      <c r="E21" t="s">
        <v>44</v>
      </c>
      <c r="F21" t="s">
        <v>43</v>
      </c>
      <c r="G21" t="s">
        <v>42</v>
      </c>
      <c r="I21" s="13" t="s">
        <v>48</v>
      </c>
      <c r="J21" s="13"/>
      <c r="K21" s="13"/>
      <c r="L21" s="13"/>
      <c r="M21" s="13"/>
      <c r="N21" s="33">
        <f>AVERAGE(D22:D71)</f>
        <v>50.11059999999997</v>
      </c>
    </row>
    <row r="22" spans="4:14" x14ac:dyDescent="0.3">
      <c r="D22">
        <v>50.11</v>
      </c>
      <c r="E22" s="33">
        <f>$N$21</f>
        <v>50.11059999999997</v>
      </c>
      <c r="F22" s="33">
        <f>$N$23</f>
        <v>50.069725068807372</v>
      </c>
      <c r="G22" s="33">
        <f>$N$24</f>
        <v>50.151474931192567</v>
      </c>
      <c r="I22" s="2" t="s">
        <v>49</v>
      </c>
      <c r="J22" s="2"/>
      <c r="K22" s="2"/>
      <c r="L22" s="2"/>
      <c r="M22" s="2"/>
      <c r="N22" s="33">
        <f>_xlfn.STDEV.P(D22:D71)</f>
        <v>1.362497706420014E-2</v>
      </c>
    </row>
    <row r="23" spans="4:14" x14ac:dyDescent="0.3">
      <c r="D23">
        <v>50.1</v>
      </c>
      <c r="E23" s="33">
        <f>$N$21</f>
        <v>50.11059999999997</v>
      </c>
      <c r="F23" s="33">
        <f>$N$23</f>
        <v>50.069725068807372</v>
      </c>
      <c r="G23" s="33">
        <f>$N$24</f>
        <v>50.151474931192567</v>
      </c>
      <c r="I23" s="2" t="s">
        <v>46</v>
      </c>
      <c r="J23" s="2"/>
      <c r="K23" s="2"/>
      <c r="L23" s="2"/>
      <c r="M23" s="2"/>
      <c r="N23" s="33">
        <f>N21-(3*N22)</f>
        <v>50.069725068807372</v>
      </c>
    </row>
    <row r="24" spans="4:14" x14ac:dyDescent="0.3">
      <c r="D24">
        <v>50.1</v>
      </c>
      <c r="E24" s="33">
        <f>$N$21</f>
        <v>50.11059999999997</v>
      </c>
      <c r="F24" s="33">
        <f>$N$23</f>
        <v>50.069725068807372</v>
      </c>
      <c r="G24" s="33">
        <f>$N$24</f>
        <v>50.151474931192567</v>
      </c>
      <c r="I24" s="2" t="s">
        <v>47</v>
      </c>
      <c r="J24" s="2"/>
      <c r="K24" s="2"/>
      <c r="L24" s="2"/>
      <c r="M24" s="2"/>
      <c r="N24" s="33">
        <f>N21+(3*N22)</f>
        <v>50.151474931192567</v>
      </c>
    </row>
    <row r="25" spans="4:14" x14ac:dyDescent="0.3">
      <c r="D25">
        <v>50.1</v>
      </c>
      <c r="E25" s="33">
        <f>$N$21</f>
        <v>50.11059999999997</v>
      </c>
      <c r="F25" s="33">
        <f>$N$23</f>
        <v>50.069725068807372</v>
      </c>
      <c r="G25" s="33">
        <f>$N$24</f>
        <v>50.151474931192567</v>
      </c>
    </row>
    <row r="26" spans="4:14" x14ac:dyDescent="0.3">
      <c r="D26">
        <v>50.19</v>
      </c>
      <c r="E26" s="33">
        <f>$N$21</f>
        <v>50.11059999999997</v>
      </c>
      <c r="F26" s="33">
        <f>$N$23</f>
        <v>50.069725068807372</v>
      </c>
      <c r="G26" s="33">
        <f>$N$24</f>
        <v>50.151474931192567</v>
      </c>
    </row>
    <row r="27" spans="4:14" x14ac:dyDescent="0.3">
      <c r="D27">
        <v>50.11</v>
      </c>
      <c r="E27" s="33">
        <f>$N$21</f>
        <v>50.11059999999997</v>
      </c>
      <c r="F27" s="33">
        <f>$N$23</f>
        <v>50.069725068807372</v>
      </c>
      <c r="G27" s="33">
        <f>$N$24</f>
        <v>50.151474931192567</v>
      </c>
    </row>
    <row r="28" spans="4:14" x14ac:dyDescent="0.3">
      <c r="D28">
        <v>50.11</v>
      </c>
      <c r="E28" s="33">
        <f>$N$21</f>
        <v>50.11059999999997</v>
      </c>
      <c r="F28" s="33">
        <f>$N$23</f>
        <v>50.069725068807372</v>
      </c>
      <c r="G28" s="33">
        <f>$N$24</f>
        <v>50.151474931192567</v>
      </c>
    </row>
    <row r="29" spans="4:14" x14ac:dyDescent="0.3">
      <c r="D29">
        <v>50.11</v>
      </c>
      <c r="E29" s="33">
        <f>$N$21</f>
        <v>50.11059999999997</v>
      </c>
      <c r="F29" s="33">
        <f>$N$23</f>
        <v>50.069725068807372</v>
      </c>
      <c r="G29" s="33">
        <f>$N$24</f>
        <v>50.151474931192567</v>
      </c>
    </row>
    <row r="30" spans="4:14" x14ac:dyDescent="0.3">
      <c r="D30">
        <v>50.11</v>
      </c>
      <c r="E30" s="33">
        <f>$N$21</f>
        <v>50.11059999999997</v>
      </c>
      <c r="F30" s="33">
        <f>$N$23</f>
        <v>50.069725068807372</v>
      </c>
      <c r="G30" s="33">
        <f>$N$24</f>
        <v>50.151474931192567</v>
      </c>
    </row>
    <row r="31" spans="4:14" x14ac:dyDescent="0.3">
      <c r="D31">
        <v>50.14</v>
      </c>
      <c r="E31" s="33">
        <f>$N$21</f>
        <v>50.11059999999997</v>
      </c>
      <c r="F31" s="33">
        <f>$N$23</f>
        <v>50.069725068807372</v>
      </c>
      <c r="G31" s="33">
        <f>$N$24</f>
        <v>50.151474931192567</v>
      </c>
    </row>
    <row r="32" spans="4:14" x14ac:dyDescent="0.3">
      <c r="D32">
        <v>50.11</v>
      </c>
      <c r="E32" s="33">
        <f>$N$21</f>
        <v>50.11059999999997</v>
      </c>
      <c r="F32" s="33">
        <f>$N$23</f>
        <v>50.069725068807372</v>
      </c>
      <c r="G32" s="33">
        <f>$N$24</f>
        <v>50.151474931192567</v>
      </c>
    </row>
    <row r="33" spans="4:7" x14ac:dyDescent="0.3">
      <c r="D33">
        <v>50.11</v>
      </c>
      <c r="E33" s="33">
        <f>$N$21</f>
        <v>50.11059999999997</v>
      </c>
      <c r="F33" s="33">
        <f>$N$23</f>
        <v>50.069725068807372</v>
      </c>
      <c r="G33" s="33">
        <f>$N$24</f>
        <v>50.151474931192567</v>
      </c>
    </row>
    <row r="34" spans="4:7" x14ac:dyDescent="0.3">
      <c r="D34">
        <v>50.11</v>
      </c>
      <c r="E34" s="33">
        <f>$N$21</f>
        <v>50.11059999999997</v>
      </c>
      <c r="F34" s="33">
        <f>$N$23</f>
        <v>50.069725068807372</v>
      </c>
      <c r="G34" s="33">
        <f>$N$24</f>
        <v>50.151474931192567</v>
      </c>
    </row>
    <row r="35" spans="4:7" x14ac:dyDescent="0.3">
      <c r="D35">
        <v>50.1</v>
      </c>
      <c r="E35" s="33">
        <f>$N$21</f>
        <v>50.11059999999997</v>
      </c>
      <c r="F35" s="33">
        <f>$N$23</f>
        <v>50.069725068807372</v>
      </c>
      <c r="G35" s="33">
        <f>$N$24</f>
        <v>50.151474931192567</v>
      </c>
    </row>
    <row r="36" spans="4:7" x14ac:dyDescent="0.3">
      <c r="D36">
        <v>50.11</v>
      </c>
      <c r="E36" s="33">
        <f>$N$21</f>
        <v>50.11059999999997</v>
      </c>
      <c r="F36" s="33">
        <f>$N$23</f>
        <v>50.069725068807372</v>
      </c>
      <c r="G36" s="33">
        <f>$N$24</f>
        <v>50.151474931192567</v>
      </c>
    </row>
    <row r="37" spans="4:7" x14ac:dyDescent="0.3">
      <c r="D37">
        <v>50.11</v>
      </c>
      <c r="E37" s="33">
        <f>$N$21</f>
        <v>50.11059999999997</v>
      </c>
      <c r="F37" s="33">
        <f>$N$23</f>
        <v>50.069725068807372</v>
      </c>
      <c r="G37" s="33">
        <f>$N$24</f>
        <v>50.151474931192567</v>
      </c>
    </row>
    <row r="38" spans="4:7" x14ac:dyDescent="0.3">
      <c r="D38">
        <v>50.1</v>
      </c>
      <c r="E38" s="33">
        <f>$N$21</f>
        <v>50.11059999999997</v>
      </c>
      <c r="F38" s="33">
        <f>$N$23</f>
        <v>50.069725068807372</v>
      </c>
      <c r="G38" s="33">
        <f>$N$24</f>
        <v>50.151474931192567</v>
      </c>
    </row>
    <row r="39" spans="4:7" x14ac:dyDescent="0.3">
      <c r="D39">
        <v>50.1</v>
      </c>
      <c r="E39" s="33">
        <f>$N$21</f>
        <v>50.11059999999997</v>
      </c>
      <c r="F39" s="33">
        <f>$N$23</f>
        <v>50.069725068807372</v>
      </c>
      <c r="G39" s="33">
        <f>$N$24</f>
        <v>50.151474931192567</v>
      </c>
    </row>
    <row r="40" spans="4:7" x14ac:dyDescent="0.3">
      <c r="D40">
        <v>50.1</v>
      </c>
      <c r="E40" s="33">
        <f>$N$21</f>
        <v>50.11059999999997</v>
      </c>
      <c r="F40" s="33">
        <f>$N$23</f>
        <v>50.069725068807372</v>
      </c>
      <c r="G40" s="33">
        <f>$N$24</f>
        <v>50.151474931192567</v>
      </c>
    </row>
    <row r="41" spans="4:7" x14ac:dyDescent="0.3">
      <c r="D41">
        <v>50.11</v>
      </c>
      <c r="E41" s="33">
        <f>$N$21</f>
        <v>50.11059999999997</v>
      </c>
      <c r="F41" s="33">
        <f>$N$23</f>
        <v>50.069725068807372</v>
      </c>
      <c r="G41" s="33">
        <f>$N$24</f>
        <v>50.151474931192567</v>
      </c>
    </row>
    <row r="42" spans="4:7" x14ac:dyDescent="0.3">
      <c r="D42">
        <v>50.11</v>
      </c>
      <c r="E42" s="33">
        <f>$N$21</f>
        <v>50.11059999999997</v>
      </c>
      <c r="F42" s="33">
        <f>$N$23</f>
        <v>50.069725068807372</v>
      </c>
      <c r="G42" s="33">
        <f>$N$24</f>
        <v>50.151474931192567</v>
      </c>
    </row>
    <row r="43" spans="4:7" x14ac:dyDescent="0.3">
      <c r="D43">
        <v>50.11</v>
      </c>
      <c r="E43" s="33">
        <f>$N$21</f>
        <v>50.11059999999997</v>
      </c>
      <c r="F43" s="33">
        <f>$N$23</f>
        <v>50.069725068807372</v>
      </c>
      <c r="G43" s="33">
        <f>$N$24</f>
        <v>50.151474931192567</v>
      </c>
    </row>
    <row r="44" spans="4:7" x14ac:dyDescent="0.3">
      <c r="D44">
        <v>50.1</v>
      </c>
      <c r="E44" s="33">
        <f>$N$21</f>
        <v>50.11059999999997</v>
      </c>
      <c r="F44" s="33">
        <f>$N$23</f>
        <v>50.069725068807372</v>
      </c>
      <c r="G44" s="33">
        <f>$N$24</f>
        <v>50.151474931192567</v>
      </c>
    </row>
    <row r="45" spans="4:7" x14ac:dyDescent="0.3">
      <c r="D45">
        <v>50.11</v>
      </c>
      <c r="E45" s="33">
        <f>$N$21</f>
        <v>50.11059999999997</v>
      </c>
      <c r="F45" s="33">
        <f>$N$23</f>
        <v>50.069725068807372</v>
      </c>
      <c r="G45" s="33">
        <f>$N$24</f>
        <v>50.151474931192567</v>
      </c>
    </row>
    <row r="46" spans="4:7" x14ac:dyDescent="0.3">
      <c r="D46">
        <v>50.12</v>
      </c>
      <c r="E46" s="33">
        <f>$N$21</f>
        <v>50.11059999999997</v>
      </c>
      <c r="F46" s="33">
        <f>$N$23</f>
        <v>50.069725068807372</v>
      </c>
      <c r="G46" s="33">
        <f>$N$24</f>
        <v>50.151474931192567</v>
      </c>
    </row>
    <row r="47" spans="4:7" x14ac:dyDescent="0.3">
      <c r="D47">
        <v>50.11</v>
      </c>
      <c r="E47" s="33">
        <f>$N$21</f>
        <v>50.11059999999997</v>
      </c>
      <c r="F47" s="33">
        <f>$N$23</f>
        <v>50.069725068807372</v>
      </c>
      <c r="G47" s="33">
        <f>$N$24</f>
        <v>50.151474931192567</v>
      </c>
    </row>
    <row r="48" spans="4:7" x14ac:dyDescent="0.3">
      <c r="D48">
        <v>50.11</v>
      </c>
      <c r="E48" s="33">
        <f>$N$21</f>
        <v>50.11059999999997</v>
      </c>
      <c r="F48" s="33">
        <f>$N$23</f>
        <v>50.069725068807372</v>
      </c>
      <c r="G48" s="33">
        <f>$N$24</f>
        <v>50.151474931192567</v>
      </c>
    </row>
    <row r="49" spans="4:7" x14ac:dyDescent="0.3">
      <c r="D49">
        <v>50.12</v>
      </c>
      <c r="E49" s="33">
        <f>$N$21</f>
        <v>50.11059999999997</v>
      </c>
      <c r="F49" s="33">
        <f>$N$23</f>
        <v>50.069725068807372</v>
      </c>
      <c r="G49" s="33">
        <f>$N$24</f>
        <v>50.151474931192567</v>
      </c>
    </row>
    <row r="50" spans="4:7" x14ac:dyDescent="0.3">
      <c r="D50">
        <v>50.1</v>
      </c>
      <c r="E50" s="33">
        <f>$N$21</f>
        <v>50.11059999999997</v>
      </c>
      <c r="F50" s="33">
        <f>$N$23</f>
        <v>50.069725068807372</v>
      </c>
      <c r="G50" s="33">
        <f>$N$24</f>
        <v>50.151474931192567</v>
      </c>
    </row>
    <row r="51" spans="4:7" x14ac:dyDescent="0.3">
      <c r="D51">
        <v>50.12</v>
      </c>
      <c r="E51" s="33">
        <f>$N$21</f>
        <v>50.11059999999997</v>
      </c>
      <c r="F51" s="33">
        <f>$N$23</f>
        <v>50.069725068807372</v>
      </c>
      <c r="G51" s="33">
        <f>$N$24</f>
        <v>50.151474931192567</v>
      </c>
    </row>
    <row r="52" spans="4:7" x14ac:dyDescent="0.3">
      <c r="D52">
        <v>50.11</v>
      </c>
      <c r="E52" s="33">
        <f>$N$21</f>
        <v>50.11059999999997</v>
      </c>
      <c r="F52" s="33">
        <f>$N$23</f>
        <v>50.069725068807372</v>
      </c>
      <c r="G52" s="33">
        <f>$N$24</f>
        <v>50.151474931192567</v>
      </c>
    </row>
    <row r="53" spans="4:7" x14ac:dyDescent="0.3">
      <c r="D53">
        <v>50.11</v>
      </c>
      <c r="E53" s="33">
        <f>$N$21</f>
        <v>50.11059999999997</v>
      </c>
      <c r="F53" s="33">
        <f>$N$23</f>
        <v>50.069725068807372</v>
      </c>
      <c r="G53" s="33">
        <f>$N$24</f>
        <v>50.151474931192567</v>
      </c>
    </row>
    <row r="54" spans="4:7" x14ac:dyDescent="0.3">
      <c r="D54">
        <v>50.1</v>
      </c>
      <c r="E54" s="33">
        <f>$N$21</f>
        <v>50.11059999999997</v>
      </c>
      <c r="F54" s="33">
        <f>$N$23</f>
        <v>50.069725068807372</v>
      </c>
      <c r="G54" s="33">
        <f>$N$24</f>
        <v>50.151474931192567</v>
      </c>
    </row>
    <row r="55" spans="4:7" x14ac:dyDescent="0.3">
      <c r="D55">
        <v>50.1</v>
      </c>
      <c r="E55" s="33">
        <f>$N$21</f>
        <v>50.11059999999997</v>
      </c>
      <c r="F55" s="33">
        <f>$N$23</f>
        <v>50.069725068807372</v>
      </c>
      <c r="G55" s="33">
        <f>$N$24</f>
        <v>50.151474931192567</v>
      </c>
    </row>
    <row r="56" spans="4:7" x14ac:dyDescent="0.3">
      <c r="D56">
        <v>50.11</v>
      </c>
      <c r="E56" s="33">
        <f>$N$21</f>
        <v>50.11059999999997</v>
      </c>
      <c r="F56" s="33">
        <f>$N$23</f>
        <v>50.069725068807372</v>
      </c>
      <c r="G56" s="33">
        <f>$N$24</f>
        <v>50.151474931192567</v>
      </c>
    </row>
    <row r="57" spans="4:7" x14ac:dyDescent="0.3">
      <c r="D57">
        <v>50.11</v>
      </c>
      <c r="E57" s="33">
        <f>$N$21</f>
        <v>50.11059999999997</v>
      </c>
      <c r="F57" s="33">
        <f>$N$23</f>
        <v>50.069725068807372</v>
      </c>
      <c r="G57" s="33">
        <f>$N$24</f>
        <v>50.151474931192567</v>
      </c>
    </row>
    <row r="58" spans="4:7" x14ac:dyDescent="0.3">
      <c r="D58">
        <v>50.12</v>
      </c>
      <c r="E58" s="33">
        <f>$N$21</f>
        <v>50.11059999999997</v>
      </c>
      <c r="F58" s="33">
        <f>$N$23</f>
        <v>50.069725068807372</v>
      </c>
      <c r="G58" s="33">
        <f>$N$24</f>
        <v>50.151474931192567</v>
      </c>
    </row>
    <row r="59" spans="4:7" x14ac:dyDescent="0.3">
      <c r="D59">
        <v>50.11</v>
      </c>
      <c r="E59" s="33">
        <f>$N$21</f>
        <v>50.11059999999997</v>
      </c>
      <c r="F59" s="33">
        <f>$N$23</f>
        <v>50.069725068807372</v>
      </c>
      <c r="G59" s="33">
        <f>$N$24</f>
        <v>50.151474931192567</v>
      </c>
    </row>
    <row r="60" spans="4:7" x14ac:dyDescent="0.3">
      <c r="D60">
        <v>50.1</v>
      </c>
      <c r="E60" s="33">
        <f>$N$21</f>
        <v>50.11059999999997</v>
      </c>
      <c r="F60" s="33">
        <f>$N$23</f>
        <v>50.069725068807372</v>
      </c>
      <c r="G60" s="33">
        <f>$N$24</f>
        <v>50.151474931192567</v>
      </c>
    </row>
    <row r="61" spans="4:7" x14ac:dyDescent="0.3">
      <c r="D61">
        <v>50.11</v>
      </c>
      <c r="E61" s="33">
        <f>$N$21</f>
        <v>50.11059999999997</v>
      </c>
      <c r="F61" s="33">
        <f>$N$23</f>
        <v>50.069725068807372</v>
      </c>
      <c r="G61" s="33">
        <f>$N$24</f>
        <v>50.151474931192567</v>
      </c>
    </row>
    <row r="62" spans="4:7" x14ac:dyDescent="0.3">
      <c r="D62">
        <v>50.11</v>
      </c>
      <c r="E62" s="33">
        <f>$N$21</f>
        <v>50.11059999999997</v>
      </c>
      <c r="F62" s="33">
        <f>$N$23</f>
        <v>50.069725068807372</v>
      </c>
      <c r="G62" s="33">
        <f>$N$24</f>
        <v>50.151474931192567</v>
      </c>
    </row>
    <row r="63" spans="4:7" x14ac:dyDescent="0.3">
      <c r="D63">
        <v>50.11</v>
      </c>
      <c r="E63" s="33">
        <f>$N$21</f>
        <v>50.11059999999997</v>
      </c>
      <c r="F63" s="33">
        <f>$N$23</f>
        <v>50.069725068807372</v>
      </c>
      <c r="G63" s="33">
        <f>$N$24</f>
        <v>50.151474931192567</v>
      </c>
    </row>
    <row r="64" spans="4:7" x14ac:dyDescent="0.3">
      <c r="D64">
        <v>50.1</v>
      </c>
      <c r="E64" s="33">
        <f>$N$21</f>
        <v>50.11059999999997</v>
      </c>
      <c r="F64" s="33">
        <f>$N$23</f>
        <v>50.069725068807372</v>
      </c>
      <c r="G64" s="33">
        <f>$N$24</f>
        <v>50.151474931192567</v>
      </c>
    </row>
    <row r="65" spans="4:7" x14ac:dyDescent="0.3">
      <c r="D65">
        <v>50.11</v>
      </c>
      <c r="E65" s="33">
        <f>$N$21</f>
        <v>50.11059999999997</v>
      </c>
      <c r="F65" s="33">
        <f>$N$23</f>
        <v>50.069725068807372</v>
      </c>
      <c r="G65" s="33">
        <f>$N$24</f>
        <v>50.151474931192567</v>
      </c>
    </row>
    <row r="66" spans="4:7" x14ac:dyDescent="0.3">
      <c r="D66">
        <v>50.12</v>
      </c>
      <c r="E66" s="33">
        <f>$N$21</f>
        <v>50.11059999999997</v>
      </c>
      <c r="F66" s="33">
        <f>$N$23</f>
        <v>50.069725068807372</v>
      </c>
      <c r="G66" s="33">
        <f>$N$24</f>
        <v>50.151474931192567</v>
      </c>
    </row>
    <row r="67" spans="4:7" x14ac:dyDescent="0.3">
      <c r="D67">
        <v>50.11</v>
      </c>
      <c r="E67" s="33">
        <f>$N$21</f>
        <v>50.11059999999997</v>
      </c>
      <c r="F67" s="33">
        <f>$N$23</f>
        <v>50.069725068807372</v>
      </c>
      <c r="G67" s="33">
        <f>$N$24</f>
        <v>50.151474931192567</v>
      </c>
    </row>
    <row r="68" spans="4:7" x14ac:dyDescent="0.3">
      <c r="D68">
        <v>50.1</v>
      </c>
      <c r="E68" s="33">
        <f>$N$21</f>
        <v>50.11059999999997</v>
      </c>
      <c r="F68" s="33">
        <f>$N$23</f>
        <v>50.069725068807372</v>
      </c>
      <c r="G68" s="33">
        <f>$N$24</f>
        <v>50.151474931192567</v>
      </c>
    </row>
    <row r="69" spans="4:7" x14ac:dyDescent="0.3">
      <c r="D69">
        <v>50.12</v>
      </c>
      <c r="E69" s="33">
        <f>$N$21</f>
        <v>50.11059999999997</v>
      </c>
      <c r="F69" s="33">
        <f>$N$23</f>
        <v>50.069725068807372</v>
      </c>
      <c r="G69" s="33">
        <f>$N$24</f>
        <v>50.151474931192567</v>
      </c>
    </row>
    <row r="70" spans="4:7" x14ac:dyDescent="0.3">
      <c r="D70">
        <v>50.11</v>
      </c>
      <c r="E70" s="33">
        <f>$N$21</f>
        <v>50.11059999999997</v>
      </c>
      <c r="F70" s="33">
        <f>$N$23</f>
        <v>50.069725068807372</v>
      </c>
      <c r="G70" s="33">
        <f>$N$24</f>
        <v>50.151474931192567</v>
      </c>
    </row>
    <row r="71" spans="4:7" x14ac:dyDescent="0.3">
      <c r="D71">
        <v>50.11</v>
      </c>
      <c r="E71" s="33">
        <f>$N$21</f>
        <v>50.11059999999997</v>
      </c>
      <c r="F71" s="33">
        <f>$N$23</f>
        <v>50.069725068807372</v>
      </c>
      <c r="G71" s="33">
        <f>$N$24</f>
        <v>50.151474931192567</v>
      </c>
    </row>
  </sheetData>
  <mergeCells count="4">
    <mergeCell ref="I2:Q5"/>
    <mergeCell ref="I21:M21"/>
    <mergeCell ref="D8:P9"/>
    <mergeCell ref="D19:N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Typ 1</vt:lpstr>
      <vt:lpstr>Liniowość</vt:lpstr>
      <vt:lpstr>Stabilność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Jamrogiewicz</dc:creator>
  <cp:lastModifiedBy>Krystian Jamrogiewicz</cp:lastModifiedBy>
  <dcterms:created xsi:type="dcterms:W3CDTF">2024-05-15T12:35:16Z</dcterms:created>
  <dcterms:modified xsi:type="dcterms:W3CDTF">2024-05-23T16:24:25Z</dcterms:modified>
</cp:coreProperties>
</file>