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krystofslama/Documents/ČZU/Užitá Matematika/"/>
    </mc:Choice>
  </mc:AlternateContent>
  <xr:revisionPtr revIDLastSave="0" documentId="13_ncr:1_{29152294-C837-2D42-A969-98A81D5DF08F}" xr6:coauthVersionLast="47" xr6:coauthVersionMax="47" xr10:uidLastSave="{00000000-0000-0000-0000-000000000000}"/>
  <bookViews>
    <workbookView xWindow="0" yWindow="760" windowWidth="12800" windowHeight="16800" activeTab="2" xr2:uid="{00000000-000D-0000-FFFF-FFFF00000000}"/>
  </bookViews>
  <sheets>
    <sheet name="Zadání JDU Přeprava sad" sheetId="4" r:id="rId1"/>
    <sheet name="Indexová metoda" sheetId="2" r:id="rId2"/>
    <sheet name="Vogelova metoda" sheetId="5" r:id="rId3"/>
    <sheet name="MODI Optimální řeš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5" l="1"/>
  <c r="AB18" i="5"/>
  <c r="R11" i="5"/>
  <c r="C26" i="5"/>
  <c r="Q17" i="5"/>
  <c r="Q14" i="5"/>
  <c r="Q11" i="5"/>
  <c r="Q8" i="5"/>
  <c r="S18" i="2"/>
  <c r="U15" i="2"/>
  <c r="S9" i="2"/>
  <c r="O8" i="2"/>
  <c r="L25" i="6"/>
  <c r="I25" i="6"/>
  <c r="F25" i="6"/>
  <c r="C25" i="6"/>
  <c r="N19" i="6"/>
  <c r="M18" i="6"/>
  <c r="J18" i="6"/>
  <c r="G18" i="6"/>
  <c r="D18" i="6"/>
  <c r="N16" i="6"/>
  <c r="M15" i="6"/>
  <c r="J15" i="6"/>
  <c r="G15" i="6"/>
  <c r="D15" i="6"/>
  <c r="N13" i="6"/>
  <c r="M12" i="6"/>
  <c r="J12" i="6"/>
  <c r="G12" i="6"/>
  <c r="D12" i="6"/>
  <c r="N10" i="6"/>
  <c r="M9" i="6"/>
  <c r="J9" i="6"/>
  <c r="G9" i="6"/>
  <c r="D9" i="6"/>
  <c r="L23" i="5"/>
  <c r="L24" i="5" s="1"/>
  <c r="I23" i="5"/>
  <c r="I24" i="5" s="1"/>
  <c r="F23" i="5"/>
  <c r="F24" i="5" s="1"/>
  <c r="C23" i="5"/>
  <c r="C24" i="5" s="1"/>
  <c r="N17" i="5"/>
  <c r="O17" i="5" s="1"/>
  <c r="M16" i="5"/>
  <c r="J16" i="5"/>
  <c r="G16" i="5"/>
  <c r="D16" i="5"/>
  <c r="N14" i="5"/>
  <c r="O14" i="5" s="1"/>
  <c r="M13" i="5"/>
  <c r="J13" i="5"/>
  <c r="G13" i="5"/>
  <c r="D13" i="5"/>
  <c r="N11" i="5"/>
  <c r="O11" i="5" s="1"/>
  <c r="M10" i="5"/>
  <c r="J10" i="5"/>
  <c r="G10" i="5"/>
  <c r="D10" i="5"/>
  <c r="N8" i="5"/>
  <c r="M7" i="5"/>
  <c r="J7" i="5"/>
  <c r="G7" i="5"/>
  <c r="D7" i="5"/>
  <c r="N48" i="6" l="1"/>
  <c r="O8" i="5"/>
  <c r="M16" i="2"/>
  <c r="J16" i="2"/>
  <c r="G16" i="2"/>
  <c r="D16" i="2"/>
  <c r="M13" i="2"/>
  <c r="J13" i="2"/>
  <c r="G13" i="2"/>
  <c r="D13" i="2"/>
  <c r="M10" i="2"/>
  <c r="J10" i="2"/>
  <c r="G10" i="2"/>
  <c r="D10" i="2"/>
  <c r="M7" i="2"/>
  <c r="J7" i="2"/>
  <c r="G7" i="2"/>
  <c r="D7" i="2"/>
  <c r="B8" i="4"/>
  <c r="C8" i="4"/>
  <c r="C10" i="4" s="1"/>
  <c r="L23" i="2"/>
  <c r="L24" i="2" s="1"/>
  <c r="I23" i="2"/>
  <c r="I24" i="2" s="1"/>
  <c r="F23" i="2"/>
  <c r="F24" i="2" s="1"/>
  <c r="C23" i="2"/>
  <c r="C24" i="2" s="1"/>
  <c r="N17" i="2"/>
  <c r="O17" i="2" s="1"/>
  <c r="N14" i="2"/>
  <c r="O14" i="2" s="1"/>
  <c r="N11" i="2"/>
  <c r="O11" i="2" s="1"/>
  <c r="N8" i="2"/>
  <c r="O50" i="6" l="1"/>
  <c r="B10" i="4" l="1"/>
  <c r="N22" i="6"/>
  <c r="N24" i="6" s="1"/>
  <c r="O54" i="6"/>
  <c r="N22" i="2"/>
  <c r="O20" i="2" l="1"/>
  <c r="O20" i="5"/>
  <c r="N22" i="5"/>
</calcChain>
</file>

<file path=xl/sharedStrings.xml><?xml version="1.0" encoding="utf-8"?>
<sst xmlns="http://schemas.openxmlformats.org/spreadsheetml/2006/main" count="198" uniqueCount="76">
  <si>
    <t>S1</t>
  </si>
  <si>
    <t>S2</t>
  </si>
  <si>
    <t>S3</t>
  </si>
  <si>
    <t>S4</t>
  </si>
  <si>
    <t>Indexová metoda</t>
  </si>
  <si>
    <t>Vogelova metoda</t>
  </si>
  <si>
    <t>ai</t>
  </si>
  <si>
    <t>Ui</t>
  </si>
  <si>
    <t>Vj</t>
  </si>
  <si>
    <t>VD1</t>
  </si>
  <si>
    <t>VD2</t>
  </si>
  <si>
    <t>VD3</t>
  </si>
  <si>
    <t>VD4</t>
  </si>
  <si>
    <t>VDF</t>
  </si>
  <si>
    <t>Suma</t>
  </si>
  <si>
    <t>… dopravní úloha je nevyvážená, je nutné ji vyvážit přidáním fiktivního dodavatele</t>
  </si>
  <si>
    <r>
      <t>S</t>
    </r>
    <r>
      <rPr>
        <vertAlign val="subscript"/>
        <sz val="12"/>
        <rFont val="Times New Roman"/>
        <family val="1"/>
        <charset val="238"/>
      </rPr>
      <t>1</t>
    </r>
    <r>
      <rPr>
        <sz val="12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</si>
  <si>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rFont val="Times New Roman"/>
        <family val="1"/>
        <charset val="238"/>
      </rPr>
      <t>2</t>
    </r>
    <r>
      <rPr>
        <sz val="12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</si>
  <si>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rFont val="Times New Roman"/>
        <family val="1"/>
        <charset val="238"/>
      </rPr>
      <t>3</t>
    </r>
    <r>
      <rPr>
        <sz val="12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</si>
  <si>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rFont val="Times New Roman"/>
        <family val="1"/>
        <charset val="238"/>
      </rPr>
      <t>4</t>
    </r>
    <r>
      <rPr>
        <sz val="12"/>
        <rFont val="Times New Roman"/>
        <family val="1"/>
        <charset val="238"/>
      </rPr>
      <t xml:space="preserve"> </t>
    </r>
  </si>
  <si>
    <r>
      <t>VD</t>
    </r>
    <r>
      <rPr>
        <vertAlign val="subscript"/>
        <sz val="12"/>
        <rFont val="Times New Roman"/>
        <family val="1"/>
        <charset val="238"/>
      </rPr>
      <t>1</t>
    </r>
    <r>
      <rPr>
        <sz val="12"/>
        <rFont val="Times New Roman"/>
        <family val="1"/>
        <charset val="238"/>
      </rPr>
      <t xml:space="preserve"> </t>
    </r>
  </si>
  <si>
    <r>
      <t>VD</t>
    </r>
    <r>
      <rPr>
        <vertAlign val="subscript"/>
        <sz val="12"/>
        <rFont val="Times New Roman"/>
        <family val="1"/>
        <charset val="238"/>
      </rPr>
      <t>2</t>
    </r>
    <r>
      <rPr>
        <sz val="12"/>
        <rFont val="Times New Roman"/>
        <family val="1"/>
        <charset val="238"/>
      </rPr>
      <t xml:space="preserve"> </t>
    </r>
  </si>
  <si>
    <r>
      <t>VD</t>
    </r>
    <r>
      <rPr>
        <vertAlign val="subscript"/>
        <sz val="12"/>
        <rFont val="Times New Roman"/>
        <family val="1"/>
        <charset val="238"/>
      </rPr>
      <t>3</t>
    </r>
    <r>
      <rPr>
        <sz val="12"/>
        <rFont val="Times New Roman"/>
        <family val="1"/>
        <charset val="238"/>
      </rPr>
      <t xml:space="preserve"> </t>
    </r>
  </si>
  <si>
    <r>
      <t>VD</t>
    </r>
    <r>
      <rPr>
        <vertAlign val="subscript"/>
        <sz val="12"/>
        <rFont val="Times New Roman"/>
        <family val="1"/>
        <charset val="238"/>
      </rPr>
      <t>4</t>
    </r>
    <r>
      <rPr>
        <sz val="12"/>
        <rFont val="Times New Roman"/>
        <family val="1"/>
        <charset val="238"/>
      </rPr>
      <t xml:space="preserve"> </t>
    </r>
  </si>
  <si>
    <t>;</t>
  </si>
  <si>
    <t>kapacity</t>
  </si>
  <si>
    <t>požadavky</t>
  </si>
  <si>
    <t>zbývá</t>
  </si>
  <si>
    <t xml:space="preserve"> ---</t>
  </si>
  <si>
    <t>duální prom</t>
  </si>
  <si>
    <t>Příklad 1 - Rozvoz výukových sad - Výchozí řešení - indexová metoda</t>
  </si>
  <si>
    <t>Příklad 1 - Rozvoz výukových sad</t>
  </si>
  <si>
    <t>Vzdálenosti (km)</t>
  </si>
  <si>
    <t>Požadavky S (ks)</t>
  </si>
  <si>
    <t>Kapacity VD (ks)</t>
  </si>
  <si>
    <t>dif1</t>
  </si>
  <si>
    <t>dif2</t>
  </si>
  <si>
    <t>dif3</t>
  </si>
  <si>
    <t>dif4</t>
  </si>
  <si>
    <t>dif5</t>
  </si>
  <si>
    <t>dif6</t>
  </si>
  <si>
    <t>Příklad 1 - Rozvoz výukových sad - Výchozí řešení - Vogelova metoda</t>
  </si>
  <si>
    <t>bj</t>
  </si>
  <si>
    <t>Příklad 1 - Rozvoz výukových sad - Výchozí řešení - optimalizace pomocí MODI</t>
  </si>
  <si>
    <t>MODI - aplikovaná na výchozí řešení z Vogelovy metody</t>
  </si>
  <si>
    <t>ÚF =</t>
  </si>
  <si>
    <t>kskm</t>
  </si>
  <si>
    <t>1 kskm =</t>
  </si>
  <si>
    <t>Kč</t>
  </si>
  <si>
    <t>… optimální hodnota účelové funkce</t>
  </si>
  <si>
    <t>Výchozí řešení</t>
  </si>
  <si>
    <t>Optimální řešení</t>
  </si>
  <si>
    <t>km</t>
  </si>
  <si>
    <t>Zkrácení spoje VD1S4 o</t>
  </si>
  <si>
    <t>Prodloužení VD1S2 o</t>
  </si>
  <si>
    <t>… dopravní úloha je</t>
  </si>
  <si>
    <t>hodnota učelové funkc</t>
  </si>
  <si>
    <t>nebo</t>
  </si>
  <si>
    <t>Hodnota prepravy</t>
  </si>
  <si>
    <t>uc.f. * naklady</t>
  </si>
  <si>
    <t>skalarni soucin</t>
  </si>
  <si>
    <t>od nejmensiho ze vzdalenosti v pravo nahore</t>
  </si>
  <si>
    <t>-</t>
  </si>
  <si>
    <t>ten sloupec, kde jsem doplnil nepocitam (dopplneny zasoby na max) do dalsiho =&gt; ani pro rozdili</t>
  </si>
  <si>
    <t>ucelova</t>
  </si>
  <si>
    <t>Degerovany/Nedegorevany</t>
  </si>
  <si>
    <t>m+n-1</t>
  </si>
  <si>
    <t>4+4-1</t>
  </si>
  <si>
    <t>počet dodavatelu + počet spotrebitelu - 1</t>
  </si>
  <si>
    <t>počet vyplnenych sloupcu</t>
  </si>
  <si>
    <t>U1</t>
  </si>
  <si>
    <t>U5</t>
  </si>
  <si>
    <t>3 = U1 + V2</t>
  </si>
  <si>
    <t>Bereme km u vyplnenych bunek a dame do rovnice</t>
  </si>
  <si>
    <t>Vezmem tu s nejvice hodnotamy = V2 a dame 0</t>
  </si>
  <si>
    <t>první rada s rozdilem 5 protože nejvetsi cislo a vyberem v rade nejmensi cislo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</si>
</sst>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CE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10"/>
      <name val="Arial CE"/>
      <family val="2"/>
      <charset val="238"/>
    </font>
    <font>
      <b/>
      <u/>
      <sz val="12"/>
      <name val="Arial CE"/>
      <family val="2"/>
      <charset val="238"/>
    </font>
    <font>
      <b/>
      <u/>
      <sz val="10"/>
      <name val="Arial CE"/>
      <family val="2"/>
      <charset val="238"/>
    </font>
    <font>
      <sz val="8"/>
      <name val="Arial CE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vertAlign val="subscript"/>
      <sz val="12"/>
      <name val="Times New Roman"/>
      <family val="1"/>
      <charset val="238"/>
    </font>
    <font>
      <b/>
      <sz val="8"/>
      <name val="Arial CE"/>
      <charset val="238"/>
    </font>
    <font>
      <sz val="10"/>
      <name val="Times New Roman"/>
      <family val="1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6" fillId="0" borderId="0" xfId="0" applyFont="1" applyAlignment="1">
      <alignment vertical="center" wrapText="1"/>
    </xf>
    <xf numFmtId="0" fontId="13" fillId="0" borderId="13" xfId="0" applyFont="1" applyBorder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0" xfId="0" applyFill="1"/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0AE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0</xdr:row>
      <xdr:rowOff>180975</xdr:rowOff>
    </xdr:from>
    <xdr:to>
      <xdr:col>18</xdr:col>
      <xdr:colOff>85725</xdr:colOff>
      <xdr:row>0</xdr:row>
      <xdr:rowOff>190500</xdr:rowOff>
    </xdr:to>
    <xdr:cxnSp macro="">
      <xdr:nvCxnSpPr>
        <xdr:cNvPr id="3" name="Přímá spojni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858000" y="180975"/>
          <a:ext cx="838200" cy="9525"/>
        </a:xfrm>
        <a:prstGeom prst="line">
          <a:avLst/>
        </a:prstGeom>
        <a:ln w="254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352425</xdr:colOff>
      <xdr:row>1</xdr:row>
      <xdr:rowOff>95250</xdr:rowOff>
    </xdr:from>
    <xdr:to>
      <xdr:col>17</xdr:col>
      <xdr:colOff>361950</xdr:colOff>
      <xdr:row>5</xdr:row>
      <xdr:rowOff>0</xdr:rowOff>
    </xdr:to>
    <xdr:cxnSp macro="">
      <xdr:nvCxnSpPr>
        <xdr:cNvPr id="5" name="Přímá spojnic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7029450" y="295275"/>
          <a:ext cx="9525" cy="552450"/>
        </a:xfrm>
        <a:prstGeom prst="line">
          <a:avLst/>
        </a:prstGeom>
        <a:ln w="254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</xdr:row>
      <xdr:rowOff>133350</xdr:rowOff>
    </xdr:from>
    <xdr:to>
      <xdr:col>17</xdr:col>
      <xdr:colOff>819150</xdr:colOff>
      <xdr:row>3</xdr:row>
      <xdr:rowOff>47625</xdr:rowOff>
    </xdr:to>
    <xdr:sp macro="" textlink="">
      <xdr:nvSpPr>
        <xdr:cNvPr id="21" name="Ová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7277100" y="333375"/>
          <a:ext cx="219075" cy="2381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cs-CZ" sz="20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17</xdr:col>
      <xdr:colOff>571500</xdr:colOff>
      <xdr:row>3</xdr:row>
      <xdr:rowOff>114300</xdr:rowOff>
    </xdr:from>
    <xdr:to>
      <xdr:col>17</xdr:col>
      <xdr:colOff>790575</xdr:colOff>
      <xdr:row>5</xdr:row>
      <xdr:rowOff>28575</xdr:rowOff>
    </xdr:to>
    <xdr:sp macro="" textlink="">
      <xdr:nvSpPr>
        <xdr:cNvPr id="22" name="Ová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7248525" y="638175"/>
          <a:ext cx="219075" cy="2381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cs-CZ" sz="2000">
              <a:solidFill>
                <a:sysClr val="windowText" lastClr="000000"/>
              </a:solidFill>
            </a:rPr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workbookViewId="0"/>
  </sheetViews>
  <sheetFormatPr baseColWidth="10" defaultColWidth="8.83203125" defaultRowHeight="13"/>
  <cols>
    <col min="2" max="2" width="16.6640625" bestFit="1" customWidth="1"/>
    <col min="3" max="3" width="16.5" bestFit="1" customWidth="1"/>
    <col min="4" max="4" width="14.5" bestFit="1" customWidth="1"/>
  </cols>
  <sheetData>
    <row r="1" spans="1:11" ht="16">
      <c r="A1" s="14" t="s">
        <v>31</v>
      </c>
    </row>
    <row r="2" spans="1:11" ht="14" thickBot="1"/>
    <row r="3" spans="1:11" ht="17" thickBot="1">
      <c r="A3" s="7"/>
      <c r="B3" s="26" t="s">
        <v>34</v>
      </c>
      <c r="C3" s="26" t="s">
        <v>33</v>
      </c>
      <c r="D3" s="1"/>
      <c r="F3" s="1"/>
      <c r="G3" s="1"/>
      <c r="H3" s="1"/>
      <c r="I3" s="1"/>
      <c r="J3" s="1"/>
      <c r="K3" s="1"/>
    </row>
    <row r="4" spans="1:11" ht="14" thickTop="1">
      <c r="A4" s="5"/>
      <c r="B4" s="27">
        <v>100</v>
      </c>
      <c r="C4" s="27">
        <v>50</v>
      </c>
      <c r="D4" s="12"/>
      <c r="F4" s="12"/>
      <c r="G4" s="12"/>
      <c r="H4" s="12"/>
      <c r="I4" s="12"/>
      <c r="J4" s="12"/>
      <c r="K4" s="12"/>
    </row>
    <row r="5" spans="1:11">
      <c r="A5" s="5"/>
      <c r="B5" s="27">
        <v>300</v>
      </c>
      <c r="C5" s="27">
        <v>400</v>
      </c>
      <c r="D5" s="12"/>
      <c r="F5" s="12"/>
      <c r="G5" s="12"/>
      <c r="H5" s="12"/>
      <c r="I5" s="12"/>
      <c r="J5" s="12"/>
      <c r="K5" s="12"/>
    </row>
    <row r="6" spans="1:11" ht="16">
      <c r="A6" s="7"/>
      <c r="B6" s="27">
        <v>200</v>
      </c>
      <c r="C6" s="27">
        <v>250</v>
      </c>
    </row>
    <row r="7" spans="1:11" ht="17" thickBot="1">
      <c r="A7" s="5"/>
      <c r="B7" s="28">
        <v>150</v>
      </c>
      <c r="C7" s="28">
        <v>300</v>
      </c>
      <c r="D7" s="7"/>
      <c r="F7" s="7"/>
      <c r="G7" s="7"/>
      <c r="H7" s="7"/>
      <c r="I7" s="7"/>
      <c r="J7" s="7"/>
      <c r="K7" s="7"/>
    </row>
    <row r="8" spans="1:11" ht="14" thickTop="1">
      <c r="A8" s="5" t="s">
        <v>14</v>
      </c>
      <c r="B8" s="27">
        <f>SUM(B4:B7)</f>
        <v>750</v>
      </c>
      <c r="C8" s="27">
        <f>SUM(C4:C7)</f>
        <v>1000</v>
      </c>
      <c r="D8" s="16" t="s">
        <v>15</v>
      </c>
      <c r="F8" s="5"/>
      <c r="G8" s="5"/>
      <c r="H8" s="5"/>
      <c r="I8" s="5"/>
      <c r="J8" s="5"/>
      <c r="K8" s="5"/>
    </row>
    <row r="9" spans="1:11" ht="14" thickBot="1">
      <c r="A9" s="13" t="s">
        <v>13</v>
      </c>
      <c r="B9" s="28"/>
      <c r="C9" s="28"/>
      <c r="D9" s="5"/>
      <c r="F9" s="5"/>
      <c r="G9" s="5"/>
      <c r="H9" s="5"/>
      <c r="I9" s="5"/>
      <c r="J9" s="5"/>
      <c r="K9" s="5"/>
    </row>
    <row r="10" spans="1:11" ht="18" thickTop="1" thickBot="1">
      <c r="A10" s="7"/>
      <c r="B10" s="29">
        <f>SUM(B8:B9)</f>
        <v>750</v>
      </c>
      <c r="C10" s="29">
        <f>SUM(C8:C9)</f>
        <v>1000</v>
      </c>
      <c r="D10" s="16" t="s">
        <v>55</v>
      </c>
      <c r="F10" s="7"/>
      <c r="G10" s="7"/>
      <c r="H10" s="7"/>
      <c r="I10" s="7"/>
      <c r="J10" s="7"/>
      <c r="K10" s="7"/>
    </row>
    <row r="11" spans="1:11" ht="14" thickBot="1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6.5" customHeight="1">
      <c r="B12" s="58" t="s">
        <v>32</v>
      </c>
      <c r="C12" s="59"/>
      <c r="D12" s="59"/>
      <c r="E12" s="59"/>
      <c r="F12" s="60"/>
      <c r="H12" s="5"/>
      <c r="I12" s="5"/>
      <c r="J12" s="5"/>
      <c r="K12" s="5"/>
    </row>
    <row r="13" spans="1:11" ht="19">
      <c r="B13" s="22"/>
      <c r="C13" s="21" t="s">
        <v>16</v>
      </c>
      <c r="D13" s="21" t="s">
        <v>17</v>
      </c>
      <c r="E13" s="21" t="s">
        <v>18</v>
      </c>
      <c r="F13" s="23" t="s">
        <v>19</v>
      </c>
      <c r="H13" s="7"/>
      <c r="I13" s="7"/>
      <c r="J13" s="7"/>
      <c r="K13" s="7"/>
    </row>
    <row r="14" spans="1:11" ht="19">
      <c r="B14" s="24" t="s">
        <v>20</v>
      </c>
      <c r="C14" s="30">
        <v>6</v>
      </c>
      <c r="D14" s="30">
        <v>3</v>
      </c>
      <c r="E14" s="30">
        <v>4</v>
      </c>
      <c r="F14" s="31">
        <v>2</v>
      </c>
      <c r="H14" s="5"/>
      <c r="I14" s="5"/>
      <c r="J14" s="5"/>
      <c r="K14" s="5"/>
    </row>
    <row r="15" spans="1:11" ht="19">
      <c r="B15" s="24" t="s">
        <v>21</v>
      </c>
      <c r="C15" s="30">
        <v>8</v>
      </c>
      <c r="D15" s="30">
        <v>9</v>
      </c>
      <c r="E15" s="30">
        <v>3</v>
      </c>
      <c r="F15" s="31">
        <v>12</v>
      </c>
      <c r="H15" s="5"/>
      <c r="I15" s="5"/>
      <c r="J15" s="5"/>
      <c r="K15" s="5"/>
    </row>
    <row r="16" spans="1:11" ht="19">
      <c r="B16" s="24" t="s">
        <v>22</v>
      </c>
      <c r="C16" s="30">
        <v>4</v>
      </c>
      <c r="D16" s="30">
        <v>6</v>
      </c>
      <c r="E16" s="30">
        <v>5</v>
      </c>
      <c r="F16" s="31">
        <v>2</v>
      </c>
      <c r="H16" s="7"/>
      <c r="I16" s="7"/>
      <c r="J16" s="7"/>
      <c r="K16" s="7"/>
    </row>
    <row r="17" spans="2:11" ht="20" thickBot="1">
      <c r="B17" s="25" t="s">
        <v>23</v>
      </c>
      <c r="C17" s="32">
        <v>10</v>
      </c>
      <c r="D17" s="32">
        <v>5</v>
      </c>
      <c r="E17" s="32">
        <v>6</v>
      </c>
      <c r="F17" s="33">
        <v>3</v>
      </c>
      <c r="H17" s="5"/>
      <c r="I17" s="5"/>
      <c r="J17" s="5"/>
      <c r="K17" s="5"/>
    </row>
    <row r="18" spans="2:11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ht="16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>
      <c r="B21" s="5"/>
      <c r="C21" s="5"/>
      <c r="D21" s="5"/>
      <c r="E21" s="5"/>
      <c r="F21" s="5"/>
      <c r="G21" s="5"/>
      <c r="H21" s="5"/>
      <c r="I21" s="5"/>
      <c r="J21" s="5"/>
      <c r="K21" s="5"/>
    </row>
  </sheetData>
  <mergeCells count="1">
    <mergeCell ref="B12:F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zoomScaleNormal="100" workbookViewId="0">
      <selection activeCell="C32" sqref="C32"/>
    </sheetView>
  </sheetViews>
  <sheetFormatPr baseColWidth="10" defaultColWidth="8.83203125" defaultRowHeight="13"/>
  <cols>
    <col min="1" max="1" width="11.6640625" customWidth="1"/>
    <col min="2" max="2" width="3.6640625" customWidth="1"/>
    <col min="3" max="3" width="5.6640625" customWidth="1"/>
    <col min="4" max="5" width="3.6640625" customWidth="1"/>
    <col min="6" max="6" width="5.6640625" customWidth="1"/>
    <col min="7" max="8" width="3.6640625" customWidth="1"/>
    <col min="9" max="9" width="5.6640625" customWidth="1"/>
    <col min="10" max="11" width="3.6640625" customWidth="1"/>
    <col min="12" max="12" width="5.6640625" customWidth="1"/>
    <col min="13" max="13" width="3.6640625" customWidth="1"/>
    <col min="15" max="16" width="6.5" customWidth="1"/>
    <col min="17" max="17" width="9.1640625" style="2"/>
    <col min="19" max="19" width="18" customWidth="1"/>
    <col min="20" max="20" width="14.5" bestFit="1" customWidth="1"/>
  </cols>
  <sheetData>
    <row r="1" spans="1:22" s="1" customFormat="1" ht="16">
      <c r="A1" s="14" t="s">
        <v>30</v>
      </c>
      <c r="Q1" s="2"/>
    </row>
    <row r="2" spans="1:22" s="12" customFormat="1">
      <c r="Q2" s="2"/>
    </row>
    <row r="3" spans="1:22" s="12" customFormat="1">
      <c r="A3" s="15" t="s">
        <v>4</v>
      </c>
      <c r="Q3" s="2"/>
    </row>
    <row r="4" spans="1:22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22" s="7" customFormat="1" ht="16">
      <c r="B5" s="51"/>
      <c r="C5" s="51" t="s">
        <v>0</v>
      </c>
      <c r="D5" s="51"/>
      <c r="E5" s="51"/>
      <c r="F5" s="51" t="s">
        <v>1</v>
      </c>
      <c r="G5" s="51"/>
      <c r="H5" s="51"/>
      <c r="I5" s="51" t="s">
        <v>2</v>
      </c>
      <c r="J5" s="51"/>
      <c r="K5" s="51"/>
      <c r="L5" s="51" t="s">
        <v>3</v>
      </c>
      <c r="M5" s="51"/>
      <c r="N5" s="13" t="s">
        <v>25</v>
      </c>
      <c r="O5" s="5" t="s">
        <v>27</v>
      </c>
      <c r="P5" s="5"/>
      <c r="Q5" s="13" t="s">
        <v>29</v>
      </c>
    </row>
    <row r="6" spans="1:22" s="5" customFormat="1" ht="15" customHeight="1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5" t="s">
        <v>6</v>
      </c>
      <c r="Q6" s="5" t="s">
        <v>7</v>
      </c>
    </row>
    <row r="7" spans="1:22" s="5" customFormat="1" ht="15" customHeight="1">
      <c r="A7" s="47"/>
      <c r="B7" s="48"/>
      <c r="C7" s="49"/>
      <c r="D7" s="50">
        <f>'Zadání JDU Přeprava sad'!C14</f>
        <v>6</v>
      </c>
      <c r="E7" s="48"/>
      <c r="F7" s="49"/>
      <c r="G7" s="50">
        <f>'Zadání JDU Přeprava sad'!D14</f>
        <v>3</v>
      </c>
      <c r="H7" s="48"/>
      <c r="I7" s="49"/>
      <c r="J7" s="50">
        <f>'Zadání JDU Přeprava sad'!E14</f>
        <v>4</v>
      </c>
      <c r="K7" s="48"/>
      <c r="L7" s="49"/>
      <c r="M7" s="50">
        <f>'Zadání JDU Přeprava sad'!F14</f>
        <v>2</v>
      </c>
      <c r="N7" s="47"/>
      <c r="O7" s="47"/>
      <c r="Q7" s="7"/>
    </row>
    <row r="8" spans="1:22" s="7" customFormat="1" ht="15" customHeight="1">
      <c r="A8" s="51" t="s">
        <v>9</v>
      </c>
      <c r="B8" s="52"/>
      <c r="C8" s="51"/>
      <c r="D8" s="53"/>
      <c r="E8" s="52"/>
      <c r="F8" s="51"/>
      <c r="G8" s="53"/>
      <c r="H8" s="52"/>
      <c r="I8" s="51"/>
      <c r="J8" s="53"/>
      <c r="K8" s="52"/>
      <c r="L8" s="51">
        <v>100</v>
      </c>
      <c r="M8" s="53"/>
      <c r="N8" s="51">
        <f>'Zadání JDU Přeprava sad'!B4</f>
        <v>100</v>
      </c>
      <c r="O8" s="47">
        <f>N8-IF(ISNUMBER(L8),L8,0)-IF(ISNUMBER(I8),I8,0)-IF(ISNUMBER(F8),F8,0)-IF(ISNUMBER(C8),C8,0)</f>
        <v>0</v>
      </c>
      <c r="P8" s="5"/>
      <c r="S8" s="7" t="s">
        <v>56</v>
      </c>
    </row>
    <row r="9" spans="1:22" s="5" customFormat="1" ht="15" customHeight="1">
      <c r="A9" s="47"/>
      <c r="B9" s="54"/>
      <c r="C9" s="55"/>
      <c r="D9" s="56"/>
      <c r="E9" s="54"/>
      <c r="F9" s="55"/>
      <c r="G9" s="56"/>
      <c r="H9" s="54"/>
      <c r="I9" s="55"/>
      <c r="J9" s="56"/>
      <c r="K9" s="54"/>
      <c r="L9" s="55"/>
      <c r="M9" s="56"/>
      <c r="N9" s="47"/>
      <c r="O9" s="47"/>
      <c r="Q9" s="7"/>
      <c r="S9" s="5">
        <f>L8*M7+C11*D10+I11*J10+L14*M13+F17*G16+F20*G1</f>
        <v>2500</v>
      </c>
      <c r="T9" s="5" t="s">
        <v>57</v>
      </c>
      <c r="U9" s="7">
        <v>100</v>
      </c>
      <c r="V9" s="5">
        <v>2</v>
      </c>
    </row>
    <row r="10" spans="1:22" s="5" customFormat="1" ht="15.75" customHeight="1">
      <c r="A10" s="47"/>
      <c r="B10" s="48"/>
      <c r="C10" s="49"/>
      <c r="D10" s="50">
        <f>'Zadání JDU Přeprava sad'!C15</f>
        <v>8</v>
      </c>
      <c r="E10" s="48"/>
      <c r="F10" s="49"/>
      <c r="G10" s="50">
        <f>'Zadání JDU Přeprava sad'!D15</f>
        <v>9</v>
      </c>
      <c r="H10" s="48"/>
      <c r="I10" s="49"/>
      <c r="J10" s="50">
        <f>'Zadání JDU Přeprava sad'!E15</f>
        <v>3</v>
      </c>
      <c r="K10" s="48"/>
      <c r="L10" s="49"/>
      <c r="M10" s="50">
        <f>'Zadání JDU Přeprava sad'!F15</f>
        <v>12</v>
      </c>
      <c r="N10" s="47"/>
      <c r="O10" s="47"/>
      <c r="Q10" s="7"/>
      <c r="U10" s="5">
        <v>50</v>
      </c>
      <c r="V10" s="5">
        <v>8</v>
      </c>
    </row>
    <row r="11" spans="1:22" s="7" customFormat="1" ht="15" customHeight="1">
      <c r="A11" s="51" t="s">
        <v>10</v>
      </c>
      <c r="B11" s="52"/>
      <c r="C11" s="51">
        <v>50</v>
      </c>
      <c r="D11" s="53"/>
      <c r="E11" s="52"/>
      <c r="F11" s="51"/>
      <c r="G11" s="53"/>
      <c r="H11" s="52"/>
      <c r="I11" s="51">
        <v>250</v>
      </c>
      <c r="J11" s="53"/>
      <c r="K11" s="52"/>
      <c r="L11" s="51"/>
      <c r="M11" s="53"/>
      <c r="N11" s="51">
        <f>'Zadání JDU Přeprava sad'!B5</f>
        <v>300</v>
      </c>
      <c r="O11" s="47">
        <f>N11-IF(ISNUMBER(L11),L11,0)-IF(ISNUMBER(I11),I11,0)-IF(ISNUMBER(F11),F11,0)-IF(ISNUMBER(C11),C11,0)</f>
        <v>0</v>
      </c>
      <c r="P11" s="5"/>
      <c r="T11" s="7" t="s">
        <v>60</v>
      </c>
      <c r="U11" s="7">
        <v>250</v>
      </c>
      <c r="V11" s="7">
        <v>3</v>
      </c>
    </row>
    <row r="12" spans="1:22" s="5" customFormat="1" ht="15" customHeight="1">
      <c r="A12" s="47"/>
      <c r="B12" s="54"/>
      <c r="C12" s="55"/>
      <c r="D12" s="56"/>
      <c r="E12" s="54"/>
      <c r="F12" s="55"/>
      <c r="G12" s="56"/>
      <c r="H12" s="54"/>
      <c r="I12" s="55"/>
      <c r="J12" s="56"/>
      <c r="K12" s="54"/>
      <c r="L12" s="55"/>
      <c r="M12" s="56"/>
      <c r="N12" s="47"/>
      <c r="O12" s="47"/>
      <c r="Q12" s="7"/>
      <c r="U12" s="5">
        <v>200</v>
      </c>
      <c r="V12" s="5">
        <v>2</v>
      </c>
    </row>
    <row r="13" spans="1:22" s="5" customFormat="1" ht="15" customHeight="1">
      <c r="A13" s="47"/>
      <c r="B13" s="48"/>
      <c r="C13" s="49"/>
      <c r="D13" s="50">
        <f>'Zadání JDU Přeprava sad'!C16</f>
        <v>4</v>
      </c>
      <c r="E13" s="48"/>
      <c r="F13" s="49"/>
      <c r="G13" s="50">
        <f>'Zadání JDU Přeprava sad'!D16</f>
        <v>6</v>
      </c>
      <c r="H13" s="48"/>
      <c r="I13" s="49"/>
      <c r="J13" s="50">
        <f>'Zadání JDU Přeprava sad'!E16</f>
        <v>5</v>
      </c>
      <c r="K13" s="48"/>
      <c r="L13" s="49"/>
      <c r="M13" s="50">
        <f>'Zadání JDU Přeprava sad'!F16</f>
        <v>2</v>
      </c>
      <c r="N13" s="47"/>
      <c r="O13" s="47"/>
      <c r="Q13" s="7"/>
      <c r="U13" s="5">
        <v>150</v>
      </c>
      <c r="V13" s="5">
        <v>5</v>
      </c>
    </row>
    <row r="14" spans="1:22" s="7" customFormat="1" ht="15" customHeight="1">
      <c r="A14" s="51" t="s">
        <v>11</v>
      </c>
      <c r="B14" s="52"/>
      <c r="C14" s="51"/>
      <c r="D14" s="53"/>
      <c r="E14" s="52"/>
      <c r="F14" s="51"/>
      <c r="G14" s="53"/>
      <c r="H14" s="52"/>
      <c r="I14" s="51"/>
      <c r="J14" s="53"/>
      <c r="K14" s="52"/>
      <c r="L14" s="51">
        <v>200</v>
      </c>
      <c r="M14" s="53"/>
      <c r="N14" s="51">
        <f>'Zadání JDU Přeprava sad'!B6</f>
        <v>200</v>
      </c>
      <c r="O14" s="47">
        <f>N14-IF(ISNUMBER(L14),L14,0)-IF(ISNUMBER(I14),I14,0)-IF(ISNUMBER(F14),F14,0)-IF(ISNUMBER(C14),C14,0)</f>
        <v>0</v>
      </c>
      <c r="P14" s="5"/>
      <c r="U14" s="7">
        <v>250</v>
      </c>
      <c r="V14" s="7">
        <v>0</v>
      </c>
    </row>
    <row r="15" spans="1:22" s="5" customFormat="1" ht="15" customHeight="1">
      <c r="A15" s="47"/>
      <c r="B15" s="54"/>
      <c r="C15" s="55"/>
      <c r="D15" s="56"/>
      <c r="E15" s="54"/>
      <c r="F15" s="55"/>
      <c r="G15" s="56"/>
      <c r="H15" s="54"/>
      <c r="I15" s="55"/>
      <c r="J15" s="56"/>
      <c r="K15" s="54"/>
      <c r="L15" s="55"/>
      <c r="M15" s="56"/>
      <c r="N15" s="47"/>
      <c r="O15" s="47"/>
      <c r="Q15" s="7"/>
      <c r="U15" s="5">
        <f>SUMPRODUCT(U9:U14,V9:V14)</f>
        <v>2500</v>
      </c>
    </row>
    <row r="16" spans="1:22" s="5" customFormat="1" ht="15" customHeight="1">
      <c r="A16" s="47"/>
      <c r="B16" s="48"/>
      <c r="C16" s="49"/>
      <c r="D16" s="50">
        <f>'Zadání JDU Přeprava sad'!C17</f>
        <v>10</v>
      </c>
      <c r="E16" s="48"/>
      <c r="F16" s="49"/>
      <c r="G16" s="50">
        <f>'Zadání JDU Přeprava sad'!D17</f>
        <v>5</v>
      </c>
      <c r="H16" s="48"/>
      <c r="I16" s="49"/>
      <c r="J16" s="50">
        <f>'Zadání JDU Přeprava sad'!E17</f>
        <v>6</v>
      </c>
      <c r="K16" s="48"/>
      <c r="L16" s="49"/>
      <c r="M16" s="50">
        <f>'Zadání JDU Přeprava sad'!F17</f>
        <v>3</v>
      </c>
      <c r="N16" s="47"/>
      <c r="O16" s="47"/>
      <c r="Q16" s="7"/>
    </row>
    <row r="17" spans="1:29" s="7" customFormat="1" ht="15" customHeight="1">
      <c r="A17" s="51" t="s">
        <v>12</v>
      </c>
      <c r="B17" s="52"/>
      <c r="C17" s="51"/>
      <c r="D17" s="53"/>
      <c r="E17" s="52"/>
      <c r="F17" s="51">
        <v>150</v>
      </c>
      <c r="G17" s="53"/>
      <c r="H17" s="52"/>
      <c r="I17" s="51"/>
      <c r="J17" s="53"/>
      <c r="K17" s="52"/>
      <c r="L17" s="51"/>
      <c r="M17" s="53"/>
      <c r="N17" s="51">
        <f>'Zadání JDU Přeprava sad'!B7</f>
        <v>150</v>
      </c>
      <c r="O17" s="47">
        <f>N17-IF(ISNUMBER(L17),L17,0)-IF(ISNUMBER(I17),I17,0)-IF(ISNUMBER(F17),F17,0)-IF(ISNUMBER(C17),C17,0)</f>
        <v>0</v>
      </c>
      <c r="P17" s="5"/>
      <c r="S17" s="7" t="s">
        <v>58</v>
      </c>
      <c r="T17" s="7" t="s">
        <v>59</v>
      </c>
    </row>
    <row r="18" spans="1:29" s="5" customFormat="1" ht="15" customHeight="1">
      <c r="A18" s="47"/>
      <c r="B18" s="54"/>
      <c r="C18" s="55"/>
      <c r="D18" s="56"/>
      <c r="E18" s="54"/>
      <c r="F18" s="55"/>
      <c r="G18" s="56"/>
      <c r="H18" s="54"/>
      <c r="I18" s="55"/>
      <c r="J18" s="56"/>
      <c r="K18" s="54"/>
      <c r="L18" s="55"/>
      <c r="M18" s="56"/>
      <c r="N18" s="47"/>
      <c r="O18" s="47"/>
      <c r="Q18" s="7"/>
      <c r="S18" s="5">
        <f>U15*0.7</f>
        <v>1750</v>
      </c>
    </row>
    <row r="19" spans="1:29" s="5" customFormat="1" ht="15" customHeight="1">
      <c r="B19" s="48"/>
      <c r="C19" s="49"/>
      <c r="D19" s="50">
        <v>0</v>
      </c>
      <c r="E19" s="48"/>
      <c r="F19" s="49"/>
      <c r="G19" s="50">
        <v>0</v>
      </c>
      <c r="H19" s="48"/>
      <c r="I19" s="49"/>
      <c r="J19" s="50">
        <v>0</v>
      </c>
      <c r="K19" s="48"/>
      <c r="L19" s="49"/>
      <c r="M19" s="50">
        <v>0</v>
      </c>
      <c r="Q19" s="7"/>
    </row>
    <row r="20" spans="1:29" s="7" customFormat="1" ht="15" customHeight="1">
      <c r="A20" s="7" t="s">
        <v>13</v>
      </c>
      <c r="B20" s="52"/>
      <c r="C20" s="51"/>
      <c r="D20" s="53"/>
      <c r="E20" s="52"/>
      <c r="F20" s="51">
        <v>250</v>
      </c>
      <c r="G20" s="53"/>
      <c r="H20" s="52"/>
      <c r="I20" s="51"/>
      <c r="J20" s="53"/>
      <c r="K20" s="52"/>
      <c r="L20" s="51"/>
      <c r="M20" s="53"/>
      <c r="N20" s="7">
        <v>250</v>
      </c>
      <c r="O20" s="5">
        <f>N20-IF(ISNUMBER(L20),L20,0)-IF(ISNUMBER(I20),I20,0)-IF(ISNUMBER(F20),F20,0)-IF(ISNUMBER(C20),C20,0)</f>
        <v>0</v>
      </c>
      <c r="P20" s="5"/>
    </row>
    <row r="21" spans="1:29" s="5" customFormat="1" ht="15" customHeight="1">
      <c r="B21" s="54"/>
      <c r="C21" s="55"/>
      <c r="D21" s="56"/>
      <c r="E21" s="54"/>
      <c r="F21" s="55"/>
      <c r="G21" s="56"/>
      <c r="H21" s="54"/>
      <c r="I21" s="55"/>
      <c r="J21" s="56"/>
      <c r="K21" s="54"/>
      <c r="L21" s="55"/>
      <c r="M21" s="56"/>
      <c r="Q21" s="7"/>
    </row>
    <row r="22" spans="1:29" s="5" customFormat="1" ht="15" customHeight="1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5" t="str">
        <f>IF(SUM(N8,N11,N14,N17,N20)=SUM(C23,F23,I23,L23),"vyvážená","nevyvážená")</f>
        <v>vyvážená</v>
      </c>
      <c r="R22" s="61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spans="1:29" s="7" customFormat="1" ht="15" customHeight="1">
      <c r="A23" s="13" t="s">
        <v>26</v>
      </c>
      <c r="B23" s="47" t="s">
        <v>42</v>
      </c>
      <c r="C23" s="51">
        <f>'Zadání JDU Přeprava sad'!C4</f>
        <v>50</v>
      </c>
      <c r="D23" s="51"/>
      <c r="E23" s="51"/>
      <c r="F23" s="51">
        <f>'Zadání JDU Přeprava sad'!C5</f>
        <v>400</v>
      </c>
      <c r="G23" s="51"/>
      <c r="H23" s="51"/>
      <c r="I23" s="51">
        <f>'Zadání JDU Přeprava sad'!C6</f>
        <v>250</v>
      </c>
      <c r="J23" s="51"/>
      <c r="K23" s="51"/>
      <c r="L23" s="51">
        <f>'Zadání JDU Přeprava sad'!C7</f>
        <v>300</v>
      </c>
      <c r="M23" s="51"/>
      <c r="O23" s="5"/>
      <c r="P23" s="5"/>
      <c r="Q23" s="5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spans="1:29" s="13" customFormat="1" ht="15" customHeight="1">
      <c r="A24" s="5" t="s">
        <v>27</v>
      </c>
      <c r="B24" s="47"/>
      <c r="C24" s="47">
        <f>C23-IF(ISNUMBER(C20),C20,0)-IF(ISNUMBER(C17),C17,0)-IF(ISNUMBER(C14),C14,0)-IF(ISNUMBER(C11),C11,0)-IF(ISNUMBER(C8),C8,0)</f>
        <v>0</v>
      </c>
      <c r="D24" s="47"/>
      <c r="E24" s="47"/>
      <c r="F24" s="47">
        <f>F23-IF(ISNUMBER(F20),F20,0)-IF(ISNUMBER(F17),F17,0)-IF(ISNUMBER(F14),F14,0)-IF(ISNUMBER(F11),F11,0)-IF(ISNUMBER(F8),F8,0)</f>
        <v>0</v>
      </c>
      <c r="G24" s="47"/>
      <c r="H24" s="47"/>
      <c r="I24" s="47">
        <f>I23-IF(ISNUMBER(I20),I20,0)-IF(ISNUMBER(I17),I17,0)-IF(ISNUMBER(I14),I14,0)-IF(ISNUMBER(I11),I11,0)-IF(ISNUMBER(I8),I8,0)</f>
        <v>0</v>
      </c>
      <c r="J24" s="47"/>
      <c r="K24" s="47"/>
      <c r="L24" s="47">
        <f>L23-IF(ISNUMBER(L20),L20,0)-IF(ISNUMBER(L17),L17,0)-IF(ISNUMBER(L14),L14,0)-IF(ISNUMBER(L11),L11,0)-IF(ISNUMBER(L8),L8,0)</f>
        <v>0</v>
      </c>
      <c r="M24" s="47"/>
      <c r="N24" s="5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 spans="1:29" s="13" customFormat="1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Q25" s="17"/>
      <c r="R25" s="19"/>
    </row>
    <row r="26" spans="1:29" s="5" customFormat="1" ht="15" customHeight="1">
      <c r="A26" s="13" t="s">
        <v>29</v>
      </c>
      <c r="B26" s="5" t="s">
        <v>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7"/>
      <c r="R26" s="19"/>
    </row>
    <row r="27" spans="1:29" ht="15" customHeight="1">
      <c r="Q27" s="17"/>
      <c r="R27" s="19"/>
    </row>
    <row r="29" spans="1:29">
      <c r="R29" t="s">
        <v>24</v>
      </c>
    </row>
    <row r="31" spans="1:29">
      <c r="C31" t="s">
        <v>61</v>
      </c>
    </row>
  </sheetData>
  <mergeCells count="1">
    <mergeCell ref="R22:AC24"/>
  </mergeCells>
  <phoneticPr fontId="6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2"/>
  <sheetViews>
    <sheetView showGridLines="0" tabSelected="1" zoomScale="70" zoomScaleNormal="70" workbookViewId="0">
      <selection activeCell="A42" sqref="A42"/>
    </sheetView>
  </sheetViews>
  <sheetFormatPr baseColWidth="10" defaultColWidth="8.83203125" defaultRowHeight="13"/>
  <cols>
    <col min="2" max="2" width="3.6640625" customWidth="1"/>
    <col min="3" max="3" width="5.6640625" customWidth="1"/>
    <col min="4" max="5" width="3.6640625" customWidth="1"/>
    <col min="6" max="6" width="5.6640625" customWidth="1"/>
    <col min="7" max="8" width="3.6640625" customWidth="1"/>
    <col min="9" max="9" width="5.6640625" customWidth="1"/>
    <col min="10" max="11" width="3.6640625" customWidth="1"/>
    <col min="12" max="12" width="5.6640625" customWidth="1"/>
    <col min="13" max="13" width="3.6640625" customWidth="1"/>
    <col min="15" max="23" width="6.5" customWidth="1"/>
    <col min="24" max="24" width="9.1640625" style="2"/>
    <col min="26" max="26" width="14" bestFit="1" customWidth="1"/>
    <col min="27" max="27" width="14.5" bestFit="1" customWidth="1"/>
  </cols>
  <sheetData>
    <row r="1" spans="1:29" s="1" customFormat="1" ht="16">
      <c r="A1" s="14" t="s">
        <v>41</v>
      </c>
      <c r="X1" s="2"/>
    </row>
    <row r="2" spans="1:29" s="12" customFormat="1">
      <c r="X2" s="2"/>
    </row>
    <row r="3" spans="1:29" s="12" customFormat="1">
      <c r="A3" s="15" t="s">
        <v>5</v>
      </c>
      <c r="X3" s="2"/>
    </row>
    <row r="5" spans="1:29" s="7" customFormat="1" ht="16">
      <c r="C5" s="7" t="s">
        <v>0</v>
      </c>
      <c r="F5" s="7" t="s">
        <v>1</v>
      </c>
      <c r="I5" s="7" t="s">
        <v>2</v>
      </c>
      <c r="L5" s="7" t="s">
        <v>3</v>
      </c>
      <c r="N5" s="13" t="s">
        <v>25</v>
      </c>
      <c r="O5" s="5" t="s">
        <v>27</v>
      </c>
      <c r="P5" s="5"/>
      <c r="Q5" s="5" t="s">
        <v>35</v>
      </c>
      <c r="R5" s="5" t="s">
        <v>36</v>
      </c>
      <c r="S5" s="5" t="s">
        <v>37</v>
      </c>
      <c r="T5" s="5" t="s">
        <v>38</v>
      </c>
      <c r="U5" s="5" t="s">
        <v>39</v>
      </c>
      <c r="V5" s="5" t="s">
        <v>40</v>
      </c>
      <c r="W5" s="5"/>
      <c r="X5" s="13" t="s">
        <v>29</v>
      </c>
    </row>
    <row r="6" spans="1:29" s="5" customFormat="1" ht="15" customHeight="1">
      <c r="N6" s="5" t="s">
        <v>6</v>
      </c>
      <c r="X6" s="5" t="s">
        <v>7</v>
      </c>
    </row>
    <row r="7" spans="1:29" s="5" customFormat="1" ht="15" customHeight="1">
      <c r="B7" s="20"/>
      <c r="C7" s="3"/>
      <c r="D7" s="4">
        <f>'Zadání JDU Přeprava sad'!C14</f>
        <v>6</v>
      </c>
      <c r="E7" s="20"/>
      <c r="F7" s="3"/>
      <c r="G7" s="4">
        <f>'Zadání JDU Přeprava sad'!D14</f>
        <v>3</v>
      </c>
      <c r="H7" s="20"/>
      <c r="I7" s="3"/>
      <c r="J7" s="4">
        <f>'Zadání JDU Přeprava sad'!E14</f>
        <v>4</v>
      </c>
      <c r="K7" s="20"/>
      <c r="L7" s="3"/>
      <c r="M7" s="4">
        <f>'Zadání JDU Přeprava sad'!F14</f>
        <v>2</v>
      </c>
      <c r="X7" s="7"/>
    </row>
    <row r="8" spans="1:29" s="7" customFormat="1" ht="15" customHeight="1">
      <c r="A8" s="7" t="s">
        <v>9</v>
      </c>
      <c r="B8" s="6"/>
      <c r="D8" s="8"/>
      <c r="E8" s="6"/>
      <c r="F8" s="7">
        <v>100</v>
      </c>
      <c r="G8" s="8"/>
      <c r="H8" s="6"/>
      <c r="J8" s="8"/>
      <c r="K8" s="6"/>
      <c r="M8" s="8"/>
      <c r="N8" s="7">
        <f>'Zadání JDU Přeprava sad'!B4</f>
        <v>100</v>
      </c>
      <c r="O8" s="5">
        <f>N8-IF(ISNUMBER(L8),L8,0)-IF(ISNUMBER(I8),I8,0)-IF(ISNUMBER(F8),F8,0)-IF(ISNUMBER(C8),C8,0)</f>
        <v>0</v>
      </c>
      <c r="Q8" s="5">
        <f>3-2</f>
        <v>1</v>
      </c>
      <c r="R8" s="5">
        <v>1</v>
      </c>
      <c r="S8" s="5">
        <v>1</v>
      </c>
      <c r="T8" s="5">
        <v>1</v>
      </c>
      <c r="U8" s="5" t="s">
        <v>62</v>
      </c>
      <c r="V8" s="5" t="s">
        <v>62</v>
      </c>
      <c r="W8" s="5"/>
    </row>
    <row r="9" spans="1:29" s="5" customFormat="1" ht="15" customHeight="1">
      <c r="B9" s="9"/>
      <c r="C9" s="10"/>
      <c r="D9" s="11"/>
      <c r="E9" s="9"/>
      <c r="F9" s="10"/>
      <c r="G9" s="11"/>
      <c r="H9" s="9"/>
      <c r="I9" s="10"/>
      <c r="J9" s="11"/>
      <c r="K9" s="9"/>
      <c r="L9" s="10"/>
      <c r="M9" s="11"/>
      <c r="X9" s="7"/>
    </row>
    <row r="10" spans="1:29" s="5" customFormat="1" ht="15.75" customHeight="1">
      <c r="B10" s="20"/>
      <c r="C10" s="3"/>
      <c r="D10" s="4">
        <f>'Zadání JDU Přeprava sad'!C15</f>
        <v>8</v>
      </c>
      <c r="E10" s="20"/>
      <c r="F10" s="3"/>
      <c r="G10" s="4">
        <f>'Zadání JDU Přeprava sad'!D15</f>
        <v>9</v>
      </c>
      <c r="H10" s="20"/>
      <c r="I10" s="3"/>
      <c r="J10" s="4">
        <f>'Zadání JDU Přeprava sad'!E15</f>
        <v>3</v>
      </c>
      <c r="K10" s="20"/>
      <c r="L10" s="3"/>
      <c r="M10" s="4">
        <f>'Zadání JDU Přeprava sad'!F15</f>
        <v>12</v>
      </c>
      <c r="Q10" s="47"/>
      <c r="X10" s="7"/>
      <c r="AA10" s="5" t="s">
        <v>64</v>
      </c>
      <c r="AB10" s="5">
        <v>100</v>
      </c>
      <c r="AC10" s="5">
        <v>3</v>
      </c>
    </row>
    <row r="11" spans="1:29" s="7" customFormat="1" ht="15" customHeight="1">
      <c r="A11" s="7" t="s">
        <v>10</v>
      </c>
      <c r="B11" s="6"/>
      <c r="D11" s="8"/>
      <c r="E11" s="6"/>
      <c r="F11" s="7">
        <v>50</v>
      </c>
      <c r="G11" s="8"/>
      <c r="H11" s="6"/>
      <c r="I11" s="7">
        <v>250</v>
      </c>
      <c r="J11" s="8"/>
      <c r="K11" s="6"/>
      <c r="M11" s="8"/>
      <c r="N11" s="7">
        <f>'Zadání JDU Přeprava sad'!B5</f>
        <v>300</v>
      </c>
      <c r="O11" s="5">
        <f>N11-IF(ISNUMBER(L11),L11,0)-IF(ISNUMBER(I11),I11,0)-IF(ISNUMBER(F11),F11,0)-IF(ISNUMBER(C11),C11,0)</f>
        <v>0</v>
      </c>
      <c r="Q11" s="47">
        <f>8-3</f>
        <v>5</v>
      </c>
      <c r="R11" s="5">
        <f>9-8</f>
        <v>1</v>
      </c>
      <c r="S11" s="5">
        <v>3</v>
      </c>
      <c r="T11" s="5">
        <v>3</v>
      </c>
      <c r="U11" s="5">
        <v>3</v>
      </c>
      <c r="V11" s="5" t="s">
        <v>62</v>
      </c>
      <c r="W11" s="5"/>
      <c r="AB11" s="7">
        <v>50</v>
      </c>
      <c r="AC11" s="7">
        <v>9</v>
      </c>
    </row>
    <row r="12" spans="1:29" s="5" customFormat="1" ht="15" customHeight="1">
      <c r="B12" s="9"/>
      <c r="C12" s="10"/>
      <c r="D12" s="11"/>
      <c r="E12" s="9"/>
      <c r="F12" s="10"/>
      <c r="G12" s="11"/>
      <c r="H12" s="9"/>
      <c r="I12" s="10"/>
      <c r="J12" s="11"/>
      <c r="K12" s="9"/>
      <c r="L12" s="10"/>
      <c r="M12" s="11"/>
      <c r="Q12" s="47"/>
      <c r="X12" s="7"/>
      <c r="AB12" s="5">
        <v>250</v>
      </c>
      <c r="AC12" s="5">
        <v>3</v>
      </c>
    </row>
    <row r="13" spans="1:29" s="5" customFormat="1" ht="15" customHeight="1">
      <c r="B13" s="20"/>
      <c r="C13" s="3"/>
      <c r="D13" s="4">
        <f>'Zadání JDU Přeprava sad'!C16</f>
        <v>4</v>
      </c>
      <c r="E13" s="20"/>
      <c r="F13" s="3"/>
      <c r="G13" s="4">
        <f>'Zadání JDU Přeprava sad'!D16</f>
        <v>6</v>
      </c>
      <c r="H13" s="20"/>
      <c r="I13" s="3"/>
      <c r="J13" s="4">
        <f>'Zadání JDU Přeprava sad'!E16</f>
        <v>5</v>
      </c>
      <c r="K13" s="20"/>
      <c r="L13" s="3"/>
      <c r="M13" s="4">
        <f>'Zadání JDU Přeprava sad'!F16</f>
        <v>2</v>
      </c>
      <c r="S13" s="47"/>
      <c r="X13" s="7"/>
      <c r="AB13" s="5">
        <v>200</v>
      </c>
      <c r="AC13" s="5">
        <v>2</v>
      </c>
    </row>
    <row r="14" spans="1:29" s="7" customFormat="1" ht="15" customHeight="1">
      <c r="A14" s="7" t="s">
        <v>11</v>
      </c>
      <c r="B14" s="6"/>
      <c r="D14" s="8"/>
      <c r="E14" s="6"/>
      <c r="G14" s="8"/>
      <c r="H14" s="6"/>
      <c r="J14" s="8"/>
      <c r="K14" s="6"/>
      <c r="L14" s="7">
        <v>200</v>
      </c>
      <c r="M14" s="8"/>
      <c r="N14" s="7">
        <f>'Zadání JDU Přeprava sad'!B6</f>
        <v>200</v>
      </c>
      <c r="O14" s="5">
        <f>N14-IF(ISNUMBER(L14),L14,0)-IF(ISNUMBER(I14),I14,0)-IF(ISNUMBER(F14),F14,0)-IF(ISNUMBER(C14),C14,0)</f>
        <v>0</v>
      </c>
      <c r="Q14" s="5">
        <f>4-2</f>
        <v>2</v>
      </c>
      <c r="R14" s="5">
        <v>2</v>
      </c>
      <c r="S14" s="51">
        <v>4</v>
      </c>
      <c r="T14" s="5" t="s">
        <v>62</v>
      </c>
      <c r="U14" s="5" t="s">
        <v>62</v>
      </c>
      <c r="V14" s="5" t="s">
        <v>62</v>
      </c>
      <c r="W14" s="5"/>
      <c r="AB14" s="7">
        <v>150</v>
      </c>
      <c r="AC14" s="7">
        <v>5</v>
      </c>
    </row>
    <row r="15" spans="1:29" s="5" customFormat="1" ht="15" customHeight="1">
      <c r="B15" s="9"/>
      <c r="C15" s="10"/>
      <c r="D15" s="11"/>
      <c r="E15" s="9"/>
      <c r="F15" s="10"/>
      <c r="G15" s="11"/>
      <c r="H15" s="9"/>
      <c r="I15" s="10"/>
      <c r="J15" s="11"/>
      <c r="K15" s="9"/>
      <c r="L15" s="10"/>
      <c r="M15" s="11"/>
      <c r="S15" s="47"/>
      <c r="X15" s="7"/>
      <c r="AB15" s="5">
        <v>50</v>
      </c>
      <c r="AC15" s="5">
        <v>0</v>
      </c>
    </row>
    <row r="16" spans="1:29" s="5" customFormat="1" ht="15" customHeight="1">
      <c r="B16" s="20"/>
      <c r="C16" s="3"/>
      <c r="D16" s="4">
        <f>'Zadání JDU Přeprava sad'!C17</f>
        <v>10</v>
      </c>
      <c r="E16" s="20"/>
      <c r="F16" s="3"/>
      <c r="G16" s="4">
        <f>'Zadání JDU Přeprava sad'!D17</f>
        <v>5</v>
      </c>
      <c r="H16" s="20"/>
      <c r="I16" s="3"/>
      <c r="J16" s="4">
        <f>'Zadání JDU Přeprava sad'!E17</f>
        <v>6</v>
      </c>
      <c r="K16" s="20"/>
      <c r="L16" s="3"/>
      <c r="M16" s="4">
        <f>'Zadání JDU Přeprava sad'!F17</f>
        <v>3</v>
      </c>
      <c r="X16" s="7"/>
      <c r="AB16" s="5">
        <v>100</v>
      </c>
      <c r="AC16" s="5">
        <v>0</v>
      </c>
    </row>
    <row r="17" spans="1:29" s="7" customFormat="1" ht="15" customHeight="1">
      <c r="A17" s="7" t="s">
        <v>12</v>
      </c>
      <c r="B17" s="6"/>
      <c r="D17" s="8"/>
      <c r="E17" s="6"/>
      <c r="F17" s="7">
        <v>150</v>
      </c>
      <c r="G17" s="8"/>
      <c r="H17" s="6"/>
      <c r="J17" s="8"/>
      <c r="K17" s="6"/>
      <c r="M17" s="8"/>
      <c r="N17" s="7">
        <f>'Zadání JDU Přeprava sad'!B7</f>
        <v>150</v>
      </c>
      <c r="O17" s="5">
        <f>N17-IF(ISNUMBER(L17),L17,0)-IF(ISNUMBER(I17),I17,0)-IF(ISNUMBER(F17),F17,0)-IF(ISNUMBER(C17),C17,0)</f>
        <v>0</v>
      </c>
      <c r="Q17" s="5">
        <f>5-3</f>
        <v>2</v>
      </c>
      <c r="R17" s="5">
        <v>2</v>
      </c>
      <c r="S17" s="5">
        <v>2</v>
      </c>
      <c r="T17" s="5">
        <v>2</v>
      </c>
      <c r="U17" s="5">
        <v>2</v>
      </c>
      <c r="V17" s="5">
        <v>2</v>
      </c>
      <c r="W17" s="5"/>
      <c r="AB17" s="7">
        <v>100</v>
      </c>
      <c r="AC17" s="7">
        <v>0</v>
      </c>
    </row>
    <row r="18" spans="1:29" s="5" customFormat="1" ht="15" customHeight="1">
      <c r="B18" s="9"/>
      <c r="C18" s="10"/>
      <c r="D18" s="11"/>
      <c r="E18" s="9"/>
      <c r="F18" s="10"/>
      <c r="G18" s="11"/>
      <c r="H18" s="9"/>
      <c r="I18" s="10"/>
      <c r="J18" s="11"/>
      <c r="K18" s="9"/>
      <c r="L18" s="10"/>
      <c r="M18" s="11"/>
      <c r="X18" s="7"/>
      <c r="AB18" s="5">
        <f>SUMPRODUCT(AB10:AB17,AC10:AC17)</f>
        <v>2650</v>
      </c>
    </row>
    <row r="19" spans="1:29" s="5" customFormat="1" ht="15" customHeight="1">
      <c r="B19" s="20"/>
      <c r="C19" s="3"/>
      <c r="D19" s="4">
        <v>0</v>
      </c>
      <c r="E19" s="20"/>
      <c r="F19" s="3"/>
      <c r="G19" s="4">
        <v>0</v>
      </c>
      <c r="H19" s="20"/>
      <c r="I19" s="3"/>
      <c r="J19" s="4">
        <v>0</v>
      </c>
      <c r="K19" s="20"/>
      <c r="L19" s="3"/>
      <c r="M19" s="4">
        <v>0</v>
      </c>
      <c r="X19" s="7"/>
      <c r="AB19" s="5">
        <f>AB18*0.7</f>
        <v>1854.9999999999998</v>
      </c>
    </row>
    <row r="20" spans="1:29" s="7" customFormat="1" ht="15" customHeight="1">
      <c r="A20" s="7" t="s">
        <v>13</v>
      </c>
      <c r="B20" s="6"/>
      <c r="C20" s="7">
        <v>50</v>
      </c>
      <c r="D20" s="8"/>
      <c r="E20" s="6"/>
      <c r="F20" s="7">
        <v>100</v>
      </c>
      <c r="G20" s="8"/>
      <c r="H20" s="6"/>
      <c r="J20" s="8"/>
      <c r="K20" s="6"/>
      <c r="L20" s="7">
        <v>100</v>
      </c>
      <c r="M20" s="8"/>
      <c r="N20" s="7">
        <v>250</v>
      </c>
      <c r="O20" s="5">
        <f>N20-IF(ISNUMBER(L20),L20,0)-IF(ISNUMBER(I20),I20,0)-IF(ISNUMBER(F20),F20,0)-IF(ISNUMBER(C20),C20,0)</f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/>
    </row>
    <row r="21" spans="1:29" s="5" customFormat="1" ht="15" customHeight="1">
      <c r="B21" s="9"/>
      <c r="C21" s="10"/>
      <c r="D21" s="11"/>
      <c r="E21" s="9"/>
      <c r="F21" s="10"/>
      <c r="G21" s="11"/>
      <c r="H21" s="9"/>
      <c r="I21" s="10"/>
      <c r="J21" s="11"/>
      <c r="K21" s="9"/>
      <c r="L21" s="10"/>
      <c r="M21" s="11"/>
      <c r="X21" s="7"/>
    </row>
    <row r="22" spans="1:29" s="5" customFormat="1" ht="15" customHeight="1">
      <c r="N22" s="5" t="str">
        <f>IF(SUM(N8,N11,N14,N17,N20)=SUM(C23,F23,I23,L23),"vyvážená","nevyvážená")</f>
        <v>vyvážená</v>
      </c>
    </row>
    <row r="23" spans="1:29" s="7" customFormat="1" ht="15" customHeight="1">
      <c r="A23" s="13" t="s">
        <v>26</v>
      </c>
      <c r="B23" s="5" t="s">
        <v>42</v>
      </c>
      <c r="C23" s="7">
        <f>'Zadání JDU Přeprava sad'!C4</f>
        <v>50</v>
      </c>
      <c r="F23" s="7">
        <f>'Zadání JDU Přeprava sad'!C5</f>
        <v>400</v>
      </c>
      <c r="I23" s="7">
        <f>'Zadání JDU Přeprava sad'!C6</f>
        <v>250</v>
      </c>
      <c r="L23" s="7">
        <f>'Zadání JDU Přeprava sad'!C7</f>
        <v>300</v>
      </c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9" s="13" customFormat="1" ht="15" customHeight="1">
      <c r="A24" s="5" t="s">
        <v>27</v>
      </c>
      <c r="C24" s="5">
        <f>C23-IF(ISNUMBER(C20),C20,0)-IF(ISNUMBER(C17),C17,0)-IF(ISNUMBER(C14),C14,0)-IF(ISNUMBER(C11),C11,0)-IF(ISNUMBER(C8),C8,0)</f>
        <v>0</v>
      </c>
      <c r="D24" s="5"/>
      <c r="E24" s="5"/>
      <c r="F24" s="5">
        <f>F23-IF(ISNUMBER(F20),F20,0)-IF(ISNUMBER(F17),F17,0)-IF(ISNUMBER(F14),F14,0)-IF(ISNUMBER(F11),F11,0)-IF(ISNUMBER(F8),F8,0)</f>
        <v>0</v>
      </c>
      <c r="G24" s="5"/>
      <c r="H24" s="5"/>
      <c r="I24" s="5">
        <f>I23-IF(ISNUMBER(I20),I20,0)-IF(ISNUMBER(I17),I17,0)-IF(ISNUMBER(I14),I14,0)-IF(ISNUMBER(I11),I11,0)-IF(ISNUMBER(I8),I8,0)</f>
        <v>0</v>
      </c>
      <c r="J24" s="5"/>
      <c r="K24" s="5"/>
      <c r="L24" s="5">
        <f>L23-IF(ISNUMBER(L20),L20,0)-IF(ISNUMBER(L17),L17,0)-IF(ISNUMBER(L14),L14,0)-IF(ISNUMBER(L11),L11,0)-IF(ISNUMBER(L8),L8,0)</f>
        <v>0</v>
      </c>
      <c r="M24" s="5"/>
      <c r="N24" s="5"/>
      <c r="Z24" s="13" t="s">
        <v>65</v>
      </c>
    </row>
    <row r="25" spans="1:29" s="13" customFormat="1" ht="15" customHeight="1">
      <c r="A25" s="5"/>
      <c r="B25" s="5"/>
      <c r="M25" s="5"/>
      <c r="N25" s="5"/>
      <c r="Q25" s="17"/>
      <c r="R25" s="19"/>
      <c r="Z25" s="13" t="s">
        <v>66</v>
      </c>
      <c r="AB25" s="13" t="s">
        <v>69</v>
      </c>
    </row>
    <row r="26" spans="1:29" s="13" customFormat="1" ht="15" customHeight="1">
      <c r="A26" s="5" t="s">
        <v>35</v>
      </c>
      <c r="B26" s="5"/>
      <c r="C26" s="5">
        <f>4-0</f>
        <v>4</v>
      </c>
      <c r="D26" s="5"/>
      <c r="E26" s="5"/>
      <c r="F26" s="5">
        <v>3</v>
      </c>
      <c r="G26" s="5"/>
      <c r="H26" s="5"/>
      <c r="I26" s="5">
        <v>3</v>
      </c>
      <c r="J26" s="5"/>
      <c r="K26" s="5"/>
      <c r="L26" s="5">
        <v>2</v>
      </c>
      <c r="M26" s="5"/>
      <c r="N26" s="5"/>
      <c r="Q26" s="17"/>
      <c r="R26" s="19"/>
      <c r="X26" s="13" t="s">
        <v>68</v>
      </c>
      <c r="Z26" s="13" t="s">
        <v>67</v>
      </c>
      <c r="AA26" s="13">
        <v>7</v>
      </c>
    </row>
    <row r="27" spans="1:29" s="13" customFormat="1" ht="15" customHeight="1">
      <c r="A27" s="5" t="s">
        <v>36</v>
      </c>
      <c r="B27" s="5"/>
      <c r="C27" s="47">
        <v>4</v>
      </c>
      <c r="D27" s="5"/>
      <c r="E27" s="5"/>
      <c r="F27" s="5">
        <v>3</v>
      </c>
      <c r="G27" s="5"/>
      <c r="H27" s="5"/>
      <c r="I27" s="5" t="s">
        <v>62</v>
      </c>
      <c r="J27" s="5"/>
      <c r="K27" s="5"/>
      <c r="L27" s="5">
        <v>2</v>
      </c>
      <c r="M27" s="5"/>
      <c r="N27" s="5"/>
      <c r="Q27" s="17"/>
      <c r="R27" s="19"/>
    </row>
    <row r="28" spans="1:29" s="13" customFormat="1" ht="15" customHeight="1">
      <c r="A28" s="5" t="s">
        <v>37</v>
      </c>
      <c r="B28" s="5"/>
      <c r="C28" s="5" t="s">
        <v>62</v>
      </c>
      <c r="D28" s="5"/>
      <c r="E28" s="5"/>
      <c r="F28" s="5">
        <v>3</v>
      </c>
      <c r="G28" s="5"/>
      <c r="H28" s="5"/>
      <c r="I28" s="5" t="s">
        <v>62</v>
      </c>
      <c r="J28" s="5"/>
      <c r="K28" s="5"/>
      <c r="L28" s="5">
        <v>2</v>
      </c>
      <c r="M28" s="5"/>
      <c r="N28" s="5"/>
    </row>
    <row r="29" spans="1:29" s="13" customFormat="1" ht="15" customHeight="1">
      <c r="A29" s="5" t="s">
        <v>38</v>
      </c>
      <c r="B29" s="5"/>
      <c r="C29" s="5"/>
      <c r="D29" s="5"/>
      <c r="E29" s="5"/>
      <c r="F29" s="47">
        <v>3</v>
      </c>
      <c r="G29" s="5"/>
      <c r="H29" s="5"/>
      <c r="I29" s="5"/>
      <c r="J29" s="5"/>
      <c r="K29" s="5"/>
      <c r="L29" s="5">
        <v>2</v>
      </c>
      <c r="M29" s="5"/>
      <c r="N29" s="5"/>
    </row>
    <row r="30" spans="1:29" s="13" customFormat="1" ht="15" customHeight="1">
      <c r="A30" s="5" t="s">
        <v>39</v>
      </c>
      <c r="B30" s="5"/>
      <c r="C30" s="5"/>
      <c r="D30" s="5"/>
      <c r="E30" s="5"/>
      <c r="F30" s="47">
        <v>3</v>
      </c>
      <c r="G30" s="5"/>
      <c r="H30" s="5"/>
      <c r="I30" s="5"/>
      <c r="J30" s="5"/>
      <c r="K30" s="5"/>
      <c r="L30" s="5">
        <v>2</v>
      </c>
      <c r="M30" s="5"/>
      <c r="N30" s="7"/>
    </row>
    <row r="31" spans="1:29" s="13" customFormat="1" ht="15" customHeight="1">
      <c r="A31" s="5" t="s">
        <v>40</v>
      </c>
      <c r="B31" s="5"/>
      <c r="C31" s="5"/>
      <c r="D31" s="5"/>
      <c r="E31" s="5"/>
      <c r="F31" s="47">
        <v>3</v>
      </c>
      <c r="G31" s="5"/>
      <c r="H31" s="5"/>
      <c r="I31" s="5"/>
      <c r="J31" s="5"/>
      <c r="K31" s="5"/>
      <c r="L31" s="5">
        <v>2</v>
      </c>
      <c r="M31" s="5"/>
      <c r="N31" s="7"/>
    </row>
    <row r="32" spans="1:29" s="13" customFormat="1" ht="15" customHeight="1">
      <c r="A32" s="5"/>
      <c r="B32" s="5"/>
      <c r="C32" s="5"/>
      <c r="D32" s="5"/>
      <c r="E32" s="5"/>
      <c r="F32" s="47">
        <v>3</v>
      </c>
      <c r="G32" s="5"/>
      <c r="H32" s="5"/>
      <c r="I32" s="5"/>
      <c r="J32" s="5"/>
      <c r="K32" s="5"/>
      <c r="L32" s="5">
        <v>2</v>
      </c>
      <c r="M32" s="5"/>
      <c r="N32" s="7"/>
    </row>
    <row r="33" spans="1:25" s="13" customFormat="1" ht="15" customHeight="1">
      <c r="A33" s="5"/>
      <c r="B33" s="5"/>
      <c r="C33" s="5"/>
      <c r="D33" s="5"/>
      <c r="E33" s="5"/>
      <c r="F33" s="5" t="s">
        <v>62</v>
      </c>
      <c r="G33" s="5"/>
      <c r="H33" s="5"/>
      <c r="I33" s="5"/>
      <c r="J33" s="5"/>
      <c r="K33" s="5"/>
      <c r="L33" s="47">
        <v>2</v>
      </c>
      <c r="M33" s="5"/>
      <c r="N33" s="5"/>
    </row>
    <row r="34" spans="1:25" s="13" customFormat="1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25" s="5" customFormat="1" ht="15" customHeight="1">
      <c r="A35" s="13" t="s">
        <v>29</v>
      </c>
      <c r="B35" s="5" t="s">
        <v>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25" ht="15" customHeight="1"/>
    <row r="38" spans="1:25">
      <c r="Y38" t="s">
        <v>24</v>
      </c>
    </row>
    <row r="41" spans="1:25">
      <c r="A41" t="s">
        <v>75</v>
      </c>
    </row>
    <row r="42" spans="1:25">
      <c r="A42" t="s">
        <v>63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2"/>
  <sheetViews>
    <sheetView showGridLines="0" zoomScale="125" workbookViewId="0">
      <selection activeCell="C15" sqref="C15"/>
    </sheetView>
  </sheetViews>
  <sheetFormatPr baseColWidth="10" defaultColWidth="8.83203125" defaultRowHeight="13"/>
  <cols>
    <col min="1" max="1" width="12.33203125" customWidth="1"/>
    <col min="2" max="2" width="3.6640625" customWidth="1"/>
    <col min="3" max="3" width="5.6640625" customWidth="1"/>
    <col min="4" max="5" width="3.6640625" customWidth="1"/>
    <col min="6" max="6" width="5.6640625" customWidth="1"/>
    <col min="7" max="8" width="3.6640625" customWidth="1"/>
    <col min="9" max="9" width="5.6640625" customWidth="1"/>
    <col min="10" max="11" width="3.6640625" customWidth="1"/>
    <col min="12" max="12" width="5.6640625" customWidth="1"/>
    <col min="13" max="13" width="3.6640625" customWidth="1"/>
    <col min="15" max="15" width="7.83203125" customWidth="1"/>
    <col min="16" max="16" width="9.1640625" style="2"/>
    <col min="18" max="18" width="14" bestFit="1" customWidth="1"/>
    <col min="19" max="19" width="14.5" bestFit="1" customWidth="1"/>
  </cols>
  <sheetData>
    <row r="1" spans="1:21" s="1" customFormat="1" ht="16">
      <c r="A1" s="14" t="s">
        <v>43</v>
      </c>
      <c r="P1" s="2"/>
    </row>
    <row r="2" spans="1:21" s="12" customFormat="1">
      <c r="P2" s="2"/>
    </row>
    <row r="3" spans="1:21" s="12" customFormat="1">
      <c r="A3" s="15" t="s">
        <v>44</v>
      </c>
      <c r="P3" s="2"/>
    </row>
    <row r="4" spans="1:21" s="12" customFormat="1">
      <c r="A4" s="15"/>
      <c r="P4" s="2"/>
    </row>
    <row r="5" spans="1:21">
      <c r="A5" s="42" t="s">
        <v>50</v>
      </c>
    </row>
    <row r="6" spans="1:21">
      <c r="A6" s="42"/>
    </row>
    <row r="7" spans="1:21" s="7" customFormat="1" ht="16">
      <c r="C7" s="7" t="s">
        <v>0</v>
      </c>
      <c r="F7" s="7" t="s">
        <v>1</v>
      </c>
      <c r="I7" s="7" t="s">
        <v>2</v>
      </c>
      <c r="L7" s="7" t="s">
        <v>3</v>
      </c>
      <c r="N7" s="13" t="s">
        <v>25</v>
      </c>
      <c r="O7" s="5"/>
      <c r="P7" s="13" t="s">
        <v>29</v>
      </c>
    </row>
    <row r="8" spans="1:21" s="5" customFormat="1" ht="15" customHeight="1">
      <c r="N8" s="5" t="s">
        <v>6</v>
      </c>
      <c r="P8" s="5" t="s">
        <v>7</v>
      </c>
      <c r="T8" s="5" t="s">
        <v>70</v>
      </c>
    </row>
    <row r="9" spans="1:21" s="5" customFormat="1" ht="15" customHeight="1">
      <c r="B9" s="20"/>
      <c r="C9" s="3"/>
      <c r="D9" s="4">
        <f>'Zadání JDU Přeprava sad'!C14</f>
        <v>6</v>
      </c>
      <c r="E9" s="20"/>
      <c r="F9" s="3"/>
      <c r="G9" s="4">
        <f>'Zadání JDU Přeprava sad'!D14</f>
        <v>3</v>
      </c>
      <c r="H9" s="20"/>
      <c r="I9" s="3"/>
      <c r="J9" s="4">
        <f>'Zadání JDU Přeprava sad'!E14</f>
        <v>4</v>
      </c>
      <c r="K9" s="20"/>
      <c r="L9" s="3"/>
      <c r="M9" s="4">
        <f>'Zadání JDU Přeprava sad'!F14</f>
        <v>2</v>
      </c>
      <c r="P9" s="7"/>
      <c r="U9" s="5" t="s">
        <v>73</v>
      </c>
    </row>
    <row r="10" spans="1:21" s="7" customFormat="1" ht="15" customHeight="1">
      <c r="A10" s="7" t="s">
        <v>9</v>
      </c>
      <c r="B10" s="6"/>
      <c r="C10" s="7" t="s">
        <v>28</v>
      </c>
      <c r="D10" s="8"/>
      <c r="E10" s="6"/>
      <c r="F10" s="7">
        <v>100</v>
      </c>
      <c r="G10" s="8"/>
      <c r="H10" s="6"/>
      <c r="I10" s="7" t="s">
        <v>28</v>
      </c>
      <c r="J10" s="8"/>
      <c r="K10" s="6"/>
      <c r="L10" s="7" t="s">
        <v>28</v>
      </c>
      <c r="M10" s="8"/>
      <c r="N10" s="7">
        <f>'Zadání JDU Přeprava sad'!B4</f>
        <v>100</v>
      </c>
      <c r="O10" s="5"/>
      <c r="P10" s="7" t="s">
        <v>70</v>
      </c>
      <c r="R10" s="7" t="s">
        <v>72</v>
      </c>
      <c r="U10" s="7" t="s">
        <v>74</v>
      </c>
    </row>
    <row r="11" spans="1:21" s="5" customFormat="1" ht="15" customHeight="1">
      <c r="B11" s="9"/>
      <c r="C11" s="10"/>
      <c r="D11" s="11"/>
      <c r="E11" s="9"/>
      <c r="F11" s="10"/>
      <c r="G11" s="11"/>
      <c r="H11" s="9"/>
      <c r="I11" s="10"/>
      <c r="J11" s="11"/>
      <c r="K11" s="9"/>
      <c r="L11" s="10"/>
      <c r="M11" s="11"/>
      <c r="P11" s="7"/>
    </row>
    <row r="12" spans="1:21" s="5" customFormat="1" ht="15.75" customHeight="1">
      <c r="B12" s="20"/>
      <c r="C12" s="3"/>
      <c r="D12" s="4">
        <f>'Zadání JDU Přeprava sad'!C15</f>
        <v>8</v>
      </c>
      <c r="E12" s="20"/>
      <c r="F12" s="3"/>
      <c r="G12" s="4">
        <f>'Zadání JDU Přeprava sad'!D15</f>
        <v>9</v>
      </c>
      <c r="H12" s="20"/>
      <c r="I12" s="3"/>
      <c r="J12" s="4">
        <f>'Zadání JDU Přeprava sad'!E15</f>
        <v>3</v>
      </c>
      <c r="K12" s="20"/>
      <c r="L12" s="3"/>
      <c r="M12" s="4">
        <f>'Zadání JDU Přeprava sad'!F15</f>
        <v>12</v>
      </c>
      <c r="P12" s="7"/>
    </row>
    <row r="13" spans="1:21" s="7" customFormat="1" ht="15" customHeight="1">
      <c r="A13" s="7" t="s">
        <v>10</v>
      </c>
      <c r="B13" s="6"/>
      <c r="C13" s="7" t="s">
        <v>28</v>
      </c>
      <c r="D13" s="8"/>
      <c r="E13" s="6"/>
      <c r="F13" s="7">
        <v>50</v>
      </c>
      <c r="G13" s="8"/>
      <c r="H13" s="6"/>
      <c r="I13" s="7">
        <v>250</v>
      </c>
      <c r="J13" s="8"/>
      <c r="K13" s="6"/>
      <c r="L13" s="7" t="s">
        <v>28</v>
      </c>
      <c r="M13" s="8"/>
      <c r="N13" s="7">
        <f>'Zadání JDU Přeprava sad'!B5</f>
        <v>300</v>
      </c>
      <c r="O13" s="5"/>
    </row>
    <row r="14" spans="1:21" s="5" customFormat="1" ht="15" customHeight="1">
      <c r="B14" s="9"/>
      <c r="C14" s="10"/>
      <c r="D14" s="11"/>
      <c r="E14" s="9"/>
      <c r="F14" s="10"/>
      <c r="G14" s="11"/>
      <c r="H14" s="9"/>
      <c r="I14" s="10"/>
      <c r="J14" s="11"/>
      <c r="K14" s="9"/>
      <c r="L14" s="10"/>
      <c r="M14" s="11"/>
      <c r="P14" s="7"/>
    </row>
    <row r="15" spans="1:21" s="5" customFormat="1" ht="15" customHeight="1">
      <c r="B15" s="20"/>
      <c r="C15" s="3"/>
      <c r="D15" s="4">
        <f>'Zadání JDU Přeprava sad'!C16</f>
        <v>4</v>
      </c>
      <c r="E15" s="20"/>
      <c r="F15" s="3"/>
      <c r="G15" s="4">
        <f>'Zadání JDU Přeprava sad'!D16</f>
        <v>6</v>
      </c>
      <c r="H15" s="20"/>
      <c r="I15" s="3"/>
      <c r="J15" s="4">
        <f>'Zadání JDU Přeprava sad'!E16</f>
        <v>5</v>
      </c>
      <c r="K15" s="20"/>
      <c r="L15" s="3"/>
      <c r="M15" s="4">
        <f>'Zadání JDU Přeprava sad'!F16</f>
        <v>2</v>
      </c>
      <c r="P15" s="7"/>
    </row>
    <row r="16" spans="1:21" s="7" customFormat="1" ht="15" customHeight="1">
      <c r="A16" s="7" t="s">
        <v>11</v>
      </c>
      <c r="B16" s="6"/>
      <c r="C16" s="7" t="s">
        <v>28</v>
      </c>
      <c r="D16" s="8"/>
      <c r="E16" s="6"/>
      <c r="F16" s="7" t="s">
        <v>28</v>
      </c>
      <c r="G16" s="8"/>
      <c r="H16" s="6"/>
      <c r="I16" s="7" t="s">
        <v>28</v>
      </c>
      <c r="J16" s="8"/>
      <c r="K16" s="6"/>
      <c r="L16" s="7">
        <v>200</v>
      </c>
      <c r="M16" s="8"/>
      <c r="N16" s="7">
        <f>'Zadání JDU Přeprava sad'!B6</f>
        <v>200</v>
      </c>
      <c r="O16" s="5"/>
    </row>
    <row r="17" spans="1:17" s="5" customFormat="1" ht="15" customHeight="1">
      <c r="B17" s="9"/>
      <c r="C17" s="10"/>
      <c r="D17" s="11"/>
      <c r="E17" s="9"/>
      <c r="F17" s="10"/>
      <c r="G17" s="11"/>
      <c r="H17" s="9"/>
      <c r="I17" s="10"/>
      <c r="J17" s="11"/>
      <c r="K17" s="9"/>
      <c r="L17" s="10"/>
      <c r="M17" s="11"/>
      <c r="P17" s="7"/>
    </row>
    <row r="18" spans="1:17" s="5" customFormat="1" ht="15" customHeight="1">
      <c r="B18" s="20"/>
      <c r="C18" s="3"/>
      <c r="D18" s="4">
        <f>'Zadání JDU Přeprava sad'!C17</f>
        <v>10</v>
      </c>
      <c r="E18" s="20"/>
      <c r="F18" s="3"/>
      <c r="G18" s="4">
        <f>'Zadání JDU Přeprava sad'!D17</f>
        <v>5</v>
      </c>
      <c r="H18" s="20"/>
      <c r="I18" s="3"/>
      <c r="J18" s="4">
        <f>'Zadání JDU Přeprava sad'!E17</f>
        <v>6</v>
      </c>
      <c r="K18" s="20"/>
      <c r="L18" s="3"/>
      <c r="M18" s="4">
        <f>'Zadání JDU Přeprava sad'!F17</f>
        <v>3</v>
      </c>
      <c r="P18" s="7"/>
    </row>
    <row r="19" spans="1:17" s="7" customFormat="1" ht="15" customHeight="1">
      <c r="A19" s="7" t="s">
        <v>12</v>
      </c>
      <c r="B19" s="6"/>
      <c r="C19" s="7" t="s">
        <v>28</v>
      </c>
      <c r="D19" s="8"/>
      <c r="E19" s="6"/>
      <c r="F19" s="7">
        <v>50</v>
      </c>
      <c r="G19" s="8"/>
      <c r="H19" s="6"/>
      <c r="I19" s="7" t="s">
        <v>28</v>
      </c>
      <c r="J19" s="8"/>
      <c r="K19" s="6"/>
      <c r="L19" s="7">
        <v>100</v>
      </c>
      <c r="M19" s="8"/>
      <c r="N19" s="7">
        <f>'Zadání JDU Přeprava sad'!B7</f>
        <v>150</v>
      </c>
      <c r="O19" s="5"/>
    </row>
    <row r="20" spans="1:17" s="5" customFormat="1" ht="15" customHeight="1">
      <c r="B20" s="9"/>
      <c r="C20" s="10"/>
      <c r="D20" s="11"/>
      <c r="E20" s="9"/>
      <c r="F20" s="10"/>
      <c r="G20" s="11"/>
      <c r="H20" s="9"/>
      <c r="I20" s="10"/>
      <c r="J20" s="11"/>
      <c r="K20" s="9"/>
      <c r="L20" s="10"/>
      <c r="M20" s="11"/>
      <c r="P20" s="7"/>
    </row>
    <row r="21" spans="1:17" s="5" customFormat="1" ht="15" customHeight="1">
      <c r="B21" s="20"/>
      <c r="C21" s="3"/>
      <c r="D21" s="4">
        <v>0</v>
      </c>
      <c r="E21" s="20"/>
      <c r="F21" s="3"/>
      <c r="G21" s="4">
        <v>0</v>
      </c>
      <c r="H21" s="20"/>
      <c r="I21" s="3"/>
      <c r="J21" s="4">
        <v>0</v>
      </c>
      <c r="K21" s="20"/>
      <c r="L21" s="3"/>
      <c r="M21" s="4">
        <v>0</v>
      </c>
      <c r="P21" s="7"/>
    </row>
    <row r="22" spans="1:17" s="7" customFormat="1" ht="15" customHeight="1">
      <c r="A22" s="7" t="s">
        <v>13</v>
      </c>
      <c r="B22" s="6"/>
      <c r="C22" s="7">
        <v>50</v>
      </c>
      <c r="D22" s="8"/>
      <c r="E22" s="6"/>
      <c r="F22" s="7">
        <v>200</v>
      </c>
      <c r="G22" s="8"/>
      <c r="H22" s="6"/>
      <c r="I22" s="7" t="s">
        <v>28</v>
      </c>
      <c r="J22" s="8"/>
      <c r="K22" s="6"/>
      <c r="L22" s="7" t="s">
        <v>28</v>
      </c>
      <c r="M22" s="8"/>
      <c r="N22" s="7">
        <f>'Zadání JDU Přeprava sad'!B9</f>
        <v>0</v>
      </c>
      <c r="O22" s="5"/>
      <c r="P22" s="7" t="s">
        <v>71</v>
      </c>
    </row>
    <row r="23" spans="1:17" s="5" customFormat="1" ht="15" customHeight="1">
      <c r="B23" s="9"/>
      <c r="C23" s="10"/>
      <c r="D23" s="11"/>
      <c r="E23" s="9"/>
      <c r="F23" s="10"/>
      <c r="G23" s="11"/>
      <c r="H23" s="9"/>
      <c r="I23" s="10"/>
      <c r="J23" s="11"/>
      <c r="K23" s="9"/>
      <c r="L23" s="10"/>
      <c r="M23" s="11"/>
      <c r="P23" s="7"/>
    </row>
    <row r="24" spans="1:17" s="5" customFormat="1" ht="15" customHeight="1">
      <c r="N24" s="5" t="str">
        <f>IF(SUM(N10,N13,N16,N19,N22)=SUM(C25,F25,I25,L25),"vyvážená","nevyvážená")</f>
        <v>nevyvážená</v>
      </c>
    </row>
    <row r="25" spans="1:17" s="7" customFormat="1" ht="15" customHeight="1">
      <c r="A25" s="13" t="s">
        <v>26</v>
      </c>
      <c r="B25" s="5" t="s">
        <v>42</v>
      </c>
      <c r="C25" s="7">
        <f>'Zadání JDU Přeprava sad'!C4</f>
        <v>50</v>
      </c>
      <c r="F25" s="7">
        <f>'Zadání JDU Přeprava sad'!C5</f>
        <v>400</v>
      </c>
      <c r="I25" s="7">
        <f>'Zadání JDU Přeprava sad'!C6</f>
        <v>250</v>
      </c>
      <c r="L25" s="7">
        <f>'Zadání JDU Přeprava sad'!C7</f>
        <v>300</v>
      </c>
      <c r="O25" s="5"/>
      <c r="P25" s="5"/>
    </row>
    <row r="26" spans="1:17" s="13" customFormat="1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7" s="5" customFormat="1" ht="15" customHeight="1">
      <c r="A27" s="13" t="s">
        <v>29</v>
      </c>
      <c r="B27" s="5" t="s">
        <v>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7" ht="15" customHeight="1"/>
    <row r="29" spans="1:17">
      <c r="A29" s="42" t="s">
        <v>51</v>
      </c>
    </row>
    <row r="30" spans="1:17">
      <c r="A30" s="42"/>
    </row>
    <row r="31" spans="1:17" ht="16">
      <c r="A31" s="7"/>
      <c r="B31" s="7"/>
      <c r="C31" s="7" t="s">
        <v>0</v>
      </c>
      <c r="D31" s="7"/>
      <c r="E31" s="7"/>
      <c r="F31" s="7" t="s">
        <v>1</v>
      </c>
      <c r="G31" s="7"/>
      <c r="H31" s="7"/>
      <c r="I31" s="7" t="s">
        <v>2</v>
      </c>
      <c r="J31" s="7"/>
      <c r="K31" s="7"/>
      <c r="L31" s="7" t="s">
        <v>3</v>
      </c>
      <c r="M31" s="7"/>
      <c r="N31" s="13" t="s">
        <v>25</v>
      </c>
      <c r="O31" s="5"/>
      <c r="P31" s="13" t="s">
        <v>29</v>
      </c>
      <c r="Q31" t="s">
        <v>24</v>
      </c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6</v>
      </c>
      <c r="O32" s="5"/>
      <c r="P32" s="5" t="s">
        <v>7</v>
      </c>
    </row>
    <row r="33" spans="1:16" ht="16">
      <c r="A33" s="5"/>
      <c r="B33" s="20"/>
      <c r="C33" s="3"/>
      <c r="D33" s="4"/>
      <c r="E33" s="20"/>
      <c r="F33" s="3"/>
      <c r="G33" s="4"/>
      <c r="H33" s="20"/>
      <c r="I33" s="3"/>
      <c r="J33" s="4"/>
      <c r="K33" s="20"/>
      <c r="L33" s="3"/>
      <c r="M33" s="4"/>
      <c r="N33" s="5"/>
      <c r="O33" s="5"/>
      <c r="P33" s="7"/>
    </row>
    <row r="34" spans="1:16" ht="16">
      <c r="A34" s="7" t="s">
        <v>9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7"/>
      <c r="O34" s="5"/>
      <c r="P34" s="7"/>
    </row>
    <row r="35" spans="1:16" ht="16">
      <c r="A35" s="5"/>
      <c r="B35" s="9"/>
      <c r="C35" s="10"/>
      <c r="D35" s="11"/>
      <c r="E35" s="9"/>
      <c r="F35" s="10"/>
      <c r="G35" s="11"/>
      <c r="H35" s="9"/>
      <c r="I35" s="10"/>
      <c r="J35" s="11"/>
      <c r="K35" s="9"/>
      <c r="L35" s="10"/>
      <c r="M35" s="11"/>
      <c r="N35" s="5"/>
      <c r="O35" s="5"/>
      <c r="P35" s="7"/>
    </row>
    <row r="36" spans="1:16" ht="16">
      <c r="A36" s="5"/>
      <c r="B36" s="20"/>
      <c r="C36" s="3"/>
      <c r="D36" s="4"/>
      <c r="E36" s="20"/>
      <c r="F36" s="3"/>
      <c r="G36" s="4"/>
      <c r="H36" s="20"/>
      <c r="I36" s="3"/>
      <c r="J36" s="4"/>
      <c r="K36" s="20"/>
      <c r="L36" s="3"/>
      <c r="M36" s="4"/>
      <c r="N36" s="5"/>
      <c r="O36" s="5"/>
      <c r="P36" s="7"/>
    </row>
    <row r="37" spans="1:16" ht="16">
      <c r="A37" s="7" t="s">
        <v>10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7"/>
      <c r="O37" s="5"/>
      <c r="P37" s="7"/>
    </row>
    <row r="38" spans="1:16" ht="16">
      <c r="A38" s="5"/>
      <c r="B38" s="9"/>
      <c r="C38" s="10"/>
      <c r="D38" s="11"/>
      <c r="E38" s="9"/>
      <c r="F38" s="10"/>
      <c r="G38" s="11"/>
      <c r="H38" s="9"/>
      <c r="I38" s="10"/>
      <c r="J38" s="11"/>
      <c r="K38" s="9"/>
      <c r="L38" s="10"/>
      <c r="M38" s="11"/>
      <c r="N38" s="5"/>
      <c r="O38" s="5"/>
      <c r="P38" s="7"/>
    </row>
    <row r="39" spans="1:16" ht="16">
      <c r="A39" s="5"/>
      <c r="B39" s="20"/>
      <c r="C39" s="3"/>
      <c r="D39" s="4"/>
      <c r="E39" s="20"/>
      <c r="F39" s="3"/>
      <c r="G39" s="4"/>
      <c r="H39" s="20"/>
      <c r="I39" s="3"/>
      <c r="J39" s="4"/>
      <c r="K39" s="20"/>
      <c r="L39" s="3"/>
      <c r="M39" s="4"/>
      <c r="N39" s="5"/>
      <c r="O39" s="5"/>
      <c r="P39" s="7"/>
    </row>
    <row r="40" spans="1:16" ht="16">
      <c r="A40" s="7" t="s">
        <v>11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7"/>
      <c r="O40" s="5"/>
      <c r="P40" s="7"/>
    </row>
    <row r="41" spans="1:16" ht="16">
      <c r="A41" s="5"/>
      <c r="B41" s="9"/>
      <c r="C41" s="10"/>
      <c r="D41" s="11"/>
      <c r="E41" s="9"/>
      <c r="F41" s="10"/>
      <c r="G41" s="11"/>
      <c r="H41" s="9"/>
      <c r="I41" s="10"/>
      <c r="J41" s="11"/>
      <c r="K41" s="9"/>
      <c r="L41" s="10"/>
      <c r="M41" s="11"/>
      <c r="N41" s="5"/>
      <c r="O41" s="5"/>
      <c r="P41" s="7"/>
    </row>
    <row r="42" spans="1:16" ht="16">
      <c r="A42" s="5"/>
      <c r="B42" s="20"/>
      <c r="C42" s="3"/>
      <c r="D42" s="4"/>
      <c r="E42" s="20"/>
      <c r="F42" s="3"/>
      <c r="G42" s="4"/>
      <c r="H42" s="20"/>
      <c r="I42" s="3"/>
      <c r="J42" s="4"/>
      <c r="K42" s="20"/>
      <c r="L42" s="3"/>
      <c r="M42" s="4"/>
      <c r="N42" s="5"/>
      <c r="O42" s="5"/>
      <c r="P42" s="7"/>
    </row>
    <row r="43" spans="1:16" ht="16">
      <c r="A43" s="7" t="s">
        <v>12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7"/>
      <c r="O43" s="5"/>
      <c r="P43" s="7"/>
    </row>
    <row r="44" spans="1:16" ht="16">
      <c r="A44" s="5"/>
      <c r="B44" s="9"/>
      <c r="C44" s="10"/>
      <c r="D44" s="11"/>
      <c r="E44" s="9"/>
      <c r="F44" s="10"/>
      <c r="G44" s="11"/>
      <c r="H44" s="9"/>
      <c r="I44" s="10"/>
      <c r="J44" s="11"/>
      <c r="K44" s="9"/>
      <c r="L44" s="10"/>
      <c r="M44" s="11"/>
      <c r="N44" s="5"/>
      <c r="O44" s="5"/>
      <c r="P44" s="7"/>
    </row>
    <row r="45" spans="1:16" ht="16">
      <c r="A45" s="5"/>
      <c r="B45" s="20"/>
      <c r="C45" s="3"/>
      <c r="D45" s="4"/>
      <c r="E45" s="20"/>
      <c r="F45" s="3"/>
      <c r="G45" s="4"/>
      <c r="H45" s="20"/>
      <c r="I45" s="3"/>
      <c r="J45" s="4"/>
      <c r="K45" s="20"/>
      <c r="L45" s="3"/>
      <c r="M45" s="4"/>
      <c r="N45" s="5"/>
      <c r="O45" s="5"/>
      <c r="P45" s="7"/>
    </row>
    <row r="46" spans="1:16" ht="16">
      <c r="A46" s="7" t="s">
        <v>13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7"/>
      <c r="O46" s="5"/>
      <c r="P46" s="7"/>
    </row>
    <row r="47" spans="1:16" ht="16">
      <c r="A47" s="5"/>
      <c r="B47" s="9"/>
      <c r="C47" s="10"/>
      <c r="D47" s="11"/>
      <c r="E47" s="9"/>
      <c r="F47" s="10"/>
      <c r="G47" s="11"/>
      <c r="H47" s="9"/>
      <c r="I47" s="10"/>
      <c r="J47" s="11"/>
      <c r="K47" s="9"/>
      <c r="L47" s="10"/>
      <c r="M47" s="11"/>
      <c r="N47" s="5"/>
      <c r="O47" s="5"/>
      <c r="P47" s="7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 t="str">
        <f>IF(SUM(N34,N37,N40,N43,N46)=SUM(C49,F49,I49,L49),"vyvážená","nevyvážená")</f>
        <v>vyvážená</v>
      </c>
      <c r="O48" s="5"/>
      <c r="P48" s="5"/>
    </row>
    <row r="49" spans="1:20" ht="16">
      <c r="A49" s="13" t="s">
        <v>26</v>
      </c>
      <c r="B49" s="5" t="s">
        <v>42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5"/>
      <c r="P49" s="5"/>
    </row>
    <row r="50" spans="1:20" ht="17" thickBo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37" t="s">
        <v>45</v>
      </c>
      <c r="O50" s="41">
        <f>F34*G33+C37*D36+I37*J36+L40*M39+F43*G42+L43*M42+F46*G45</f>
        <v>0</v>
      </c>
      <c r="P50" s="38" t="s">
        <v>46</v>
      </c>
      <c r="Q50" t="s">
        <v>49</v>
      </c>
    </row>
    <row r="51" spans="1:20" ht="17" thickTop="1">
      <c r="A51" s="13" t="s">
        <v>29</v>
      </c>
      <c r="B51" s="5" t="s">
        <v>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8"/>
      <c r="O51" s="5"/>
      <c r="P51" s="16"/>
    </row>
    <row r="52" spans="1:20">
      <c r="N52" s="34" t="s">
        <v>47</v>
      </c>
      <c r="O52" s="36">
        <v>0.7</v>
      </c>
      <c r="P52" s="16" t="s">
        <v>48</v>
      </c>
    </row>
    <row r="53" spans="1:20">
      <c r="N53" s="34"/>
      <c r="O53" s="35"/>
      <c r="P53" s="16"/>
    </row>
    <row r="54" spans="1:20" ht="17" thickBot="1">
      <c r="N54" s="39" t="s">
        <v>45</v>
      </c>
      <c r="O54" s="41">
        <f>O52*O50</f>
        <v>0</v>
      </c>
      <c r="P54" s="38" t="s">
        <v>48</v>
      </c>
    </row>
    <row r="55" spans="1:20" ht="14" thickTop="1"/>
    <row r="56" spans="1:20">
      <c r="A56" s="42" t="s">
        <v>53</v>
      </c>
      <c r="D56" s="46">
        <v>1.5</v>
      </c>
      <c r="E56" s="42" t="s">
        <v>52</v>
      </c>
    </row>
    <row r="57" spans="1:20">
      <c r="A57" s="42"/>
      <c r="C57" s="46"/>
    </row>
    <row r="58" spans="1:20" ht="16">
      <c r="A58" s="7"/>
      <c r="B58" s="7"/>
      <c r="C58" s="7" t="s">
        <v>0</v>
      </c>
      <c r="D58" s="7"/>
      <c r="E58" s="7"/>
      <c r="F58" s="7" t="s">
        <v>1</v>
      </c>
      <c r="G58" s="7"/>
      <c r="H58" s="7"/>
      <c r="I58" s="7" t="s">
        <v>2</v>
      </c>
      <c r="J58" s="7"/>
      <c r="K58" s="7"/>
      <c r="L58" s="7" t="s">
        <v>3</v>
      </c>
      <c r="M58" s="7"/>
      <c r="N58" s="13" t="s">
        <v>25</v>
      </c>
      <c r="O58" s="5"/>
      <c r="P58" s="13" t="s">
        <v>29</v>
      </c>
      <c r="R58" s="40"/>
      <c r="S58" s="40"/>
      <c r="T58" s="40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6</v>
      </c>
      <c r="O59" s="5"/>
      <c r="P59" s="5" t="s">
        <v>7</v>
      </c>
      <c r="R59" s="40"/>
      <c r="S59" s="40"/>
      <c r="T59" s="40"/>
    </row>
    <row r="60" spans="1:20" ht="16">
      <c r="A60" s="5"/>
      <c r="B60" s="20"/>
      <c r="C60" s="3"/>
      <c r="D60" s="4"/>
      <c r="E60" s="20"/>
      <c r="F60" s="3"/>
      <c r="G60" s="4"/>
      <c r="H60" s="20"/>
      <c r="I60" s="3"/>
      <c r="J60" s="4"/>
      <c r="K60" s="20"/>
      <c r="L60" s="3"/>
      <c r="M60" s="4"/>
      <c r="N60" s="5"/>
      <c r="O60" s="5"/>
      <c r="P60" s="7"/>
    </row>
    <row r="61" spans="1:20" ht="16">
      <c r="A61" s="7" t="s">
        <v>9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7"/>
      <c r="O61" s="5"/>
      <c r="P61" s="7"/>
    </row>
    <row r="62" spans="1:20" ht="16">
      <c r="A62" s="5"/>
      <c r="B62" s="9"/>
      <c r="C62" s="10"/>
      <c r="D62" s="11"/>
      <c r="E62" s="9"/>
      <c r="F62" s="10"/>
      <c r="G62" s="11"/>
      <c r="H62" s="9"/>
      <c r="I62" s="10"/>
      <c r="J62" s="11"/>
      <c r="K62" s="9"/>
      <c r="L62" s="10"/>
      <c r="M62" s="11"/>
      <c r="N62" s="5"/>
      <c r="O62" s="5"/>
      <c r="P62" s="7"/>
    </row>
    <row r="63" spans="1:20" ht="16">
      <c r="A63" s="5"/>
      <c r="B63" s="20"/>
      <c r="C63" s="3"/>
      <c r="D63" s="4"/>
      <c r="E63" s="20"/>
      <c r="F63" s="3"/>
      <c r="G63" s="4"/>
      <c r="H63" s="20"/>
      <c r="I63" s="3"/>
      <c r="J63" s="4"/>
      <c r="K63" s="20"/>
      <c r="L63" s="3"/>
      <c r="M63" s="4"/>
      <c r="N63" s="5"/>
      <c r="O63" s="5"/>
      <c r="P63" s="7"/>
    </row>
    <row r="64" spans="1:20" ht="16">
      <c r="A64" s="7" t="s">
        <v>10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7"/>
      <c r="O64" s="5"/>
      <c r="P64" s="7"/>
    </row>
    <row r="65" spans="1:16" ht="16">
      <c r="A65" s="5"/>
      <c r="B65" s="9"/>
      <c r="C65" s="10"/>
      <c r="D65" s="11"/>
      <c r="E65" s="9"/>
      <c r="F65" s="10"/>
      <c r="G65" s="11"/>
      <c r="H65" s="9"/>
      <c r="I65" s="10"/>
      <c r="J65" s="11"/>
      <c r="K65" s="9"/>
      <c r="L65" s="10"/>
      <c r="M65" s="11"/>
      <c r="N65" s="5"/>
      <c r="O65" s="5"/>
      <c r="P65" s="7"/>
    </row>
    <row r="66" spans="1:16" ht="16">
      <c r="A66" s="5"/>
      <c r="B66" s="20"/>
      <c r="C66" s="3"/>
      <c r="D66" s="4"/>
      <c r="E66" s="20"/>
      <c r="F66" s="3"/>
      <c r="G66" s="4"/>
      <c r="H66" s="20"/>
      <c r="I66" s="3"/>
      <c r="J66" s="4"/>
      <c r="K66" s="20"/>
      <c r="L66" s="3"/>
      <c r="M66" s="4"/>
      <c r="N66" s="5"/>
      <c r="O66" s="5"/>
      <c r="P66" s="7"/>
    </row>
    <row r="67" spans="1:16" ht="16">
      <c r="A67" s="7" t="s">
        <v>11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7"/>
      <c r="O67" s="5"/>
      <c r="P67" s="7"/>
    </row>
    <row r="68" spans="1:16" ht="16">
      <c r="A68" s="5"/>
      <c r="B68" s="9"/>
      <c r="C68" s="10"/>
      <c r="D68" s="11"/>
      <c r="E68" s="9"/>
      <c r="F68" s="10"/>
      <c r="G68" s="11"/>
      <c r="H68" s="9"/>
      <c r="I68" s="10"/>
      <c r="J68" s="11"/>
      <c r="K68" s="9"/>
      <c r="L68" s="10"/>
      <c r="M68" s="11"/>
      <c r="N68" s="5"/>
      <c r="O68" s="5"/>
      <c r="P68" s="7"/>
    </row>
    <row r="69" spans="1:16" ht="16">
      <c r="A69" s="5"/>
      <c r="B69" s="20"/>
      <c r="C69" s="3"/>
      <c r="D69" s="4"/>
      <c r="E69" s="20"/>
      <c r="F69" s="3"/>
      <c r="G69" s="4"/>
      <c r="H69" s="20"/>
      <c r="I69" s="3"/>
      <c r="J69" s="4"/>
      <c r="K69" s="20"/>
      <c r="L69" s="3"/>
      <c r="M69" s="4"/>
      <c r="N69" s="5"/>
      <c r="O69" s="5"/>
      <c r="P69" s="7"/>
    </row>
    <row r="70" spans="1:16" ht="16">
      <c r="A70" s="7" t="s">
        <v>12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7"/>
      <c r="O70" s="5"/>
      <c r="P70" s="7"/>
    </row>
    <row r="71" spans="1:16" ht="16">
      <c r="A71" s="5"/>
      <c r="B71" s="9"/>
      <c r="C71" s="10"/>
      <c r="D71" s="11"/>
      <c r="E71" s="9"/>
      <c r="F71" s="10"/>
      <c r="G71" s="11"/>
      <c r="H71" s="9"/>
      <c r="I71" s="10"/>
      <c r="J71" s="11"/>
      <c r="K71" s="9"/>
      <c r="L71" s="7"/>
      <c r="M71" s="11"/>
      <c r="N71" s="5"/>
      <c r="O71" s="5"/>
      <c r="P71" s="7"/>
    </row>
    <row r="72" spans="1:16" ht="16">
      <c r="A72" s="5"/>
      <c r="B72" s="20"/>
      <c r="C72" s="3"/>
      <c r="D72" s="4"/>
      <c r="E72" s="20"/>
      <c r="F72" s="3"/>
      <c r="G72" s="4"/>
      <c r="H72" s="20"/>
      <c r="I72" s="3"/>
      <c r="J72" s="4"/>
      <c r="K72" s="20"/>
      <c r="L72" s="3"/>
      <c r="M72" s="4"/>
      <c r="N72" s="5"/>
      <c r="O72" s="5"/>
      <c r="P72" s="7"/>
    </row>
    <row r="73" spans="1:16" ht="16">
      <c r="A73" s="7" t="s">
        <v>13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7"/>
      <c r="O73" s="5"/>
      <c r="P73" s="7"/>
    </row>
    <row r="74" spans="1:16" ht="16">
      <c r="A74" s="5"/>
      <c r="B74" s="9"/>
      <c r="C74" s="10"/>
      <c r="D74" s="11"/>
      <c r="E74" s="9"/>
      <c r="F74" s="10"/>
      <c r="G74" s="11"/>
      <c r="H74" s="9"/>
      <c r="I74" s="10"/>
      <c r="J74" s="11"/>
      <c r="K74" s="9"/>
      <c r="L74" s="10"/>
      <c r="M74" s="11"/>
      <c r="N74" s="5"/>
      <c r="O74" s="5"/>
      <c r="P74" s="7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6">
      <c r="A76" s="13" t="s">
        <v>26</v>
      </c>
      <c r="B76" s="5" t="s">
        <v>42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5"/>
      <c r="P76" s="5"/>
    </row>
    <row r="77" spans="1:16" ht="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3"/>
      <c r="O77" s="44"/>
      <c r="P77" s="45"/>
    </row>
    <row r="78" spans="1:16" ht="16">
      <c r="A78" s="13" t="s">
        <v>29</v>
      </c>
      <c r="B78" s="5" t="s">
        <v>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8"/>
      <c r="O78" s="5"/>
      <c r="P78" s="16"/>
    </row>
    <row r="79" spans="1:16">
      <c r="N79" s="34"/>
      <c r="O79" s="36"/>
      <c r="P79" s="16"/>
    </row>
    <row r="80" spans="1:16">
      <c r="A80" s="42" t="s">
        <v>54</v>
      </c>
      <c r="D80" s="46">
        <v>1.5</v>
      </c>
      <c r="E80" s="42" t="s">
        <v>52</v>
      </c>
    </row>
    <row r="81" spans="1:18">
      <c r="A81" s="42"/>
      <c r="C81" s="46"/>
    </row>
    <row r="82" spans="1:18" ht="16">
      <c r="A82" s="7"/>
      <c r="B82" s="7"/>
      <c r="C82" s="7" t="s">
        <v>0</v>
      </c>
      <c r="D82" s="7"/>
      <c r="E82" s="7"/>
      <c r="F82" s="7" t="s">
        <v>1</v>
      </c>
      <c r="G82" s="7"/>
      <c r="H82" s="7"/>
      <c r="I82" s="7" t="s">
        <v>2</v>
      </c>
      <c r="J82" s="7"/>
      <c r="K82" s="7"/>
      <c r="L82" s="7" t="s">
        <v>3</v>
      </c>
      <c r="M82" s="7"/>
      <c r="N82" s="13" t="s">
        <v>25</v>
      </c>
      <c r="O82" s="5"/>
      <c r="P82" s="13" t="s">
        <v>29</v>
      </c>
    </row>
    <row r="83" spans="1:1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 t="s">
        <v>6</v>
      </c>
      <c r="O83" s="5"/>
      <c r="P83" s="5" t="s">
        <v>7</v>
      </c>
    </row>
    <row r="84" spans="1:18" ht="16">
      <c r="A84" s="5"/>
      <c r="B84" s="20"/>
      <c r="C84" s="3"/>
      <c r="D84" s="4"/>
      <c r="E84" s="20"/>
      <c r="F84" s="3"/>
      <c r="G84" s="4"/>
      <c r="H84" s="20"/>
      <c r="I84" s="3"/>
      <c r="J84" s="4"/>
      <c r="K84" s="20"/>
      <c r="L84" s="3"/>
      <c r="M84" s="4"/>
      <c r="N84" s="5"/>
      <c r="O84" s="5"/>
      <c r="P84" s="7"/>
    </row>
    <row r="85" spans="1:18" ht="16">
      <c r="A85" s="7" t="s">
        <v>9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7"/>
      <c r="O85" s="5"/>
      <c r="P85" s="7"/>
    </row>
    <row r="86" spans="1:18" ht="16">
      <c r="A86" s="5"/>
      <c r="B86" s="9"/>
      <c r="C86" s="10"/>
      <c r="D86" s="11"/>
      <c r="E86" s="9"/>
      <c r="F86" s="10"/>
      <c r="G86" s="11"/>
      <c r="H86" s="9"/>
      <c r="I86" s="10"/>
      <c r="J86" s="11"/>
      <c r="K86" s="9"/>
      <c r="L86" s="10"/>
      <c r="M86" s="11"/>
      <c r="N86" s="5"/>
      <c r="O86" s="5"/>
      <c r="P86" s="7"/>
    </row>
    <row r="87" spans="1:18" ht="16">
      <c r="A87" s="5"/>
      <c r="B87" s="20"/>
      <c r="C87" s="3"/>
      <c r="D87" s="4"/>
      <c r="E87" s="20"/>
      <c r="F87" s="3"/>
      <c r="G87" s="4"/>
      <c r="H87" s="20"/>
      <c r="I87" s="3"/>
      <c r="J87" s="4"/>
      <c r="K87" s="20"/>
      <c r="L87" s="3"/>
      <c r="M87" s="4"/>
      <c r="N87" s="5"/>
      <c r="O87" s="5"/>
      <c r="P87" s="7"/>
    </row>
    <row r="88" spans="1:18" ht="16">
      <c r="A88" s="7" t="s">
        <v>10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7"/>
      <c r="O88" s="5"/>
      <c r="P88" s="7"/>
      <c r="R88" s="42"/>
    </row>
    <row r="89" spans="1:18" ht="16">
      <c r="A89" s="5"/>
      <c r="B89" s="9"/>
      <c r="C89" s="10"/>
      <c r="D89" s="11"/>
      <c r="E89" s="9"/>
      <c r="F89" s="10"/>
      <c r="G89" s="11"/>
      <c r="H89" s="9"/>
      <c r="I89" s="10"/>
      <c r="J89" s="11"/>
      <c r="K89" s="9"/>
      <c r="L89" s="10"/>
      <c r="M89" s="11"/>
      <c r="N89" s="5"/>
      <c r="O89" s="5"/>
      <c r="P89" s="7"/>
    </row>
    <row r="90" spans="1:18" ht="16">
      <c r="A90" s="5"/>
      <c r="B90" s="20"/>
      <c r="C90" s="3"/>
      <c r="D90" s="4"/>
      <c r="E90" s="20"/>
      <c r="F90" s="3"/>
      <c r="G90" s="4"/>
      <c r="H90" s="20"/>
      <c r="I90" s="3"/>
      <c r="J90" s="4"/>
      <c r="K90" s="20"/>
      <c r="L90" s="3"/>
      <c r="M90" s="4"/>
      <c r="N90" s="5"/>
      <c r="O90" s="5"/>
      <c r="P90" s="7"/>
    </row>
    <row r="91" spans="1:18" ht="16">
      <c r="A91" s="7" t="s">
        <v>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7"/>
      <c r="O91" s="5"/>
      <c r="P91" s="7"/>
    </row>
    <row r="92" spans="1:18" ht="16">
      <c r="A92" s="5"/>
      <c r="B92" s="9"/>
      <c r="C92" s="10"/>
      <c r="D92" s="11"/>
      <c r="E92" s="9"/>
      <c r="F92" s="10"/>
      <c r="G92" s="11"/>
      <c r="H92" s="9"/>
      <c r="I92" s="10"/>
      <c r="J92" s="11"/>
      <c r="K92" s="9"/>
      <c r="L92" s="10"/>
      <c r="M92" s="11"/>
      <c r="N92" s="5"/>
      <c r="O92" s="5"/>
      <c r="P92" s="7"/>
    </row>
    <row r="93" spans="1:18" ht="16">
      <c r="A93" s="5"/>
      <c r="B93" s="20"/>
      <c r="C93" s="3"/>
      <c r="D93" s="4"/>
      <c r="E93" s="20"/>
      <c r="F93" s="3"/>
      <c r="G93" s="4"/>
      <c r="H93" s="20"/>
      <c r="I93" s="3"/>
      <c r="J93" s="4"/>
      <c r="K93" s="20"/>
      <c r="L93" s="3"/>
      <c r="M93" s="4"/>
      <c r="N93" s="5"/>
      <c r="O93" s="5"/>
      <c r="P93" s="7"/>
    </row>
    <row r="94" spans="1:18" ht="16">
      <c r="A94" s="7" t="s">
        <v>12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7"/>
      <c r="O94" s="5"/>
      <c r="P94" s="7"/>
    </row>
    <row r="95" spans="1:18" ht="16">
      <c r="A95" s="5"/>
      <c r="B95" s="9"/>
      <c r="C95" s="10"/>
      <c r="D95" s="11"/>
      <c r="E95" s="9"/>
      <c r="F95" s="10"/>
      <c r="G95" s="11"/>
      <c r="H95" s="9"/>
      <c r="I95" s="10"/>
      <c r="J95" s="11"/>
      <c r="K95" s="9"/>
      <c r="L95" s="7"/>
      <c r="M95" s="11"/>
      <c r="N95" s="5"/>
      <c r="O95" s="5"/>
      <c r="P95" s="7"/>
    </row>
    <row r="96" spans="1:18" ht="16">
      <c r="A96" s="5"/>
      <c r="B96" s="20"/>
      <c r="C96" s="3"/>
      <c r="D96" s="4"/>
      <c r="E96" s="20"/>
      <c r="F96" s="3"/>
      <c r="G96" s="4"/>
      <c r="H96" s="20"/>
      <c r="I96" s="3"/>
      <c r="J96" s="4"/>
      <c r="K96" s="20"/>
      <c r="L96" s="3"/>
      <c r="M96" s="4"/>
      <c r="N96" s="5"/>
      <c r="O96" s="5"/>
      <c r="P96" s="7"/>
    </row>
    <row r="97" spans="1:16" ht="16">
      <c r="A97" s="7" t="s">
        <v>13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7"/>
      <c r="O97" s="5"/>
      <c r="P97" s="7"/>
    </row>
    <row r="98" spans="1:16" ht="16">
      <c r="A98" s="5"/>
      <c r="B98" s="9"/>
      <c r="C98" s="10"/>
      <c r="D98" s="11"/>
      <c r="E98" s="9"/>
      <c r="F98" s="10"/>
      <c r="G98" s="11"/>
      <c r="H98" s="9"/>
      <c r="I98" s="10"/>
      <c r="J98" s="11"/>
      <c r="K98" s="9"/>
      <c r="L98" s="10"/>
      <c r="M98" s="11"/>
      <c r="N98" s="5"/>
      <c r="O98" s="5"/>
      <c r="P98" s="7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6">
      <c r="A100" s="13" t="s">
        <v>26</v>
      </c>
      <c r="B100" s="5" t="s">
        <v>42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5"/>
      <c r="P100" s="5"/>
    </row>
    <row r="101" spans="1:16" ht="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3"/>
      <c r="O101" s="44"/>
      <c r="P101" s="45"/>
    </row>
    <row r="102" spans="1:16" ht="16">
      <c r="A102" s="13" t="s">
        <v>29</v>
      </c>
      <c r="B102" s="5" t="s">
        <v>8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8"/>
      <c r="O102" s="5"/>
      <c r="P102" s="16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Zadání JDU Přeprava sad</vt:lpstr>
      <vt:lpstr>Indexová metoda</vt:lpstr>
      <vt:lpstr>Vogelova metoda</vt:lpstr>
      <vt:lpstr>MODI Optimální řeš</vt:lpstr>
    </vt:vector>
  </TitlesOfParts>
  <Company>PEF CZU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kucera</dc:creator>
  <cp:lastModifiedBy>Sláma Kryštof (S-PEF)</cp:lastModifiedBy>
  <cp:lastPrinted>2002-04-03T11:17:21Z</cp:lastPrinted>
  <dcterms:created xsi:type="dcterms:W3CDTF">2002-04-03T09:52:44Z</dcterms:created>
  <dcterms:modified xsi:type="dcterms:W3CDTF">2024-11-14T16:26:01Z</dcterms:modified>
</cp:coreProperties>
</file>