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F:\UMI\UMI_CV_Nová Cvičení\CV2\"/>
    </mc:Choice>
  </mc:AlternateContent>
  <xr:revisionPtr revIDLastSave="0" documentId="13_ncr:1_{35D480AE-2145-4170-B650-860957113B28}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Příklad 1 Soustavy LR" sheetId="56" r:id="rId1"/>
    <sheet name="Příklad 2 Soustava LR Sady SMD" sheetId="43" r:id="rId2"/>
    <sheet name="Příklad 3 Soustava LR Vyrobny" sheetId="57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'Příklad 3 Soustava LR Vyrobny'!$L$11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57" l="1"/>
  <c r="H23" i="57"/>
  <c r="H22" i="57"/>
  <c r="F12" i="57"/>
  <c r="E12" i="57"/>
  <c r="D12" i="57"/>
  <c r="D16" i="57" s="1"/>
  <c r="C12" i="57"/>
  <c r="C16" i="57" s="1"/>
  <c r="H10" i="57" a="1"/>
  <c r="H12" i="57" s="1"/>
  <c r="F10" i="57"/>
  <c r="E10" i="57"/>
  <c r="D10" i="57"/>
  <c r="C10" i="57"/>
  <c r="D11" i="57" l="1"/>
  <c r="D15" i="57" s="1"/>
  <c r="D19" i="57" s="1"/>
  <c r="D20" i="57" s="1"/>
  <c r="D14" i="57"/>
  <c r="D18" i="57" s="1"/>
  <c r="D22" i="57" s="1"/>
  <c r="E11" i="57"/>
  <c r="E15" i="57" s="1"/>
  <c r="E14" i="57"/>
  <c r="E16" i="57"/>
  <c r="C11" i="57"/>
  <c r="C15" i="57" s="1"/>
  <c r="C19" i="57" s="1"/>
  <c r="C14" i="57"/>
  <c r="F16" i="57"/>
  <c r="F14" i="57"/>
  <c r="F11" i="57"/>
  <c r="F15" i="57" s="1"/>
  <c r="F19" i="57" s="1"/>
  <c r="E19" i="57"/>
  <c r="H11" i="57"/>
  <c r="I12" i="57"/>
  <c r="H10" i="57"/>
  <c r="I11" i="57"/>
  <c r="J12" i="57"/>
  <c r="I10" i="57"/>
  <c r="J11" i="57"/>
  <c r="J10" i="57"/>
  <c r="H24" i="43"/>
  <c r="H23" i="43"/>
  <c r="H22" i="43"/>
  <c r="C20" i="57" l="1"/>
  <c r="C18" i="57"/>
  <c r="C22" i="57" s="1"/>
  <c r="F20" i="57"/>
  <c r="E20" i="57"/>
  <c r="E24" i="57" s="1"/>
  <c r="E23" i="57" s="1"/>
  <c r="E18" i="57"/>
  <c r="E22" i="57" s="1"/>
  <c r="K10" i="57" a="1"/>
  <c r="K12" i="57" s="1"/>
  <c r="F18" i="57"/>
  <c r="B61" i="56" a="1"/>
  <c r="F61" i="56" s="1"/>
  <c r="B55" i="56" a="1"/>
  <c r="F55" i="56" s="1"/>
  <c r="B54" i="56" a="1"/>
  <c r="D54" i="56" s="1"/>
  <c r="B41" i="56" a="1"/>
  <c r="C41" i="56" s="1"/>
  <c r="B23" i="56" a="1"/>
  <c r="C23" i="56" s="1"/>
  <c r="B22" i="56" a="1"/>
  <c r="D22" i="56" s="1"/>
  <c r="E20" i="56"/>
  <c r="D20" i="56"/>
  <c r="F24" i="57" l="1"/>
  <c r="I24" i="57" s="1"/>
  <c r="C24" i="57"/>
  <c r="C23" i="57" s="1"/>
  <c r="D24" i="57"/>
  <c r="D23" i="57" s="1"/>
  <c r="F22" i="57"/>
  <c r="I22" i="57" s="1"/>
  <c r="K10" i="57"/>
  <c r="K11" i="57"/>
  <c r="D41" i="56"/>
  <c r="D55" i="56"/>
  <c r="C61" i="56"/>
  <c r="D23" i="56"/>
  <c r="C55" i="56"/>
  <c r="D61" i="56"/>
  <c r="E22" i="56"/>
  <c r="E23" i="56"/>
  <c r="E41" i="56"/>
  <c r="F54" i="56"/>
  <c r="B41" i="56"/>
  <c r="C54" i="56"/>
  <c r="E61" i="56"/>
  <c r="E54" i="56"/>
  <c r="B22" i="56"/>
  <c r="B54" i="56"/>
  <c r="C22" i="56"/>
  <c r="B23" i="56"/>
  <c r="E55" i="56"/>
  <c r="B55" i="56"/>
  <c r="B61" i="56"/>
  <c r="B60" i="56" l="1" a="1"/>
  <c r="C60" i="56" s="1"/>
  <c r="B66" i="56" s="1" a="1"/>
  <c r="B27" i="56" a="1"/>
  <c r="C27" i="56" s="1"/>
  <c r="F23" i="57"/>
  <c r="I23" i="57" s="1"/>
  <c r="B58" i="56" a="1"/>
  <c r="B59" i="56" a="1"/>
  <c r="D60" i="56"/>
  <c r="B60" i="56"/>
  <c r="E60" i="56"/>
  <c r="F60" i="56"/>
  <c r="B26" i="56" a="1"/>
  <c r="B24" i="56" a="1"/>
  <c r="B43" i="56" a="1"/>
  <c r="B42" i="56" a="1"/>
  <c r="B27" i="56" l="1"/>
  <c r="D27" i="56"/>
  <c r="E27" i="56"/>
  <c r="E43" i="56"/>
  <c r="D43" i="56"/>
  <c r="C43" i="56"/>
  <c r="B43" i="56"/>
  <c r="F59" i="56"/>
  <c r="B59" i="56"/>
  <c r="E59" i="56"/>
  <c r="D59" i="56"/>
  <c r="C59" i="56"/>
  <c r="E26" i="56"/>
  <c r="D26" i="56"/>
  <c r="C26" i="56"/>
  <c r="B26" i="56"/>
  <c r="B42" i="56"/>
  <c r="D42" i="56"/>
  <c r="E42" i="56"/>
  <c r="C42" i="56"/>
  <c r="B24" i="56"/>
  <c r="E24" i="56"/>
  <c r="C24" i="56"/>
  <c r="D24" i="56"/>
  <c r="D58" i="56"/>
  <c r="C58" i="56"/>
  <c r="F58" i="56"/>
  <c r="B58" i="56"/>
  <c r="E58" i="56"/>
  <c r="F66" i="56"/>
  <c r="B66" i="56"/>
  <c r="D66" i="56"/>
  <c r="C66" i="56"/>
  <c r="E66" i="56"/>
  <c r="H10" i="43" a="1"/>
  <c r="H10" i="43" s="1"/>
  <c r="C14" i="43"/>
  <c r="C11" i="43"/>
  <c r="D11" i="43"/>
  <c r="E11" i="43"/>
  <c r="F11" i="43"/>
  <c r="C12" i="43"/>
  <c r="D12" i="43"/>
  <c r="D14" i="43" s="1"/>
  <c r="E12" i="43"/>
  <c r="E14" i="43" s="1"/>
  <c r="F12" i="43"/>
  <c r="F14" i="43" s="1"/>
  <c r="F10" i="43"/>
  <c r="D10" i="43"/>
  <c r="E10" i="43"/>
  <c r="C10" i="43"/>
  <c r="C15" i="43" s="1"/>
  <c r="C16" i="43" l="1"/>
  <c r="B28" i="56" a="1"/>
  <c r="C28" i="56"/>
  <c r="B28" i="56"/>
  <c r="E28" i="56"/>
  <c r="D28" i="56"/>
  <c r="B64" i="56" a="1"/>
  <c r="E15" i="43"/>
  <c r="E16" i="43"/>
  <c r="D15" i="43"/>
  <c r="D19" i="43" s="1"/>
  <c r="D16" i="43"/>
  <c r="J11" i="43"/>
  <c r="I10" i="43"/>
  <c r="K10" i="43" s="1" a="1"/>
  <c r="I12" i="43"/>
  <c r="H11" i="43"/>
  <c r="H12" i="43"/>
  <c r="J10" i="43"/>
  <c r="J12" i="43"/>
  <c r="I11" i="43"/>
  <c r="F15" i="43"/>
  <c r="F19" i="43" s="1"/>
  <c r="F16" i="43"/>
  <c r="D64" i="56" l="1"/>
  <c r="F64" i="56"/>
  <c r="B64" i="56"/>
  <c r="E64" i="56"/>
  <c r="C64" i="56"/>
  <c r="B32" i="56" a="1"/>
  <c r="K10" i="43"/>
  <c r="K12" i="43"/>
  <c r="K11" i="43"/>
  <c r="C19" i="43"/>
  <c r="D18" i="43"/>
  <c r="E19" i="43"/>
  <c r="D20" i="43"/>
  <c r="D24" i="43" s="1"/>
  <c r="D23" i="43" s="1"/>
  <c r="F20" i="43"/>
  <c r="F24" i="43" s="1"/>
  <c r="I24" i="43" s="1"/>
  <c r="F18" i="43"/>
  <c r="F23" i="43" l="1"/>
  <c r="I23" i="43" s="1"/>
  <c r="D32" i="56"/>
  <c r="C32" i="56"/>
  <c r="B32" i="56"/>
  <c r="E32" i="56"/>
  <c r="B69" i="56" a="1"/>
  <c r="E18" i="43"/>
  <c r="D22" i="43"/>
  <c r="C20" i="43"/>
  <c r="C24" i="43" s="1"/>
  <c r="C23" i="43" s="1"/>
  <c r="C18" i="43"/>
  <c r="E20" i="43"/>
  <c r="E24" i="43" s="1"/>
  <c r="E23" i="43" s="1"/>
  <c r="F22" i="43"/>
  <c r="I22" i="43" s="1"/>
  <c r="C22" i="43" l="1"/>
  <c r="B31" i="56" a="1"/>
  <c r="B30" i="56" a="1"/>
  <c r="E69" i="56"/>
  <c r="C69" i="56"/>
  <c r="F69" i="56"/>
  <c r="I71" i="56" s="1"/>
  <c r="B69" i="56"/>
  <c r="D69" i="56"/>
  <c r="E22" i="43"/>
  <c r="B70" i="56" l="1" a="1"/>
  <c r="B68" i="56" a="1"/>
  <c r="B71" i="56" a="1"/>
  <c r="B30" i="56"/>
  <c r="E30" i="56"/>
  <c r="D30" i="56"/>
  <c r="C30" i="56"/>
  <c r="E31" i="56"/>
  <c r="D31" i="56"/>
  <c r="C31" i="56"/>
  <c r="B31" i="56"/>
  <c r="C71" i="56" l="1"/>
  <c r="E71" i="56"/>
  <c r="D71" i="56"/>
  <c r="F71" i="56"/>
  <c r="I69" i="56" s="1"/>
  <c r="B71" i="56"/>
  <c r="D68" i="56"/>
  <c r="F68" i="56"/>
  <c r="I68" i="56" s="1"/>
  <c r="B68" i="56"/>
  <c r="E68" i="56"/>
  <c r="C68" i="56"/>
  <c r="F70" i="56"/>
  <c r="I70" i="56" s="1"/>
  <c r="B70" i="56"/>
  <c r="D70" i="56"/>
  <c r="C70" i="56"/>
  <c r="E70" i="56"/>
</calcChain>
</file>

<file path=xl/sharedStrings.xml><?xml version="1.0" encoding="utf-8"?>
<sst xmlns="http://schemas.openxmlformats.org/spreadsheetml/2006/main" count="75" uniqueCount="50">
  <si>
    <t>typ</t>
  </si>
  <si>
    <t>b</t>
  </si>
  <si>
    <t xml:space="preserve"> =</t>
  </si>
  <si>
    <t>Jordanova elmininace</t>
  </si>
  <si>
    <t>Inverzní matice</t>
  </si>
  <si>
    <t>Nový výsledný b</t>
  </si>
  <si>
    <t>omez3</t>
  </si>
  <si>
    <t>omez1</t>
  </si>
  <si>
    <t>omez2</t>
  </si>
  <si>
    <t>počet rezist pouzder</t>
  </si>
  <si>
    <t>počet tranzist pouzder</t>
  </si>
  <si>
    <t>počet integrovaných obvodů</t>
  </si>
  <si>
    <t>sada A</t>
  </si>
  <si>
    <t>sada B</t>
  </si>
  <si>
    <t>sada C</t>
  </si>
  <si>
    <t>Soustava lineárních rovnic</t>
  </si>
  <si>
    <t>Příklad 2 - Výroba výukových sad pro základní operace s SMD součástkami</t>
  </si>
  <si>
    <t>ks</t>
  </si>
  <si>
    <t>Pomocí Jordanovy eliminační metody řešte soustavu lineárních rovnic</t>
  </si>
  <si>
    <r>
      <t>a) 4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 - 2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+ 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3</t>
    </r>
    <r>
      <rPr>
        <sz val="12"/>
        <color theme="1"/>
        <rFont val="Times New Roman"/>
        <family val="1"/>
        <charset val="238"/>
      </rPr>
      <t xml:space="preserve"> = - 3</t>
    </r>
  </si>
  <si>
    <r>
      <t>- 3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i/>
        <sz val="12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 xml:space="preserve">- 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3</t>
    </r>
    <r>
      <rPr>
        <sz val="12"/>
        <color theme="1"/>
        <rFont val="Times New Roman"/>
        <family val="1"/>
        <charset val="238"/>
      </rPr>
      <t xml:space="preserve"> = - 7</t>
    </r>
  </si>
  <si>
    <r>
      <t>2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 + 4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+ </t>
    </r>
    <r>
      <rPr>
        <vertAlign val="superscript"/>
        <sz val="12"/>
        <color theme="1"/>
        <rFont val="Times New Roman"/>
        <family val="1"/>
        <charset val="238"/>
      </rPr>
      <t>13</t>
    </r>
    <r>
      <rPr>
        <sz val="12"/>
        <color theme="1"/>
        <rFont val="Times New Roman"/>
        <family val="1"/>
        <charset val="238"/>
      </rPr>
      <t>/</t>
    </r>
    <r>
      <rPr>
        <vertAlign val="subscript"/>
        <sz val="12"/>
        <color theme="1"/>
        <rFont val="Times New Roman"/>
        <family val="1"/>
        <charset val="238"/>
      </rPr>
      <t>6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3</t>
    </r>
    <r>
      <rPr>
        <sz val="12"/>
        <color theme="1"/>
        <rFont val="Times New Roman"/>
        <family val="1"/>
        <charset val="238"/>
      </rPr>
      <t xml:space="preserve"> = 10</t>
    </r>
    <r>
      <rPr>
        <vertAlign val="super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>/</t>
    </r>
    <r>
      <rPr>
        <vertAlign val="subscript"/>
        <sz val="12"/>
        <color theme="1"/>
        <rFont val="Times New Roman"/>
        <family val="1"/>
        <charset val="238"/>
      </rPr>
      <t>6</t>
    </r>
  </si>
  <si>
    <r>
      <t>b)  3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 + 6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- 9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3</t>
    </r>
    <r>
      <rPr>
        <sz val="12"/>
        <color theme="1"/>
        <rFont val="Times New Roman"/>
        <family val="1"/>
        <charset val="238"/>
      </rPr>
      <t xml:space="preserve"> = 2</t>
    </r>
  </si>
  <si>
    <r>
      <t>x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 + 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– 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3</t>
    </r>
    <r>
      <rPr>
        <sz val="12"/>
        <color theme="1"/>
        <rFont val="Times New Roman"/>
        <family val="1"/>
        <charset val="238"/>
      </rPr>
      <t xml:space="preserve"> = - 1</t>
    </r>
  </si>
  <si>
    <r>
      <t>2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 +  4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- 6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3</t>
    </r>
    <r>
      <rPr>
        <sz val="12"/>
        <color theme="1"/>
        <rFont val="Times New Roman"/>
        <family val="1"/>
        <charset val="238"/>
      </rPr>
      <t xml:space="preserve"> = 1 </t>
    </r>
  </si>
  <si>
    <r>
      <t xml:space="preserve">c) 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 - 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+ 2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3</t>
    </r>
    <r>
      <rPr>
        <i/>
        <sz val="12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+ 4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4</t>
    </r>
    <r>
      <rPr>
        <sz val="12"/>
        <color theme="1"/>
        <rFont val="Times New Roman"/>
        <family val="1"/>
        <charset val="238"/>
      </rPr>
      <t xml:space="preserve"> = 4</t>
    </r>
  </si>
  <si>
    <r>
      <t>2x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 + 2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- 2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3</t>
    </r>
    <r>
      <rPr>
        <i/>
        <sz val="12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 xml:space="preserve">+ 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4</t>
    </r>
    <r>
      <rPr>
        <sz val="12"/>
        <color theme="1"/>
        <rFont val="Times New Roman"/>
        <family val="1"/>
        <charset val="238"/>
      </rPr>
      <t xml:space="preserve"> = 2</t>
    </r>
  </si>
  <si>
    <t>1) Sčítání a odčítání řádků</t>
  </si>
  <si>
    <r>
      <t>x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 xml:space="preserve"> + 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- 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3</t>
    </r>
    <r>
      <rPr>
        <i/>
        <sz val="12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 xml:space="preserve">- 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4</t>
    </r>
    <r>
      <rPr>
        <sz val="12"/>
        <color theme="1"/>
        <rFont val="Times New Roman"/>
        <family val="1"/>
        <charset val="238"/>
      </rPr>
      <t xml:space="preserve"> = 1</t>
    </r>
  </si>
  <si>
    <t>2) Přesunutí řádků</t>
  </si>
  <si>
    <r>
      <t xml:space="preserve">    -</t>
    </r>
    <r>
      <rPr>
        <sz val="12"/>
        <color theme="1"/>
        <rFont val="Times New Roman"/>
        <family val="1"/>
        <charset val="238"/>
      </rPr>
      <t xml:space="preserve"> 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+ 2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3</t>
    </r>
    <r>
      <rPr>
        <i/>
        <sz val="12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 xml:space="preserve">+ </t>
    </r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4</t>
    </r>
    <r>
      <rPr>
        <sz val="12"/>
        <color theme="1"/>
        <rFont val="Times New Roman"/>
        <family val="1"/>
        <charset val="238"/>
      </rPr>
      <t xml:space="preserve"> = 2</t>
    </r>
  </si>
  <si>
    <t>3) Násobení a dělení řádků skalárem</t>
  </si>
  <si>
    <t>4) Vypuštění lineárně závislého řádku</t>
  </si>
  <si>
    <t>a)</t>
  </si>
  <si>
    <r>
      <t>soustava má nekonečně mnoho řešení (x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je parametr)</t>
    </r>
  </si>
  <si>
    <t>b)</t>
  </si>
  <si>
    <t>nelze</t>
  </si>
  <si>
    <t>Neplatí Frobeniova věta, která zní: "Soustava lineárních algebraických rovnic má řešení v případě, že hodnost matice soustavy h(A) je rovna hodnosti rozšířené matice soustavy h(A|b)."</t>
  </si>
  <si>
    <t>c)</t>
  </si>
  <si>
    <t>x1 =</t>
  </si>
  <si>
    <t>x2 =</t>
  </si>
  <si>
    <t>x3 =</t>
  </si>
  <si>
    <t>x4 =</t>
  </si>
  <si>
    <t>Jordanova eliminační metoda … … soustavu rovnic přepíšeme do maticové formy v rozšířeném tvaru o vektor pravých stran, levou stranu pomocí základních úprav v matici převedema na jednotkovou matici, tím dosáhneme na pravé straně výsledků proměnných.</t>
  </si>
  <si>
    <t>Příklad 1</t>
  </si>
  <si>
    <t>Základní úpravy v matici:</t>
  </si>
  <si>
    <t>výrobna Hradec</t>
  </si>
  <si>
    <t>vyrobna Praha</t>
  </si>
  <si>
    <t>výrobna Liberec</t>
  </si>
  <si>
    <t>Příklad 3 - Výroba výukových sad v jednotlivých výrobnách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</si>
</sst>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i/>
      <vertAlign val="subscript"/>
      <sz val="12"/>
      <color theme="1"/>
      <name val="Times New Roman"/>
      <family val="1"/>
      <charset val="238"/>
    </font>
    <font>
      <vertAlign val="superscript"/>
      <sz val="12"/>
      <color theme="1"/>
      <name val="Times New Roman"/>
      <family val="1"/>
      <charset val="238"/>
    </font>
    <font>
      <vertAlign val="subscript"/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3" fontId="0" fillId="0" borderId="0" xfId="0" applyNumberForma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3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3" fontId="0" fillId="0" borderId="2" xfId="0" applyNumberFormat="1" applyBorder="1" applyAlignment="1">
      <alignment horizontal="center"/>
    </xf>
    <xf numFmtId="13" fontId="0" fillId="0" borderId="3" xfId="0" applyNumberFormat="1" applyBorder="1"/>
    <xf numFmtId="13" fontId="0" fillId="0" borderId="2" xfId="0" applyNumberFormat="1" applyBorder="1"/>
    <xf numFmtId="0" fontId="0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 applyBorder="1"/>
    <xf numFmtId="0" fontId="0" fillId="2" borderId="0" xfId="0" applyFill="1" applyAlignment="1">
      <alignment horizontal="center" vertical="center"/>
    </xf>
    <xf numFmtId="13" fontId="0" fillId="2" borderId="4" xfId="0" applyNumberFormat="1" applyFill="1" applyBorder="1" applyAlignment="1">
      <alignment vertical="center"/>
    </xf>
    <xf numFmtId="13" fontId="0" fillId="2" borderId="5" xfId="0" applyNumberFormat="1" applyFill="1" applyBorder="1" applyAlignment="1">
      <alignment vertical="center"/>
    </xf>
    <xf numFmtId="13" fontId="0" fillId="2" borderId="6" xfId="0" applyNumberFormat="1" applyFill="1" applyBorder="1" applyAlignment="1">
      <alignment vertical="center"/>
    </xf>
    <xf numFmtId="13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13" fontId="0" fillId="2" borderId="1" xfId="0" applyNumberFormat="1" applyFill="1" applyBorder="1" applyAlignment="1">
      <alignment vertical="center"/>
    </xf>
    <xf numFmtId="13" fontId="0" fillId="2" borderId="2" xfId="0" applyNumberFormat="1" applyFill="1" applyBorder="1" applyAlignment="1">
      <alignment vertical="center"/>
    </xf>
    <xf numFmtId="13" fontId="0" fillId="2" borderId="7" xfId="0" applyNumberFormat="1" applyFill="1" applyBorder="1" applyAlignment="1">
      <alignment vertical="center"/>
    </xf>
    <xf numFmtId="13" fontId="0" fillId="2" borderId="8" xfId="0" applyNumberFormat="1" applyFill="1" applyBorder="1" applyAlignment="1">
      <alignment vertical="center"/>
    </xf>
    <xf numFmtId="13" fontId="0" fillId="2" borderId="9" xfId="0" applyNumberFormat="1" applyFill="1" applyBorder="1" applyAlignment="1">
      <alignment vertical="center"/>
    </xf>
    <xf numFmtId="13" fontId="0" fillId="2" borderId="0" xfId="0" applyNumberForma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13" fontId="3" fillId="2" borderId="4" xfId="2" applyNumberFormat="1" applyFont="1" applyFill="1" applyBorder="1" applyAlignment="1"/>
    <xf numFmtId="13" fontId="3" fillId="2" borderId="5" xfId="2" applyNumberFormat="1" applyFont="1" applyFill="1" applyBorder="1" applyAlignment="1"/>
    <xf numFmtId="13" fontId="3" fillId="2" borderId="11" xfId="2" applyNumberFormat="1" applyFont="1" applyFill="1" applyBorder="1" applyAlignment="1"/>
    <xf numFmtId="13" fontId="3" fillId="2" borderId="1" xfId="2" applyNumberFormat="1" applyFont="1" applyFill="1" applyBorder="1" applyAlignment="1"/>
    <xf numFmtId="13" fontId="3" fillId="2" borderId="0" xfId="2" applyNumberFormat="1" applyFont="1" applyFill="1" applyBorder="1" applyAlignment="1"/>
    <xf numFmtId="13" fontId="3" fillId="2" borderId="3" xfId="2" applyNumberFormat="1" applyFont="1" applyFill="1" applyBorder="1" applyAlignment="1"/>
    <xf numFmtId="13" fontId="3" fillId="2" borderId="7" xfId="2" applyNumberFormat="1" applyFont="1" applyFill="1" applyBorder="1" applyAlignment="1"/>
    <xf numFmtId="13" fontId="3" fillId="2" borderId="8" xfId="2" applyNumberFormat="1" applyFont="1" applyFill="1" applyBorder="1" applyAlignment="1"/>
    <xf numFmtId="13" fontId="3" fillId="2" borderId="12" xfId="2" applyNumberFormat="1" applyFont="1" applyFill="1" applyBorder="1" applyAlignment="1"/>
    <xf numFmtId="13" fontId="0" fillId="2" borderId="0" xfId="0" applyNumberFormat="1" applyFill="1" applyAlignment="1">
      <alignment horizontal="center" vertical="center"/>
    </xf>
    <xf numFmtId="13" fontId="0" fillId="2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13" fontId="0" fillId="0" borderId="6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13" fontId="0" fillId="0" borderId="9" xfId="0" applyNumberFormat="1" applyBorder="1" applyAlignment="1">
      <alignment horizontal="center"/>
    </xf>
    <xf numFmtId="13" fontId="0" fillId="0" borderId="4" xfId="0" applyNumberFormat="1" applyBorder="1" applyAlignment="1">
      <alignment horizontal="center"/>
    </xf>
    <xf numFmtId="13" fontId="0" fillId="0" borderId="5" xfId="0" applyNumberFormat="1" applyBorder="1"/>
    <xf numFmtId="13" fontId="0" fillId="0" borderId="11" xfId="0" applyNumberFormat="1" applyBorder="1"/>
    <xf numFmtId="13" fontId="0" fillId="0" borderId="6" xfId="0" applyNumberFormat="1" applyBorder="1"/>
    <xf numFmtId="13" fontId="0" fillId="0" borderId="7" xfId="0" applyNumberFormat="1" applyBorder="1" applyAlignment="1">
      <alignment horizontal="center"/>
    </xf>
    <xf numFmtId="13" fontId="0" fillId="0" borderId="8" xfId="0" applyNumberFormat="1" applyBorder="1"/>
    <xf numFmtId="13" fontId="0" fillId="0" borderId="12" xfId="0" applyNumberFormat="1" applyBorder="1"/>
    <xf numFmtId="13" fontId="0" fillId="0" borderId="9" xfId="0" applyNumberFormat="1" applyBorder="1"/>
    <xf numFmtId="13" fontId="0" fillId="0" borderId="5" xfId="0" applyNumberFormat="1" applyBorder="1" applyAlignment="1">
      <alignment horizontal="center"/>
    </xf>
    <xf numFmtId="13" fontId="0" fillId="0" borderId="8" xfId="0" applyNumberFormat="1" applyBorder="1" applyAlignment="1">
      <alignment horizontal="center"/>
    </xf>
    <xf numFmtId="13" fontId="0" fillId="0" borderId="0" xfId="0" applyNumberFormat="1" applyAlignment="1">
      <alignment horizontal="center"/>
    </xf>
    <xf numFmtId="13" fontId="0" fillId="0" borderId="0" xfId="0" applyNumberFormat="1" applyBorder="1" applyAlignment="1">
      <alignment horizontal="center"/>
    </xf>
    <xf numFmtId="13" fontId="0" fillId="0" borderId="11" xfId="0" applyNumberFormat="1" applyBorder="1" applyAlignment="1">
      <alignment horizontal="center"/>
    </xf>
    <xf numFmtId="13" fontId="0" fillId="0" borderId="3" xfId="0" applyNumberFormat="1" applyBorder="1" applyAlignment="1">
      <alignment horizontal="center"/>
    </xf>
    <xf numFmtId="13" fontId="0" fillId="0" borderId="12" xfId="0" applyNumberFormat="1" applyBorder="1" applyAlignment="1">
      <alignment horizontal="center"/>
    </xf>
    <xf numFmtId="13" fontId="0" fillId="0" borderId="6" xfId="0" applyNumberFormat="1" applyBorder="1" applyAlignment="1">
      <alignment horizontal="right"/>
    </xf>
    <xf numFmtId="13" fontId="0" fillId="0" borderId="2" xfId="0" applyNumberFormat="1" applyBorder="1" applyAlignment="1">
      <alignment horizontal="right"/>
    </xf>
    <xf numFmtId="13" fontId="0" fillId="0" borderId="9" xfId="0" applyNumberFormat="1" applyBorder="1" applyAlignment="1">
      <alignment horizontal="right"/>
    </xf>
    <xf numFmtId="1" fontId="0" fillId="0" borderId="10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13" fontId="0" fillId="0" borderId="10" xfId="0" applyNumberFormat="1" applyBorder="1" applyAlignment="1">
      <alignment horizontal="center"/>
    </xf>
    <xf numFmtId="13" fontId="0" fillId="0" borderId="13" xfId="0" applyNumberFormat="1" applyBorder="1" applyAlignment="1">
      <alignment horizontal="center"/>
    </xf>
  </cellXfs>
  <cellStyles count="3">
    <cellStyle name="Normální" xfId="0" builtinId="0"/>
    <cellStyle name="normální 2" xfId="1" xr:uid="{00000000-0005-0000-0000-000001000000}"/>
    <cellStyle name="normální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showGridLines="0" topLeftCell="A43" zoomScale="120" zoomScaleNormal="120" workbookViewId="0">
      <selection activeCell="H41" sqref="H41:N44"/>
    </sheetView>
  </sheetViews>
  <sheetFormatPr defaultRowHeight="15" x14ac:dyDescent="0.25"/>
  <sheetData>
    <row r="1" spans="1:15" x14ac:dyDescent="0.25">
      <c r="A1" s="14" t="s">
        <v>44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75" x14ac:dyDescent="0.25">
      <c r="A2" s="15"/>
      <c r="B2" s="85" t="s">
        <v>18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15"/>
      <c r="N2" s="15"/>
      <c r="O2" s="15"/>
    </row>
    <row r="3" spans="1:15" ht="18.75" x14ac:dyDescent="0.35">
      <c r="A3" s="15"/>
      <c r="B3" s="16" t="s">
        <v>19</v>
      </c>
      <c r="C3" s="17"/>
      <c r="D3" s="17"/>
      <c r="F3" s="17"/>
      <c r="G3" s="15"/>
      <c r="H3" s="15"/>
      <c r="I3" s="15"/>
      <c r="J3" s="15"/>
      <c r="K3" s="15"/>
      <c r="L3" s="15"/>
      <c r="M3" s="15"/>
      <c r="N3" s="15"/>
      <c r="O3" s="15"/>
    </row>
    <row r="4" spans="1:15" ht="18.75" x14ac:dyDescent="0.35">
      <c r="A4" s="15"/>
      <c r="B4" s="16" t="s">
        <v>20</v>
      </c>
      <c r="C4" s="17"/>
      <c r="D4" s="17"/>
      <c r="F4" s="17"/>
      <c r="G4" s="15"/>
      <c r="H4" s="15"/>
      <c r="I4" s="15"/>
      <c r="J4" s="15"/>
      <c r="K4" s="15"/>
      <c r="L4" s="15"/>
      <c r="M4" s="15"/>
      <c r="N4" s="15"/>
      <c r="O4" s="15"/>
    </row>
    <row r="5" spans="1:15" ht="18.75" customHeight="1" x14ac:dyDescent="0.35">
      <c r="A5" s="15"/>
      <c r="B5" s="16" t="s">
        <v>21</v>
      </c>
      <c r="D5" s="17"/>
      <c r="F5" s="17"/>
      <c r="G5" s="15"/>
      <c r="H5" s="85" t="s">
        <v>43</v>
      </c>
      <c r="I5" s="85"/>
      <c r="J5" s="85"/>
      <c r="K5" s="85"/>
      <c r="L5" s="85"/>
      <c r="M5" s="85"/>
      <c r="N5" s="85"/>
      <c r="O5" s="85"/>
    </row>
    <row r="6" spans="1:15" ht="15.75" x14ac:dyDescent="0.25">
      <c r="A6" s="15"/>
      <c r="B6" s="17"/>
      <c r="C6" s="17"/>
      <c r="D6" s="17"/>
      <c r="E6" s="17"/>
      <c r="F6" s="17"/>
      <c r="G6" s="15"/>
      <c r="H6" s="85"/>
      <c r="I6" s="85"/>
      <c r="J6" s="85"/>
      <c r="K6" s="85"/>
      <c r="L6" s="85"/>
      <c r="M6" s="85"/>
      <c r="N6" s="85"/>
      <c r="O6" s="85"/>
    </row>
    <row r="7" spans="1:15" ht="15.75" x14ac:dyDescent="0.25">
      <c r="A7" s="15"/>
      <c r="B7" s="86" t="s">
        <v>22</v>
      </c>
      <c r="C7" s="87"/>
      <c r="D7" s="87"/>
      <c r="E7" s="87"/>
      <c r="F7" s="17"/>
      <c r="G7" s="15"/>
      <c r="H7" s="85"/>
      <c r="I7" s="85"/>
      <c r="J7" s="85"/>
      <c r="K7" s="85"/>
      <c r="L7" s="85"/>
      <c r="M7" s="85"/>
      <c r="N7" s="85"/>
      <c r="O7" s="85"/>
    </row>
    <row r="8" spans="1:15" ht="15.75" x14ac:dyDescent="0.25">
      <c r="A8" s="15"/>
      <c r="B8" s="88" t="s">
        <v>23</v>
      </c>
      <c r="C8" s="87"/>
      <c r="D8" s="87"/>
      <c r="E8" s="17"/>
      <c r="F8" s="17"/>
      <c r="G8" s="15"/>
      <c r="H8" s="85"/>
      <c r="I8" s="85"/>
      <c r="J8" s="85"/>
      <c r="K8" s="85"/>
      <c r="L8" s="85"/>
      <c r="M8" s="85"/>
      <c r="N8" s="85"/>
      <c r="O8" s="85"/>
    </row>
    <row r="9" spans="1:15" ht="15.75" x14ac:dyDescent="0.25">
      <c r="A9" s="15"/>
      <c r="B9" s="86" t="s">
        <v>24</v>
      </c>
      <c r="C9" s="87"/>
      <c r="D9" s="87"/>
      <c r="E9" s="17"/>
      <c r="F9" s="17"/>
      <c r="G9" s="15"/>
      <c r="H9" s="85"/>
      <c r="I9" s="85"/>
      <c r="J9" s="85"/>
      <c r="K9" s="85"/>
      <c r="L9" s="85"/>
      <c r="M9" s="85"/>
      <c r="N9" s="85"/>
      <c r="O9" s="85"/>
    </row>
    <row r="10" spans="1:15" ht="15.75" x14ac:dyDescent="0.25">
      <c r="A10" s="15"/>
      <c r="B10" s="83"/>
      <c r="C10" s="83"/>
      <c r="D10" s="83"/>
      <c r="E10" s="83"/>
      <c r="F10" s="83"/>
      <c r="G10" s="15"/>
      <c r="H10" s="85"/>
      <c r="I10" s="85"/>
      <c r="J10" s="85"/>
      <c r="K10" s="85"/>
      <c r="L10" s="85"/>
      <c r="M10" s="85"/>
      <c r="N10" s="85"/>
      <c r="O10" s="85"/>
    </row>
    <row r="11" spans="1:15" ht="15.75" x14ac:dyDescent="0.25">
      <c r="A11" s="15"/>
      <c r="B11" s="83" t="s">
        <v>25</v>
      </c>
      <c r="C11" s="83"/>
      <c r="D11" s="83"/>
      <c r="E11" s="83"/>
      <c r="F11" s="83"/>
      <c r="G11" s="15"/>
      <c r="H11" s="84" t="s">
        <v>45</v>
      </c>
      <c r="I11" s="84"/>
      <c r="J11" s="84"/>
      <c r="K11" s="84"/>
      <c r="L11" s="84"/>
      <c r="M11" s="84"/>
      <c r="N11" s="84"/>
      <c r="O11" s="84"/>
    </row>
    <row r="12" spans="1:15" ht="15.75" x14ac:dyDescent="0.25">
      <c r="A12" s="15"/>
      <c r="B12" s="83" t="s">
        <v>26</v>
      </c>
      <c r="C12" s="83"/>
      <c r="D12" s="83"/>
      <c r="E12" s="83"/>
      <c r="F12" s="83"/>
      <c r="G12" s="15"/>
      <c r="H12" s="84" t="s">
        <v>27</v>
      </c>
      <c r="I12" s="84"/>
      <c r="J12" s="84"/>
      <c r="K12" s="84"/>
      <c r="L12" s="84"/>
      <c r="M12" s="84"/>
      <c r="N12" s="84"/>
      <c r="O12" s="84"/>
    </row>
    <row r="13" spans="1:15" ht="15.75" x14ac:dyDescent="0.25">
      <c r="A13" s="15"/>
      <c r="B13" s="83" t="s">
        <v>28</v>
      </c>
      <c r="C13" s="83"/>
      <c r="D13" s="83"/>
      <c r="E13" s="83"/>
      <c r="F13" s="83"/>
      <c r="G13" s="15"/>
      <c r="H13" s="84" t="s">
        <v>29</v>
      </c>
      <c r="I13" s="84"/>
      <c r="J13" s="84"/>
      <c r="K13" s="84"/>
      <c r="L13" s="84"/>
      <c r="M13" s="84"/>
      <c r="N13" s="84"/>
      <c r="O13" s="84"/>
    </row>
    <row r="14" spans="1:15" ht="15.75" x14ac:dyDescent="0.25">
      <c r="A14" s="15"/>
      <c r="B14" s="83" t="s">
        <v>30</v>
      </c>
      <c r="C14" s="83"/>
      <c r="D14" s="83"/>
      <c r="E14" s="83"/>
      <c r="F14" s="83"/>
      <c r="G14" s="15"/>
      <c r="H14" s="84" t="s">
        <v>31</v>
      </c>
      <c r="I14" s="84"/>
      <c r="J14" s="84"/>
      <c r="K14" s="84"/>
      <c r="L14" s="84"/>
      <c r="M14" s="84"/>
      <c r="N14" s="84"/>
      <c r="O14" s="84"/>
    </row>
    <row r="15" spans="1:15" ht="15.75" x14ac:dyDescent="0.25">
      <c r="A15" s="15"/>
      <c r="B15" s="83"/>
      <c r="C15" s="83"/>
      <c r="D15" s="83"/>
      <c r="E15" s="83"/>
      <c r="F15" s="83"/>
      <c r="G15" s="15"/>
      <c r="H15" s="84" t="s">
        <v>32</v>
      </c>
      <c r="I15" s="84"/>
      <c r="J15" s="84"/>
      <c r="K15" s="84"/>
      <c r="L15" s="84"/>
      <c r="M15" s="84"/>
      <c r="N15" s="84"/>
      <c r="O15" s="84"/>
    </row>
    <row r="16" spans="1:15" x14ac:dyDescent="0.25">
      <c r="A16" s="15"/>
      <c r="B16" s="82" t="s">
        <v>33</v>
      </c>
      <c r="C16" s="82"/>
      <c r="D16" s="82"/>
      <c r="E16" s="82"/>
      <c r="F16" s="82"/>
      <c r="G16" s="15"/>
      <c r="H16" s="15"/>
      <c r="I16" s="15"/>
      <c r="J16" s="15"/>
      <c r="K16" s="15"/>
      <c r="L16" s="15"/>
      <c r="M16" s="15"/>
      <c r="N16" s="15"/>
      <c r="O16" s="15"/>
    </row>
    <row r="17" spans="1:16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8"/>
      <c r="K17" s="18"/>
      <c r="L17" s="18"/>
      <c r="M17" s="18"/>
      <c r="N17" s="18"/>
      <c r="O17" s="18"/>
      <c r="P17" s="2"/>
    </row>
    <row r="18" spans="1:16" x14ac:dyDescent="0.25">
      <c r="A18" s="19"/>
      <c r="B18" s="20">
        <v>4</v>
      </c>
      <c r="C18" s="21">
        <v>-2</v>
      </c>
      <c r="D18" s="21">
        <v>1</v>
      </c>
      <c r="E18" s="22">
        <v>-3</v>
      </c>
      <c r="F18" s="19"/>
      <c r="G18" s="19"/>
      <c r="H18" s="19"/>
      <c r="I18" s="19"/>
      <c r="J18" s="23"/>
      <c r="K18" s="23"/>
      <c r="L18" s="23"/>
      <c r="M18" s="23"/>
      <c r="N18" s="24"/>
      <c r="O18" s="24"/>
      <c r="P18" s="24"/>
    </row>
    <row r="19" spans="1:16" x14ac:dyDescent="0.25">
      <c r="A19" s="19"/>
      <c r="B19" s="25">
        <v>0</v>
      </c>
      <c r="C19" s="23">
        <v>-3</v>
      </c>
      <c r="D19" s="23">
        <v>-1</v>
      </c>
      <c r="E19" s="26">
        <v>-7</v>
      </c>
      <c r="F19" s="19"/>
      <c r="G19" s="19"/>
      <c r="H19" s="19"/>
      <c r="I19" s="19"/>
      <c r="J19" s="23"/>
      <c r="K19" s="23"/>
      <c r="L19" s="23"/>
      <c r="M19" s="23"/>
      <c r="N19" s="24"/>
      <c r="O19" s="24"/>
      <c r="P19" s="24"/>
    </row>
    <row r="20" spans="1:16" x14ac:dyDescent="0.25">
      <c r="A20" s="19"/>
      <c r="B20" s="27">
        <v>2</v>
      </c>
      <c r="C20" s="28">
        <v>4</v>
      </c>
      <c r="D20" s="28">
        <f>2+1/6</f>
        <v>2.1666666666666665</v>
      </c>
      <c r="E20" s="29">
        <f>10+1/6</f>
        <v>10.166666666666666</v>
      </c>
      <c r="F20" s="19"/>
      <c r="G20" s="19"/>
      <c r="H20" s="19"/>
      <c r="I20" s="19"/>
      <c r="J20" s="23"/>
      <c r="K20" s="23"/>
      <c r="L20" s="23"/>
      <c r="M20" s="23"/>
      <c r="N20" s="24"/>
      <c r="O20" s="24"/>
      <c r="P20" s="24"/>
    </row>
    <row r="21" spans="1:16" x14ac:dyDescent="0.25">
      <c r="A21" s="19"/>
      <c r="B21" s="30"/>
      <c r="C21" s="30"/>
      <c r="D21" s="30"/>
      <c r="E21" s="30"/>
      <c r="F21" s="19"/>
      <c r="G21" s="19"/>
      <c r="H21" s="19"/>
      <c r="I21" s="19"/>
      <c r="J21" s="23"/>
      <c r="K21" s="23"/>
      <c r="L21" s="23"/>
      <c r="M21" s="23"/>
      <c r="N21" s="24"/>
      <c r="O21" s="24"/>
      <c r="P21" s="24"/>
    </row>
    <row r="22" spans="1:16" x14ac:dyDescent="0.25">
      <c r="A22" s="19"/>
      <c r="B22" s="20">
        <f t="array" ref="B22:E22">B18:E18/4</f>
        <v>1</v>
      </c>
      <c r="C22" s="21">
        <v>-0.5</v>
      </c>
      <c r="D22" s="21">
        <v>0.25</v>
      </c>
      <c r="E22" s="22">
        <v>-0.75</v>
      </c>
      <c r="F22" s="19"/>
      <c r="G22" s="19"/>
      <c r="H22" s="19"/>
      <c r="I22" s="19"/>
      <c r="J22" s="23"/>
      <c r="K22" s="23"/>
      <c r="L22" s="23"/>
      <c r="M22" s="23"/>
      <c r="N22" s="24"/>
      <c r="O22" s="24"/>
      <c r="P22" s="24"/>
    </row>
    <row r="23" spans="1:16" x14ac:dyDescent="0.25">
      <c r="A23" s="19"/>
      <c r="B23" s="25">
        <f t="array" ref="B23:E23">B19:E19/(-3)</f>
        <v>0</v>
      </c>
      <c r="C23" s="23">
        <v>1</v>
      </c>
      <c r="D23" s="23">
        <v>0.33333333333333331</v>
      </c>
      <c r="E23" s="26">
        <v>2.3333333333333335</v>
      </c>
      <c r="F23" s="19"/>
      <c r="G23" s="19"/>
      <c r="H23" s="19"/>
      <c r="I23" s="19"/>
      <c r="J23" s="23"/>
      <c r="K23" s="23"/>
      <c r="L23" s="23"/>
      <c r="M23" s="23"/>
      <c r="N23" s="24"/>
      <c r="O23" s="24"/>
      <c r="P23" s="24"/>
    </row>
    <row r="24" spans="1:16" x14ac:dyDescent="0.25">
      <c r="A24" s="19"/>
      <c r="B24" s="27">
        <f t="array" ref="B24:E24">B22:E22*(-2)+B20:E20</f>
        <v>0</v>
      </c>
      <c r="C24" s="28">
        <v>5</v>
      </c>
      <c r="D24" s="28">
        <v>1.6666666666666665</v>
      </c>
      <c r="E24" s="29">
        <v>11.666666666666666</v>
      </c>
      <c r="F24" s="19"/>
      <c r="G24" s="19"/>
      <c r="H24" s="19"/>
      <c r="I24" s="19"/>
      <c r="J24" s="23"/>
      <c r="K24" s="23"/>
      <c r="L24" s="23"/>
      <c r="M24" s="23"/>
      <c r="N24" s="24"/>
      <c r="O24" s="24"/>
      <c r="P24" s="24"/>
    </row>
    <row r="25" spans="1:16" x14ac:dyDescent="0.25">
      <c r="A25" s="19"/>
      <c r="B25" s="30"/>
      <c r="C25" s="30"/>
      <c r="D25" s="30"/>
      <c r="E25" s="30"/>
      <c r="F25" s="19"/>
      <c r="G25" s="19"/>
      <c r="H25" s="19"/>
      <c r="I25" s="19"/>
      <c r="J25" s="23"/>
      <c r="K25" s="23"/>
      <c r="L25" s="23"/>
      <c r="M25" s="23"/>
      <c r="N25" s="24"/>
      <c r="O25" s="24"/>
      <c r="P25" s="24"/>
    </row>
    <row r="26" spans="1:16" x14ac:dyDescent="0.25">
      <c r="A26" s="19"/>
      <c r="B26" s="20">
        <f t="array" ref="B26:E26">B22:E22</f>
        <v>1</v>
      </c>
      <c r="C26" s="21">
        <v>-0.5</v>
      </c>
      <c r="D26" s="21">
        <v>0.25</v>
      </c>
      <c r="E26" s="22">
        <v>-0.75</v>
      </c>
      <c r="F26" s="19"/>
      <c r="G26" s="19"/>
      <c r="H26" s="19"/>
      <c r="I26" s="19"/>
      <c r="J26" s="23"/>
      <c r="K26" s="23"/>
      <c r="L26" s="23"/>
      <c r="M26" s="23"/>
      <c r="N26" s="24"/>
      <c r="O26" s="24"/>
      <c r="P26" s="24"/>
    </row>
    <row r="27" spans="1:16" x14ac:dyDescent="0.25">
      <c r="A27" s="19"/>
      <c r="B27" s="25">
        <f t="array" ref="B27:E27">B23:E23</f>
        <v>0</v>
      </c>
      <c r="C27" s="23">
        <v>1</v>
      </c>
      <c r="D27" s="23">
        <v>0.33333333333333331</v>
      </c>
      <c r="E27" s="26">
        <v>2.3333333333333335</v>
      </c>
      <c r="F27" s="19"/>
      <c r="G27" s="19"/>
      <c r="H27" s="19"/>
      <c r="I27" s="19"/>
      <c r="J27" s="23"/>
      <c r="K27" s="23"/>
      <c r="L27" s="23"/>
      <c r="M27" s="23"/>
      <c r="N27" s="24"/>
      <c r="O27" s="24"/>
      <c r="P27" s="24"/>
    </row>
    <row r="28" spans="1:16" x14ac:dyDescent="0.25">
      <c r="A28" s="19"/>
      <c r="B28" s="27">
        <f t="array" ref="B28:E28">B27:E27*(-5)+B24:E24</f>
        <v>0</v>
      </c>
      <c r="C28" s="28">
        <v>0</v>
      </c>
      <c r="D28" s="28">
        <v>0</v>
      </c>
      <c r="E28" s="29">
        <v>-1.7763568394002505E-15</v>
      </c>
      <c r="F28" s="19"/>
      <c r="G28" s="19"/>
      <c r="H28" s="19"/>
      <c r="I28" s="19"/>
      <c r="J28" s="23"/>
      <c r="K28" s="23"/>
      <c r="L28" s="23"/>
      <c r="M28" s="23"/>
      <c r="N28" s="24"/>
      <c r="O28" s="24"/>
      <c r="P28" s="24"/>
    </row>
    <row r="29" spans="1:16" x14ac:dyDescent="0.25">
      <c r="A29" s="19"/>
      <c r="B29" s="23"/>
      <c r="C29" s="23"/>
      <c r="D29" s="23"/>
      <c r="E29" s="23"/>
      <c r="F29" s="19"/>
      <c r="G29" s="19"/>
      <c r="H29" s="19"/>
      <c r="I29" s="19"/>
      <c r="J29" s="23"/>
      <c r="K29" s="23"/>
      <c r="L29" s="23"/>
      <c r="M29" s="23"/>
      <c r="N29" s="24"/>
      <c r="O29" s="24"/>
      <c r="P29" s="24"/>
    </row>
    <row r="30" spans="1:16" x14ac:dyDescent="0.25">
      <c r="A30" s="19"/>
      <c r="B30" s="20">
        <f t="array" ref="B30:E30">B26:E26-B32:E32*1/4</f>
        <v>1</v>
      </c>
      <c r="C30" s="21">
        <v>-0.5</v>
      </c>
      <c r="D30" s="21">
        <v>0.25</v>
      </c>
      <c r="E30" s="22">
        <v>-0.74999999999999944</v>
      </c>
      <c r="F30" s="19"/>
      <c r="G30" s="19"/>
      <c r="H30" s="19"/>
      <c r="I30" s="19"/>
      <c r="J30" s="23"/>
      <c r="K30" s="23"/>
      <c r="L30" s="23"/>
      <c r="M30" s="23"/>
      <c r="N30" s="24"/>
      <c r="O30" s="24"/>
      <c r="P30" s="24"/>
    </row>
    <row r="31" spans="1:16" x14ac:dyDescent="0.25">
      <c r="A31" s="19"/>
      <c r="B31" s="25">
        <f t="array" ref="B31:E31">B27:E27-B32:E32*(1/3)</f>
        <v>0</v>
      </c>
      <c r="C31" s="23">
        <v>1</v>
      </c>
      <c r="D31" s="23">
        <v>0.33333333333333331</v>
      </c>
      <c r="E31" s="26">
        <v>2.3333333333333344</v>
      </c>
      <c r="F31" s="19"/>
      <c r="G31" s="19"/>
      <c r="H31" s="19"/>
      <c r="I31" s="19"/>
      <c r="J31" s="23"/>
      <c r="K31" s="23"/>
      <c r="L31" s="23"/>
      <c r="M31" s="23"/>
      <c r="N31" s="24"/>
      <c r="O31" s="24"/>
      <c r="P31" s="24"/>
    </row>
    <row r="32" spans="1:16" ht="18" x14ac:dyDescent="0.25">
      <c r="A32" s="19"/>
      <c r="B32" s="27">
        <f t="array" ref="B32:E32">B28:E28*6/5</f>
        <v>0</v>
      </c>
      <c r="C32" s="28">
        <v>0</v>
      </c>
      <c r="D32" s="28">
        <v>0</v>
      </c>
      <c r="E32" s="29">
        <v>-2.1316282072803005E-15</v>
      </c>
      <c r="F32" s="19"/>
      <c r="G32" s="31" t="s">
        <v>34</v>
      </c>
      <c r="H32" s="19"/>
      <c r="I32" s="19"/>
      <c r="J32" s="23"/>
      <c r="K32" s="23"/>
      <c r="L32" s="23"/>
      <c r="M32" s="23"/>
      <c r="N32" s="24"/>
      <c r="O32" s="24"/>
      <c r="P32" s="24"/>
    </row>
    <row r="33" spans="1:16" x14ac:dyDescent="0.25">
      <c r="A33" s="19"/>
      <c r="B33" s="30"/>
      <c r="C33" s="30"/>
      <c r="D33" s="30"/>
      <c r="E33" s="30"/>
      <c r="F33" s="19"/>
      <c r="G33" s="19"/>
      <c r="H33" s="19"/>
      <c r="I33" s="19"/>
      <c r="J33" s="23"/>
      <c r="K33" s="23"/>
      <c r="L33" s="23"/>
      <c r="M33" s="23"/>
      <c r="N33" s="24"/>
      <c r="O33" s="24"/>
      <c r="P33" s="24"/>
    </row>
    <row r="34" spans="1:16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24"/>
      <c r="K34" s="24"/>
      <c r="L34" s="24"/>
      <c r="M34" s="24"/>
      <c r="N34" s="24"/>
      <c r="O34" s="24"/>
      <c r="P34" s="2"/>
    </row>
    <row r="35" spans="1:16" x14ac:dyDescent="0.25">
      <c r="A35" s="19"/>
      <c r="B35" s="82" t="s">
        <v>35</v>
      </c>
      <c r="C35" s="82"/>
      <c r="D35" s="82"/>
      <c r="E35" s="82"/>
      <c r="F35" s="82"/>
      <c r="G35" s="19"/>
      <c r="H35" s="19"/>
      <c r="I35" s="19"/>
      <c r="J35" s="19"/>
      <c r="K35" s="19"/>
      <c r="L35" s="19"/>
      <c r="M35" s="19"/>
      <c r="N35" s="19"/>
      <c r="O35" s="19"/>
    </row>
    <row r="36" spans="1:16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6" x14ac:dyDescent="0.25">
      <c r="A37" s="19"/>
      <c r="B37" s="20">
        <v>3</v>
      </c>
      <c r="C37" s="21">
        <v>6</v>
      </c>
      <c r="D37" s="21">
        <v>-9</v>
      </c>
      <c r="E37" s="22">
        <v>2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6" x14ac:dyDescent="0.25">
      <c r="A38" s="19"/>
      <c r="B38" s="25">
        <v>1</v>
      </c>
      <c r="C38" s="23">
        <v>1</v>
      </c>
      <c r="D38" s="23">
        <v>-1</v>
      </c>
      <c r="E38" s="26">
        <v>-1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6" x14ac:dyDescent="0.25">
      <c r="A39" s="19"/>
      <c r="B39" s="27">
        <v>2</v>
      </c>
      <c r="C39" s="28">
        <v>4</v>
      </c>
      <c r="D39" s="28">
        <v>-6</v>
      </c>
      <c r="E39" s="29">
        <v>1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6" x14ac:dyDescent="0.25">
      <c r="A40" s="19"/>
      <c r="B40" s="30"/>
      <c r="C40" s="30"/>
      <c r="D40" s="30"/>
      <c r="E40" s="30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6" ht="15.75" thickBot="1" x14ac:dyDescent="0.3">
      <c r="A41" s="19"/>
      <c r="B41" s="20">
        <f t="array" ref="B41:E41">B37:E37/3</f>
        <v>1</v>
      </c>
      <c r="C41" s="21">
        <v>2</v>
      </c>
      <c r="D41" s="21">
        <v>-3</v>
      </c>
      <c r="E41" s="22">
        <v>0.66666666666666663</v>
      </c>
      <c r="F41" s="19"/>
      <c r="G41" s="32" t="s">
        <v>36</v>
      </c>
      <c r="H41" s="80" t="s">
        <v>37</v>
      </c>
      <c r="I41" s="80"/>
      <c r="J41" s="80"/>
      <c r="K41" s="80"/>
      <c r="L41" s="80"/>
      <c r="M41" s="80"/>
      <c r="N41" s="80"/>
      <c r="O41" s="19"/>
    </row>
    <row r="42" spans="1:16" ht="15.75" thickTop="1" x14ac:dyDescent="0.25">
      <c r="A42" s="19"/>
      <c r="B42" s="25">
        <f t="array" ref="B42:E42">B38:E38-B41:E41</f>
        <v>0</v>
      </c>
      <c r="C42" s="23">
        <v>-1</v>
      </c>
      <c r="D42" s="23">
        <v>2</v>
      </c>
      <c r="E42" s="26">
        <v>-1.6666666666666665</v>
      </c>
      <c r="F42" s="19"/>
      <c r="G42" s="19"/>
      <c r="H42" s="80"/>
      <c r="I42" s="80"/>
      <c r="J42" s="80"/>
      <c r="K42" s="80"/>
      <c r="L42" s="80"/>
      <c r="M42" s="80"/>
      <c r="N42" s="80"/>
      <c r="O42" s="19"/>
    </row>
    <row r="43" spans="1:16" x14ac:dyDescent="0.25">
      <c r="A43" s="19"/>
      <c r="B43" s="27">
        <f t="array" ref="B43:E43">B39:E39-2*B41:E41</f>
        <v>0</v>
      </c>
      <c r="C43" s="28">
        <v>0</v>
      </c>
      <c r="D43" s="28">
        <v>0</v>
      </c>
      <c r="E43" s="29">
        <v>-0.33333333333333326</v>
      </c>
      <c r="F43" s="19"/>
      <c r="G43" s="19"/>
      <c r="H43" s="80"/>
      <c r="I43" s="80"/>
      <c r="J43" s="80"/>
      <c r="K43" s="80"/>
      <c r="L43" s="80"/>
      <c r="M43" s="80"/>
      <c r="N43" s="80"/>
      <c r="O43" s="19"/>
    </row>
    <row r="44" spans="1:16" x14ac:dyDescent="0.25">
      <c r="A44" s="19"/>
      <c r="B44" s="30"/>
      <c r="C44" s="30"/>
      <c r="D44" s="30"/>
      <c r="E44" s="30"/>
      <c r="F44" s="19"/>
      <c r="G44" s="19"/>
      <c r="H44" s="81"/>
      <c r="I44" s="81"/>
      <c r="J44" s="81"/>
      <c r="K44" s="81"/>
      <c r="L44" s="81"/>
      <c r="M44" s="81"/>
      <c r="N44" s="81"/>
      <c r="O44" s="19"/>
    </row>
    <row r="45" spans="1:16" x14ac:dyDescent="0.25">
      <c r="A45" s="19"/>
      <c r="B45" s="19"/>
      <c r="C45" s="19"/>
      <c r="D45" s="19"/>
      <c r="E45" s="19"/>
      <c r="F45" s="19"/>
      <c r="O45" s="19"/>
    </row>
    <row r="46" spans="1:16" x14ac:dyDescent="0.25">
      <c r="A46" s="19"/>
      <c r="B46" s="82" t="s">
        <v>38</v>
      </c>
      <c r="C46" s="82"/>
      <c r="D46" s="82"/>
      <c r="E46" s="82"/>
      <c r="F46" s="82"/>
      <c r="O46" s="19"/>
    </row>
    <row r="47" spans="1:16" x14ac:dyDescent="0.25">
      <c r="A47" s="19"/>
      <c r="B47" s="19"/>
      <c r="C47" s="19"/>
      <c r="D47" s="19"/>
      <c r="E47" s="19"/>
      <c r="F47" s="19"/>
      <c r="O47" s="19"/>
    </row>
    <row r="48" spans="1:16" x14ac:dyDescent="0.25">
      <c r="A48" s="19"/>
      <c r="B48" s="33">
        <v>1</v>
      </c>
      <c r="C48" s="34">
        <v>-1</v>
      </c>
      <c r="D48" s="34">
        <v>2</v>
      </c>
      <c r="E48" s="35">
        <v>4</v>
      </c>
      <c r="F48" s="35">
        <v>4</v>
      </c>
      <c r="G48" s="19"/>
      <c r="H48" s="19"/>
      <c r="I48" s="19"/>
      <c r="J48" s="19"/>
      <c r="K48" s="19"/>
      <c r="L48" s="19"/>
      <c r="M48" s="19"/>
      <c r="N48" s="19"/>
      <c r="O48" s="19"/>
    </row>
    <row r="49" spans="1:15" x14ac:dyDescent="0.25">
      <c r="A49" s="19"/>
      <c r="B49" s="36">
        <v>2</v>
      </c>
      <c r="C49" s="37">
        <v>2</v>
      </c>
      <c r="D49" s="37">
        <v>-2</v>
      </c>
      <c r="E49" s="38">
        <v>1</v>
      </c>
      <c r="F49" s="38">
        <v>2</v>
      </c>
      <c r="G49" s="19"/>
      <c r="H49" s="19"/>
      <c r="I49" s="19"/>
      <c r="J49" s="19"/>
      <c r="K49" s="19"/>
      <c r="L49" s="19"/>
      <c r="M49" s="19"/>
      <c r="N49" s="19"/>
      <c r="O49" s="19"/>
    </row>
    <row r="50" spans="1:15" x14ac:dyDescent="0.25">
      <c r="A50" s="19"/>
      <c r="B50" s="36">
        <v>1</v>
      </c>
      <c r="C50" s="37">
        <v>1</v>
      </c>
      <c r="D50" s="37">
        <v>-1</v>
      </c>
      <c r="E50" s="38">
        <v>-1</v>
      </c>
      <c r="F50" s="38">
        <v>1</v>
      </c>
      <c r="G50" s="19"/>
      <c r="H50" s="19"/>
      <c r="I50" s="19"/>
      <c r="J50" s="19"/>
      <c r="K50" s="19"/>
      <c r="L50" s="19"/>
      <c r="M50" s="19"/>
      <c r="N50" s="19"/>
      <c r="O50" s="19"/>
    </row>
    <row r="51" spans="1:15" x14ac:dyDescent="0.25">
      <c r="A51" s="19"/>
      <c r="B51" s="39">
        <v>0</v>
      </c>
      <c r="C51" s="40">
        <v>-1</v>
      </c>
      <c r="D51" s="40">
        <v>2</v>
      </c>
      <c r="E51" s="41">
        <v>1</v>
      </c>
      <c r="F51" s="41">
        <v>2</v>
      </c>
      <c r="G51" s="19"/>
      <c r="H51" s="19"/>
      <c r="I51" s="19"/>
      <c r="J51" s="19"/>
      <c r="K51" s="19"/>
      <c r="L51" s="19"/>
      <c r="M51" s="19"/>
      <c r="N51" s="19"/>
      <c r="O51" s="19"/>
    </row>
    <row r="52" spans="1:15" x14ac:dyDescent="0.25">
      <c r="A52" s="19"/>
      <c r="B52" s="30"/>
      <c r="C52" s="30"/>
      <c r="D52" s="30"/>
      <c r="E52" s="30"/>
      <c r="F52" s="30"/>
      <c r="G52" s="19"/>
      <c r="H52" s="19"/>
      <c r="I52" s="19"/>
      <c r="J52" s="19"/>
      <c r="K52" s="19"/>
      <c r="L52" s="19"/>
      <c r="M52" s="19"/>
      <c r="N52" s="19"/>
      <c r="O52" s="19"/>
    </row>
    <row r="53" spans="1:15" x14ac:dyDescent="0.25">
      <c r="A53" s="19"/>
      <c r="B53" s="33">
        <v>1</v>
      </c>
      <c r="C53" s="34">
        <v>-1</v>
      </c>
      <c r="D53" s="34">
        <v>2</v>
      </c>
      <c r="E53" s="35">
        <v>4</v>
      </c>
      <c r="F53" s="35">
        <v>4</v>
      </c>
      <c r="G53" s="19"/>
      <c r="H53" s="19"/>
      <c r="I53" s="19"/>
      <c r="J53" s="19"/>
      <c r="K53" s="19"/>
      <c r="L53" s="19"/>
      <c r="M53" s="19"/>
      <c r="N53" s="19"/>
      <c r="O53" s="19"/>
    </row>
    <row r="54" spans="1:15" x14ac:dyDescent="0.25">
      <c r="A54" s="19"/>
      <c r="B54" s="36">
        <f t="array" ref="B54:F54">B49:F49-B53:F53*2</f>
        <v>0</v>
      </c>
      <c r="C54" s="37">
        <v>4</v>
      </c>
      <c r="D54" s="37">
        <v>-6</v>
      </c>
      <c r="E54" s="38">
        <v>-7</v>
      </c>
      <c r="F54" s="38">
        <v>-6</v>
      </c>
      <c r="G54" s="19"/>
      <c r="H54" s="19"/>
      <c r="I54" s="19"/>
      <c r="J54" s="19"/>
      <c r="K54" s="19"/>
      <c r="L54" s="19"/>
      <c r="M54" s="19"/>
      <c r="N54" s="19"/>
      <c r="O54" s="19"/>
    </row>
    <row r="55" spans="1:15" x14ac:dyDescent="0.25">
      <c r="A55" s="19"/>
      <c r="B55" s="36">
        <f t="array" ref="B55:F55">B50:F50-B48:F48</f>
        <v>0</v>
      </c>
      <c r="C55" s="37">
        <v>2</v>
      </c>
      <c r="D55" s="37">
        <v>-3</v>
      </c>
      <c r="E55" s="38">
        <v>-5</v>
      </c>
      <c r="F55" s="38">
        <v>-3</v>
      </c>
      <c r="G55" s="19"/>
      <c r="H55" s="19"/>
      <c r="I55" s="19"/>
      <c r="J55" s="19"/>
      <c r="K55" s="19"/>
      <c r="L55" s="19"/>
      <c r="M55" s="19"/>
      <c r="N55" s="19"/>
      <c r="O55" s="19"/>
    </row>
    <row r="56" spans="1:15" x14ac:dyDescent="0.25">
      <c r="A56" s="19"/>
      <c r="B56" s="39">
        <v>0</v>
      </c>
      <c r="C56" s="40">
        <v>-1</v>
      </c>
      <c r="D56" s="40">
        <v>2</v>
      </c>
      <c r="E56" s="41">
        <v>1</v>
      </c>
      <c r="F56" s="41">
        <v>2</v>
      </c>
      <c r="G56" s="19"/>
      <c r="H56" s="19"/>
      <c r="I56" s="19"/>
      <c r="J56" s="19"/>
      <c r="K56" s="19"/>
      <c r="L56" s="19"/>
      <c r="M56" s="19"/>
      <c r="N56" s="19"/>
      <c r="O56" s="19"/>
    </row>
    <row r="57" spans="1:15" x14ac:dyDescent="0.25">
      <c r="A57" s="19"/>
      <c r="B57" s="30"/>
      <c r="C57" s="30"/>
      <c r="D57" s="30"/>
      <c r="E57" s="30"/>
      <c r="F57" s="30"/>
      <c r="G57" s="19"/>
      <c r="H57" s="19"/>
      <c r="I57" s="19"/>
      <c r="J57" s="19"/>
      <c r="K57" s="19"/>
      <c r="L57" s="19"/>
      <c r="M57" s="19"/>
      <c r="N57" s="19"/>
      <c r="O57" s="19"/>
    </row>
    <row r="58" spans="1:15" x14ac:dyDescent="0.25">
      <c r="A58" s="19"/>
      <c r="B58" s="20">
        <f t="array" ref="B58:F58">B53:F53+B61:F61</f>
        <v>1</v>
      </c>
      <c r="C58" s="21">
        <v>0</v>
      </c>
      <c r="D58" s="21">
        <v>0</v>
      </c>
      <c r="E58" s="21">
        <v>3</v>
      </c>
      <c r="F58" s="22">
        <v>2</v>
      </c>
      <c r="G58" s="19"/>
      <c r="H58" s="19"/>
      <c r="I58" s="19"/>
      <c r="J58" s="19"/>
      <c r="K58" s="19"/>
      <c r="L58" s="19"/>
      <c r="M58" s="19"/>
      <c r="N58" s="19"/>
      <c r="O58" s="19"/>
    </row>
    <row r="59" spans="1:15" x14ac:dyDescent="0.25">
      <c r="A59" s="19"/>
      <c r="B59" s="25">
        <f t="array" ref="B59:F59">B54:F54-B61:F61*4</f>
        <v>0</v>
      </c>
      <c r="C59" s="23">
        <v>0</v>
      </c>
      <c r="D59" s="23">
        <v>2</v>
      </c>
      <c r="E59" s="23">
        <v>-3</v>
      </c>
      <c r="F59" s="26">
        <v>2</v>
      </c>
      <c r="G59" s="19"/>
      <c r="H59" s="19"/>
      <c r="I59" s="19"/>
      <c r="J59" s="19"/>
      <c r="K59" s="19"/>
      <c r="L59" s="19"/>
      <c r="M59" s="19"/>
      <c r="N59" s="19"/>
      <c r="O59" s="19"/>
    </row>
    <row r="60" spans="1:15" x14ac:dyDescent="0.25">
      <c r="A60" s="19"/>
      <c r="B60" s="25">
        <f t="array" ref="B60:F60">B55:F55-B61:F61*2</f>
        <v>0</v>
      </c>
      <c r="C60" s="23">
        <v>0</v>
      </c>
      <c r="D60" s="23">
        <v>1</v>
      </c>
      <c r="E60" s="23">
        <v>-3</v>
      </c>
      <c r="F60" s="26">
        <v>1</v>
      </c>
      <c r="G60" s="19"/>
      <c r="H60" s="19"/>
      <c r="I60" s="19"/>
      <c r="J60" s="19"/>
      <c r="K60" s="19"/>
      <c r="L60" s="19"/>
      <c r="M60" s="19"/>
      <c r="N60" s="19"/>
      <c r="O60" s="19"/>
    </row>
    <row r="61" spans="1:15" x14ac:dyDescent="0.25">
      <c r="A61" s="19"/>
      <c r="B61" s="27">
        <f t="array" ref="B61:F61">B56:F56*-1</f>
        <v>0</v>
      </c>
      <c r="C61" s="28">
        <v>1</v>
      </c>
      <c r="D61" s="28">
        <v>-2</v>
      </c>
      <c r="E61" s="28">
        <v>-1</v>
      </c>
      <c r="F61" s="29">
        <v>-2</v>
      </c>
      <c r="G61" s="19"/>
      <c r="H61" s="19"/>
      <c r="I61" s="19"/>
      <c r="J61" s="19"/>
      <c r="K61" s="19"/>
      <c r="L61" s="19"/>
      <c r="M61" s="19"/>
      <c r="N61" s="19"/>
      <c r="O61" s="19"/>
    </row>
    <row r="62" spans="1:15" x14ac:dyDescent="0.25">
      <c r="A62" s="19"/>
      <c r="B62" s="30"/>
      <c r="C62" s="30"/>
      <c r="D62" s="30"/>
      <c r="E62" s="30"/>
      <c r="F62" s="30"/>
      <c r="G62" s="19"/>
      <c r="H62" s="19"/>
      <c r="I62" s="19"/>
      <c r="J62" s="19"/>
      <c r="K62" s="19"/>
      <c r="L62" s="19"/>
      <c r="M62" s="19"/>
      <c r="N62" s="19"/>
      <c r="O62" s="19"/>
    </row>
    <row r="63" spans="1:15" x14ac:dyDescent="0.25">
      <c r="A63" s="19"/>
      <c r="B63" s="20">
        <v>1</v>
      </c>
      <c r="C63" s="21">
        <v>0</v>
      </c>
      <c r="D63" s="21">
        <v>0</v>
      </c>
      <c r="E63" s="21">
        <v>3</v>
      </c>
      <c r="F63" s="22">
        <v>2</v>
      </c>
      <c r="G63" s="19"/>
      <c r="H63" s="19"/>
      <c r="I63" s="19"/>
      <c r="J63" s="19"/>
      <c r="K63" s="19"/>
      <c r="L63" s="19"/>
      <c r="M63" s="19"/>
      <c r="N63" s="19"/>
      <c r="O63" s="19"/>
    </row>
    <row r="64" spans="1:15" x14ac:dyDescent="0.25">
      <c r="A64" s="19"/>
      <c r="B64" s="25">
        <f t="array" ref="B64:F64">B59:F59-B65:F65*2</f>
        <v>0</v>
      </c>
      <c r="C64" s="23">
        <v>0</v>
      </c>
      <c r="D64" s="23">
        <v>0</v>
      </c>
      <c r="E64" s="23">
        <v>3</v>
      </c>
      <c r="F64" s="26">
        <v>0</v>
      </c>
      <c r="G64" s="19"/>
      <c r="H64" s="19"/>
      <c r="I64" s="19"/>
      <c r="J64" s="19"/>
      <c r="K64" s="19"/>
      <c r="L64" s="19"/>
      <c r="M64" s="19"/>
      <c r="N64" s="19"/>
      <c r="O64" s="19"/>
    </row>
    <row r="65" spans="1:15" x14ac:dyDescent="0.25">
      <c r="A65" s="19"/>
      <c r="B65" s="25">
        <v>0</v>
      </c>
      <c r="C65" s="23">
        <v>0</v>
      </c>
      <c r="D65" s="23">
        <v>1</v>
      </c>
      <c r="E65" s="23">
        <v>-3</v>
      </c>
      <c r="F65" s="26">
        <v>1</v>
      </c>
      <c r="G65" s="19"/>
      <c r="H65" s="19"/>
      <c r="I65" s="19"/>
      <c r="J65" s="19"/>
      <c r="K65" s="19"/>
      <c r="L65" s="19"/>
      <c r="M65" s="19"/>
      <c r="N65" s="19"/>
      <c r="O65" s="19"/>
    </row>
    <row r="66" spans="1:15" x14ac:dyDescent="0.25">
      <c r="A66" s="19"/>
      <c r="B66" s="27">
        <f t="array" ref="B66:F66">B61:F61+B60:F60*2</f>
        <v>0</v>
      </c>
      <c r="C66" s="28">
        <v>1</v>
      </c>
      <c r="D66" s="28">
        <v>0</v>
      </c>
      <c r="E66" s="28">
        <v>-7</v>
      </c>
      <c r="F66" s="29">
        <v>0</v>
      </c>
      <c r="G66" s="19"/>
      <c r="H66" s="19"/>
      <c r="I66" s="19"/>
      <c r="J66" s="19"/>
      <c r="K66" s="19"/>
      <c r="L66" s="19"/>
      <c r="M66" s="19"/>
      <c r="N66" s="19"/>
      <c r="O66" s="19"/>
    </row>
    <row r="67" spans="1:15" x14ac:dyDescent="0.25">
      <c r="A67" s="19"/>
      <c r="B67" s="42"/>
      <c r="C67" s="42"/>
      <c r="D67" s="42"/>
      <c r="E67" s="42"/>
      <c r="F67" s="42"/>
      <c r="G67" s="19"/>
      <c r="H67" s="19"/>
      <c r="I67" s="19"/>
      <c r="J67" s="19"/>
      <c r="K67" s="19"/>
      <c r="L67" s="19"/>
      <c r="M67" s="19"/>
      <c r="N67" s="19"/>
      <c r="O67" s="19"/>
    </row>
    <row r="68" spans="1:15" ht="15.75" thickBot="1" x14ac:dyDescent="0.3">
      <c r="A68" s="19"/>
      <c r="B68" s="20">
        <f t="array" ref="B68:F68">B63:F63-B69:F69*3</f>
        <v>1</v>
      </c>
      <c r="C68" s="21">
        <v>0</v>
      </c>
      <c r="D68" s="21">
        <v>0</v>
      </c>
      <c r="E68" s="21">
        <v>0</v>
      </c>
      <c r="F68" s="22">
        <v>2</v>
      </c>
      <c r="G68" s="19"/>
      <c r="H68" s="32" t="s">
        <v>39</v>
      </c>
      <c r="I68" s="43">
        <f>F68</f>
        <v>2</v>
      </c>
      <c r="J68" s="19"/>
      <c r="K68" s="19"/>
      <c r="L68" s="19"/>
      <c r="M68" s="19"/>
      <c r="N68" s="19"/>
      <c r="O68" s="19"/>
    </row>
    <row r="69" spans="1:15" ht="16.5" thickTop="1" thickBot="1" x14ac:dyDescent="0.3">
      <c r="A69" s="19"/>
      <c r="B69" s="25">
        <f t="array" ref="B69:F69">B64:F64/3</f>
        <v>0</v>
      </c>
      <c r="C69" s="23">
        <v>0</v>
      </c>
      <c r="D69" s="23">
        <v>0</v>
      </c>
      <c r="E69" s="23">
        <v>1</v>
      </c>
      <c r="F69" s="26">
        <v>0</v>
      </c>
      <c r="G69" s="19"/>
      <c r="H69" s="32" t="s">
        <v>40</v>
      </c>
      <c r="I69" s="43">
        <f>F71</f>
        <v>0</v>
      </c>
      <c r="J69" s="19"/>
      <c r="K69" s="19"/>
      <c r="L69" s="19"/>
      <c r="M69" s="19"/>
      <c r="N69" s="19"/>
      <c r="O69" s="19"/>
    </row>
    <row r="70" spans="1:15" ht="16.5" thickTop="1" thickBot="1" x14ac:dyDescent="0.3">
      <c r="A70" s="19"/>
      <c r="B70" s="25">
        <f t="array" ref="B70:F70">B65:F65+B69:F69*3</f>
        <v>0</v>
      </c>
      <c r="C70" s="23">
        <v>0</v>
      </c>
      <c r="D70" s="23">
        <v>1</v>
      </c>
      <c r="E70" s="23">
        <v>0</v>
      </c>
      <c r="F70" s="26">
        <v>1</v>
      </c>
      <c r="G70" s="19"/>
      <c r="H70" s="32" t="s">
        <v>41</v>
      </c>
      <c r="I70" s="43">
        <f>F70</f>
        <v>1</v>
      </c>
      <c r="J70" s="19"/>
      <c r="K70" s="19"/>
      <c r="L70" s="19"/>
      <c r="M70" s="19"/>
      <c r="N70" s="19"/>
      <c r="O70" s="19"/>
    </row>
    <row r="71" spans="1:15" ht="16.5" thickTop="1" thickBot="1" x14ac:dyDescent="0.3">
      <c r="A71" s="19"/>
      <c r="B71" s="27">
        <f t="array" ref="B71:F71">B66:F66+B69:F69*7</f>
        <v>0</v>
      </c>
      <c r="C71" s="28">
        <v>1</v>
      </c>
      <c r="D71" s="28">
        <v>0</v>
      </c>
      <c r="E71" s="28">
        <v>0</v>
      </c>
      <c r="F71" s="29">
        <v>0</v>
      </c>
      <c r="G71" s="19"/>
      <c r="H71" s="32" t="s">
        <v>42</v>
      </c>
      <c r="I71" s="43">
        <f>F69</f>
        <v>0</v>
      </c>
      <c r="J71" s="19"/>
      <c r="K71" s="19"/>
      <c r="L71" s="19"/>
      <c r="M71" s="19"/>
      <c r="N71" s="19"/>
      <c r="O71" s="19"/>
    </row>
    <row r="72" spans="1:15" ht="15.75" thickTop="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</row>
  </sheetData>
  <mergeCells count="20">
    <mergeCell ref="B2:L2"/>
    <mergeCell ref="H5:O10"/>
    <mergeCell ref="B7:E7"/>
    <mergeCell ref="B8:D8"/>
    <mergeCell ref="B9:D9"/>
    <mergeCell ref="B10:F10"/>
    <mergeCell ref="B11:F11"/>
    <mergeCell ref="H11:O11"/>
    <mergeCell ref="B12:F12"/>
    <mergeCell ref="H12:O12"/>
    <mergeCell ref="B13:F13"/>
    <mergeCell ref="H13:O13"/>
    <mergeCell ref="H41:N44"/>
    <mergeCell ref="B46:F46"/>
    <mergeCell ref="B14:F14"/>
    <mergeCell ref="H14:O14"/>
    <mergeCell ref="B15:F15"/>
    <mergeCell ref="H15:O15"/>
    <mergeCell ref="B16:F16"/>
    <mergeCell ref="B35:F3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showGridLines="0" tabSelected="1" zoomScale="120" zoomScaleNormal="120" workbookViewId="0">
      <selection activeCell="M19" sqref="M19"/>
    </sheetView>
  </sheetViews>
  <sheetFormatPr defaultRowHeight="15" x14ac:dyDescent="0.25"/>
  <cols>
    <col min="1" max="1" width="26.7109375" bestFit="1" customWidth="1"/>
    <col min="2" max="5" width="9.140625" style="1"/>
    <col min="6" max="6" width="10.28515625" style="1" bestFit="1" customWidth="1"/>
    <col min="7" max="8" width="9.140625" style="1"/>
  </cols>
  <sheetData>
    <row r="1" spans="1:11" x14ac:dyDescent="0.25">
      <c r="A1" s="14" t="s">
        <v>16</v>
      </c>
    </row>
    <row r="2" spans="1:11" x14ac:dyDescent="0.25">
      <c r="A2" s="14"/>
    </row>
    <row r="3" spans="1:11" x14ac:dyDescent="0.25">
      <c r="B3" s="4" t="s">
        <v>15</v>
      </c>
    </row>
    <row r="4" spans="1:11" x14ac:dyDescent="0.25">
      <c r="C4" s="13" t="s">
        <v>12</v>
      </c>
      <c r="D4" s="13" t="s">
        <v>13</v>
      </c>
      <c r="E4" s="13" t="s">
        <v>14</v>
      </c>
      <c r="F4" s="1" t="s">
        <v>0</v>
      </c>
      <c r="G4" s="4" t="s">
        <v>1</v>
      </c>
    </row>
    <row r="5" spans="1:11" x14ac:dyDescent="0.25">
      <c r="A5" s="7" t="s">
        <v>9</v>
      </c>
      <c r="B5" s="1" t="s">
        <v>7</v>
      </c>
      <c r="C5" s="1">
        <v>40</v>
      </c>
      <c r="D5" s="1">
        <v>45</v>
      </c>
      <c r="E5" s="1">
        <v>65</v>
      </c>
      <c r="F5" s="1" t="s">
        <v>2</v>
      </c>
      <c r="G5" s="1">
        <v>5000</v>
      </c>
      <c r="H5" s="1" t="s">
        <v>17</v>
      </c>
    </row>
    <row r="6" spans="1:11" x14ac:dyDescent="0.25">
      <c r="A6" s="7" t="s">
        <v>10</v>
      </c>
      <c r="B6" s="1" t="s">
        <v>8</v>
      </c>
      <c r="C6" s="1">
        <v>20</v>
      </c>
      <c r="D6" s="1">
        <v>12</v>
      </c>
      <c r="E6" s="1">
        <v>12</v>
      </c>
      <c r="F6" s="1" t="s">
        <v>2</v>
      </c>
      <c r="G6" s="1">
        <v>1000</v>
      </c>
      <c r="H6" s="1" t="s">
        <v>17</v>
      </c>
    </row>
    <row r="7" spans="1:11" x14ac:dyDescent="0.25">
      <c r="A7" s="7" t="s">
        <v>11</v>
      </c>
      <c r="B7" s="1" t="s">
        <v>6</v>
      </c>
      <c r="C7" s="1">
        <v>1</v>
      </c>
      <c r="D7" s="1">
        <v>1</v>
      </c>
      <c r="E7" s="1">
        <v>2</v>
      </c>
      <c r="F7" s="1" t="s">
        <v>2</v>
      </c>
      <c r="G7" s="1">
        <v>150</v>
      </c>
      <c r="H7" s="1" t="s">
        <v>17</v>
      </c>
    </row>
    <row r="8" spans="1:11" x14ac:dyDescent="0.25">
      <c r="B8" s="7"/>
    </row>
    <row r="9" spans="1:11" x14ac:dyDescent="0.25">
      <c r="B9" s="4" t="s">
        <v>3</v>
      </c>
      <c r="H9" s="4" t="s">
        <v>4</v>
      </c>
      <c r="K9" s="4" t="s">
        <v>5</v>
      </c>
    </row>
    <row r="10" spans="1:11" x14ac:dyDescent="0.25">
      <c r="C10" s="46">
        <f>C5</f>
        <v>40</v>
      </c>
      <c r="D10" s="47">
        <f t="shared" ref="D10:E10" si="0">D5</f>
        <v>45</v>
      </c>
      <c r="E10" s="47">
        <f t="shared" si="0"/>
        <v>65</v>
      </c>
      <c r="F10" s="48">
        <f>G5</f>
        <v>5000</v>
      </c>
      <c r="H10" s="60">
        <f t="array" ref="H10:J12">MINVERSE(C5:E7)</f>
        <v>-4.6153846153846143E-2</v>
      </c>
      <c r="I10" s="61">
        <v>9.6153846153846145E-2</v>
      </c>
      <c r="J10" s="62">
        <v>0.92307692307692268</v>
      </c>
      <c r="K10" s="63">
        <f t="array" ref="K10:K12">MMULT(H10:J12,G5:G7)</f>
        <v>3.8461538461538112</v>
      </c>
    </row>
    <row r="11" spans="1:11" x14ac:dyDescent="0.25">
      <c r="C11" s="5">
        <f t="shared" ref="C11:E11" si="1">C6</f>
        <v>20</v>
      </c>
      <c r="D11" s="49">
        <f t="shared" si="1"/>
        <v>12</v>
      </c>
      <c r="E11" s="49">
        <f t="shared" si="1"/>
        <v>12</v>
      </c>
      <c r="F11" s="9">
        <f>G6</f>
        <v>1000</v>
      </c>
      <c r="H11" s="6">
        <v>0.10769230769230768</v>
      </c>
      <c r="I11" s="3">
        <v>-5.7692307692307696E-2</v>
      </c>
      <c r="J11" s="11">
        <v>-3.1538461538461537</v>
      </c>
      <c r="K11" s="12">
        <v>7.692307692307736</v>
      </c>
    </row>
    <row r="12" spans="1:11" x14ac:dyDescent="0.25">
      <c r="C12" s="50">
        <f t="shared" ref="C12:E12" si="2">C7</f>
        <v>1</v>
      </c>
      <c r="D12" s="51">
        <f t="shared" si="2"/>
        <v>1</v>
      </c>
      <c r="E12" s="51">
        <f t="shared" si="2"/>
        <v>2</v>
      </c>
      <c r="F12" s="52">
        <f>G7</f>
        <v>150</v>
      </c>
      <c r="H12" s="64">
        <v>-3.0769230769230771E-2</v>
      </c>
      <c r="I12" s="65">
        <v>-1.9230769230769228E-2</v>
      </c>
      <c r="J12" s="66">
        <v>1.6153846153846154</v>
      </c>
      <c r="K12" s="67">
        <v>69.230769230769226</v>
      </c>
    </row>
    <row r="14" spans="1:11" x14ac:dyDescent="0.25">
      <c r="C14" s="46">
        <f>C12</f>
        <v>1</v>
      </c>
      <c r="D14" s="47">
        <f t="shared" ref="D14:F14" si="3">D12</f>
        <v>1</v>
      </c>
      <c r="E14" s="47">
        <f t="shared" si="3"/>
        <v>2</v>
      </c>
      <c r="F14" s="48">
        <f t="shared" si="3"/>
        <v>150</v>
      </c>
    </row>
    <row r="15" spans="1:11" x14ac:dyDescent="0.25">
      <c r="C15" s="5">
        <f>C10+C14*(-40)</f>
        <v>0</v>
      </c>
      <c r="D15" s="49">
        <f t="shared" ref="D15:F15" si="4">D10+D14*(-40)</f>
        <v>5</v>
      </c>
      <c r="E15" s="49">
        <f t="shared" si="4"/>
        <v>-15</v>
      </c>
      <c r="F15" s="9">
        <f t="shared" si="4"/>
        <v>-1000</v>
      </c>
    </row>
    <row r="16" spans="1:11" x14ac:dyDescent="0.25">
      <c r="C16" s="50">
        <f>C11+C14*(-20)</f>
        <v>0</v>
      </c>
      <c r="D16" s="51">
        <f t="shared" ref="D16:F16" si="5">D11+D14*(-20)</f>
        <v>-8</v>
      </c>
      <c r="E16" s="51">
        <f t="shared" si="5"/>
        <v>-28</v>
      </c>
      <c r="F16" s="52">
        <f t="shared" si="5"/>
        <v>-2000</v>
      </c>
    </row>
    <row r="18" spans="3:10" x14ac:dyDescent="0.25">
      <c r="C18" s="46">
        <f>C14+C19*(-1)</f>
        <v>1</v>
      </c>
      <c r="D18" s="47">
        <f t="shared" ref="D18:F18" si="6">D14+D19*(-1)</f>
        <v>0</v>
      </c>
      <c r="E18" s="47">
        <f t="shared" si="6"/>
        <v>5</v>
      </c>
      <c r="F18" s="48">
        <f t="shared" si="6"/>
        <v>350</v>
      </c>
    </row>
    <row r="19" spans="3:10" x14ac:dyDescent="0.25">
      <c r="C19" s="5">
        <f>C15/$D$15</f>
        <v>0</v>
      </c>
      <c r="D19" s="49">
        <f t="shared" ref="D19:F19" si="7">D15/$D$15</f>
        <v>1</v>
      </c>
      <c r="E19" s="49">
        <f t="shared" si="7"/>
        <v>-3</v>
      </c>
      <c r="F19" s="9">
        <f t="shared" si="7"/>
        <v>-200</v>
      </c>
    </row>
    <row r="20" spans="3:10" x14ac:dyDescent="0.25">
      <c r="C20" s="50">
        <f>C16+C19*8</f>
        <v>0</v>
      </c>
      <c r="D20" s="51">
        <f t="shared" ref="D20:F20" si="8">D16+D19*8</f>
        <v>0</v>
      </c>
      <c r="E20" s="51">
        <f t="shared" si="8"/>
        <v>-52</v>
      </c>
      <c r="F20" s="52">
        <f t="shared" si="8"/>
        <v>-3600</v>
      </c>
    </row>
    <row r="22" spans="3:10" ht="15.75" thickBot="1" x14ac:dyDescent="0.3">
      <c r="C22" s="53">
        <f>C18+C24*(-5)</f>
        <v>1</v>
      </c>
      <c r="D22" s="54">
        <f t="shared" ref="D22:F22" si="9">D18+D24*(-5)</f>
        <v>0</v>
      </c>
      <c r="E22" s="54">
        <f t="shared" si="9"/>
        <v>0</v>
      </c>
      <c r="F22" s="55">
        <f t="shared" si="9"/>
        <v>3.846153846153868</v>
      </c>
      <c r="H22" s="44" t="str">
        <f>C4</f>
        <v>sada A</v>
      </c>
      <c r="I22" s="89">
        <f>F22</f>
        <v>3.846153846153868</v>
      </c>
      <c r="J22" s="44" t="s">
        <v>17</v>
      </c>
    </row>
    <row r="23" spans="3:10" ht="16.5" thickTop="1" thickBot="1" x14ac:dyDescent="0.3">
      <c r="C23" s="8">
        <f>C19+C24*3</f>
        <v>0</v>
      </c>
      <c r="D23" s="56">
        <f t="shared" ref="D23:F23" si="10">D19+D24*3</f>
        <v>1</v>
      </c>
      <c r="E23" s="56">
        <f t="shared" si="10"/>
        <v>0</v>
      </c>
      <c r="F23" s="10">
        <f t="shared" si="10"/>
        <v>7.6923076923076792</v>
      </c>
      <c r="H23" s="45" t="str">
        <f>D4</f>
        <v>sada B</v>
      </c>
      <c r="I23" s="90">
        <f>F23</f>
        <v>7.6923076923076792</v>
      </c>
      <c r="J23" s="45" t="s">
        <v>17</v>
      </c>
    </row>
    <row r="24" spans="3:10" ht="16.5" thickTop="1" thickBot="1" x14ac:dyDescent="0.3">
      <c r="C24" s="57">
        <f>C20/(-52)</f>
        <v>0</v>
      </c>
      <c r="D24" s="58">
        <f t="shared" ref="D24:F24" si="11">D20/(-52)</f>
        <v>0</v>
      </c>
      <c r="E24" s="58">
        <f t="shared" si="11"/>
        <v>1</v>
      </c>
      <c r="F24" s="59">
        <f t="shared" si="11"/>
        <v>69.230769230769226</v>
      </c>
      <c r="H24" s="45" t="str">
        <f>E4</f>
        <v>sada C</v>
      </c>
      <c r="I24" s="90">
        <f>F24</f>
        <v>69.230769230769226</v>
      </c>
      <c r="J24" s="45" t="s">
        <v>17</v>
      </c>
    </row>
    <row r="25" spans="3:10" ht="15.75" thickTop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showGridLines="0" zoomScale="120" zoomScaleNormal="120" workbookViewId="0">
      <selection activeCell="E8" sqref="E8"/>
    </sheetView>
  </sheetViews>
  <sheetFormatPr defaultRowHeight="15" x14ac:dyDescent="0.25"/>
  <cols>
    <col min="1" max="1" width="26.7109375" bestFit="1" customWidth="1"/>
    <col min="2" max="2" width="9.140625" style="1"/>
    <col min="3" max="3" width="13.7109375" style="1" bestFit="1" customWidth="1"/>
    <col min="4" max="4" width="14.85546875" style="1" bestFit="1" customWidth="1"/>
    <col min="5" max="5" width="15.140625" style="1" bestFit="1" customWidth="1"/>
    <col min="6" max="6" width="10.5703125" style="1" bestFit="1" customWidth="1"/>
    <col min="7" max="8" width="9.140625" style="1"/>
    <col min="9" max="9" width="9.85546875" bestFit="1" customWidth="1"/>
    <col min="11" max="11" width="16.140625" bestFit="1" customWidth="1"/>
  </cols>
  <sheetData>
    <row r="1" spans="1:11" x14ac:dyDescent="0.25">
      <c r="A1" s="14" t="s">
        <v>49</v>
      </c>
    </row>
    <row r="2" spans="1:11" x14ac:dyDescent="0.25">
      <c r="A2" s="14"/>
    </row>
    <row r="3" spans="1:11" x14ac:dyDescent="0.25">
      <c r="B3" s="4" t="s">
        <v>15</v>
      </c>
    </row>
    <row r="4" spans="1:11" x14ac:dyDescent="0.25">
      <c r="C4" s="13" t="s">
        <v>47</v>
      </c>
      <c r="D4" s="13" t="s">
        <v>48</v>
      </c>
      <c r="E4" s="13" t="s">
        <v>46</v>
      </c>
      <c r="F4" s="1" t="s">
        <v>0</v>
      </c>
      <c r="G4" s="4" t="s">
        <v>1</v>
      </c>
    </row>
    <row r="5" spans="1:11" x14ac:dyDescent="0.25">
      <c r="A5" s="7"/>
      <c r="B5" s="1" t="s">
        <v>7</v>
      </c>
      <c r="C5" s="1">
        <v>1</v>
      </c>
      <c r="D5" s="1">
        <v>1</v>
      </c>
      <c r="E5" s="1">
        <v>1</v>
      </c>
      <c r="F5" s="1" t="s">
        <v>2</v>
      </c>
      <c r="G5" s="1">
        <v>420</v>
      </c>
      <c r="H5" s="1" t="s">
        <v>17</v>
      </c>
    </row>
    <row r="6" spans="1:11" x14ac:dyDescent="0.25">
      <c r="A6" s="7"/>
      <c r="B6" s="1" t="s">
        <v>8</v>
      </c>
      <c r="C6" s="1">
        <v>-1</v>
      </c>
      <c r="D6" s="1">
        <v>1.5</v>
      </c>
      <c r="E6" s="1">
        <v>1.5</v>
      </c>
      <c r="F6" s="1" t="s">
        <v>2</v>
      </c>
      <c r="G6" s="1">
        <v>0</v>
      </c>
      <c r="H6" s="1" t="s">
        <v>17</v>
      </c>
    </row>
    <row r="7" spans="1:11" x14ac:dyDescent="0.25">
      <c r="A7" s="7"/>
      <c r="B7" s="1" t="s">
        <v>6</v>
      </c>
      <c r="C7" s="1">
        <v>0</v>
      </c>
      <c r="D7" s="1">
        <v>-1</v>
      </c>
      <c r="E7" s="1">
        <v>1.1000000000000001</v>
      </c>
      <c r="F7" s="1" t="s">
        <v>2</v>
      </c>
      <c r="G7" s="1">
        <v>0</v>
      </c>
      <c r="H7" s="1" t="s">
        <v>17</v>
      </c>
    </row>
    <row r="8" spans="1:11" x14ac:dyDescent="0.25">
      <c r="B8" s="7"/>
    </row>
    <row r="9" spans="1:11" x14ac:dyDescent="0.25">
      <c r="B9" s="4" t="s">
        <v>3</v>
      </c>
      <c r="H9" s="4" t="s">
        <v>4</v>
      </c>
      <c r="K9" s="4" t="s">
        <v>5</v>
      </c>
    </row>
    <row r="10" spans="1:11" x14ac:dyDescent="0.25">
      <c r="C10" s="60">
        <f>C5</f>
        <v>1</v>
      </c>
      <c r="D10" s="68">
        <f t="shared" ref="D10:E10" si="0">D5</f>
        <v>1</v>
      </c>
      <c r="E10" s="72">
        <f t="shared" si="0"/>
        <v>1</v>
      </c>
      <c r="F10" s="75">
        <f>G5</f>
        <v>420</v>
      </c>
      <c r="H10" s="60">
        <f t="array" ref="H10:J12">MINVERSE(C5:E7)</f>
        <v>0.6</v>
      </c>
      <c r="I10" s="61">
        <v>-0.4</v>
      </c>
      <c r="J10" s="62">
        <v>0</v>
      </c>
      <c r="K10" s="63">
        <f t="array" ref="K10:K12">MMULT(H10:J12,G5:G7)</f>
        <v>252</v>
      </c>
    </row>
    <row r="11" spans="1:11" x14ac:dyDescent="0.25">
      <c r="C11" s="6">
        <f>C6+C10</f>
        <v>0</v>
      </c>
      <c r="D11" s="71">
        <f t="shared" ref="D11:E11" si="1">D6+D10</f>
        <v>2.5</v>
      </c>
      <c r="E11" s="73">
        <f t="shared" si="1"/>
        <v>2.5</v>
      </c>
      <c r="F11" s="76">
        <f>G6+F10</f>
        <v>420</v>
      </c>
      <c r="H11" s="6">
        <v>0.20952380952380953</v>
      </c>
      <c r="I11" s="3">
        <v>0.20952380952380953</v>
      </c>
      <c r="J11" s="11">
        <v>-0.47619047619047616</v>
      </c>
      <c r="K11" s="12">
        <v>88</v>
      </c>
    </row>
    <row r="12" spans="1:11" x14ac:dyDescent="0.25">
      <c r="C12" s="64">
        <f t="shared" ref="C12:E12" si="2">C7</f>
        <v>0</v>
      </c>
      <c r="D12" s="69">
        <f t="shared" si="2"/>
        <v>-1</v>
      </c>
      <c r="E12" s="74">
        <f t="shared" si="2"/>
        <v>1.1000000000000001</v>
      </c>
      <c r="F12" s="77">
        <f>G7</f>
        <v>0</v>
      </c>
      <c r="H12" s="64">
        <v>0.19047619047619047</v>
      </c>
      <c r="I12" s="65">
        <v>0.19047619047619047</v>
      </c>
      <c r="J12" s="66">
        <v>0.47619047619047616</v>
      </c>
      <c r="K12" s="67">
        <v>80</v>
      </c>
    </row>
    <row r="13" spans="1:11" x14ac:dyDescent="0.25">
      <c r="C13" s="70"/>
      <c r="D13" s="70"/>
      <c r="E13" s="70"/>
    </row>
    <row r="14" spans="1:11" x14ac:dyDescent="0.25">
      <c r="C14" s="60">
        <f>C10</f>
        <v>1</v>
      </c>
      <c r="D14" s="68">
        <f t="shared" ref="D14:F14" si="3">D10</f>
        <v>1</v>
      </c>
      <c r="E14" s="72">
        <f t="shared" si="3"/>
        <v>1</v>
      </c>
      <c r="F14" s="75">
        <f t="shared" si="3"/>
        <v>420</v>
      </c>
    </row>
    <row r="15" spans="1:11" x14ac:dyDescent="0.25">
      <c r="C15" s="6">
        <f>C11/$D$11</f>
        <v>0</v>
      </c>
      <c r="D15" s="71">
        <f t="shared" ref="D15:F15" si="4">D11/$D$11</f>
        <v>1</v>
      </c>
      <c r="E15" s="73">
        <f t="shared" si="4"/>
        <v>1</v>
      </c>
      <c r="F15" s="76">
        <f t="shared" si="4"/>
        <v>168</v>
      </c>
    </row>
    <row r="16" spans="1:11" x14ac:dyDescent="0.25">
      <c r="C16" s="64">
        <f>C12/$D$12</f>
        <v>0</v>
      </c>
      <c r="D16" s="69">
        <f t="shared" ref="D16:F16" si="5">D12/$D$12</f>
        <v>1</v>
      </c>
      <c r="E16" s="74">
        <f t="shared" si="5"/>
        <v>-1.1000000000000001</v>
      </c>
      <c r="F16" s="77">
        <f t="shared" si="5"/>
        <v>0</v>
      </c>
    </row>
    <row r="17" spans="3:13" x14ac:dyDescent="0.25">
      <c r="C17" s="70"/>
      <c r="D17" s="70"/>
      <c r="E17" s="70"/>
    </row>
    <row r="18" spans="3:13" x14ac:dyDescent="0.25">
      <c r="C18" s="60">
        <f>C14+C19*(-1)</f>
        <v>1</v>
      </c>
      <c r="D18" s="68">
        <f t="shared" ref="D18:F18" si="6">D14+D19*(-1)</f>
        <v>0</v>
      </c>
      <c r="E18" s="72">
        <f t="shared" si="6"/>
        <v>0</v>
      </c>
      <c r="F18" s="75">
        <f t="shared" si="6"/>
        <v>252</v>
      </c>
    </row>
    <row r="19" spans="3:13" x14ac:dyDescent="0.25">
      <c r="C19" s="6">
        <f>C15/$D$15</f>
        <v>0</v>
      </c>
      <c r="D19" s="71">
        <f t="shared" ref="D19:F19" si="7">D15/$D$15</f>
        <v>1</v>
      </c>
      <c r="E19" s="73">
        <f t="shared" si="7"/>
        <v>1</v>
      </c>
      <c r="F19" s="76">
        <f t="shared" si="7"/>
        <v>168</v>
      </c>
      <c r="M19" s="7"/>
    </row>
    <row r="20" spans="3:13" x14ac:dyDescent="0.25">
      <c r="C20" s="64">
        <f>C16+C19*(-1)</f>
        <v>0</v>
      </c>
      <c r="D20" s="69">
        <f t="shared" ref="D20:F20" si="8">D16+D19*(-1)</f>
        <v>0</v>
      </c>
      <c r="E20" s="74">
        <f t="shared" si="8"/>
        <v>-2.1</v>
      </c>
      <c r="F20" s="77">
        <f t="shared" si="8"/>
        <v>-168</v>
      </c>
    </row>
    <row r="21" spans="3:13" x14ac:dyDescent="0.25">
      <c r="C21" s="70"/>
      <c r="D21" s="70"/>
      <c r="E21" s="70"/>
    </row>
    <row r="22" spans="3:13" ht="15.75" thickBot="1" x14ac:dyDescent="0.3">
      <c r="C22" s="60">
        <f>C18</f>
        <v>1</v>
      </c>
      <c r="D22" s="68">
        <f t="shared" ref="D22:F22" si="9">D18</f>
        <v>0</v>
      </c>
      <c r="E22" s="72">
        <f t="shared" si="9"/>
        <v>0</v>
      </c>
      <c r="F22" s="75">
        <f t="shared" si="9"/>
        <v>252</v>
      </c>
      <c r="H22" s="44" t="str">
        <f>C4</f>
        <v>vyrobna Praha</v>
      </c>
      <c r="I22" s="78">
        <f>F22</f>
        <v>252</v>
      </c>
      <c r="J22" s="44" t="s">
        <v>17</v>
      </c>
    </row>
    <row r="23" spans="3:13" ht="16.5" thickTop="1" thickBot="1" x14ac:dyDescent="0.3">
      <c r="C23" s="6">
        <f>C19+C24*(-1)</f>
        <v>0</v>
      </c>
      <c r="D23" s="71">
        <f t="shared" ref="D23:F23" si="10">D19+D24*(-1)</f>
        <v>1</v>
      </c>
      <c r="E23" s="73">
        <f t="shared" si="10"/>
        <v>0</v>
      </c>
      <c r="F23" s="76">
        <f t="shared" si="10"/>
        <v>88</v>
      </c>
      <c r="H23" s="45" t="str">
        <f>D4</f>
        <v>výrobna Liberec</v>
      </c>
      <c r="I23" s="79">
        <f>F23</f>
        <v>88</v>
      </c>
      <c r="J23" s="45" t="s">
        <v>17</v>
      </c>
    </row>
    <row r="24" spans="3:13" ht="16.5" thickTop="1" thickBot="1" x14ac:dyDescent="0.3">
      <c r="C24" s="64">
        <f>C20/$E$20</f>
        <v>0</v>
      </c>
      <c r="D24" s="69">
        <f t="shared" ref="D24:F24" si="11">D20/$E$20</f>
        <v>0</v>
      </c>
      <c r="E24" s="74">
        <f t="shared" si="11"/>
        <v>1</v>
      </c>
      <c r="F24" s="77">
        <f t="shared" si="11"/>
        <v>80</v>
      </c>
      <c r="H24" s="45" t="str">
        <f>E4</f>
        <v>výrobna Hradec</v>
      </c>
      <c r="I24" s="79">
        <f>F24</f>
        <v>80</v>
      </c>
      <c r="J24" s="45" t="s">
        <v>17</v>
      </c>
    </row>
    <row r="25" spans="3:13" ht="15.75" thickTop="1" x14ac:dyDescent="0.25"/>
    <row r="28" spans="3:13" x14ac:dyDescent="0.25">
      <c r="G28" s="7"/>
      <c r="H28" s="7"/>
    </row>
    <row r="29" spans="3:13" x14ac:dyDescent="0.25">
      <c r="G29" s="7"/>
      <c r="H29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Příklad 1 Soustavy LR</vt:lpstr>
      <vt:lpstr>Příklad 2 Soustava LR Sady SMD</vt:lpstr>
      <vt:lpstr>Příklad 3 Soustava LR Vyrobny</vt:lpstr>
    </vt:vector>
  </TitlesOfParts>
  <Company>ČZU v Praze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Uživatel systému Windows</cp:lastModifiedBy>
  <dcterms:created xsi:type="dcterms:W3CDTF">2020-08-30T17:54:10Z</dcterms:created>
  <dcterms:modified xsi:type="dcterms:W3CDTF">2020-10-08T08:31:11Z</dcterms:modified>
</cp:coreProperties>
</file>