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elena\VYUKA\UMI\Cviceni\"/>
    </mc:Choice>
  </mc:AlternateContent>
  <xr:revisionPtr revIDLastSave="0" documentId="13_ncr:1_{685FC9AD-802D-45FA-87E4-E9DE8A210DA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 LP MAX Opt řeš" sheetId="1" r:id="rId1"/>
    <sheet name="Grafické řeš sady BC" sheetId="56" r:id="rId2"/>
    <sheet name="Grafické řeš omez 13" sheetId="5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56" l="1"/>
  <c r="K21" i="56"/>
  <c r="L1" i="56"/>
  <c r="K1" i="56"/>
  <c r="L19" i="56"/>
  <c r="K18" i="56"/>
  <c r="L16" i="56"/>
  <c r="K15" i="56"/>
  <c r="L13" i="56"/>
  <c r="K12" i="56"/>
  <c r="L10" i="56"/>
  <c r="K9" i="56"/>
  <c r="L4" i="56"/>
  <c r="L6" i="56"/>
  <c r="K2" i="56"/>
  <c r="E26" i="57"/>
  <c r="F26" i="57"/>
  <c r="E27" i="57"/>
  <c r="F27" i="57"/>
  <c r="D27" i="57"/>
  <c r="D26" i="57"/>
  <c r="J13" i="57"/>
  <c r="G9" i="57" l="1"/>
  <c r="K9" i="57"/>
  <c r="K8" i="57"/>
  <c r="F8" i="57" l="1"/>
  <c r="G8" i="57"/>
  <c r="F9" i="57"/>
  <c r="E9" i="57"/>
  <c r="E8" i="57"/>
  <c r="P11" i="1" a="1"/>
  <c r="P12" i="1" s="1"/>
  <c r="P13" i="1" l="1"/>
  <c r="P15" i="1"/>
  <c r="P11" i="1"/>
  <c r="P14" i="1"/>
  <c r="P16" i="1"/>
  <c r="P24" i="1" a="1"/>
  <c r="P24" i="1" s="1"/>
  <c r="P27" i="1" l="1"/>
  <c r="P26" i="1"/>
  <c r="P29" i="1"/>
  <c r="P25" i="1"/>
  <c r="P28" i="1"/>
  <c r="L2" i="56"/>
  <c r="L5" i="56"/>
  <c r="K6" i="56"/>
  <c r="K5" i="56"/>
  <c r="K4" i="56"/>
  <c r="D32" i="1" l="1"/>
  <c r="D31" i="1"/>
  <c r="D33" i="1"/>
  <c r="D21" i="1"/>
  <c r="C20" i="1"/>
  <c r="D20" i="1"/>
  <c r="D19" i="1"/>
  <c r="C16" i="1"/>
  <c r="C15" i="1"/>
  <c r="D17" i="1"/>
  <c r="D16" i="1"/>
  <c r="D15" i="1"/>
  <c r="H14" i="1"/>
  <c r="C13" i="1"/>
  <c r="C12" i="1"/>
  <c r="C11" i="1"/>
  <c r="D13" i="1"/>
  <c r="D12" i="1"/>
  <c r="D11" i="1"/>
  <c r="F9" i="1"/>
  <c r="C19" i="1" s="1"/>
  <c r="G9" i="1"/>
  <c r="C21" i="1" s="1"/>
  <c r="E9" i="1"/>
  <c r="C32" i="1" s="1"/>
  <c r="K12" i="1"/>
  <c r="K13" i="1"/>
  <c r="K11" i="1"/>
  <c r="E12" i="1"/>
  <c r="F12" i="1"/>
  <c r="G12" i="1"/>
  <c r="E13" i="1"/>
  <c r="F13" i="1"/>
  <c r="G13" i="1"/>
  <c r="G17" i="1" s="1"/>
  <c r="F11" i="1"/>
  <c r="G11" i="1"/>
  <c r="E11" i="1"/>
  <c r="E17" i="1" l="1"/>
  <c r="G14" i="1"/>
  <c r="I17" i="1"/>
  <c r="I15" i="1" s="1"/>
  <c r="L11" i="1"/>
  <c r="L12" i="1"/>
  <c r="F17" i="1"/>
  <c r="F15" i="1" s="1"/>
  <c r="J14" i="1"/>
  <c r="F16" i="1"/>
  <c r="E14" i="1"/>
  <c r="C17" i="1"/>
  <c r="F14" i="1"/>
  <c r="G16" i="1"/>
  <c r="K17" i="1"/>
  <c r="L17" i="1" s="1"/>
  <c r="I14" i="1"/>
  <c r="K14" i="1"/>
  <c r="G15" i="1"/>
  <c r="E16" i="1"/>
  <c r="J17" i="1"/>
  <c r="I16" i="1"/>
  <c r="E15" i="1"/>
  <c r="L13" i="1"/>
  <c r="H17" i="1"/>
  <c r="C33" i="1"/>
  <c r="C31" i="1"/>
  <c r="F19" i="1" l="1"/>
  <c r="F21" i="1" s="1"/>
  <c r="F18" i="1"/>
  <c r="G18" i="1"/>
  <c r="E18" i="1"/>
  <c r="I18" i="1"/>
  <c r="K16" i="1"/>
  <c r="L16" i="1" s="1"/>
  <c r="K15" i="1"/>
  <c r="K19" i="1" s="1"/>
  <c r="R25" i="1" s="1"/>
  <c r="I19" i="1"/>
  <c r="I20" i="1" s="1"/>
  <c r="E19" i="1"/>
  <c r="E20" i="1" s="1"/>
  <c r="E32" i="1" s="1"/>
  <c r="J16" i="1"/>
  <c r="J15" i="1"/>
  <c r="H16" i="1"/>
  <c r="H15" i="1"/>
  <c r="G19" i="1"/>
  <c r="F20" i="1"/>
  <c r="L15" i="1" l="1"/>
  <c r="F22" i="1"/>
  <c r="K18" i="1"/>
  <c r="K20" i="1"/>
  <c r="N20" i="1"/>
  <c r="F32" i="1"/>
  <c r="F31" i="1" s="1"/>
  <c r="J19" i="1"/>
  <c r="J20" i="1" s="1"/>
  <c r="J32" i="1" s="1"/>
  <c r="J18" i="1"/>
  <c r="G20" i="1"/>
  <c r="G32" i="1" s="1"/>
  <c r="G31" i="1" s="1"/>
  <c r="G21" i="1"/>
  <c r="I21" i="1"/>
  <c r="I32" i="1"/>
  <c r="I31" i="1" s="1"/>
  <c r="H19" i="1"/>
  <c r="H20" i="1" s="1"/>
  <c r="H18" i="1"/>
  <c r="E31" i="1"/>
  <c r="E21" i="1"/>
  <c r="E33" i="1" s="1"/>
  <c r="N19" i="1"/>
  <c r="K21" i="1"/>
  <c r="R26" i="1" s="1"/>
  <c r="K32" i="1" l="1"/>
  <c r="K31" i="1" s="1"/>
  <c r="R28" i="1"/>
  <c r="K22" i="1"/>
  <c r="R30" i="1" s="1"/>
  <c r="E34" i="1"/>
  <c r="F33" i="1"/>
  <c r="F34" i="1" s="1"/>
  <c r="E22" i="1"/>
  <c r="H32" i="1"/>
  <c r="H31" i="1" s="1"/>
  <c r="I33" i="1"/>
  <c r="I34" i="1" s="1"/>
  <c r="G22" i="1"/>
  <c r="N21" i="1"/>
  <c r="H21" i="1"/>
  <c r="I22" i="1"/>
  <c r="G33" i="1"/>
  <c r="G34" i="1" s="1"/>
  <c r="J31" i="1"/>
  <c r="J21" i="1"/>
  <c r="J33" i="1" s="1"/>
  <c r="K33" i="1" l="1"/>
  <c r="K34" i="1" s="1"/>
  <c r="J22" i="1"/>
  <c r="H33" i="1"/>
  <c r="J34" i="1"/>
  <c r="H22" i="1"/>
  <c r="H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Uživatel systému Windows</author>
  </authors>
  <commentList>
    <comment ref="N2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maximální počet x1 do alternativního řešení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E2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nulová hodnota kriteriálního řádku pod nebazickou proměnnou (její duální ceny) udává existenci alternativního řešení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K2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38"/>
          </rPr>
          <t>optimální hodnota účelové funkce</t>
        </r>
      </text>
    </comment>
    <comment ref="K34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38"/>
          </rPr>
          <t>hodnota účelové funkce alternativního řešení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Uživatel systému Windows</author>
  </authors>
  <commentList>
    <comment ref="I9" authorId="0" shapeId="0" xr:uid="{F1F73875-0ABC-4933-B308-79288A671E13}">
      <text>
        <r>
          <rPr>
            <b/>
            <sz val="9"/>
            <color indexed="81"/>
            <rFont val="Tahoma"/>
            <family val="2"/>
            <charset val="238"/>
          </rPr>
          <t>Dělit nulovou cenou doplňkové proměnné nelze, lze však dělit cenou limitně se nule blížící, proto + nebo - nekonečno.</t>
        </r>
      </text>
    </comment>
  </commentList>
</comments>
</file>

<file path=xl/sharedStrings.xml><?xml version="1.0" encoding="utf-8"?>
<sst xmlns="http://schemas.openxmlformats.org/spreadsheetml/2006/main" count="165" uniqueCount="83">
  <si>
    <t>A</t>
  </si>
  <si>
    <t>B</t>
  </si>
  <si>
    <t>C</t>
  </si>
  <si>
    <t>typ</t>
  </si>
  <si>
    <t>Strukturní proměnné</t>
  </si>
  <si>
    <t>Název</t>
  </si>
  <si>
    <t>Hodnota</t>
  </si>
  <si>
    <t>Typ</t>
  </si>
  <si>
    <t>Omezení</t>
  </si>
  <si>
    <t>Rezerva</t>
  </si>
  <si>
    <t>Bázická</t>
  </si>
  <si>
    <t>Matice transformačních vektorů ALFA(J)</t>
  </si>
  <si>
    <t>Bazické proměnné</t>
  </si>
  <si>
    <t>zj-cj</t>
  </si>
  <si>
    <t>x1</t>
  </si>
  <si>
    <t>x2</t>
  </si>
  <si>
    <t>x3</t>
  </si>
  <si>
    <t>d1</t>
  </si>
  <si>
    <t>d2</t>
  </si>
  <si>
    <t>d3</t>
  </si>
  <si>
    <t>b</t>
  </si>
  <si>
    <t>omega</t>
  </si>
  <si>
    <t xml:space="preserve"> &lt;=</t>
  </si>
  <si>
    <t>omez3</t>
  </si>
  <si>
    <t>omez1</t>
  </si>
  <si>
    <t>omez2</t>
  </si>
  <si>
    <t>počet rezist pouzder</t>
  </si>
  <si>
    <t>počet tranzist pouzder</t>
  </si>
  <si>
    <t>počet integrovaných obvodů</t>
  </si>
  <si>
    <t>UF Max</t>
  </si>
  <si>
    <t>Řešení simplexovým algoritmem</t>
  </si>
  <si>
    <t>Alternativní řešení</t>
  </si>
  <si>
    <t>Prodejní ceny (Kč)</t>
  </si>
  <si>
    <t>ks</t>
  </si>
  <si>
    <t>R-omez1</t>
  </si>
  <si>
    <t>R-omez3</t>
  </si>
  <si>
    <t>R-omez2</t>
  </si>
  <si>
    <t>báze</t>
  </si>
  <si>
    <t>x</t>
  </si>
  <si>
    <t>y</t>
  </si>
  <si>
    <t>Optimální řešení modelu Sady B a C</t>
  </si>
  <si>
    <t>Max. hodnota účelové funkce UF Max</t>
  </si>
  <si>
    <t xml:space="preserve"> =</t>
  </si>
  <si>
    <t>B = 150 - 2C</t>
  </si>
  <si>
    <t>6750 - 90C + 65C = 5000</t>
  </si>
  <si>
    <t xml:space="preserve"> - 25C = -1750</t>
  </si>
  <si>
    <t>C = 70</t>
  </si>
  <si>
    <t>B = 10</t>
  </si>
  <si>
    <t>Příklad 1 - Výroba výukových sad pro základní operace s SMD součástkami</t>
  </si>
  <si>
    <t>Příklad 1 - Výroba výukových sad pro základní operace s SMD součástkami - Grafické řešení v prostoru řešení</t>
  </si>
  <si>
    <t>Příklad 1 - Výroba výukových sad pro základní operace s SMD součástkami - Grafické řešení v prostoru požadavků</t>
  </si>
  <si>
    <t>ks sady A</t>
  </si>
  <si>
    <t>ks sady B</t>
  </si>
  <si>
    <t>ks sady C</t>
  </si>
  <si>
    <t>ks rezervy tranzist pouzder</t>
  </si>
  <si>
    <t>ks rezervy rezist pouzder</t>
  </si>
  <si>
    <t>ks rezervy integr obvodů</t>
  </si>
  <si>
    <t>ÚF</t>
  </si>
  <si>
    <t>Kč tržeb</t>
  </si>
  <si>
    <t>Interpretace výsledků</t>
  </si>
  <si>
    <t>nabaz</t>
  </si>
  <si>
    <t>baz</t>
  </si>
  <si>
    <t>nebaz</t>
  </si>
  <si>
    <t>… strukturní rozhodovací proměnná</t>
  </si>
  <si>
    <t>… nestrukturní doplňková proměnná typu rezerva</t>
  </si>
  <si>
    <t>a</t>
  </si>
  <si>
    <t>c</t>
  </si>
  <si>
    <t>vektory dle jednotkových cen</t>
  </si>
  <si>
    <t>X (omez1)</t>
  </si>
  <si>
    <t>Y (omez3)</t>
  </si>
  <si>
    <t xml:space="preserve"> + nek</t>
  </si>
  <si>
    <r>
      <t>Optimální řešení: vektory</t>
    </r>
    <r>
      <rPr>
        <b/>
        <sz val="11"/>
        <color theme="1"/>
        <rFont val="Calibri"/>
        <family val="2"/>
        <charset val="238"/>
        <scheme val="minor"/>
      </rPr>
      <t xml:space="preserve"> b</t>
    </r>
    <r>
      <rPr>
        <sz val="11"/>
        <color theme="1"/>
        <rFont val="Calibri"/>
        <family val="2"/>
        <charset val="238"/>
        <scheme val="minor"/>
      </rPr>
      <t xml:space="preserve"> a</t>
    </r>
    <r>
      <rPr>
        <b/>
        <sz val="11"/>
        <color theme="1"/>
        <rFont val="Calibri"/>
        <family val="2"/>
        <charset val="238"/>
        <scheme val="minor"/>
      </rPr>
      <t xml:space="preserve"> c</t>
    </r>
  </si>
  <si>
    <t>45B + 65C = 5000</t>
  </si>
  <si>
    <t>B + 2C = 150</t>
  </si>
  <si>
    <t>B = 150 -2C</t>
  </si>
  <si>
    <t>6750 - 90C + 65C =5000</t>
  </si>
  <si>
    <t>1750 = 25C</t>
  </si>
  <si>
    <t>souradnice 1</t>
  </si>
  <si>
    <t>souradnice 2</t>
  </si>
  <si>
    <t>libovolná hodnota ÚF</t>
  </si>
  <si>
    <t>pozor změna</t>
  </si>
  <si>
    <t>RHS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</si>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</sst>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charset val="238"/>
      <scheme val="minor"/>
    </font>
    <font>
      <b/>
      <u val="double"/>
      <sz val="16"/>
      <color theme="1"/>
      <name val="Calibri"/>
      <family val="2"/>
      <charset val="238"/>
      <scheme val="minor"/>
    </font>
    <font>
      <b/>
      <u/>
      <sz val="13"/>
      <color indexed="10"/>
      <name val="Calibri"/>
      <family val="2"/>
      <charset val="238"/>
      <scheme val="minor"/>
    </font>
    <font>
      <b/>
      <sz val="13"/>
      <color indexed="16"/>
      <name val="Calibri"/>
      <family val="2"/>
      <charset val="238"/>
      <scheme val="minor"/>
    </font>
    <font>
      <b/>
      <sz val="11"/>
      <color indexed="16"/>
      <name val="Calibri"/>
      <family val="2"/>
      <charset val="238"/>
      <scheme val="minor"/>
    </font>
    <font>
      <b/>
      <sz val="13"/>
      <color indexed="12"/>
      <name val="Calibri"/>
      <family val="2"/>
      <charset val="238"/>
      <scheme val="minor"/>
    </font>
    <font>
      <b/>
      <sz val="11"/>
      <color indexed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u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 style="thick">
        <color indexed="16"/>
      </right>
      <top/>
      <bottom/>
      <diagonal/>
    </border>
    <border>
      <left/>
      <right/>
      <top/>
      <bottom style="thick">
        <color indexed="16"/>
      </bottom>
      <diagonal/>
    </border>
    <border>
      <left/>
      <right/>
      <top style="thick">
        <color indexed="16"/>
      </top>
      <bottom style="double">
        <color indexed="16"/>
      </bottom>
      <diagonal/>
    </border>
    <border>
      <left/>
      <right style="thick">
        <color indexed="16"/>
      </right>
      <top style="thick">
        <color indexed="16"/>
      </top>
      <bottom style="double">
        <color indexed="16"/>
      </bottom>
      <diagonal/>
    </border>
    <border>
      <left style="thick">
        <color indexed="16"/>
      </left>
      <right style="medium">
        <color indexed="16"/>
      </right>
      <top style="thick">
        <color indexed="16"/>
      </top>
      <bottom style="double">
        <color indexed="16"/>
      </bottom>
      <diagonal/>
    </border>
    <border>
      <left style="thick">
        <color indexed="16"/>
      </left>
      <right style="medium">
        <color indexed="16"/>
      </right>
      <top/>
      <bottom/>
      <diagonal/>
    </border>
    <border>
      <left style="thick">
        <color indexed="16"/>
      </left>
      <right style="medium">
        <color indexed="16"/>
      </right>
      <top/>
      <bottom style="thick">
        <color indexed="16"/>
      </bottom>
      <diagonal/>
    </border>
    <border>
      <left style="medium">
        <color indexed="16"/>
      </left>
      <right style="thick">
        <color indexed="16"/>
      </right>
      <top style="thick">
        <color indexed="16"/>
      </top>
      <bottom style="double">
        <color indexed="16"/>
      </bottom>
      <diagonal/>
    </border>
    <border>
      <left style="medium">
        <color indexed="16"/>
      </left>
      <right style="thick">
        <color indexed="16"/>
      </right>
      <top/>
      <bottom/>
      <diagonal/>
    </border>
    <border>
      <left style="medium">
        <color indexed="16"/>
      </left>
      <right style="thick">
        <color indexed="16"/>
      </right>
      <top/>
      <bottom style="thick">
        <color indexed="16"/>
      </bottom>
      <diagonal/>
    </border>
    <border>
      <left/>
      <right/>
      <top/>
      <bottom style="thick">
        <color indexed="12"/>
      </bottom>
      <diagonal/>
    </border>
    <border>
      <left/>
      <right/>
      <top style="thick">
        <color indexed="12"/>
      </top>
      <bottom style="double">
        <color indexed="12"/>
      </bottom>
      <diagonal/>
    </border>
    <border>
      <left style="thick">
        <color indexed="12"/>
      </left>
      <right style="medium">
        <color indexed="12"/>
      </right>
      <top style="thick">
        <color indexed="12"/>
      </top>
      <bottom style="double">
        <color indexed="12"/>
      </bottom>
      <diagonal/>
    </border>
    <border>
      <left style="thick">
        <color indexed="12"/>
      </left>
      <right style="medium">
        <color indexed="12"/>
      </right>
      <top/>
      <bottom/>
      <diagonal/>
    </border>
    <border>
      <left style="thick">
        <color indexed="12"/>
      </left>
      <right style="medium">
        <color indexed="12"/>
      </right>
      <top/>
      <bottom style="thick">
        <color indexed="12"/>
      </bottom>
      <diagonal/>
    </border>
    <border>
      <left style="medium">
        <color indexed="12"/>
      </left>
      <right style="thick">
        <color indexed="12"/>
      </right>
      <top style="thick">
        <color indexed="12"/>
      </top>
      <bottom style="double">
        <color indexed="12"/>
      </bottom>
      <diagonal/>
    </border>
    <border>
      <left style="medium">
        <color indexed="12"/>
      </left>
      <right style="thick">
        <color indexed="12"/>
      </right>
      <top/>
      <bottom/>
      <diagonal/>
    </border>
    <border>
      <left style="medium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double">
        <color indexed="16"/>
      </bottom>
      <diagonal/>
    </border>
    <border>
      <left style="thick">
        <color indexed="16"/>
      </left>
      <right style="thick">
        <color indexed="16"/>
      </right>
      <top/>
      <bottom/>
      <diagonal/>
    </border>
    <border>
      <left style="thick">
        <color indexed="16"/>
      </left>
      <right style="thick">
        <color indexed="16"/>
      </right>
      <top style="double">
        <color indexed="16"/>
      </top>
      <bottom style="thick">
        <color indexed="16"/>
      </bottom>
      <diagonal/>
    </border>
    <border>
      <left/>
      <right style="thick">
        <color indexed="16"/>
      </right>
      <top style="double">
        <color indexed="16"/>
      </top>
      <bottom style="thick">
        <color indexed="16"/>
      </bottom>
      <diagonal/>
    </border>
    <border>
      <left/>
      <right/>
      <top style="double">
        <color indexed="16"/>
      </top>
      <bottom style="thick">
        <color indexed="1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3" fontId="0" fillId="0" borderId="0" xfId="0" applyNumberForma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3" fontId="0" fillId="2" borderId="0" xfId="0" applyNumberFormat="1" applyFill="1" applyAlignment="1">
      <alignment horizontal="center"/>
    </xf>
    <xf numFmtId="13" fontId="0" fillId="0" borderId="0" xfId="0" applyNumberFormat="1"/>
    <xf numFmtId="13" fontId="0" fillId="0" borderId="25" xfId="0" applyNumberFormat="1" applyBorder="1" applyAlignment="1">
      <alignment horizontal="center"/>
    </xf>
    <xf numFmtId="13" fontId="0" fillId="2" borderId="0" xfId="0" applyNumberFormat="1" applyFill="1"/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27" xfId="0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30" xfId="0" applyBorder="1" applyAlignment="1">
      <alignment horizontal="center"/>
    </xf>
    <xf numFmtId="13" fontId="0" fillId="2" borderId="29" xfId="0" applyNumberFormat="1" applyFill="1" applyBorder="1" applyAlignment="1">
      <alignment horizontal="center"/>
    </xf>
    <xf numFmtId="13" fontId="0" fillId="0" borderId="29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13" fontId="0" fillId="2" borderId="32" xfId="0" applyNumberFormat="1" applyFill="1" applyBorder="1" applyAlignment="1">
      <alignment horizontal="center"/>
    </xf>
    <xf numFmtId="13" fontId="0" fillId="0" borderId="32" xfId="0" applyNumberFormat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0" borderId="0" xfId="0" applyFont="1" applyAlignment="1">
      <alignment horizontal="center" vertical="center"/>
    </xf>
    <xf numFmtId="0" fontId="7" fillId="0" borderId="34" xfId="0" applyFont="1" applyBorder="1"/>
    <xf numFmtId="0" fontId="10" fillId="0" borderId="0" xfId="0" applyFont="1"/>
    <xf numFmtId="1" fontId="0" fillId="0" borderId="3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11" fillId="0" borderId="0" xfId="0" applyNumberFormat="1" applyFont="1"/>
    <xf numFmtId="0" fontId="7" fillId="5" borderId="0" xfId="0" applyFont="1" applyFill="1" applyAlignment="1">
      <alignment horizontal="center"/>
    </xf>
    <xf numFmtId="164" fontId="0" fillId="0" borderId="0" xfId="0" applyNumberFormat="1"/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0" fillId="2" borderId="0" xfId="0" applyFont="1" applyFill="1"/>
    <xf numFmtId="0" fontId="0" fillId="6" borderId="0" xfId="0" applyFill="1" applyAlignment="1">
      <alignment horizontal="center"/>
    </xf>
    <xf numFmtId="2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4" borderId="34" xfId="0" applyFill="1" applyBorder="1"/>
    <xf numFmtId="0" fontId="10" fillId="4" borderId="0" xfId="0" applyFont="1" applyFill="1"/>
    <xf numFmtId="0" fontId="0" fillId="4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12" fillId="0" borderId="0" xfId="0" applyFont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7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10" borderId="0" xfId="0" applyFill="1"/>
    <xf numFmtId="0" fontId="0" fillId="11" borderId="0" xfId="0" applyFill="1"/>
    <xf numFmtId="0" fontId="1" fillId="11" borderId="0" xfId="0" applyFont="1" applyFill="1"/>
    <xf numFmtId="0" fontId="2" fillId="11" borderId="0" xfId="0" applyFont="1" applyFill="1"/>
    <xf numFmtId="0" fontId="3" fillId="11" borderId="0" xfId="0" applyFont="1" applyFill="1"/>
    <xf numFmtId="0" fontId="5" fillId="11" borderId="0" xfId="0" applyFont="1" applyFill="1"/>
    <xf numFmtId="0" fontId="4" fillId="11" borderId="5" xfId="0" applyFont="1" applyFill="1" applyBorder="1"/>
    <xf numFmtId="0" fontId="4" fillId="11" borderId="3" xfId="0" applyFont="1" applyFill="1" applyBorder="1"/>
    <xf numFmtId="0" fontId="4" fillId="11" borderId="8" xfId="0" applyFont="1" applyFill="1" applyBorder="1"/>
    <xf numFmtId="0" fontId="6" fillId="11" borderId="13" xfId="0" applyFont="1" applyFill="1" applyBorder="1"/>
    <xf numFmtId="0" fontId="6" fillId="11" borderId="12" xfId="0" applyFont="1" applyFill="1" applyBorder="1"/>
    <xf numFmtId="0" fontId="6" fillId="11" borderId="16" xfId="0" applyFont="1" applyFill="1" applyBorder="1"/>
    <xf numFmtId="0" fontId="0" fillId="11" borderId="6" xfId="0" applyFill="1" applyBorder="1"/>
    <xf numFmtId="0" fontId="0" fillId="11" borderId="9" xfId="0" applyFill="1" applyBorder="1"/>
    <xf numFmtId="0" fontId="0" fillId="11" borderId="14" xfId="0" applyFill="1" applyBorder="1"/>
    <xf numFmtId="0" fontId="0" fillId="11" borderId="17" xfId="0" applyFill="1" applyBorder="1"/>
    <xf numFmtId="0" fontId="0" fillId="11" borderId="7" xfId="0" applyFill="1" applyBorder="1"/>
    <xf numFmtId="0" fontId="0" fillId="11" borderId="2" xfId="0" applyFill="1" applyBorder="1"/>
    <xf numFmtId="0" fontId="0" fillId="11" borderId="10" xfId="0" applyFill="1" applyBorder="1"/>
    <xf numFmtId="0" fontId="0" fillId="11" borderId="15" xfId="0" applyFill="1" applyBorder="1"/>
    <xf numFmtId="0" fontId="0" fillId="11" borderId="11" xfId="0" applyFill="1" applyBorder="1"/>
    <xf numFmtId="0" fontId="0" fillId="11" borderId="18" xfId="0" applyFill="1" applyBorder="1"/>
    <xf numFmtId="0" fontId="4" fillId="11" borderId="19" xfId="0" applyFont="1" applyFill="1" applyBorder="1"/>
    <xf numFmtId="0" fontId="4" fillId="11" borderId="4" xfId="0" applyFont="1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20" xfId="0" applyFill="1" applyBorder="1"/>
    <xf numFmtId="0" fontId="0" fillId="11" borderId="1" xfId="0" applyFill="1" applyBorder="1"/>
    <xf numFmtId="0" fontId="0" fillId="11" borderId="21" xfId="0" applyFill="1" applyBorder="1"/>
    <xf numFmtId="0" fontId="0" fillId="11" borderId="22" xfId="0" applyFill="1" applyBorder="1"/>
    <xf numFmtId="0" fontId="0" fillId="11" borderId="23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Prostor řešení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'Grafické řeš sady BC'!$J$8</c:f>
              <c:strCache>
                <c:ptCount val="1"/>
                <c:pt idx="0">
                  <c:v>omez1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'Grafické řeš sady BC'!$K$9:$L$9</c:f>
              <c:numCache>
                <c:formatCode>General</c:formatCode>
                <c:ptCount val="2"/>
                <c:pt idx="0">
                  <c:v>111.11111111111111</c:v>
                </c:pt>
                <c:pt idx="1">
                  <c:v>0</c:v>
                </c:pt>
              </c:numCache>
            </c:numRef>
          </c:xVal>
          <c:yVal>
            <c:numRef>
              <c:f>'Grafické řeš sady BC'!$K$10:$L$10</c:f>
              <c:numCache>
                <c:formatCode>General</c:formatCode>
                <c:ptCount val="2"/>
                <c:pt idx="0">
                  <c:v>0</c:v>
                </c:pt>
                <c:pt idx="1">
                  <c:v>76.92307692307692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7-4A17-9BA8-E51E04B23AF8}"/>
            </c:ext>
          </c:extLst>
        </c:ser>
        <c:ser>
          <c:idx val="1"/>
          <c:order val="1"/>
          <c:tx>
            <c:strRef>
              <c:f>'Grafické řeš sady BC'!$J$11</c:f>
              <c:strCache>
                <c:ptCount val="1"/>
                <c:pt idx="0">
                  <c:v>omez2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'Grafické řeš sady BC'!$K$12:$K$13</c:f>
              <c:numCache>
                <c:formatCode>General</c:formatCode>
                <c:ptCount val="2"/>
                <c:pt idx="0">
                  <c:v>83.333333333333329</c:v>
                </c:pt>
                <c:pt idx="1">
                  <c:v>0</c:v>
                </c:pt>
              </c:numCache>
            </c:numRef>
          </c:xVal>
          <c:yVal>
            <c:numRef>
              <c:f>'Grafické řeš sady BC'!$L$12:$L$13</c:f>
              <c:numCache>
                <c:formatCode>General</c:formatCode>
                <c:ptCount val="2"/>
                <c:pt idx="0">
                  <c:v>0</c:v>
                </c:pt>
                <c:pt idx="1">
                  <c:v>83.333333333333329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17-4A17-9BA8-E51E04B23AF8}"/>
            </c:ext>
          </c:extLst>
        </c:ser>
        <c:ser>
          <c:idx val="2"/>
          <c:order val="2"/>
          <c:tx>
            <c:strRef>
              <c:f>'Grafické řeš sady BC'!$J$14</c:f>
              <c:strCache>
                <c:ptCount val="1"/>
                <c:pt idx="0">
                  <c:v>omez3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'Grafické řeš sady BC'!$K$15:$K$16</c:f>
              <c:numCache>
                <c:formatCode>General</c:formatCode>
                <c:ptCount val="2"/>
                <c:pt idx="0">
                  <c:v>150</c:v>
                </c:pt>
                <c:pt idx="1">
                  <c:v>0</c:v>
                </c:pt>
              </c:numCache>
            </c:numRef>
          </c:xVal>
          <c:yVal>
            <c:numRef>
              <c:f>'Grafické řeš sady BC'!$L$15:$L$16</c:f>
              <c:numCache>
                <c:formatCode>General</c:formatCode>
                <c:ptCount val="2"/>
                <c:pt idx="0">
                  <c:v>0</c:v>
                </c:pt>
                <c:pt idx="1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17-4A17-9BA8-E51E04B23AF8}"/>
            </c:ext>
          </c:extLst>
        </c:ser>
        <c:ser>
          <c:idx val="3"/>
          <c:order val="3"/>
          <c:tx>
            <c:strRef>
              <c:f>'Grafické řeš sady BC'!$J$17</c:f>
              <c:strCache>
                <c:ptCount val="1"/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017-4A17-9BA8-E51E04B23AF8}"/>
              </c:ext>
            </c:extLst>
          </c:dPt>
          <c:xVal>
            <c:numRef>
              <c:f>'Grafické řeš sady BC'!$K$18:$K$19</c:f>
              <c:numCache>
                <c:formatCode>General</c:formatCode>
                <c:ptCount val="2"/>
                <c:pt idx="0">
                  <c:v>200</c:v>
                </c:pt>
                <c:pt idx="1">
                  <c:v>0</c:v>
                </c:pt>
              </c:numCache>
            </c:numRef>
          </c:xVal>
          <c:yVal>
            <c:numRef>
              <c:f>'Grafické řeš sady BC'!$L$18:$L$19</c:f>
              <c:numCache>
                <c:formatCode>General</c:formatCode>
                <c:ptCount val="2"/>
                <c:pt idx="0">
                  <c:v>0</c:v>
                </c:pt>
                <c:pt idx="1">
                  <c:v>133.33333333333334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17-4A17-9BA8-E51E04B23AF8}"/>
            </c:ext>
          </c:extLst>
        </c:ser>
        <c:ser>
          <c:idx val="4"/>
          <c:order val="4"/>
          <c:tx>
            <c:strRef>
              <c:f>'Grafické řeš sady BC'!$J$20</c:f>
              <c:strCache>
                <c:ptCount val="1"/>
                <c:pt idx="0">
                  <c:v>MAX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'Grafické řeš sady BC'!$K$21:$K$22</c:f>
              <c:numCache>
                <c:formatCode>General</c:formatCode>
                <c:ptCount val="2"/>
                <c:pt idx="0">
                  <c:v>115</c:v>
                </c:pt>
                <c:pt idx="1">
                  <c:v>0</c:v>
                </c:pt>
              </c:numCache>
            </c:numRef>
          </c:xVal>
          <c:yVal>
            <c:numRef>
              <c:f>'Grafické řeš sady BC'!$L$21:$L$22</c:f>
              <c:numCache>
                <c:formatCode>General</c:formatCode>
                <c:ptCount val="2"/>
                <c:pt idx="0">
                  <c:v>0</c:v>
                </c:pt>
                <c:pt idx="1">
                  <c:v>76.666666666666671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17-4A17-9BA8-E51E04B23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813368"/>
        <c:axId val="638810848"/>
      </c:scatterChart>
      <c:valAx>
        <c:axId val="63881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38810848"/>
        <c:crosses val="autoZero"/>
        <c:crossBetween val="midCat"/>
      </c:valAx>
      <c:valAx>
        <c:axId val="63881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38813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05396123962337"/>
          <c:y val="0.12642270048169144"/>
          <c:w val="9.7650649393511452E-2"/>
          <c:h val="0.31080360579550365"/>
        </c:manualLayout>
      </c:layout>
      <c:overlay val="0"/>
      <c:spPr>
        <a:solidFill>
          <a:schemeClr val="bg1"/>
        </a:solidFill>
        <a:ln>
          <a:solidFill>
            <a:srgbClr val="FF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Směr - Vektor požadavků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'Grafické řeš omez 13'!$D$26:$F$26</c:f>
              <c:numCache>
                <c:formatCode>General</c:formatCode>
                <c:ptCount val="3"/>
                <c:pt idx="0">
                  <c:v>5</c:v>
                </c:pt>
                <c:pt idx="1">
                  <c:v>0.5</c:v>
                </c:pt>
                <c:pt idx="2">
                  <c:v>0.33333333333333331</c:v>
                </c:pt>
              </c:numCache>
            </c:numRef>
          </c:xVal>
          <c:yVal>
            <c:numRef>
              <c:f>'Grafické řeš omez 13'!$D$27:$F$27</c:f>
              <c:numCache>
                <c:formatCode>General</c:formatCode>
                <c:ptCount val="3"/>
                <c:pt idx="0">
                  <c:v>0.15</c:v>
                </c:pt>
                <c:pt idx="1">
                  <c:v>1.4999999999999999E-2</c:v>
                </c:pt>
                <c:pt idx="2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8-4281-811F-4CC3D8722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580496"/>
        <c:axId val="559911312"/>
      </c:scatterChart>
      <c:valAx>
        <c:axId val="34058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9911312"/>
        <c:crosses val="autoZero"/>
        <c:crossBetween val="midCat"/>
      </c:valAx>
      <c:valAx>
        <c:axId val="55991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4058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Prostor požadavků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'Grafické řeš omez 13'!$E$7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('Grafické řeš omez 13'!$E$10,'Grafické řeš omez 13'!$E$8)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0.46666666666666667</c:v>
                </c:pt>
              </c:numCache>
            </c:numRef>
          </c:xVal>
          <c:yVal>
            <c:numRef>
              <c:f>('Grafické řeš omez 13'!$E$11,'Grafické řeš omez 13'!$E$9)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1.1111111111111112E-2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B-432D-A880-7DBE7E583D28}"/>
            </c:ext>
          </c:extLst>
        </c:ser>
        <c:ser>
          <c:idx val="1"/>
          <c:order val="1"/>
          <c:tx>
            <c:strRef>
              <c:f>'Grafické řeš omez 13'!$F$7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('Grafické řeš omez 13'!$F$8,'Grafické řeš omez 13'!$F$10)</c:f>
              <c:numCache>
                <c:formatCode>General</c:formatCode>
                <c:ptCount val="2"/>
                <c:pt idx="0" formatCode="0.00">
                  <c:v>0.45</c:v>
                </c:pt>
                <c:pt idx="1">
                  <c:v>0</c:v>
                </c:pt>
              </c:numCache>
            </c:numRef>
          </c:xVal>
          <c:yVal>
            <c:numRef>
              <c:f>('Grafické řeš omez 13'!$F$9,'Grafické řeš omez 13'!$F$11)</c:f>
              <c:numCache>
                <c:formatCode>General</c:formatCode>
                <c:ptCount val="2"/>
                <c:pt idx="0" formatCode="0.000">
                  <c:v>0.01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9B-432D-A880-7DBE7E583D28}"/>
            </c:ext>
          </c:extLst>
        </c:ser>
        <c:ser>
          <c:idx val="2"/>
          <c:order val="2"/>
          <c:tx>
            <c:strRef>
              <c:f>'Grafické řeš omez 13'!$G$7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('Grafické řeš omez 13'!$G$8,'Grafické řeš omez 13'!$G$10)</c:f>
              <c:numCache>
                <c:formatCode>General</c:formatCode>
                <c:ptCount val="2"/>
                <c:pt idx="0" formatCode="0.00">
                  <c:v>0.43333333333333335</c:v>
                </c:pt>
                <c:pt idx="1">
                  <c:v>0</c:v>
                </c:pt>
              </c:numCache>
            </c:numRef>
          </c:xVal>
          <c:yVal>
            <c:numRef>
              <c:f>('Grafické řeš omez 13'!$G$9,'Grafické řeš omez 13'!$G$11)</c:f>
              <c:numCache>
                <c:formatCode>General</c:formatCode>
                <c:ptCount val="2"/>
                <c:pt idx="0" formatCode="0.000">
                  <c:v>1.3333333333333334E-2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9B-432D-A880-7DBE7E583D28}"/>
            </c:ext>
          </c:extLst>
        </c:ser>
        <c:ser>
          <c:idx val="3"/>
          <c:order val="3"/>
          <c:tx>
            <c:strRef>
              <c:f>'Grafické řeš omez 13'!$K$7</c:f>
              <c:strCache>
                <c:ptCount val="1"/>
                <c:pt idx="0">
                  <c:v>RHS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('Grafické řeš omez 13'!$K$8,'Grafické řeš omez 13'!$K$10)</c:f>
              <c:numCache>
                <c:formatCode>General</c:formatCode>
                <c:ptCount val="2"/>
                <c:pt idx="0" formatCode="0.00">
                  <c:v>0.625</c:v>
                </c:pt>
                <c:pt idx="1">
                  <c:v>0</c:v>
                </c:pt>
              </c:numCache>
            </c:numRef>
          </c:xVal>
          <c:yVal>
            <c:numRef>
              <c:f>('Grafické řeš omez 13'!$K$9,'Grafické řeš omez 13'!$K$11)</c:f>
              <c:numCache>
                <c:formatCode>General</c:formatCode>
                <c:ptCount val="2"/>
                <c:pt idx="0" formatCode="0.000">
                  <c:v>1.8749999999999999E-2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9B-432D-A880-7DBE7E583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930624"/>
        <c:axId val="1408931584"/>
      </c:scatterChart>
      <c:valAx>
        <c:axId val="140893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08931584"/>
        <c:crosses val="autoZero"/>
        <c:crossBetween val="midCat"/>
      </c:valAx>
      <c:valAx>
        <c:axId val="140893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408930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ysDot"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106681</xdr:colOff>
      <xdr:row>8</xdr:row>
      <xdr:rowOff>72390</xdr:rowOff>
    </xdr:from>
    <xdr:to>
      <xdr:col>29</xdr:col>
      <xdr:colOff>587376</xdr:colOff>
      <xdr:row>30</xdr:row>
      <xdr:rowOff>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3DC6D17A-D7D8-2241-EB83-DEB2C3BA4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28</xdr:row>
      <xdr:rowOff>42862</xdr:rowOff>
    </xdr:from>
    <xdr:to>
      <xdr:col>8</xdr:col>
      <xdr:colOff>142875</xdr:colOff>
      <xdr:row>42</xdr:row>
      <xdr:rowOff>119062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37188407-00CF-4485-A2E8-00C3DD0AA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475</xdr:colOff>
      <xdr:row>8</xdr:row>
      <xdr:rowOff>76390</xdr:rowOff>
    </xdr:from>
    <xdr:to>
      <xdr:col>28</xdr:col>
      <xdr:colOff>233009</xdr:colOff>
      <xdr:row>31</xdr:row>
      <xdr:rowOff>106469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596D88E0-EA60-D041-7130-52814BAD1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238125</xdr:colOff>
      <xdr:row>17</xdr:row>
      <xdr:rowOff>63500</xdr:rowOff>
    </xdr:from>
    <xdr:to>
      <xdr:col>23</xdr:col>
      <xdr:colOff>63500</xdr:colOff>
      <xdr:row>20</xdr:row>
      <xdr:rowOff>117929</xdr:rowOff>
    </xdr:to>
    <xdr:cxnSp macro="">
      <xdr:nvCxnSpPr>
        <xdr:cNvPr id="5" name="Přímá spojnice 4">
          <a:extLst>
            <a:ext uri="{FF2B5EF4-FFF2-40B4-BE49-F238E27FC236}">
              <a16:creationId xmlns:a16="http://schemas.microsoft.com/office/drawing/2014/main" id="{6612DEA2-3692-1F7D-E270-BB8EA3F08643}"/>
            </a:ext>
          </a:extLst>
        </xdr:cNvPr>
        <xdr:cNvCxnSpPr/>
      </xdr:nvCxnSpPr>
      <xdr:spPr>
        <a:xfrm>
          <a:off x="10929938" y="3302000"/>
          <a:ext cx="142875" cy="625929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0.5516</cdr:x>
      <cdr:y>0.37895</cdr:y>
    </cdr:from>
    <cdr:to>
      <cdr:x>0.58999</cdr:x>
      <cdr:y>0.47218</cdr:y>
    </cdr:to>
    <cdr:cxnSp macro="">
      <cdr:nvCxnSpPr>
        <cdr:cNvPr id="2" name="Přímá spojnice 1">
          <a:extLst xmlns:a="http://schemas.openxmlformats.org/drawingml/2006/main">
            <a:ext uri="{FF2B5EF4-FFF2-40B4-BE49-F238E27FC236}">
              <a16:creationId xmlns:a16="http://schemas.microsoft.com/office/drawing/2014/main" id="{6612DEA2-3692-1F7D-E270-BB8EA3F08643}"/>
            </a:ext>
          </a:extLst>
        </cdr:cNvPr>
        <cdr:cNvCxnSpPr/>
      </cdr:nvCxnSpPr>
      <cdr:spPr>
        <a:xfrm xmlns:a="http://schemas.openxmlformats.org/drawingml/2006/main">
          <a:off x="3079275" y="1677798"/>
          <a:ext cx="214312" cy="41275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95000"/>
              <a:lumOff val="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showGridLines="0" workbookViewId="0">
      <selection activeCell="R28" sqref="R28"/>
    </sheetView>
  </sheetViews>
  <sheetFormatPr defaultRowHeight="15" x14ac:dyDescent="0.25"/>
  <cols>
    <col min="3" max="3" width="9.140625" style="1" customWidth="1"/>
    <col min="4" max="4" width="15.85546875" style="1" customWidth="1"/>
    <col min="5" max="8" width="9.28515625" style="1" bestFit="1" customWidth="1"/>
    <col min="9" max="9" width="12.28515625" style="1" customWidth="1"/>
    <col min="10" max="10" width="9.28515625" style="1" bestFit="1" customWidth="1"/>
    <col min="11" max="11" width="10" style="1" bestFit="1" customWidth="1"/>
    <col min="12" max="12" width="9.140625" style="1"/>
    <col min="16" max="17" width="5.7109375" customWidth="1"/>
  </cols>
  <sheetData>
    <row r="1" spans="1:17" x14ac:dyDescent="0.25">
      <c r="A1" s="33" t="s">
        <v>48</v>
      </c>
    </row>
    <row r="2" spans="1:17" x14ac:dyDescent="0.25">
      <c r="C2" s="1" t="s">
        <v>29</v>
      </c>
      <c r="D2" s="1" t="s">
        <v>32</v>
      </c>
      <c r="E2" s="1">
        <v>90</v>
      </c>
      <c r="F2" s="1">
        <v>100</v>
      </c>
      <c r="G2" s="1">
        <v>150</v>
      </c>
    </row>
    <row r="3" spans="1:17" x14ac:dyDescent="0.25">
      <c r="E3" s="1" t="s">
        <v>0</v>
      </c>
      <c r="F3" s="1" t="s">
        <v>1</v>
      </c>
      <c r="G3" s="1" t="s">
        <v>2</v>
      </c>
      <c r="H3" s="1" t="s">
        <v>3</v>
      </c>
      <c r="I3" s="10" t="s">
        <v>20</v>
      </c>
    </row>
    <row r="4" spans="1:17" x14ac:dyDescent="0.25">
      <c r="C4" s="11" t="s">
        <v>26</v>
      </c>
      <c r="D4" s="1" t="s">
        <v>24</v>
      </c>
      <c r="E4" s="1">
        <v>40</v>
      </c>
      <c r="F4" s="1">
        <v>45</v>
      </c>
      <c r="G4" s="1">
        <v>65</v>
      </c>
      <c r="H4" s="1" t="s">
        <v>22</v>
      </c>
      <c r="I4" s="1">
        <v>5000</v>
      </c>
      <c r="J4" s="1" t="s">
        <v>33</v>
      </c>
    </row>
    <row r="5" spans="1:17" x14ac:dyDescent="0.25">
      <c r="C5" s="11" t="s">
        <v>27</v>
      </c>
      <c r="D5" s="1" t="s">
        <v>25</v>
      </c>
      <c r="E5" s="1">
        <v>20</v>
      </c>
      <c r="F5" s="1">
        <v>12</v>
      </c>
      <c r="G5" s="1">
        <v>12</v>
      </c>
      <c r="H5" s="1" t="s">
        <v>22</v>
      </c>
      <c r="I5" s="1">
        <v>1000</v>
      </c>
      <c r="J5" s="1" t="s">
        <v>33</v>
      </c>
    </row>
    <row r="6" spans="1:17" x14ac:dyDescent="0.25">
      <c r="C6" s="11" t="s">
        <v>28</v>
      </c>
      <c r="D6" s="1" t="s">
        <v>23</v>
      </c>
      <c r="E6" s="1">
        <v>1</v>
      </c>
      <c r="F6" s="1">
        <v>1</v>
      </c>
      <c r="G6" s="1">
        <v>2</v>
      </c>
      <c r="H6" s="1" t="s">
        <v>22</v>
      </c>
      <c r="I6" s="1">
        <v>150</v>
      </c>
      <c r="J6" s="1" t="s">
        <v>33</v>
      </c>
    </row>
    <row r="8" spans="1:17" x14ac:dyDescent="0.25">
      <c r="C8" s="10" t="s">
        <v>30</v>
      </c>
    </row>
    <row r="9" spans="1:17" x14ac:dyDescent="0.25">
      <c r="E9" s="1">
        <f>E2</f>
        <v>90</v>
      </c>
      <c r="F9" s="1">
        <f t="shared" ref="F9:G9" si="0">F2</f>
        <v>100</v>
      </c>
      <c r="G9" s="1">
        <f t="shared" si="0"/>
        <v>150</v>
      </c>
      <c r="H9" s="1">
        <v>0</v>
      </c>
      <c r="I9" s="1">
        <v>0</v>
      </c>
      <c r="J9" s="1">
        <v>0</v>
      </c>
      <c r="M9" s="1"/>
    </row>
    <row r="10" spans="1:17" x14ac:dyDescent="0.25">
      <c r="C10" s="53" t="s">
        <v>37</v>
      </c>
      <c r="D10" s="53"/>
      <c r="E10" s="12" t="s">
        <v>14</v>
      </c>
      <c r="F10" s="12" t="s">
        <v>15</v>
      </c>
      <c r="G10" s="12" t="s">
        <v>16</v>
      </c>
      <c r="H10" s="12" t="s">
        <v>17</v>
      </c>
      <c r="I10" s="12" t="s">
        <v>18</v>
      </c>
      <c r="J10" s="12" t="s">
        <v>19</v>
      </c>
      <c r="K10" s="13" t="s">
        <v>20</v>
      </c>
      <c r="L10" s="12" t="s">
        <v>21</v>
      </c>
      <c r="M10" s="1"/>
    </row>
    <row r="11" spans="1:17" x14ac:dyDescent="0.25">
      <c r="C11" s="1">
        <f>H9</f>
        <v>0</v>
      </c>
      <c r="D11" s="1" t="str">
        <f>H10</f>
        <v>d1</v>
      </c>
      <c r="E11" s="14">
        <f>E4</f>
        <v>40</v>
      </c>
      <c r="F11" s="1">
        <f t="shared" ref="F11:G11" si="1">F4</f>
        <v>45</v>
      </c>
      <c r="G11" s="2">
        <f t="shared" si="1"/>
        <v>65</v>
      </c>
      <c r="H11" s="1">
        <v>1</v>
      </c>
      <c r="I11" s="1">
        <v>0</v>
      </c>
      <c r="J11" s="1">
        <v>0</v>
      </c>
      <c r="K11" s="20">
        <f>I4</f>
        <v>5000</v>
      </c>
      <c r="L11" s="3">
        <f>K11/G11</f>
        <v>76.92307692307692</v>
      </c>
      <c r="M11" s="1"/>
      <c r="P11" s="1" t="str">
        <f t="array" ref="P11:P16">TRANSPOSE(E10:J10)</f>
        <v>x1</v>
      </c>
      <c r="Q11" t="s">
        <v>63</v>
      </c>
    </row>
    <row r="12" spans="1:17" x14ac:dyDescent="0.25">
      <c r="C12" s="1">
        <f>I9</f>
        <v>0</v>
      </c>
      <c r="D12" s="1" t="str">
        <f>I10</f>
        <v>d2</v>
      </c>
      <c r="E12" s="15">
        <f t="shared" ref="E12:G12" si="2">E5</f>
        <v>20</v>
      </c>
      <c r="F12" s="1">
        <f t="shared" si="2"/>
        <v>12</v>
      </c>
      <c r="G12" s="2">
        <f t="shared" si="2"/>
        <v>12</v>
      </c>
      <c r="H12" s="1">
        <v>0</v>
      </c>
      <c r="I12" s="1">
        <v>1</v>
      </c>
      <c r="J12" s="1">
        <v>0</v>
      </c>
      <c r="K12" s="21">
        <f>I5</f>
        <v>1000</v>
      </c>
      <c r="L12" s="3">
        <f t="shared" ref="L12:L13" si="3">K12/G12</f>
        <v>83.333333333333329</v>
      </c>
      <c r="M12" s="1"/>
      <c r="P12" s="1" t="str">
        <v>x2</v>
      </c>
      <c r="Q12" t="s">
        <v>63</v>
      </c>
    </row>
    <row r="13" spans="1:17" ht="15.75" thickBot="1" x14ac:dyDescent="0.3">
      <c r="C13" s="1">
        <f>J9</f>
        <v>0</v>
      </c>
      <c r="D13" s="1" t="str">
        <f>J10</f>
        <v>d3</v>
      </c>
      <c r="E13" s="16">
        <f t="shared" ref="E13:G13" si="4">E6</f>
        <v>1</v>
      </c>
      <c r="F13" s="2">
        <f t="shared" si="4"/>
        <v>1</v>
      </c>
      <c r="G13" s="2">
        <f t="shared" si="4"/>
        <v>2</v>
      </c>
      <c r="H13" s="2">
        <v>0</v>
      </c>
      <c r="I13" s="2">
        <v>0</v>
      </c>
      <c r="J13" s="2">
        <v>1</v>
      </c>
      <c r="K13" s="22">
        <f>I6</f>
        <v>150</v>
      </c>
      <c r="L13" s="3">
        <f t="shared" si="3"/>
        <v>75</v>
      </c>
      <c r="M13" s="1"/>
      <c r="P13" s="1" t="str">
        <v>x3</v>
      </c>
      <c r="Q13" t="s">
        <v>63</v>
      </c>
    </row>
    <row r="14" spans="1:17" ht="15.75" thickBot="1" x14ac:dyDescent="0.3">
      <c r="C14" s="51" t="s">
        <v>13</v>
      </c>
      <c r="D14" s="52"/>
      <c r="E14" s="17">
        <f>SUMPRODUCT(E11:E13,$C11:$C13)-E$9</f>
        <v>-90</v>
      </c>
      <c r="F14" s="4">
        <f t="shared" ref="F14:J14" si="5">SUMPRODUCT(F11:F13,$C11:$C13)-F$9</f>
        <v>-100</v>
      </c>
      <c r="G14" s="4">
        <f t="shared" si="5"/>
        <v>-150</v>
      </c>
      <c r="H14" s="4">
        <f t="shared" si="5"/>
        <v>0</v>
      </c>
      <c r="I14" s="4">
        <f t="shared" si="5"/>
        <v>0</v>
      </c>
      <c r="J14" s="4">
        <f t="shared" si="5"/>
        <v>0</v>
      </c>
      <c r="K14" s="23">
        <f>SUMPRODUCT(K11:K13,$C11:$C13)</f>
        <v>0</v>
      </c>
      <c r="L14" s="5"/>
      <c r="M14" s="1"/>
      <c r="P14" s="1" t="str">
        <v>d1</v>
      </c>
      <c r="Q14" t="s">
        <v>64</v>
      </c>
    </row>
    <row r="15" spans="1:17" x14ac:dyDescent="0.25">
      <c r="C15" s="1">
        <f>H9</f>
        <v>0</v>
      </c>
      <c r="D15" s="1" t="str">
        <f>H10</f>
        <v>d1</v>
      </c>
      <c r="E15" s="18">
        <f>E11+E17*(-$G$11)</f>
        <v>7.5</v>
      </c>
      <c r="F15" s="6">
        <f t="shared" ref="F15:K15" si="6">F11+F17*(-$G$11)</f>
        <v>12.5</v>
      </c>
      <c r="G15" s="6">
        <f t="shared" si="6"/>
        <v>0</v>
      </c>
      <c r="H15" s="6">
        <f t="shared" si="6"/>
        <v>1</v>
      </c>
      <c r="I15" s="6">
        <f t="shared" si="6"/>
        <v>0</v>
      </c>
      <c r="J15" s="6">
        <f t="shared" si="6"/>
        <v>-32.5</v>
      </c>
      <c r="K15" s="24">
        <f t="shared" si="6"/>
        <v>125</v>
      </c>
      <c r="L15" s="3">
        <f>K15/F15</f>
        <v>10</v>
      </c>
      <c r="M15" s="1"/>
      <c r="P15" s="1" t="str">
        <v>d2</v>
      </c>
      <c r="Q15" t="s">
        <v>64</v>
      </c>
    </row>
    <row r="16" spans="1:17" x14ac:dyDescent="0.25">
      <c r="C16" s="1">
        <f>I9</f>
        <v>0</v>
      </c>
      <c r="D16" s="1" t="str">
        <f>I10</f>
        <v>d2</v>
      </c>
      <c r="E16" s="19">
        <f>E12+E17*(-$G$12)</f>
        <v>14</v>
      </c>
      <c r="F16" s="6">
        <f t="shared" ref="F16:K16" si="7">F12+F17*(-$G$12)</f>
        <v>6</v>
      </c>
      <c r="G16" s="3">
        <f t="shared" si="7"/>
        <v>0</v>
      </c>
      <c r="H16" s="3">
        <f t="shared" si="7"/>
        <v>0</v>
      </c>
      <c r="I16" s="3">
        <f t="shared" si="7"/>
        <v>1</v>
      </c>
      <c r="J16" s="3">
        <f t="shared" si="7"/>
        <v>-6</v>
      </c>
      <c r="K16" s="25">
        <f t="shared" si="7"/>
        <v>100</v>
      </c>
      <c r="L16" s="3">
        <f t="shared" ref="L16:L17" si="8">K16/F16</f>
        <v>16.666666666666668</v>
      </c>
      <c r="M16" s="1"/>
      <c r="P16" s="1" t="str">
        <v>d3</v>
      </c>
      <c r="Q16" t="s">
        <v>64</v>
      </c>
    </row>
    <row r="17" spans="3:19" ht="15.75" thickBot="1" x14ac:dyDescent="0.3">
      <c r="C17" s="1">
        <f>G9</f>
        <v>150</v>
      </c>
      <c r="D17" s="1" t="str">
        <f>G10</f>
        <v>x3</v>
      </c>
      <c r="E17" s="19">
        <f>E13/$G$13</f>
        <v>0.5</v>
      </c>
      <c r="F17" s="6">
        <f t="shared" ref="F17:K17" si="9">F13/$G$13</f>
        <v>0.5</v>
      </c>
      <c r="G17" s="3">
        <f t="shared" si="9"/>
        <v>1</v>
      </c>
      <c r="H17" s="3">
        <f t="shared" si="9"/>
        <v>0</v>
      </c>
      <c r="I17" s="3">
        <f t="shared" si="9"/>
        <v>0</v>
      </c>
      <c r="J17" s="3">
        <f t="shared" si="9"/>
        <v>0.5</v>
      </c>
      <c r="K17" s="25">
        <f t="shared" si="9"/>
        <v>75</v>
      </c>
      <c r="L17" s="3">
        <f t="shared" si="8"/>
        <v>150</v>
      </c>
      <c r="M17" s="1"/>
    </row>
    <row r="18" spans="3:19" ht="15.75" thickBot="1" x14ac:dyDescent="0.3">
      <c r="C18" s="51" t="s">
        <v>13</v>
      </c>
      <c r="D18" s="52"/>
      <c r="E18" s="17">
        <f>SUMPRODUCT(E15:E17,$C15:$C17)-E$9</f>
        <v>-15</v>
      </c>
      <c r="F18" s="4">
        <f t="shared" ref="F18" si="10">SUMPRODUCT(F15:F17,$C15:$C17)-F$9</f>
        <v>-25</v>
      </c>
      <c r="G18" s="4">
        <f t="shared" ref="G18" si="11">SUMPRODUCT(G15:G17,$C15:$C17)-G$9</f>
        <v>0</v>
      </c>
      <c r="H18" s="4">
        <f t="shared" ref="H18" si="12">SUMPRODUCT(H15:H17,$C15:$C17)-H$9</f>
        <v>0</v>
      </c>
      <c r="I18" s="4">
        <f t="shared" ref="I18" si="13">SUMPRODUCT(I15:I17,$C15:$C17)-I$9</f>
        <v>0</v>
      </c>
      <c r="J18" s="4">
        <f t="shared" ref="J18" si="14">SUMPRODUCT(J15:J17,$C15:$C17)-J$9</f>
        <v>75</v>
      </c>
      <c r="K18" s="23">
        <f>SUMPRODUCT(K15:K17,$C15:$C17)</f>
        <v>11250</v>
      </c>
      <c r="L18" s="5"/>
    </row>
    <row r="19" spans="3:19" x14ac:dyDescent="0.25">
      <c r="C19" s="1">
        <f>F9</f>
        <v>100</v>
      </c>
      <c r="D19" s="1" t="str">
        <f>F10</f>
        <v>x2</v>
      </c>
      <c r="E19" s="19">
        <f>E15/$F$15</f>
        <v>0.6</v>
      </c>
      <c r="F19" s="3">
        <f t="shared" ref="F19:K19" si="15">F15/$F$15</f>
        <v>1</v>
      </c>
      <c r="G19" s="3">
        <f t="shared" si="15"/>
        <v>0</v>
      </c>
      <c r="H19" s="3">
        <f t="shared" si="15"/>
        <v>0.08</v>
      </c>
      <c r="I19" s="3">
        <f t="shared" si="15"/>
        <v>0</v>
      </c>
      <c r="J19" s="3">
        <f t="shared" si="15"/>
        <v>-2.6</v>
      </c>
      <c r="K19" s="25">
        <f t="shared" si="15"/>
        <v>10</v>
      </c>
      <c r="L19" s="3"/>
      <c r="M19" s="7"/>
      <c r="N19" s="7">
        <f>K19/E19</f>
        <v>16.666666666666668</v>
      </c>
    </row>
    <row r="20" spans="3:19" x14ac:dyDescent="0.25">
      <c r="C20" s="1">
        <f>I9</f>
        <v>0</v>
      </c>
      <c r="D20" s="1" t="str">
        <f>I10</f>
        <v>d2</v>
      </c>
      <c r="E20" s="19">
        <f>E16+E19*(-$F$16)</f>
        <v>10.4</v>
      </c>
      <c r="F20" s="3">
        <f t="shared" ref="F20:K20" si="16">F16+F19*(-$F$16)</f>
        <v>0</v>
      </c>
      <c r="G20" s="3">
        <f t="shared" si="16"/>
        <v>0</v>
      </c>
      <c r="H20" s="3">
        <f t="shared" si="16"/>
        <v>-0.48</v>
      </c>
      <c r="I20" s="3">
        <f t="shared" si="16"/>
        <v>1</v>
      </c>
      <c r="J20" s="3">
        <f t="shared" si="16"/>
        <v>9.6000000000000014</v>
      </c>
      <c r="K20" s="25">
        <f t="shared" si="16"/>
        <v>40</v>
      </c>
      <c r="L20" s="3"/>
      <c r="M20" s="7"/>
      <c r="N20" s="9">
        <f t="shared" ref="N20:N21" si="17">K20/E20</f>
        <v>3.8461538461538458</v>
      </c>
    </row>
    <row r="21" spans="3:19" ht="15.75" thickBot="1" x14ac:dyDescent="0.3">
      <c r="C21" s="1">
        <f>G9</f>
        <v>150</v>
      </c>
      <c r="D21" s="1" t="str">
        <f>G10</f>
        <v>x3</v>
      </c>
      <c r="E21" s="19">
        <f>E17+E19/(-2)</f>
        <v>0.2</v>
      </c>
      <c r="F21" s="3">
        <f t="shared" ref="F21:K21" si="18">F17+F19/(-2)</f>
        <v>0</v>
      </c>
      <c r="G21" s="3">
        <f t="shared" si="18"/>
        <v>1</v>
      </c>
      <c r="H21" s="3">
        <f t="shared" si="18"/>
        <v>-0.04</v>
      </c>
      <c r="I21" s="3">
        <f t="shared" si="18"/>
        <v>0</v>
      </c>
      <c r="J21" s="3">
        <f t="shared" si="18"/>
        <v>1.8</v>
      </c>
      <c r="K21" s="25">
        <f t="shared" si="18"/>
        <v>70</v>
      </c>
      <c r="L21" s="3"/>
      <c r="M21" s="7"/>
      <c r="N21" s="7">
        <f t="shared" si="17"/>
        <v>350</v>
      </c>
    </row>
    <row r="22" spans="3:19" ht="15.75" thickBot="1" x14ac:dyDescent="0.3">
      <c r="C22" s="51" t="s">
        <v>13</v>
      </c>
      <c r="D22" s="52"/>
      <c r="E22" s="34">
        <f>SUMPRODUCT(E19:E21,$C19:$C21)-E$9</f>
        <v>0</v>
      </c>
      <c r="F22" s="4">
        <f t="shared" ref="F22" si="19">SUMPRODUCT(F19:F21,$C19:$C21)-F$9</f>
        <v>0</v>
      </c>
      <c r="G22" s="4">
        <f t="shared" ref="G22" si="20">SUMPRODUCT(G19:G21,$C19:$C21)-G$9</f>
        <v>0</v>
      </c>
      <c r="H22" s="4">
        <f t="shared" ref="H22" si="21">SUMPRODUCT(H19:H21,$C19:$C21)-H$9</f>
        <v>2</v>
      </c>
      <c r="I22" s="4">
        <f t="shared" ref="I22" si="22">SUMPRODUCT(I19:I21,$C19:$C21)-I$9</f>
        <v>0</v>
      </c>
      <c r="J22" s="4">
        <f t="shared" ref="J22" si="23">SUMPRODUCT(J19:J21,$C19:$C21)-J$9</f>
        <v>10</v>
      </c>
      <c r="K22" s="23">
        <f>SUMPRODUCT(K19:K21,$C19:$C21)</f>
        <v>11500</v>
      </c>
      <c r="L22" s="5"/>
    </row>
    <row r="23" spans="3:19" x14ac:dyDescent="0.25">
      <c r="P23" s="10" t="s">
        <v>59</v>
      </c>
    </row>
    <row r="24" spans="3:19" x14ac:dyDescent="0.25">
      <c r="O24" t="s">
        <v>60</v>
      </c>
      <c r="P24" s="1" t="str">
        <f t="array" ref="P24:P29">TRANSPOSE(E10:J10)</f>
        <v>x1</v>
      </c>
      <c r="Q24" s="1" t="s">
        <v>42</v>
      </c>
      <c r="R24" s="35">
        <v>0</v>
      </c>
      <c r="S24" t="s">
        <v>51</v>
      </c>
    </row>
    <row r="25" spans="3:19" x14ac:dyDescent="0.25">
      <c r="O25" t="s">
        <v>61</v>
      </c>
      <c r="P25" s="1" t="str">
        <v>x2</v>
      </c>
      <c r="Q25" s="1" t="s">
        <v>42</v>
      </c>
      <c r="R25" s="35">
        <f>K19</f>
        <v>10</v>
      </c>
      <c r="S25" t="s">
        <v>52</v>
      </c>
    </row>
    <row r="26" spans="3:19" x14ac:dyDescent="0.25">
      <c r="O26" t="s">
        <v>61</v>
      </c>
      <c r="P26" s="1" t="str">
        <v>x3</v>
      </c>
      <c r="Q26" s="1" t="s">
        <v>42</v>
      </c>
      <c r="R26" s="35">
        <f>K21</f>
        <v>70</v>
      </c>
      <c r="S26" t="s">
        <v>53</v>
      </c>
    </row>
    <row r="27" spans="3:19" x14ac:dyDescent="0.25">
      <c r="O27" t="s">
        <v>62</v>
      </c>
      <c r="P27" s="1" t="str">
        <v>d1</v>
      </c>
      <c r="Q27" s="1" t="s">
        <v>42</v>
      </c>
      <c r="R27" s="35">
        <v>0</v>
      </c>
      <c r="S27" t="s">
        <v>55</v>
      </c>
    </row>
    <row r="28" spans="3:19" x14ac:dyDescent="0.25">
      <c r="O28" t="s">
        <v>61</v>
      </c>
      <c r="P28" s="1" t="str">
        <v>d2</v>
      </c>
      <c r="Q28" s="1" t="s">
        <v>42</v>
      </c>
      <c r="R28" s="35">
        <f>K20</f>
        <v>40</v>
      </c>
      <c r="S28" t="s">
        <v>54</v>
      </c>
    </row>
    <row r="29" spans="3:19" x14ac:dyDescent="0.25">
      <c r="O29" t="s">
        <v>62</v>
      </c>
      <c r="P29" s="1" t="str">
        <v>d3</v>
      </c>
      <c r="Q29" s="1" t="s">
        <v>42</v>
      </c>
      <c r="R29" s="35">
        <v>0</v>
      </c>
      <c r="S29" t="s">
        <v>56</v>
      </c>
    </row>
    <row r="30" spans="3:19" x14ac:dyDescent="0.25">
      <c r="C30" s="10" t="s">
        <v>31</v>
      </c>
      <c r="P30" s="1" t="s">
        <v>57</v>
      </c>
      <c r="Q30" s="1" t="s">
        <v>42</v>
      </c>
      <c r="R30" s="1">
        <f>K22</f>
        <v>11500</v>
      </c>
      <c r="S30" t="s">
        <v>58</v>
      </c>
    </row>
    <row r="31" spans="3:19" x14ac:dyDescent="0.25">
      <c r="C31" s="1">
        <f>F9</f>
        <v>100</v>
      </c>
      <c r="D31" s="1" t="str">
        <f>F10</f>
        <v>x2</v>
      </c>
      <c r="E31" s="19">
        <f t="shared" ref="E31:K31" si="24">E19+E32*(-$E$19)</f>
        <v>0</v>
      </c>
      <c r="F31" s="3">
        <f t="shared" si="24"/>
        <v>1</v>
      </c>
      <c r="G31" s="3">
        <f t="shared" si="24"/>
        <v>0</v>
      </c>
      <c r="H31" s="3">
        <f t="shared" si="24"/>
        <v>0.1076923076923077</v>
      </c>
      <c r="I31" s="3">
        <f t="shared" si="24"/>
        <v>-5.7692307692307682E-2</v>
      </c>
      <c r="J31" s="3">
        <f t="shared" si="24"/>
        <v>-3.1538461538461542</v>
      </c>
      <c r="K31" s="25">
        <f t="shared" si="24"/>
        <v>7.6923076923076925</v>
      </c>
      <c r="L31" s="3"/>
    </row>
    <row r="32" spans="3:19" x14ac:dyDescent="0.25">
      <c r="C32" s="1">
        <f>E9</f>
        <v>90</v>
      </c>
      <c r="D32" s="1" t="str">
        <f>E10</f>
        <v>x1</v>
      </c>
      <c r="E32" s="19">
        <f t="shared" ref="E32:K32" si="25">E20/$E$20</f>
        <v>1</v>
      </c>
      <c r="F32" s="3">
        <f t="shared" si="25"/>
        <v>0</v>
      </c>
      <c r="G32" s="3">
        <f t="shared" si="25"/>
        <v>0</v>
      </c>
      <c r="H32" s="3">
        <f t="shared" si="25"/>
        <v>-4.6153846153846149E-2</v>
      </c>
      <c r="I32" s="3">
        <f t="shared" si="25"/>
        <v>9.6153846153846145E-2</v>
      </c>
      <c r="J32" s="3">
        <f t="shared" si="25"/>
        <v>0.92307692307692313</v>
      </c>
      <c r="K32" s="25">
        <f t="shared" si="25"/>
        <v>3.8461538461538458</v>
      </c>
      <c r="L32" s="3"/>
    </row>
    <row r="33" spans="3:12" ht="15.75" thickBot="1" x14ac:dyDescent="0.3">
      <c r="C33" s="1">
        <f>G9</f>
        <v>150</v>
      </c>
      <c r="D33" s="1" t="str">
        <f>G10</f>
        <v>x3</v>
      </c>
      <c r="E33" s="19">
        <f t="shared" ref="E33:K33" si="26">E21+E32*(-$E$21)</f>
        <v>0</v>
      </c>
      <c r="F33" s="3">
        <f t="shared" si="26"/>
        <v>0</v>
      </c>
      <c r="G33" s="3">
        <f t="shared" si="26"/>
        <v>1</v>
      </c>
      <c r="H33" s="3">
        <f t="shared" si="26"/>
        <v>-3.0769230769230771E-2</v>
      </c>
      <c r="I33" s="3">
        <f t="shared" si="26"/>
        <v>-1.9230769230769232E-2</v>
      </c>
      <c r="J33" s="3">
        <f t="shared" si="26"/>
        <v>1.6153846153846154</v>
      </c>
      <c r="K33" s="25">
        <f t="shared" si="26"/>
        <v>69.230769230769226</v>
      </c>
      <c r="L33" s="3"/>
    </row>
    <row r="34" spans="3:12" ht="15.75" thickBot="1" x14ac:dyDescent="0.3">
      <c r="C34" s="51" t="s">
        <v>13</v>
      </c>
      <c r="D34" s="52"/>
      <c r="E34" s="17">
        <f>SUMPRODUCT(E31:E33,$C31:$C33)-E$9</f>
        <v>0</v>
      </c>
      <c r="F34" s="4">
        <f t="shared" ref="F34" si="27">SUMPRODUCT(F31:F33,$C31:$C33)-F$9</f>
        <v>0</v>
      </c>
      <c r="G34" s="4">
        <f t="shared" ref="G34" si="28">SUMPRODUCT(G31:G33,$C31:$C33)-G$9</f>
        <v>0</v>
      </c>
      <c r="H34" s="4">
        <f t="shared" ref="H34" si="29">SUMPRODUCT(H31:H33,$C31:$C33)-H$9</f>
        <v>2.0000000000000009</v>
      </c>
      <c r="I34" s="8">
        <f t="shared" ref="I34" si="30">SUMPRODUCT(I31:I33,$C31:$C33)-I$9</f>
        <v>4.4408920985006262E-16</v>
      </c>
      <c r="J34" s="4">
        <f t="shared" ref="J34" si="31">SUMPRODUCT(J31:J33,$C31:$C33)-J$9</f>
        <v>10</v>
      </c>
      <c r="K34" s="23">
        <f>SUMPRODUCT(K31:K33,$C31:$C33)</f>
        <v>11500</v>
      </c>
      <c r="L34" s="5"/>
    </row>
  </sheetData>
  <mergeCells count="5">
    <mergeCell ref="C14:D14"/>
    <mergeCell ref="C18:D18"/>
    <mergeCell ref="C22:D22"/>
    <mergeCell ref="C34:D34"/>
    <mergeCell ref="C10:D1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showGridLines="0" zoomScale="110" zoomScaleNormal="110" workbookViewId="0">
      <selection activeCell="AE4" sqref="AE4"/>
    </sheetView>
  </sheetViews>
  <sheetFormatPr defaultRowHeight="15" x14ac:dyDescent="0.25"/>
  <cols>
    <col min="4" max="4" width="17" bestFit="1" customWidth="1"/>
    <col min="5" max="5" width="14.140625" customWidth="1"/>
    <col min="9" max="9" width="15.28515625" customWidth="1"/>
    <col min="11" max="15" width="5.7109375" customWidth="1"/>
    <col min="16" max="19" width="5.7109375" style="1" customWidth="1"/>
    <col min="20" max="25" width="5.7109375" customWidth="1"/>
    <col min="26" max="26" width="6.85546875" bestFit="1" customWidth="1"/>
    <col min="27" max="29" width="5.7109375" customWidth="1"/>
  </cols>
  <sheetData>
    <row r="1" spans="1:25" x14ac:dyDescent="0.25">
      <c r="A1" s="46" t="s">
        <v>49</v>
      </c>
      <c r="B1" s="30"/>
      <c r="C1" s="30"/>
      <c r="D1" s="30"/>
      <c r="E1" s="30"/>
      <c r="F1" s="30"/>
      <c r="G1" s="30"/>
      <c r="H1" s="30"/>
      <c r="I1" s="30"/>
      <c r="K1">
        <f>B10/E2</f>
        <v>115</v>
      </c>
      <c r="L1">
        <f>B10/F2</f>
        <v>76.666666666666671</v>
      </c>
    </row>
    <row r="2" spans="1:25" x14ac:dyDescent="0.25">
      <c r="A2" s="30"/>
      <c r="B2" s="30"/>
      <c r="C2" s="47" t="s">
        <v>29</v>
      </c>
      <c r="D2" s="47" t="s">
        <v>32</v>
      </c>
      <c r="E2" s="47">
        <v>100</v>
      </c>
      <c r="F2" s="47">
        <v>150</v>
      </c>
      <c r="G2" s="47"/>
      <c r="H2" s="47">
        <v>20000</v>
      </c>
      <c r="I2" s="47"/>
      <c r="K2" s="50">
        <f>H2/E2</f>
        <v>200</v>
      </c>
      <c r="L2" s="50">
        <f>H2/F2</f>
        <v>133.33333333333334</v>
      </c>
      <c r="P2" s="1">
        <v>10</v>
      </c>
      <c r="Q2" s="1">
        <v>70</v>
      </c>
    </row>
    <row r="3" spans="1:25" ht="15.75" thickBot="1" x14ac:dyDescent="0.3">
      <c r="A3" s="30"/>
      <c r="B3" s="30"/>
      <c r="C3" s="47"/>
      <c r="D3" s="47"/>
      <c r="E3" s="47" t="s">
        <v>1</v>
      </c>
      <c r="F3" s="47" t="s">
        <v>2</v>
      </c>
      <c r="G3" s="47" t="s">
        <v>3</v>
      </c>
      <c r="H3" s="48" t="s">
        <v>20</v>
      </c>
      <c r="I3" s="47"/>
      <c r="K3" s="1" t="s">
        <v>38</v>
      </c>
      <c r="L3" s="1" t="s">
        <v>39</v>
      </c>
      <c r="P3" s="1" t="s">
        <v>1</v>
      </c>
      <c r="Q3" s="1" t="s">
        <v>2</v>
      </c>
      <c r="V3" t="s">
        <v>43</v>
      </c>
      <c r="Y3" s="32" t="s">
        <v>47</v>
      </c>
    </row>
    <row r="4" spans="1:25" ht="15.75" thickTop="1" x14ac:dyDescent="0.25">
      <c r="A4" s="30"/>
      <c r="B4" s="30"/>
      <c r="C4" s="49" t="s">
        <v>26</v>
      </c>
      <c r="D4" s="47" t="s">
        <v>24</v>
      </c>
      <c r="E4" s="47">
        <v>45</v>
      </c>
      <c r="F4" s="47">
        <v>65</v>
      </c>
      <c r="G4" s="47" t="s">
        <v>22</v>
      </c>
      <c r="H4" s="47">
        <v>5000</v>
      </c>
      <c r="I4" s="47" t="s">
        <v>33</v>
      </c>
      <c r="K4" s="28">
        <f>H4/E4</f>
        <v>111.11111111111111</v>
      </c>
      <c r="L4" s="28">
        <f>H4/F4</f>
        <v>76.92307692307692</v>
      </c>
      <c r="P4" s="1">
        <v>45</v>
      </c>
      <c r="Q4" s="1">
        <v>65</v>
      </c>
      <c r="R4" s="1" t="s">
        <v>42</v>
      </c>
      <c r="S4" s="1">
        <v>5000</v>
      </c>
      <c r="V4" t="s">
        <v>44</v>
      </c>
    </row>
    <row r="5" spans="1:25" x14ac:dyDescent="0.25">
      <c r="A5" s="30"/>
      <c r="B5" s="30"/>
      <c r="C5" s="49" t="s">
        <v>27</v>
      </c>
      <c r="D5" s="47" t="s">
        <v>25</v>
      </c>
      <c r="E5" s="47">
        <v>12</v>
      </c>
      <c r="F5" s="47">
        <v>12</v>
      </c>
      <c r="G5" s="47" t="s">
        <v>22</v>
      </c>
      <c r="H5" s="47">
        <v>1000</v>
      </c>
      <c r="I5" s="47" t="s">
        <v>33</v>
      </c>
      <c r="K5" s="29">
        <f>H5/E5</f>
        <v>83.333333333333329</v>
      </c>
      <c r="L5" s="29">
        <f>H5/F5</f>
        <v>83.333333333333329</v>
      </c>
      <c r="P5" s="1">
        <v>1</v>
      </c>
      <c r="Q5" s="1">
        <v>2</v>
      </c>
      <c r="R5" s="1" t="s">
        <v>42</v>
      </c>
      <c r="S5" s="1">
        <v>150</v>
      </c>
      <c r="V5" t="s">
        <v>45</v>
      </c>
    </row>
    <row r="6" spans="1:25" ht="15.75" thickBot="1" x14ac:dyDescent="0.3">
      <c r="A6" s="30"/>
      <c r="B6" s="30"/>
      <c r="C6" s="49" t="s">
        <v>28</v>
      </c>
      <c r="D6" s="47" t="s">
        <v>23</v>
      </c>
      <c r="E6" s="47">
        <v>1</v>
      </c>
      <c r="F6" s="47">
        <v>2</v>
      </c>
      <c r="G6" s="47" t="s">
        <v>22</v>
      </c>
      <c r="H6" s="47">
        <v>150</v>
      </c>
      <c r="I6" s="47" t="s">
        <v>33</v>
      </c>
      <c r="K6" s="30">
        <f>H6/E6</f>
        <v>150</v>
      </c>
      <c r="L6" s="30">
        <f>H6/F6</f>
        <v>75</v>
      </c>
      <c r="V6" s="32" t="s">
        <v>46</v>
      </c>
    </row>
    <row r="7" spans="1:25" ht="15.75" thickTop="1" x14ac:dyDescent="0.25">
      <c r="V7" s="11"/>
    </row>
    <row r="8" spans="1:25" ht="21" x14ac:dyDescent="0.35">
      <c r="A8" s="62"/>
      <c r="B8" s="63" t="s">
        <v>40</v>
      </c>
      <c r="C8" s="62"/>
      <c r="D8" s="62"/>
      <c r="E8" s="62"/>
      <c r="F8" s="62"/>
      <c r="G8" s="62"/>
      <c r="H8" s="62"/>
      <c r="J8" s="47" t="s">
        <v>24</v>
      </c>
      <c r="K8" s="1" t="s">
        <v>38</v>
      </c>
      <c r="L8" s="1" t="s">
        <v>39</v>
      </c>
    </row>
    <row r="9" spans="1:25" ht="17.25" x14ac:dyDescent="0.3">
      <c r="A9" s="62"/>
      <c r="B9" s="64" t="s">
        <v>41</v>
      </c>
      <c r="C9" s="62"/>
      <c r="D9" s="62"/>
      <c r="E9" s="62"/>
      <c r="F9" s="62"/>
      <c r="G9" s="62"/>
      <c r="H9" s="62"/>
      <c r="K9" s="59">
        <f>K4</f>
        <v>111.11111111111111</v>
      </c>
      <c r="L9" s="59">
        <v>0</v>
      </c>
    </row>
    <row r="10" spans="1:25" x14ac:dyDescent="0.25">
      <c r="A10" s="62"/>
      <c r="B10" s="62">
        <v>11500</v>
      </c>
      <c r="C10" s="62"/>
      <c r="D10" s="62"/>
      <c r="E10" s="62"/>
      <c r="F10" s="62"/>
      <c r="G10" s="62"/>
      <c r="H10" s="62"/>
      <c r="K10" s="60">
        <v>0</v>
      </c>
      <c r="L10" s="60">
        <f>L4</f>
        <v>76.92307692307692</v>
      </c>
    </row>
    <row r="11" spans="1:25" x14ac:dyDescent="0.25">
      <c r="A11" s="62"/>
      <c r="B11" s="62"/>
      <c r="C11" s="62"/>
      <c r="D11" s="62"/>
      <c r="E11" s="62"/>
      <c r="F11" s="62"/>
      <c r="G11" s="62"/>
      <c r="H11" s="62"/>
      <c r="J11" s="47" t="s">
        <v>25</v>
      </c>
      <c r="K11" s="1"/>
      <c r="L11" s="1"/>
    </row>
    <row r="12" spans="1:25" ht="18" thickBot="1" x14ac:dyDescent="0.35">
      <c r="A12" s="62"/>
      <c r="B12" s="65" t="s">
        <v>4</v>
      </c>
      <c r="C12" s="62"/>
      <c r="D12" s="62"/>
      <c r="E12" s="62"/>
      <c r="F12" s="66" t="s">
        <v>8</v>
      </c>
      <c r="G12" s="62"/>
      <c r="H12" s="62"/>
      <c r="K12" s="59">
        <f>K5</f>
        <v>83.333333333333329</v>
      </c>
      <c r="L12" s="59">
        <v>0</v>
      </c>
    </row>
    <row r="13" spans="1:25" ht="16.5" thickTop="1" thickBot="1" x14ac:dyDescent="0.3">
      <c r="A13" s="62"/>
      <c r="B13" s="67" t="s">
        <v>5</v>
      </c>
      <c r="C13" s="68" t="s">
        <v>6</v>
      </c>
      <c r="D13" s="69" t="s">
        <v>7</v>
      </c>
      <c r="E13" s="62"/>
      <c r="F13" s="70" t="s">
        <v>5</v>
      </c>
      <c r="G13" s="71" t="s">
        <v>6</v>
      </c>
      <c r="H13" s="72" t="s">
        <v>9</v>
      </c>
      <c r="K13" s="60">
        <v>0</v>
      </c>
      <c r="L13" s="60">
        <f>L5</f>
        <v>83.333333333333329</v>
      </c>
    </row>
    <row r="14" spans="1:25" ht="15.75" thickTop="1" x14ac:dyDescent="0.25">
      <c r="A14" s="62"/>
      <c r="B14" s="73" t="s">
        <v>1</v>
      </c>
      <c r="C14" s="62">
        <v>10</v>
      </c>
      <c r="D14" s="74" t="s">
        <v>10</v>
      </c>
      <c r="E14" s="62"/>
      <c r="F14" s="75" t="s">
        <v>24</v>
      </c>
      <c r="G14" s="62">
        <v>5000</v>
      </c>
      <c r="H14" s="76">
        <v>0</v>
      </c>
      <c r="J14" s="47" t="s">
        <v>23</v>
      </c>
      <c r="K14" s="1"/>
      <c r="L14" s="1"/>
    </row>
    <row r="15" spans="1:25" ht="15.75" thickBot="1" x14ac:dyDescent="0.3">
      <c r="A15" s="62"/>
      <c r="B15" s="77" t="s">
        <v>2</v>
      </c>
      <c r="C15" s="78">
        <v>70</v>
      </c>
      <c r="D15" s="79" t="s">
        <v>10</v>
      </c>
      <c r="E15" s="62"/>
      <c r="F15" s="75" t="s">
        <v>25</v>
      </c>
      <c r="G15" s="62">
        <v>1000</v>
      </c>
      <c r="H15" s="76">
        <v>40.000000000000199</v>
      </c>
      <c r="K15" s="59">
        <f>K6</f>
        <v>150</v>
      </c>
      <c r="L15" s="59">
        <v>0</v>
      </c>
    </row>
    <row r="16" spans="1:25" ht="16.5" thickTop="1" thickBot="1" x14ac:dyDescent="0.3">
      <c r="A16" s="62"/>
      <c r="B16" s="62"/>
      <c r="C16" s="62"/>
      <c r="D16" s="62"/>
      <c r="E16" s="62"/>
      <c r="F16" s="80" t="s">
        <v>23</v>
      </c>
      <c r="G16" s="81">
        <v>150</v>
      </c>
      <c r="H16" s="82">
        <v>0</v>
      </c>
      <c r="K16" s="60">
        <v>0</v>
      </c>
      <c r="L16" s="60">
        <f>L6</f>
        <v>75</v>
      </c>
    </row>
    <row r="17" spans="1:26" ht="15.75" thickTop="1" x14ac:dyDescent="0.25">
      <c r="A17" s="62"/>
      <c r="B17" s="62"/>
      <c r="C17" s="62"/>
      <c r="D17" s="62"/>
      <c r="E17" s="62"/>
      <c r="F17" s="62"/>
      <c r="G17" s="62"/>
      <c r="H17" s="62"/>
      <c r="K17" s="58"/>
      <c r="L17" s="1"/>
    </row>
    <row r="18" spans="1:26" ht="21" x14ac:dyDescent="0.35">
      <c r="A18" s="62"/>
      <c r="B18" s="63" t="s">
        <v>40</v>
      </c>
      <c r="C18" s="62"/>
      <c r="D18" s="62"/>
      <c r="E18" s="62"/>
      <c r="F18" s="62"/>
      <c r="G18" s="62"/>
      <c r="H18" s="62"/>
      <c r="K18" s="59">
        <f>K2</f>
        <v>200</v>
      </c>
      <c r="L18" s="59">
        <v>0</v>
      </c>
    </row>
    <row r="19" spans="1:26" ht="17.25" x14ac:dyDescent="0.3">
      <c r="A19" s="62"/>
      <c r="B19" s="64" t="s">
        <v>11</v>
      </c>
      <c r="C19" s="62"/>
      <c r="D19" s="62"/>
      <c r="E19" s="62"/>
      <c r="F19" s="62"/>
      <c r="G19" s="62"/>
      <c r="H19" s="62"/>
      <c r="K19" s="60">
        <v>0</v>
      </c>
      <c r="L19" s="60">
        <f>L2</f>
        <v>133.33333333333334</v>
      </c>
    </row>
    <row r="20" spans="1:26" ht="15.75" thickBot="1" x14ac:dyDescent="0.3">
      <c r="A20" s="62"/>
      <c r="B20" s="62"/>
      <c r="C20" s="62"/>
      <c r="D20" s="62"/>
      <c r="E20" s="62"/>
      <c r="F20" s="62"/>
      <c r="G20" s="62"/>
      <c r="H20" s="62"/>
      <c r="J20" s="61" t="s">
        <v>82</v>
      </c>
      <c r="K20" s="58"/>
      <c r="L20" s="1"/>
    </row>
    <row r="21" spans="1:26" ht="16.5" thickTop="1" thickBot="1" x14ac:dyDescent="0.3">
      <c r="A21" s="62"/>
      <c r="B21" s="83" t="s">
        <v>12</v>
      </c>
      <c r="C21" s="84" t="s">
        <v>6</v>
      </c>
      <c r="D21" s="85" t="s">
        <v>34</v>
      </c>
      <c r="E21" s="86" t="s">
        <v>35</v>
      </c>
      <c r="F21" s="62"/>
      <c r="G21" s="62"/>
      <c r="H21" s="62"/>
      <c r="K21" s="59">
        <f>K1</f>
        <v>115</v>
      </c>
      <c r="L21" s="59">
        <v>0</v>
      </c>
    </row>
    <row r="22" spans="1:26" ht="15.75" thickTop="1" x14ac:dyDescent="0.25">
      <c r="A22" s="62"/>
      <c r="B22" s="87" t="s">
        <v>1</v>
      </c>
      <c r="C22" s="88">
        <v>10</v>
      </c>
      <c r="D22" s="62">
        <v>0.08</v>
      </c>
      <c r="E22" s="88">
        <v>-2.6</v>
      </c>
      <c r="F22" s="62"/>
      <c r="G22" s="62"/>
      <c r="H22" s="62"/>
      <c r="K22" s="60">
        <v>0</v>
      </c>
      <c r="L22" s="60">
        <f>L1</f>
        <v>76.666666666666671</v>
      </c>
    </row>
    <row r="23" spans="1:26" x14ac:dyDescent="0.25">
      <c r="A23" s="62"/>
      <c r="B23" s="87" t="s">
        <v>36</v>
      </c>
      <c r="C23" s="88">
        <v>40.000000000000227</v>
      </c>
      <c r="D23" s="62">
        <v>-0.48</v>
      </c>
      <c r="E23" s="88">
        <v>9.6000000000000014</v>
      </c>
      <c r="F23" s="62"/>
      <c r="G23" s="62"/>
      <c r="H23" s="62"/>
    </row>
    <row r="24" spans="1:26" ht="15.75" thickBot="1" x14ac:dyDescent="0.3">
      <c r="A24" s="62"/>
      <c r="B24" s="87" t="s">
        <v>2</v>
      </c>
      <c r="C24" s="88">
        <v>70</v>
      </c>
      <c r="D24" s="62">
        <v>-0.04</v>
      </c>
      <c r="E24" s="88">
        <v>1.8</v>
      </c>
      <c r="F24" s="62"/>
      <c r="G24" s="62"/>
      <c r="H24" s="62"/>
      <c r="P24" s="31"/>
      <c r="S24" s="31"/>
      <c r="U24" s="26"/>
      <c r="V24" s="27"/>
      <c r="Z24" s="26"/>
    </row>
    <row r="25" spans="1:26" ht="16.5" thickTop="1" thickBot="1" x14ac:dyDescent="0.3">
      <c r="A25" s="62"/>
      <c r="B25" s="89" t="s">
        <v>29</v>
      </c>
      <c r="C25" s="90">
        <v>11500</v>
      </c>
      <c r="D25" s="91">
        <v>2</v>
      </c>
      <c r="E25" s="90">
        <v>10</v>
      </c>
      <c r="F25" s="62"/>
      <c r="G25" s="62"/>
      <c r="H25" s="62"/>
    </row>
    <row r="26" spans="1:26" ht="15.75" thickTop="1" x14ac:dyDescent="0.25"/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3"/>
  <sheetViews>
    <sheetView showGridLines="0" tabSelected="1" topLeftCell="A4" zoomScale="120" zoomScaleNormal="120" workbookViewId="0">
      <selection activeCell="AD29" sqref="AD29"/>
    </sheetView>
  </sheetViews>
  <sheetFormatPr defaultRowHeight="15" x14ac:dyDescent="0.25"/>
  <cols>
    <col min="1" max="2" width="5.7109375" customWidth="1"/>
    <col min="4" max="4" width="17" bestFit="1" customWidth="1"/>
    <col min="12" max="12" width="9.85546875" customWidth="1"/>
    <col min="13" max="13" width="5.85546875" customWidth="1"/>
    <col min="14" max="26" width="4.7109375" customWidth="1"/>
  </cols>
  <sheetData>
    <row r="1" spans="1:13" x14ac:dyDescent="0.25">
      <c r="A1" s="4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x14ac:dyDescent="0.25">
      <c r="A2" s="28"/>
      <c r="B2" s="28"/>
      <c r="C2" s="2" t="s">
        <v>29</v>
      </c>
      <c r="D2" s="2" t="s">
        <v>32</v>
      </c>
      <c r="E2" s="2">
        <v>90</v>
      </c>
      <c r="F2" s="2">
        <v>100</v>
      </c>
      <c r="G2" s="2">
        <v>150</v>
      </c>
      <c r="H2" s="2"/>
      <c r="I2" s="2">
        <v>8000</v>
      </c>
      <c r="J2" s="2"/>
      <c r="K2" s="28"/>
    </row>
    <row r="3" spans="1:13" x14ac:dyDescent="0.25">
      <c r="A3" s="28"/>
      <c r="B3" s="28"/>
      <c r="C3" s="2"/>
      <c r="D3" s="2"/>
      <c r="E3" s="2" t="s">
        <v>0</v>
      </c>
      <c r="F3" s="2" t="s">
        <v>1</v>
      </c>
      <c r="G3" s="2" t="s">
        <v>2</v>
      </c>
      <c r="H3" s="2" t="s">
        <v>3</v>
      </c>
      <c r="I3" s="39" t="s">
        <v>20</v>
      </c>
      <c r="J3" s="2"/>
      <c r="K3" s="28"/>
    </row>
    <row r="4" spans="1:13" x14ac:dyDescent="0.25">
      <c r="A4" s="28"/>
      <c r="B4" s="28"/>
      <c r="C4" s="40" t="s">
        <v>26</v>
      </c>
      <c r="D4" s="2" t="s">
        <v>24</v>
      </c>
      <c r="E4" s="57">
        <v>42</v>
      </c>
      <c r="F4" s="2">
        <v>45</v>
      </c>
      <c r="G4" s="2">
        <v>65</v>
      </c>
      <c r="H4" s="2" t="s">
        <v>22</v>
      </c>
      <c r="I4" s="2">
        <v>5000</v>
      </c>
      <c r="J4" s="2" t="s">
        <v>33</v>
      </c>
      <c r="K4" s="28"/>
    </row>
    <row r="5" spans="1:13" x14ac:dyDescent="0.25">
      <c r="A5" s="28"/>
      <c r="B5" s="28"/>
      <c r="C5" s="40" t="s">
        <v>28</v>
      </c>
      <c r="D5" s="2" t="s">
        <v>23</v>
      </c>
      <c r="E5" s="2">
        <v>1</v>
      </c>
      <c r="F5" s="2">
        <v>1</v>
      </c>
      <c r="G5" s="2">
        <v>2</v>
      </c>
      <c r="H5" s="2" t="s">
        <v>22</v>
      </c>
      <c r="I5" s="2">
        <v>150</v>
      </c>
      <c r="J5" s="2" t="s">
        <v>33</v>
      </c>
      <c r="K5" s="28"/>
    </row>
    <row r="6" spans="1:13" x14ac:dyDescent="0.25">
      <c r="E6" s="57" t="s">
        <v>80</v>
      </c>
    </row>
    <row r="7" spans="1:13" x14ac:dyDescent="0.25">
      <c r="B7" t="s">
        <v>67</v>
      </c>
      <c r="E7" s="37" t="s">
        <v>65</v>
      </c>
      <c r="F7" s="54" t="s">
        <v>20</v>
      </c>
      <c r="G7" s="55" t="s">
        <v>66</v>
      </c>
      <c r="H7" s="10" t="s">
        <v>17</v>
      </c>
      <c r="I7" s="10" t="s">
        <v>19</v>
      </c>
      <c r="K7" s="56" t="s">
        <v>81</v>
      </c>
      <c r="M7" s="11"/>
    </row>
    <row r="8" spans="1:13" x14ac:dyDescent="0.25">
      <c r="D8" s="42" t="s">
        <v>68</v>
      </c>
      <c r="E8" s="43">
        <f>E4/E$2</f>
        <v>0.46666666666666667</v>
      </c>
      <c r="F8" s="43">
        <f t="shared" ref="F8:G8" si="0">F4/F$2</f>
        <v>0.45</v>
      </c>
      <c r="G8" s="43">
        <f t="shared" si="0"/>
        <v>0.43333333333333335</v>
      </c>
      <c r="H8" s="43" t="s">
        <v>70</v>
      </c>
      <c r="I8" s="43">
        <v>0</v>
      </c>
      <c r="J8" s="43"/>
      <c r="K8" s="43">
        <f>I4/I$2</f>
        <v>0.625</v>
      </c>
    </row>
    <row r="9" spans="1:13" x14ac:dyDescent="0.25">
      <c r="D9" s="42" t="s">
        <v>69</v>
      </c>
      <c r="E9" s="44">
        <f>E5/E$2</f>
        <v>1.1111111111111112E-2</v>
      </c>
      <c r="F9" s="44">
        <f t="shared" ref="F9:G9" si="1">F5/F$2</f>
        <v>0.01</v>
      </c>
      <c r="G9" s="44">
        <f t="shared" si="1"/>
        <v>1.3333333333333334E-2</v>
      </c>
      <c r="H9" s="43">
        <v>0</v>
      </c>
      <c r="I9" s="43" t="s">
        <v>70</v>
      </c>
      <c r="J9" s="43"/>
      <c r="K9" s="44">
        <f>I5/I$2</f>
        <v>1.8749999999999999E-2</v>
      </c>
    </row>
    <row r="10" spans="1:13" x14ac:dyDescent="0.25"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 x14ac:dyDescent="0.25"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3" x14ac:dyDescent="0.25">
      <c r="J13">
        <f>I4/10000</f>
        <v>0.5</v>
      </c>
    </row>
    <row r="14" spans="1:13" x14ac:dyDescent="0.25">
      <c r="M14" s="38"/>
    </row>
    <row r="15" spans="1:13" x14ac:dyDescent="0.25">
      <c r="C15" s="30"/>
      <c r="D15" s="30" t="s">
        <v>71</v>
      </c>
      <c r="E15" s="30"/>
      <c r="F15" s="30"/>
      <c r="G15" s="30"/>
      <c r="H15" s="30"/>
      <c r="M15" s="38"/>
    </row>
    <row r="16" spans="1:13" x14ac:dyDescent="0.25">
      <c r="C16" s="30"/>
      <c r="D16" s="30"/>
      <c r="E16" s="30"/>
      <c r="F16" s="30"/>
      <c r="G16" s="30"/>
      <c r="H16" s="30"/>
      <c r="M16" s="38"/>
    </row>
    <row r="17" spans="3:13" x14ac:dyDescent="0.25">
      <c r="C17" s="30"/>
      <c r="D17" s="30"/>
      <c r="E17" s="30" t="s">
        <v>72</v>
      </c>
      <c r="F17" s="30"/>
      <c r="G17" s="30"/>
      <c r="H17" s="30"/>
      <c r="M17" s="38"/>
    </row>
    <row r="18" spans="3:13" x14ac:dyDescent="0.25">
      <c r="C18" s="30"/>
      <c r="D18" s="30"/>
      <c r="E18" s="30" t="s">
        <v>73</v>
      </c>
      <c r="F18" s="30"/>
      <c r="G18" s="30" t="s">
        <v>74</v>
      </c>
      <c r="H18" s="30"/>
      <c r="M18" s="38"/>
    </row>
    <row r="19" spans="3:13" x14ac:dyDescent="0.25">
      <c r="C19" s="30"/>
      <c r="D19" s="30"/>
      <c r="E19" s="30"/>
      <c r="F19" s="30"/>
      <c r="G19" s="30"/>
      <c r="H19" s="30"/>
    </row>
    <row r="20" spans="3:13" x14ac:dyDescent="0.25">
      <c r="C20" s="30"/>
      <c r="D20" s="30"/>
      <c r="E20" s="30" t="s">
        <v>75</v>
      </c>
      <c r="F20" s="30"/>
      <c r="G20" s="30"/>
      <c r="H20" s="30"/>
    </row>
    <row r="21" spans="3:13" x14ac:dyDescent="0.25">
      <c r="C21" s="30"/>
      <c r="D21" s="30"/>
      <c r="E21" s="30" t="s">
        <v>76</v>
      </c>
      <c r="F21" s="30"/>
      <c r="G21" s="30"/>
      <c r="H21" s="30"/>
    </row>
    <row r="22" spans="3:13" ht="15.75" thickBot="1" x14ac:dyDescent="0.3">
      <c r="C22" s="30"/>
      <c r="D22" s="30"/>
      <c r="E22" s="45" t="s">
        <v>46</v>
      </c>
      <c r="F22" s="30"/>
      <c r="G22" s="45" t="s">
        <v>47</v>
      </c>
      <c r="H22" s="30"/>
    </row>
    <row r="23" spans="3:13" ht="15.75" thickTop="1" x14ac:dyDescent="0.25">
      <c r="C23" s="30"/>
      <c r="D23" s="30"/>
      <c r="E23" s="30"/>
      <c r="F23" s="30"/>
      <c r="G23" s="30"/>
      <c r="H23" s="30"/>
    </row>
    <row r="25" spans="3:13" x14ac:dyDescent="0.25">
      <c r="C25" s="11" t="s">
        <v>79</v>
      </c>
      <c r="D25" s="1">
        <v>1000</v>
      </c>
      <c r="E25" s="1">
        <v>10000</v>
      </c>
      <c r="F25" s="1">
        <v>15000</v>
      </c>
    </row>
    <row r="26" spans="3:13" x14ac:dyDescent="0.25">
      <c r="C26" s="11" t="s">
        <v>77</v>
      </c>
      <c r="D26" s="1">
        <f>$I4/D$25</f>
        <v>5</v>
      </c>
      <c r="E26" s="1">
        <f t="shared" ref="E26:F26" si="2">$I4/E$25</f>
        <v>0.5</v>
      </c>
      <c r="F26" s="1">
        <f t="shared" si="2"/>
        <v>0.33333333333333331</v>
      </c>
    </row>
    <row r="27" spans="3:13" x14ac:dyDescent="0.25">
      <c r="C27" s="11" t="s">
        <v>78</v>
      </c>
      <c r="D27" s="1">
        <f>$I5/D$25</f>
        <v>0.15</v>
      </c>
      <c r="E27" s="1">
        <f t="shared" ref="E27:F27" si="3">$I5/E$25</f>
        <v>1.4999999999999999E-2</v>
      </c>
      <c r="F27" s="1">
        <f t="shared" si="3"/>
        <v>0.01</v>
      </c>
    </row>
    <row r="33" spans="14:26" x14ac:dyDescent="0.25"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</sheetData>
  <pageMargins left="0.7" right="0.7" top="0.78740157499999996" bottom="0.78740157499999996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 LP MAX Opt řeš</vt:lpstr>
      <vt:lpstr>Grafické řeš sady BC</vt:lpstr>
      <vt:lpstr>Grafické řeš omez 13</vt:lpstr>
    </vt:vector>
  </TitlesOfParts>
  <Company>ČZU v Praze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Brožová Helena</cp:lastModifiedBy>
  <dcterms:created xsi:type="dcterms:W3CDTF">2020-08-30T17:54:10Z</dcterms:created>
  <dcterms:modified xsi:type="dcterms:W3CDTF">2024-10-17T08:17:58Z</dcterms:modified>
</cp:coreProperties>
</file>