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ydval\Desktop\"/>
    </mc:Choice>
  </mc:AlternateContent>
  <xr:revisionPtr revIDLastSave="0" documentId="13_ncr:1_{B7E97196-FD75-4B15-B402-0D5476E1F2A7}" xr6:coauthVersionLast="46" xr6:coauthVersionMax="47" xr10:uidLastSave="{00000000-0000-0000-0000-000000000000}"/>
  <bookViews>
    <workbookView xWindow="-120" yWindow="-120" windowWidth="29040" windowHeight="15990" tabRatio="712" xr2:uid="{00000000-000D-0000-FFFF-FFFF00000000}"/>
  </bookViews>
  <sheets>
    <sheet name="Formy úloh" sheetId="68" r:id="rId1"/>
    <sheet name=" LP MIN1 OptŘeš a PostOpt" sheetId="61" r:id="rId2"/>
    <sheet name="LP MIN1 OptŘeš a PostOpt Linkos" sheetId="62" r:id="rId3"/>
    <sheet name=" LP MIN 2 OptŘeš a PostOpt" sheetId="66" r:id="rId4"/>
    <sheet name="LP MIN2 OptŘeš a PostOpt Linkos" sheetId="6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66" l="1"/>
  <c r="D25" i="66"/>
  <c r="C24" i="66"/>
  <c r="C23" i="66"/>
  <c r="D24" i="66"/>
  <c r="D23" i="66"/>
  <c r="M21" i="66"/>
  <c r="M26" i="66" s="1"/>
  <c r="L21" i="66"/>
  <c r="L26" i="66" s="1"/>
  <c r="C21" i="66"/>
  <c r="D21" i="66"/>
  <c r="K21" i="66"/>
  <c r="K26" i="66" s="1"/>
  <c r="J21" i="66"/>
  <c r="J26" i="66" s="1"/>
  <c r="I21" i="66"/>
  <c r="I26" i="66" s="1"/>
  <c r="H21" i="66"/>
  <c r="H26" i="66" s="1"/>
  <c r="C16" i="66"/>
  <c r="D16" i="66"/>
  <c r="G16" i="66"/>
  <c r="G21" i="66" s="1"/>
  <c r="G26" i="66" s="1"/>
  <c r="F16" i="66"/>
  <c r="F21" i="66" s="1"/>
  <c r="F26" i="66" s="1"/>
  <c r="E16" i="66"/>
  <c r="E21" i="66" s="1"/>
  <c r="E26" i="66" s="1"/>
  <c r="N16" i="66"/>
  <c r="C45" i="61"/>
  <c r="C44" i="61"/>
  <c r="D46" i="61"/>
  <c r="D44" i="61"/>
  <c r="D45" i="61"/>
  <c r="E27" i="61"/>
  <c r="L31" i="61"/>
  <c r="L30" i="61"/>
  <c r="L29" i="61"/>
  <c r="G31" i="61"/>
  <c r="F31" i="61"/>
  <c r="E31" i="61"/>
  <c r="G30" i="61"/>
  <c r="F30" i="61"/>
  <c r="E30" i="61"/>
  <c r="G29" i="61"/>
  <c r="F29" i="61"/>
  <c r="E29" i="61"/>
  <c r="G27" i="61"/>
  <c r="C35" i="61" s="1"/>
  <c r="F27" i="61"/>
  <c r="E10" i="61"/>
  <c r="D35" i="61"/>
  <c r="D34" i="61"/>
  <c r="C34" i="61"/>
  <c r="D33" i="61"/>
  <c r="C33" i="61"/>
  <c r="D31" i="61"/>
  <c r="C31" i="61"/>
  <c r="D30" i="61"/>
  <c r="C30" i="61"/>
  <c r="D29" i="61"/>
  <c r="C29" i="61"/>
  <c r="E32" i="61" l="1"/>
  <c r="H32" i="61"/>
  <c r="C46" i="61"/>
  <c r="O16" i="66"/>
  <c r="N21" i="66"/>
  <c r="I32" i="61"/>
  <c r="M30" i="61"/>
  <c r="J32" i="61"/>
  <c r="M29" i="61"/>
  <c r="K32" i="61"/>
  <c r="M31" i="61"/>
  <c r="L32" i="61"/>
  <c r="S26" i="66" a="1"/>
  <c r="S31" i="66" s="1"/>
  <c r="D20" i="66"/>
  <c r="D19" i="66"/>
  <c r="C19" i="66"/>
  <c r="D18" i="66"/>
  <c r="C18" i="66"/>
  <c r="N15" i="66"/>
  <c r="G15" i="66"/>
  <c r="F15" i="66"/>
  <c r="E15" i="66"/>
  <c r="D15" i="66"/>
  <c r="C15" i="66"/>
  <c r="N14" i="66"/>
  <c r="G14" i="66"/>
  <c r="F14" i="66"/>
  <c r="E14" i="66"/>
  <c r="D14" i="66"/>
  <c r="C14" i="66"/>
  <c r="S13" i="66" a="1"/>
  <c r="S17" i="66" s="1"/>
  <c r="N13" i="66"/>
  <c r="G13" i="66"/>
  <c r="F13" i="66"/>
  <c r="E13" i="66"/>
  <c r="D13" i="66"/>
  <c r="C13" i="66"/>
  <c r="G11" i="66"/>
  <c r="C25" i="66" s="1"/>
  <c r="F11" i="66"/>
  <c r="C26" i="66" s="1"/>
  <c r="E11" i="66"/>
  <c r="N17" i="66" l="1"/>
  <c r="I20" i="66"/>
  <c r="M20" i="66"/>
  <c r="L20" i="66"/>
  <c r="L17" i="66"/>
  <c r="H17" i="66"/>
  <c r="K17" i="66"/>
  <c r="J17" i="66"/>
  <c r="M17" i="66"/>
  <c r="I17" i="66"/>
  <c r="G17" i="66"/>
  <c r="E17" i="66"/>
  <c r="F17" i="66"/>
  <c r="N26" i="66"/>
  <c r="U27" i="66" s="1"/>
  <c r="O21" i="66"/>
  <c r="F20" i="66"/>
  <c r="O13" i="66"/>
  <c r="S30" i="66"/>
  <c r="C20" i="66"/>
  <c r="G20" i="66"/>
  <c r="N20" i="66"/>
  <c r="K20" i="66"/>
  <c r="E20" i="66"/>
  <c r="F19" i="66"/>
  <c r="F24" i="66" s="1"/>
  <c r="S15" i="66"/>
  <c r="S14" i="66"/>
  <c r="S18" i="66"/>
  <c r="J20" i="66"/>
  <c r="S28" i="66"/>
  <c r="S29" i="66"/>
  <c r="S16" i="66"/>
  <c r="O15" i="66"/>
  <c r="H20" i="66"/>
  <c r="S26" i="66"/>
  <c r="S13" i="66"/>
  <c r="O14" i="66"/>
  <c r="S27" i="66"/>
  <c r="D14" i="61"/>
  <c r="C14" i="61"/>
  <c r="L14" i="61"/>
  <c r="L13" i="61"/>
  <c r="L12" i="61"/>
  <c r="G14" i="61"/>
  <c r="F14" i="61"/>
  <c r="G13" i="61"/>
  <c r="M13" i="61" s="1"/>
  <c r="F13" i="61"/>
  <c r="G12" i="61"/>
  <c r="F12" i="61"/>
  <c r="E14" i="61"/>
  <c r="E13" i="61"/>
  <c r="E12" i="61"/>
  <c r="Q21" i="61" a="1"/>
  <c r="Q26" i="61" s="1"/>
  <c r="D18" i="61"/>
  <c r="D17" i="61"/>
  <c r="C17" i="61"/>
  <c r="D16" i="61"/>
  <c r="C16" i="61"/>
  <c r="D13" i="61"/>
  <c r="C13" i="61"/>
  <c r="Q12" i="61" a="1"/>
  <c r="Q15" i="61" s="1"/>
  <c r="D12" i="61"/>
  <c r="C12" i="61"/>
  <c r="G10" i="61"/>
  <c r="F10" i="61"/>
  <c r="F32" i="61" s="1"/>
  <c r="J25" i="66" l="1"/>
  <c r="J15" i="61"/>
  <c r="H25" i="66"/>
  <c r="K18" i="66"/>
  <c r="K25" i="66"/>
  <c r="I18" i="66"/>
  <c r="I25" i="66"/>
  <c r="N25" i="66"/>
  <c r="U28" i="66" s="1"/>
  <c r="I19" i="66"/>
  <c r="I24" i="66" s="1"/>
  <c r="G19" i="66"/>
  <c r="G24" i="66" s="1"/>
  <c r="G25" i="66"/>
  <c r="F18" i="66"/>
  <c r="F23" i="66" s="1"/>
  <c r="F25" i="66"/>
  <c r="L25" i="66"/>
  <c r="E19" i="66"/>
  <c r="E24" i="66" s="1"/>
  <c r="E25" i="66"/>
  <c r="M25" i="66"/>
  <c r="G18" i="66"/>
  <c r="L19" i="66"/>
  <c r="L24" i="66" s="1"/>
  <c r="L18" i="66"/>
  <c r="N19" i="66"/>
  <c r="O20" i="66"/>
  <c r="M19" i="66"/>
  <c r="M24" i="66" s="1"/>
  <c r="M18" i="66"/>
  <c r="N18" i="66"/>
  <c r="K19" i="66"/>
  <c r="C18" i="61"/>
  <c r="G32" i="61"/>
  <c r="K18" i="61"/>
  <c r="K16" i="61" s="1"/>
  <c r="H35" i="61"/>
  <c r="K35" i="61"/>
  <c r="G35" i="61"/>
  <c r="J35" i="61"/>
  <c r="I35" i="61"/>
  <c r="F35" i="61"/>
  <c r="E35" i="61"/>
  <c r="L35" i="61"/>
  <c r="E15" i="61"/>
  <c r="H15" i="61"/>
  <c r="Q13" i="61"/>
  <c r="G18" i="61"/>
  <c r="K15" i="61"/>
  <c r="E18" i="66"/>
  <c r="H19" i="66"/>
  <c r="H24" i="66" s="1"/>
  <c r="H18" i="66"/>
  <c r="J18" i="66"/>
  <c r="J19" i="66"/>
  <c r="J24" i="66" s="1"/>
  <c r="K17" i="61"/>
  <c r="K19" i="61" s="1"/>
  <c r="L18" i="61"/>
  <c r="Q14" i="61"/>
  <c r="Q17" i="61"/>
  <c r="Q25" i="61"/>
  <c r="Q21" i="61"/>
  <c r="F15" i="61"/>
  <c r="G15" i="61"/>
  <c r="L15" i="61"/>
  <c r="F18" i="61"/>
  <c r="J18" i="61"/>
  <c r="Q12" i="61"/>
  <c r="Q16" i="61"/>
  <c r="I15" i="61"/>
  <c r="H18" i="61"/>
  <c r="Q23" i="61"/>
  <c r="E18" i="61"/>
  <c r="I18" i="61"/>
  <c r="Q24" i="61"/>
  <c r="M12" i="61"/>
  <c r="M14" i="61"/>
  <c r="Q22" i="61"/>
  <c r="O18" i="66" l="1"/>
  <c r="F22" i="66"/>
  <c r="O19" i="66"/>
  <c r="N24" i="66"/>
  <c r="U30" i="66" s="1"/>
  <c r="E22" i="66"/>
  <c r="E23" i="66"/>
  <c r="E27" i="66" s="1"/>
  <c r="M22" i="66"/>
  <c r="M23" i="66"/>
  <c r="M27" i="66" s="1"/>
  <c r="L22" i="66"/>
  <c r="L23" i="66"/>
  <c r="L27" i="66" s="1"/>
  <c r="F27" i="66"/>
  <c r="K23" i="66"/>
  <c r="J23" i="66"/>
  <c r="J27" i="66" s="1"/>
  <c r="K22" i="66"/>
  <c r="K24" i="66"/>
  <c r="H22" i="66"/>
  <c r="H23" i="66"/>
  <c r="H27" i="66" s="1"/>
  <c r="N22" i="66"/>
  <c r="N23" i="66"/>
  <c r="U29" i="66" s="1"/>
  <c r="G22" i="66"/>
  <c r="G23" i="66"/>
  <c r="G27" i="66" s="1"/>
  <c r="I22" i="66"/>
  <c r="I23" i="66"/>
  <c r="I27" i="66" s="1"/>
  <c r="J22" i="66"/>
  <c r="E33" i="61"/>
  <c r="E34" i="61"/>
  <c r="G34" i="61"/>
  <c r="G33" i="61"/>
  <c r="H34" i="61"/>
  <c r="H33" i="61"/>
  <c r="I34" i="61"/>
  <c r="I33" i="61"/>
  <c r="L16" i="61"/>
  <c r="S24" i="61" s="1"/>
  <c r="S23" i="61"/>
  <c r="L33" i="61"/>
  <c r="M35" i="61"/>
  <c r="L34" i="61"/>
  <c r="F34" i="61"/>
  <c r="F33" i="61"/>
  <c r="J34" i="61"/>
  <c r="J33" i="61"/>
  <c r="K34" i="61"/>
  <c r="K33" i="61"/>
  <c r="G16" i="61"/>
  <c r="G17" i="61"/>
  <c r="L17" i="61"/>
  <c r="F16" i="61"/>
  <c r="H16" i="61"/>
  <c r="H17" i="61"/>
  <c r="E16" i="61"/>
  <c r="F17" i="61"/>
  <c r="I17" i="61"/>
  <c r="I16" i="61"/>
  <c r="J16" i="61"/>
  <c r="J17" i="61"/>
  <c r="E17" i="61"/>
  <c r="G19" i="61" l="1"/>
  <c r="E36" i="61"/>
  <c r="H36" i="61"/>
  <c r="H44" i="61"/>
  <c r="H45" i="61" s="1"/>
  <c r="K36" i="61"/>
  <c r="K44" i="61"/>
  <c r="K45" i="61" s="1"/>
  <c r="I36" i="61"/>
  <c r="I44" i="61"/>
  <c r="I46" i="61" s="1"/>
  <c r="K27" i="66"/>
  <c r="E44" i="61"/>
  <c r="E46" i="61" s="1"/>
  <c r="G36" i="61"/>
  <c r="G44" i="61"/>
  <c r="G46" i="61" s="1"/>
  <c r="J44" i="61"/>
  <c r="J45" i="61" s="1"/>
  <c r="L44" i="61"/>
  <c r="L46" i="61" s="1"/>
  <c r="F44" i="61"/>
  <c r="E45" i="61"/>
  <c r="N27" i="66"/>
  <c r="L19" i="61"/>
  <c r="S28" i="61" s="1"/>
  <c r="S25" i="61"/>
  <c r="J36" i="61"/>
  <c r="M33" i="61"/>
  <c r="L36" i="61"/>
  <c r="F36" i="61"/>
  <c r="M34" i="61"/>
  <c r="J19" i="61"/>
  <c r="H19" i="61"/>
  <c r="E19" i="61"/>
  <c r="I19" i="61"/>
  <c r="F19" i="61"/>
  <c r="K46" i="61" l="1"/>
  <c r="K47" i="61" s="1"/>
  <c r="F46" i="61"/>
  <c r="H46" i="61"/>
  <c r="H47" i="61" s="1"/>
  <c r="G45" i="61"/>
  <c r="G47" i="61" s="1"/>
  <c r="I45" i="61"/>
  <c r="I47" i="61" s="1"/>
  <c r="F45" i="61"/>
  <c r="F47" i="61" s="1"/>
  <c r="E47" i="61"/>
  <c r="J46" i="61"/>
  <c r="J47" i="61" s="1"/>
  <c r="L45" i="61"/>
  <c r="L47" i="61" s="1"/>
  <c r="U35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L1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ve vektoru pravé strany není žádná nulová honota, řešení tedy není degenerované</t>
        </r>
      </text>
    </comment>
    <comment ref="E19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v kriteriálním řádku není nulová hodnota pod žádnou nebazickou proměnnou, neexistuje tedy alternativní optimální řešení</t>
        </r>
      </text>
    </comment>
    <comment ref="E3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jedná se o změnu ceny nebazické proměnné proto se změní pouze hodnota kriteriálního řádku pod příslušnou nebazickou proměnnou
v kriteriálním řádku již nejsou všechny hodnoty nekladné, proto vsupuje tato proměnná nově do báze</t>
        </r>
      </text>
    </comment>
    <comment ref="E47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jedná se o změnu ceny nebazické proměnné proto se změní pouze hodnota kriteriálního řádku pod příslušnou nebazickou proměnnou
v kriteriálním řádku již nejsou všechny hodnoty nekladné, proto se již nejedná o optimální řešení a nově vsupuje tato proměnná x1 do báze</t>
        </r>
      </text>
    </comment>
    <comment ref="L4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tím, že se změnila cena nebazické proměnné x1 na hodnotu mimo interval stability báze, došlo ke změně struktury báze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N23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38"/>
          </rPr>
          <t>ve vektoru pravé strany není žádná nulová honota, řešení tedy není degenerované.</t>
        </r>
      </text>
    </comment>
    <comment ref="E27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38"/>
          </rPr>
          <t>v kriteriálním řádku není nulová hodnota pod žádnou nebazickou proměnnou, neexistuje tedy alternativní optimální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7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38"/>
          </rPr>
          <t>optimální hodnota účelové funkce</t>
        </r>
      </text>
    </comment>
  </commentList>
</comments>
</file>

<file path=xl/sharedStrings.xml><?xml version="1.0" encoding="utf-8"?>
<sst xmlns="http://schemas.openxmlformats.org/spreadsheetml/2006/main" count="383" uniqueCount="158">
  <si>
    <t>Úloha na volný extrém - jednokriteriální, minimalizační, lineární model</t>
  </si>
  <si>
    <t>Proměnné:</t>
  </si>
  <si>
    <t>x1 … varianta Sada A (ks)</t>
  </si>
  <si>
    <t>x2 … varianta Sada B (ks)</t>
  </si>
  <si>
    <t>x3 … varianta Sada C (ks)</t>
  </si>
  <si>
    <t>Spotřeba rezist. pouzder:</t>
  </si>
  <si>
    <t>z= 40x1 + 45x2 + 65x3 (ks)</t>
  </si>
  <si>
    <t>Kriterium:</t>
  </si>
  <si>
    <t>z= 40x1 + 45x2 + 65x3 ---&gt; MIN</t>
  </si>
  <si>
    <t>Řešení:</t>
  </si>
  <si>
    <r>
      <t>x1 = -</t>
    </r>
    <r>
      <rPr>
        <sz val="11"/>
        <color theme="1"/>
        <rFont val="Calibri"/>
        <family val="2"/>
        <charset val="238"/>
      </rPr>
      <t>∞</t>
    </r>
    <r>
      <rPr>
        <sz val="11"/>
        <color theme="1"/>
        <rFont val="Calibri"/>
        <family val="2"/>
        <charset val="238"/>
        <scheme val="minor"/>
      </rPr>
      <t xml:space="preserve"> ks</t>
    </r>
  </si>
  <si>
    <t>x1 = 0 ks</t>
  </si>
  <si>
    <t>(čistě matematické)</t>
  </si>
  <si>
    <t>x2 = -∞ ks</t>
  </si>
  <si>
    <t>(reálně ekonomické řešení)</t>
  </si>
  <si>
    <t>x2 = 0 ks</t>
  </si>
  <si>
    <t>x3 = -∞ ks</t>
  </si>
  <si>
    <t>x3 = 0 ks</t>
  </si>
  <si>
    <t>z = -∞ ks rezist. pouzder</t>
  </si>
  <si>
    <t>x1, x2, x3 &gt;= 0</t>
  </si>
  <si>
    <t>z = 0 ks rezist. pouzder</t>
  </si>
  <si>
    <t>Úloha na vázaný extrém - jednokriteriální, minimalizační, lineární model</t>
  </si>
  <si>
    <t>Omezení:</t>
  </si>
  <si>
    <t>20x1 + 12x2 + 12x3 = 400 ks</t>
  </si>
  <si>
    <t xml:space="preserve"> ==&gt;</t>
  </si>
  <si>
    <t>20x1 + 12x2 + 12x3 - 400 = 0</t>
  </si>
  <si>
    <t>Lagrangeova fce</t>
  </si>
  <si>
    <t>L (x1, x2, x3, u) = 40x1 + 45x2 + 65x3 + u(20x1 + 12x2 + 12x3 - 400)</t>
  </si>
  <si>
    <t>... jedná se v podstatě o převod úlohy na vázaný extrém na úlohu na volný extrém Lagragneovy fce</t>
  </si>
  <si>
    <t>Parciální derivace</t>
  </si>
  <si>
    <t>Lx1 = 40 + 20u</t>
  </si>
  <si>
    <t>Lx2 = 45 + 12u</t>
  </si>
  <si>
    <t>Lx3 = 65 + 12u</t>
  </si>
  <si>
    <t>Lu = 20x1 + 12x2 + 12x3 - 400</t>
  </si>
  <si>
    <t>Kuhn-Tackerovy podmínky</t>
  </si>
  <si>
    <t>x1, x2, x3, u &gt;= 0</t>
  </si>
  <si>
    <t>∂L / ∂xi &gt;= 0</t>
  </si>
  <si>
    <t>40 + 20u &gt;= 0</t>
  </si>
  <si>
    <t>45 + 12u  &gt;= 0</t>
  </si>
  <si>
    <t xml:space="preserve"> ==&gt;  u &gt;= -2</t>
  </si>
  <si>
    <t>65 + 12u &gt;= 0</t>
  </si>
  <si>
    <t>xi * ∂L / ∂xi = 0</t>
  </si>
  <si>
    <t>40x1 + 20ux1 = 0</t>
  </si>
  <si>
    <t>u = -2</t>
  </si>
  <si>
    <t>45x2 + 12ux2  = 0</t>
  </si>
  <si>
    <t>u = -3,75</t>
  </si>
  <si>
    <t>Lagrangeova fce nemá exttrém</t>
  </si>
  <si>
    <t>omezuje nás tedy v podstatě jen omezující podmínka a hledáme bod při současném zachování kritéria</t>
  </si>
  <si>
    <t>65x3 + 12ux3 = 0</t>
  </si>
  <si>
    <t>u = -5,416667</t>
  </si>
  <si>
    <t>∂L / ∂u &lt;= 0</t>
  </si>
  <si>
    <t>20x1 + 12x2 + 12x3 - 400 &lt;= 0</t>
  </si>
  <si>
    <t>20x1 + 12x2 + 12x3 &lt;= 400</t>
  </si>
  <si>
    <t>u * ∂L / ∂u = 0</t>
  </si>
  <si>
    <t>20ux1 + 12ux2 + 12ux3 - 400u = 0</t>
  </si>
  <si>
    <t>Báze1</t>
  </si>
  <si>
    <t>Báze2</t>
  </si>
  <si>
    <t>Báze3</t>
  </si>
  <si>
    <t>x1 = 20 ks</t>
  </si>
  <si>
    <t>x2 = 33,3 ks</t>
  </si>
  <si>
    <t>x3 = 33,3 ks</t>
  </si>
  <si>
    <t>z = 800 Ks rezist. pouzder</t>
  </si>
  <si>
    <t>z = 1500 Ks rezist. pouzder</t>
  </si>
  <si>
    <t>z = 2164,5 Ks rezist. pouzder</t>
  </si>
  <si>
    <t>Řešení!!!</t>
  </si>
  <si>
    <t>Optimalizační úloha - jednokriteriální, minimalizační, lineární model</t>
  </si>
  <si>
    <t>20x1 + 12x2 + 12x3 &lt;= 1000 (ks)</t>
  </si>
  <si>
    <t>x1 + x2 + 2x3 &lt;= 150 (ks)</t>
  </si>
  <si>
    <t>90x1 + 100x2 + 150x3 &gt;= 6000 (Kč)</t>
  </si>
  <si>
    <t>x1, x2, x3 &gt;= 0 (ks)</t>
  </si>
  <si>
    <t>z= 40x1 + 45x2 + 65x3</t>
  </si>
  <si>
    <t>Příklad 1 - Část A - Výroba výukových sad pro základní operace s SMD součástkami</t>
  </si>
  <si>
    <t>UF Min</t>
  </si>
  <si>
    <t>Spotřebu rezist pouzder (ks)</t>
  </si>
  <si>
    <t>A</t>
  </si>
  <si>
    <t>B</t>
  </si>
  <si>
    <t>C</t>
  </si>
  <si>
    <t>typ</t>
  </si>
  <si>
    <t>b</t>
  </si>
  <si>
    <t>PN</t>
  </si>
  <si>
    <t>x1; x2; x3 &gt;= 0</t>
  </si>
  <si>
    <t>počet tranzist pouzder</t>
  </si>
  <si>
    <t>omez2</t>
  </si>
  <si>
    <t xml:space="preserve"> &lt;=</t>
  </si>
  <si>
    <t>ks</t>
  </si>
  <si>
    <t>ÚF</t>
  </si>
  <si>
    <t>počet integrovaných obvodů</t>
  </si>
  <si>
    <t>omez3</t>
  </si>
  <si>
    <t>požadovaný minimální zisk</t>
  </si>
  <si>
    <t>omez4</t>
  </si>
  <si>
    <t>&gt;=</t>
  </si>
  <si>
    <t>Kč</t>
  </si>
  <si>
    <t>Řešení simplexovým algoritmem</t>
  </si>
  <si>
    <t>báze</t>
  </si>
  <si>
    <t>x1</t>
  </si>
  <si>
    <t>x2</t>
  </si>
  <si>
    <t>x3</t>
  </si>
  <si>
    <t>d2</t>
  </si>
  <si>
    <t>d3</t>
  </si>
  <si>
    <t>d4</t>
  </si>
  <si>
    <t>p4</t>
  </si>
  <si>
    <t>omega</t>
  </si>
  <si>
    <t>… strukturní rozhodovací proměnná</t>
  </si>
  <si>
    <t>zj-cj</t>
  </si>
  <si>
    <t>… nestrukturní doplňková proměnná typu rezerva</t>
  </si>
  <si>
    <t>… nestrukturní doplňková proměnná typu překročení</t>
  </si>
  <si>
    <t>… nestrukturní pomocná proměnná typu nedosažení</t>
  </si>
  <si>
    <t>Interpretace výsledků</t>
  </si>
  <si>
    <t>nabaz</t>
  </si>
  <si>
    <t xml:space="preserve"> =</t>
  </si>
  <si>
    <t>ks sady A</t>
  </si>
  <si>
    <t>ks sady B</t>
  </si>
  <si>
    <t>baz</t>
  </si>
  <si>
    <t>ks sady C</t>
  </si>
  <si>
    <t>ks rezervy tranzist pouzder</t>
  </si>
  <si>
    <t>Snížení potřeby rezistorových pouzder u sady A o 5 ks</t>
  </si>
  <si>
    <t>ks rezervy integrovaných obvodů</t>
  </si>
  <si>
    <t>nová cena x1</t>
  </si>
  <si>
    <t>nebaz</t>
  </si>
  <si>
    <t>Kč překročení minimálně požadovaných tržeb</t>
  </si>
  <si>
    <t>Kč nedosažení minimálně požadovaných tržeb</t>
  </si>
  <si>
    <t>ks rezistorových pouzder</t>
  </si>
  <si>
    <t>Optimální řešení modelu Sady ABC Min1</t>
  </si>
  <si>
    <t>Min. hodnota účelové funkce UF Min</t>
  </si>
  <si>
    <t>Matice transformačních vektorů ALFA(J)</t>
  </si>
  <si>
    <t>Strukturní proměnné</t>
  </si>
  <si>
    <t>Omezení</t>
  </si>
  <si>
    <t>Bazické proměnné</t>
  </si>
  <si>
    <t>Hodnota</t>
  </si>
  <si>
    <t>R-omez4</t>
  </si>
  <si>
    <t>Název</t>
  </si>
  <si>
    <t>Typ</t>
  </si>
  <si>
    <t>Rezerva</t>
  </si>
  <si>
    <t>R-omez2</t>
  </si>
  <si>
    <t>Dolní mez</t>
  </si>
  <si>
    <t>R-omez3</t>
  </si>
  <si>
    <t>Bázická</t>
  </si>
  <si>
    <t>Analýza citlivosti pravých stran</t>
  </si>
  <si>
    <t>Analýza citlivosti cenových koeficientů</t>
  </si>
  <si>
    <t>Interval stability</t>
  </si>
  <si>
    <t>Horní mez</t>
  </si>
  <si>
    <t>Cena A</t>
  </si>
  <si>
    <t>Cena B</t>
  </si>
  <si>
    <t>Cena C</t>
  </si>
  <si>
    <t>Cena R-omez2</t>
  </si>
  <si>
    <t>Cena R-omez3</t>
  </si>
  <si>
    <t>Cena R-omez4</t>
  </si>
  <si>
    <t>Příklad 1 - Část B - Výroba výukových sad pro základní operace s SMD součástkami</t>
  </si>
  <si>
    <t>požadovaná minimální výroba sady B</t>
  </si>
  <si>
    <t>omez5</t>
  </si>
  <si>
    <t>d5</t>
  </si>
  <si>
    <t>p5</t>
  </si>
  <si>
    <t>ks rezervy integr obvodů</t>
  </si>
  <si>
    <t>ks překročení minimálně požadovaného počtu sady B</t>
  </si>
  <si>
    <t>ks nedosažení minimálně požadovaného počtu sady B</t>
  </si>
  <si>
    <t>Optimální řešení modelu Sady ABC Min2</t>
  </si>
  <si>
    <t>R-omez5</t>
  </si>
  <si>
    <t>Cena R-omez5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</si>
</sst>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15" x14ac:knownFonts="1">
    <font>
      <sz val="11"/>
      <color theme="1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/>
      <sz val="13"/>
      <color indexed="10"/>
      <name val="Calibri"/>
      <family val="2"/>
      <charset val="238"/>
      <scheme val="minor"/>
    </font>
    <font>
      <b/>
      <sz val="13"/>
      <color indexed="16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3"/>
      <color indexed="12"/>
      <name val="Calibri"/>
      <family val="2"/>
      <charset val="238"/>
      <scheme val="minor"/>
    </font>
    <font>
      <b/>
      <sz val="11"/>
      <color indexed="12"/>
      <name val="Calibri"/>
      <family val="2"/>
      <charset val="238"/>
      <scheme val="minor"/>
    </font>
    <font>
      <b/>
      <sz val="9"/>
      <color indexed="1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</font>
    <font>
      <b/>
      <u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thick">
        <color indexed="16"/>
      </right>
      <top/>
      <bottom/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/>
      <right/>
      <top style="thick">
        <color indexed="16"/>
      </top>
      <bottom style="double">
        <color indexed="16"/>
      </bottom>
      <diagonal/>
    </border>
    <border>
      <left/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/>
      <bottom/>
      <diagonal/>
    </border>
    <border>
      <left style="thick">
        <color indexed="16"/>
      </left>
      <right style="medium">
        <color indexed="16"/>
      </right>
      <top/>
      <bottom style="thick">
        <color indexed="16"/>
      </bottom>
      <diagonal/>
    </border>
    <border>
      <left style="medium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medium">
        <color indexed="16"/>
      </left>
      <right style="thick">
        <color indexed="16"/>
      </right>
      <top/>
      <bottom/>
      <diagonal/>
    </border>
    <border>
      <left style="medium">
        <color indexed="16"/>
      </left>
      <right style="thick">
        <color indexed="16"/>
      </right>
      <top/>
      <bottom style="thick">
        <color indexed="16"/>
      </bottom>
      <diagonal/>
    </border>
    <border>
      <left/>
      <right/>
      <top/>
      <bottom style="thick">
        <color indexed="12"/>
      </bottom>
      <diagonal/>
    </border>
    <border>
      <left/>
      <right/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/>
      <bottom/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 style="medium">
        <color indexed="12"/>
      </left>
      <right style="thick">
        <color indexed="12"/>
      </right>
      <top style="thick">
        <color indexed="12"/>
      </top>
      <bottom style="double">
        <color indexed="12"/>
      </bottom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/>
      <top style="double">
        <color indexed="16"/>
      </top>
      <bottom style="thick">
        <color indexed="1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4" fillId="0" borderId="6" xfId="0" applyFont="1" applyBorder="1"/>
    <xf numFmtId="0" fontId="4" fillId="0" borderId="4" xfId="0" applyFont="1" applyBorder="1"/>
    <xf numFmtId="0" fontId="4" fillId="0" borderId="9" xfId="0" applyFont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5" fillId="0" borderId="0" xfId="0" applyFont="1"/>
    <xf numFmtId="0" fontId="6" fillId="0" borderId="14" xfId="0" applyFont="1" applyBorder="1"/>
    <xf numFmtId="0" fontId="6" fillId="0" borderId="13" xfId="0" applyFont="1" applyBorder="1"/>
    <xf numFmtId="0" fontId="6" fillId="0" borderId="17" xfId="0" applyFont="1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3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0" xfId="0" applyFont="1" applyBorder="1"/>
    <xf numFmtId="0" fontId="4" fillId="0" borderId="5" xfId="0" applyFont="1" applyBorder="1"/>
    <xf numFmtId="0" fontId="7" fillId="0" borderId="20" xfId="0" applyFont="1" applyBorder="1"/>
    <xf numFmtId="0" fontId="7" fillId="0" borderId="5" xfId="0" applyFont="1" applyBorder="1"/>
    <xf numFmtId="0" fontId="7" fillId="0" borderId="4" xfId="0" applyFont="1" applyBorder="1"/>
    <xf numFmtId="0" fontId="0" fillId="2" borderId="0" xfId="0" applyFill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28" xfId="0" applyBorder="1" applyAlignment="1">
      <alignment horizontal="center"/>
    </xf>
    <xf numFmtId="13" fontId="0" fillId="2" borderId="0" xfId="0" applyNumberFormat="1" applyFill="1" applyAlignment="1">
      <alignment horizontal="center"/>
    </xf>
    <xf numFmtId="1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8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3" fontId="0" fillId="2" borderId="32" xfId="0" applyNumberFormat="1" applyFill="1" applyBorder="1" applyAlignment="1">
      <alignment horizontal="center"/>
    </xf>
    <xf numFmtId="13" fontId="0" fillId="2" borderId="33" xfId="0" applyNumberFormat="1" applyFill="1" applyBorder="1" applyAlignment="1">
      <alignment horizontal="center"/>
    </xf>
    <xf numFmtId="13" fontId="0" fillId="0" borderId="32" xfId="0" applyNumberFormat="1" applyBorder="1" applyAlignment="1">
      <alignment horizontal="center"/>
    </xf>
    <xf numFmtId="13" fontId="0" fillId="0" borderId="3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0" applyFont="1"/>
    <xf numFmtId="1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3" fontId="0" fillId="0" borderId="34" xfId="0" applyNumberFormat="1" applyBorder="1" applyAlignment="1">
      <alignment horizontal="center"/>
    </xf>
    <xf numFmtId="0" fontId="12" fillId="0" borderId="0" xfId="0" applyFont="1"/>
    <xf numFmtId="164" fontId="0" fillId="0" borderId="34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3" borderId="0" xfId="0" applyFill="1"/>
    <xf numFmtId="0" fontId="12" fillId="3" borderId="0" xfId="0" applyFont="1" applyFill="1"/>
    <xf numFmtId="0" fontId="14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113411</xdr:colOff>
      <xdr:row>29</xdr:row>
      <xdr:rowOff>23526</xdr:rowOff>
    </xdr:from>
    <xdr:ext cx="198641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171811" y="6176676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cs-CZ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0;0;40;520;70;0;0</m:t>
                        </m:r>
                      </m:e>
                    </m:d>
                  </m:oMath>
                </m:oMathPara>
              </a14:m>
              <a:endParaRPr lang="cs-CZ" sz="1200"/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D749F2B6-BB0E-4434-B9DC-4E2E7A2C6897}"/>
                </a:ext>
              </a:extLst>
            </xdr:cNvPr>
            <xdr:cNvSpPr txBox="1"/>
          </xdr:nvSpPr>
          <xdr:spPr>
            <a:xfrm>
              <a:off x="10171811" y="6176676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cs-CZ" sz="1200" b="0" i="0">
                  <a:latin typeface="Cambria Math" panose="02040503050406030204" pitchFamily="18" charset="0"/>
                </a:rPr>
                <a:t>𝑋_𝐵=(0;0;40;520;70;0;0)</a:t>
              </a:r>
              <a:endParaRPr lang="cs-CZ" sz="1200"/>
            </a:p>
          </xdr:txBody>
        </xdr:sp>
      </mc:Fallback>
    </mc:AlternateContent>
    <xdr:clientData/>
  </xdr:oneCellAnchor>
  <xdr:oneCellAnchor>
    <xdr:from>
      <xdr:col>16</xdr:col>
      <xdr:colOff>65689</xdr:colOff>
      <xdr:row>32</xdr:row>
      <xdr:rowOff>0</xdr:rowOff>
    </xdr:from>
    <xdr:ext cx="2689233" cy="16532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0755670" y="6139962"/>
              <a:ext cx="2689233" cy="16532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𝑋</m:t>
                    </m:r>
                    <m:r>
                      <a:rPr lang="cs-CZ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40−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520−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60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−4</m:t>
                            </m:r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70+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75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75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eqArr>
                      </m:e>
                    </m:d>
                  </m:oMath>
                </m:oMathPara>
              </a14:m>
              <a:endParaRPr lang="cs-CZ" sz="1200"/>
            </a:p>
          </xdr:txBody>
        </xdr:sp>
      </mc:Choice>
      <mc:Fallback xmlns="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8672C6D3-60B3-4663-B2CB-5F7F463CD1C1}"/>
                </a:ext>
              </a:extLst>
            </xdr:cNvPr>
            <xdr:cNvSpPr txBox="1"/>
          </xdr:nvSpPr>
          <xdr:spPr>
            <a:xfrm>
              <a:off x="10755670" y="6139962"/>
              <a:ext cx="2689233" cy="16532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cs-CZ" sz="1200" b="0" i="0">
                  <a:latin typeface="Cambria Math" panose="02040503050406030204" pitchFamily="18" charset="0"/>
                </a:rPr>
                <a:t>=(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█(𝑥_1@𝑥_2@40−3/5 𝑥_1−2/3 𝑥_2@52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0−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/5 𝑥_1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−4𝑥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−2/25 〖 𝑑〗_4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〖 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4@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70+1/5 𝑥_1+1/3 𝑥_2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−1/75 〖 𝑑〗_4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1/75 〖 𝑝〗_4@〖 𝑑〗_4@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〗_4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</a:t>
              </a:r>
              <a:endParaRPr lang="cs-CZ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113411</xdr:colOff>
      <xdr:row>35</xdr:row>
      <xdr:rowOff>23526</xdr:rowOff>
    </xdr:from>
    <xdr:ext cx="198641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0790936" y="6176676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cs-CZ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0;10;70;0;40;0</m:t>
                        </m:r>
                      </m:e>
                    </m:d>
                  </m:oMath>
                </m:oMathPara>
              </a14:m>
              <a:endParaRPr lang="cs-CZ" sz="1200"/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xmlns:a14="http://schemas.microsoft.com/office/drawing/2010/main" xmlns="" id="{D749F2B6-BB0E-4434-B9DC-4E2E7A2C6897}"/>
                </a:ext>
              </a:extLst>
            </xdr:cNvPr>
            <xdr:cNvSpPr txBox="1"/>
          </xdr:nvSpPr>
          <xdr:spPr>
            <a:xfrm>
              <a:off x="10790936" y="6176676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cs-CZ" sz="1200" b="0" i="0">
                  <a:latin typeface="Cambria Math" panose="02040503050406030204" pitchFamily="18" charset="0"/>
                </a:rPr>
                <a:t>𝑋_𝐵=(0;10;70;0;40;0)</a:t>
              </a:r>
              <a:endParaRPr lang="cs-CZ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8028-17CE-4327-A515-29C3D2D636B0}">
  <dimension ref="A1:W74"/>
  <sheetViews>
    <sheetView showGridLines="0" tabSelected="1" workbookViewId="0">
      <selection activeCell="A2" sqref="A2"/>
    </sheetView>
  </sheetViews>
  <sheetFormatPr defaultRowHeight="15" x14ac:dyDescent="0.25"/>
  <sheetData>
    <row r="1" spans="1:21" ht="18.75" x14ac:dyDescent="0.3">
      <c r="A1" s="72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3" spans="1:21" x14ac:dyDescent="0.25">
      <c r="A3" t="s">
        <v>1</v>
      </c>
      <c r="D3" t="s">
        <v>2</v>
      </c>
    </row>
    <row r="4" spans="1:21" x14ac:dyDescent="0.25">
      <c r="D4" t="s">
        <v>3</v>
      </c>
    </row>
    <row r="5" spans="1:21" x14ac:dyDescent="0.25">
      <c r="D5" t="s">
        <v>4</v>
      </c>
    </row>
    <row r="7" spans="1:21" x14ac:dyDescent="0.25">
      <c r="A7" t="s">
        <v>5</v>
      </c>
      <c r="D7" s="60" t="s">
        <v>6</v>
      </c>
    </row>
    <row r="9" spans="1:21" x14ac:dyDescent="0.25">
      <c r="A9" t="s">
        <v>7</v>
      </c>
      <c r="D9" s="60" t="s">
        <v>8</v>
      </c>
    </row>
    <row r="11" spans="1:21" x14ac:dyDescent="0.25">
      <c r="A11" t="s">
        <v>9</v>
      </c>
      <c r="D11" t="s">
        <v>10</v>
      </c>
      <c r="H11" t="s">
        <v>9</v>
      </c>
      <c r="K11" t="s">
        <v>11</v>
      </c>
    </row>
    <row r="12" spans="1:21" x14ac:dyDescent="0.25">
      <c r="A12" s="73" t="s">
        <v>12</v>
      </c>
      <c r="D12" t="s">
        <v>13</v>
      </c>
      <c r="H12" s="73" t="s">
        <v>14</v>
      </c>
      <c r="K12" t="s">
        <v>15</v>
      </c>
    </row>
    <row r="13" spans="1:21" x14ac:dyDescent="0.25">
      <c r="D13" t="s">
        <v>16</v>
      </c>
      <c r="K13" t="s">
        <v>17</v>
      </c>
    </row>
    <row r="14" spans="1:21" x14ac:dyDescent="0.25">
      <c r="D14" t="s">
        <v>18</v>
      </c>
      <c r="H14" t="s">
        <v>19</v>
      </c>
      <c r="K14" t="s">
        <v>20</v>
      </c>
    </row>
    <row r="16" spans="1:21" ht="18.75" x14ac:dyDescent="0.3">
      <c r="A16" s="72" t="s">
        <v>21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</row>
    <row r="18" spans="1:20" x14ac:dyDescent="0.25">
      <c r="A18" t="s">
        <v>1</v>
      </c>
      <c r="D18" t="s">
        <v>2</v>
      </c>
    </row>
    <row r="19" spans="1:20" x14ac:dyDescent="0.25">
      <c r="D19" t="s">
        <v>3</v>
      </c>
    </row>
    <row r="20" spans="1:20" x14ac:dyDescent="0.25">
      <c r="D20" t="s">
        <v>4</v>
      </c>
    </row>
    <row r="22" spans="1:20" x14ac:dyDescent="0.25">
      <c r="A22" t="s">
        <v>22</v>
      </c>
      <c r="D22" t="s">
        <v>23</v>
      </c>
      <c r="G22" s="1" t="s">
        <v>24</v>
      </c>
      <c r="H22" t="s">
        <v>25</v>
      </c>
    </row>
    <row r="24" spans="1:20" x14ac:dyDescent="0.25">
      <c r="A24" t="s">
        <v>5</v>
      </c>
      <c r="D24" s="60" t="s">
        <v>6</v>
      </c>
    </row>
    <row r="26" spans="1:20" x14ac:dyDescent="0.25">
      <c r="A26" t="s">
        <v>7</v>
      </c>
      <c r="D26" s="60" t="s">
        <v>8</v>
      </c>
    </row>
    <row r="28" spans="1:20" x14ac:dyDescent="0.25">
      <c r="A28" t="s">
        <v>9</v>
      </c>
    </row>
    <row r="29" spans="1:20" x14ac:dyDescent="0.25">
      <c r="B29" t="s">
        <v>26</v>
      </c>
      <c r="D29" t="s">
        <v>27</v>
      </c>
      <c r="K29" t="s">
        <v>28</v>
      </c>
      <c r="T29" s="1"/>
    </row>
    <row r="31" spans="1:20" x14ac:dyDescent="0.25">
      <c r="B31" t="s">
        <v>29</v>
      </c>
      <c r="D31" t="s">
        <v>30</v>
      </c>
      <c r="T31" s="1"/>
    </row>
    <row r="32" spans="1:20" x14ac:dyDescent="0.25">
      <c r="D32" t="s">
        <v>31</v>
      </c>
    </row>
    <row r="33" spans="2:23" x14ac:dyDescent="0.25">
      <c r="D33" t="s">
        <v>32</v>
      </c>
    </row>
    <row r="34" spans="2:23" x14ac:dyDescent="0.25">
      <c r="D34" t="s">
        <v>33</v>
      </c>
    </row>
    <row r="36" spans="2:23" x14ac:dyDescent="0.25">
      <c r="B36" t="s">
        <v>34</v>
      </c>
    </row>
    <row r="38" spans="2:23" x14ac:dyDescent="0.25">
      <c r="D38" t="s">
        <v>35</v>
      </c>
    </row>
    <row r="40" spans="2:23" x14ac:dyDescent="0.25">
      <c r="D40" t="s">
        <v>36</v>
      </c>
      <c r="F40" t="s">
        <v>37</v>
      </c>
    </row>
    <row r="41" spans="2:23" x14ac:dyDescent="0.25">
      <c r="F41" t="s">
        <v>38</v>
      </c>
      <c r="H41" t="s">
        <v>39</v>
      </c>
    </row>
    <row r="42" spans="2:23" x14ac:dyDescent="0.25">
      <c r="F42" t="s">
        <v>40</v>
      </c>
    </row>
    <row r="44" spans="2:23" x14ac:dyDescent="0.25">
      <c r="D44" t="s">
        <v>41</v>
      </c>
      <c r="F44" t="s">
        <v>42</v>
      </c>
      <c r="H44" t="s">
        <v>43</v>
      </c>
    </row>
    <row r="45" spans="2:23" x14ac:dyDescent="0.25">
      <c r="F45" t="s">
        <v>44</v>
      </c>
      <c r="H45" t="s">
        <v>45</v>
      </c>
      <c r="J45" s="1" t="s">
        <v>24</v>
      </c>
      <c r="K45" t="s">
        <v>46</v>
      </c>
      <c r="N45" s="1" t="s">
        <v>24</v>
      </c>
      <c r="O45" t="s">
        <v>47</v>
      </c>
    </row>
    <row r="46" spans="2:23" x14ac:dyDescent="0.25">
      <c r="F46" t="s">
        <v>48</v>
      </c>
      <c r="H46" t="s">
        <v>49</v>
      </c>
      <c r="Q46" t="s">
        <v>23</v>
      </c>
      <c r="W46" s="60" t="s">
        <v>8</v>
      </c>
    </row>
    <row r="48" spans="2:23" x14ac:dyDescent="0.25">
      <c r="D48" t="s">
        <v>50</v>
      </c>
      <c r="F48" t="s">
        <v>51</v>
      </c>
      <c r="J48" t="s">
        <v>52</v>
      </c>
    </row>
    <row r="50" spans="1:21" x14ac:dyDescent="0.25">
      <c r="D50" t="s">
        <v>53</v>
      </c>
      <c r="F50" t="s">
        <v>54</v>
      </c>
    </row>
    <row r="53" spans="1:21" x14ac:dyDescent="0.25">
      <c r="C53" t="s">
        <v>55</v>
      </c>
      <c r="G53" t="s">
        <v>56</v>
      </c>
      <c r="K53" t="s">
        <v>57</v>
      </c>
    </row>
    <row r="54" spans="1:21" x14ac:dyDescent="0.25">
      <c r="D54" t="s">
        <v>58</v>
      </c>
      <c r="H54" t="s">
        <v>11</v>
      </c>
      <c r="L54" t="s">
        <v>11</v>
      </c>
    </row>
    <row r="55" spans="1:21" x14ac:dyDescent="0.25">
      <c r="D55" t="s">
        <v>15</v>
      </c>
      <c r="H55" t="s">
        <v>59</v>
      </c>
      <c r="I55" s="1"/>
      <c r="J55" s="1"/>
      <c r="L55" t="s">
        <v>15</v>
      </c>
    </row>
    <row r="56" spans="1:21" x14ac:dyDescent="0.25">
      <c r="D56" t="s">
        <v>17</v>
      </c>
      <c r="H56" t="s">
        <v>17</v>
      </c>
      <c r="I56" s="41"/>
      <c r="J56" s="41"/>
      <c r="L56" t="s">
        <v>60</v>
      </c>
      <c r="N56" s="41"/>
    </row>
    <row r="57" spans="1:21" x14ac:dyDescent="0.25">
      <c r="D57" t="s">
        <v>61</v>
      </c>
      <c r="H57" t="s">
        <v>62</v>
      </c>
      <c r="I57" s="1"/>
      <c r="J57" s="1"/>
      <c r="L57" t="s">
        <v>63</v>
      </c>
      <c r="N57" s="1"/>
      <c r="O57" s="41"/>
    </row>
    <row r="58" spans="1:21" x14ac:dyDescent="0.25">
      <c r="I58" s="1"/>
      <c r="J58" s="1"/>
      <c r="K58" s="1"/>
      <c r="L58" s="1"/>
      <c r="N58" s="1"/>
    </row>
    <row r="59" spans="1:21" x14ac:dyDescent="0.25">
      <c r="D59" t="s">
        <v>64</v>
      </c>
      <c r="I59" s="1"/>
      <c r="J59" s="1"/>
      <c r="K59" s="1"/>
      <c r="L59" s="1"/>
      <c r="N59" s="1"/>
    </row>
    <row r="61" spans="1:21" ht="18.75" x14ac:dyDescent="0.3">
      <c r="A61" s="72" t="s">
        <v>65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</row>
    <row r="63" spans="1:21" x14ac:dyDescent="0.25">
      <c r="A63" t="s">
        <v>1</v>
      </c>
      <c r="D63" t="s">
        <v>2</v>
      </c>
    </row>
    <row r="64" spans="1:21" x14ac:dyDescent="0.25">
      <c r="D64" t="s">
        <v>3</v>
      </c>
    </row>
    <row r="65" spans="1:4" x14ac:dyDescent="0.25">
      <c r="D65" t="s">
        <v>4</v>
      </c>
    </row>
    <row r="67" spans="1:4" x14ac:dyDescent="0.25">
      <c r="A67" t="s">
        <v>22</v>
      </c>
      <c r="D67" t="s">
        <v>66</v>
      </c>
    </row>
    <row r="68" spans="1:4" x14ac:dyDescent="0.25">
      <c r="D68" t="s">
        <v>67</v>
      </c>
    </row>
    <row r="69" spans="1:4" x14ac:dyDescent="0.25">
      <c r="D69" t="s">
        <v>68</v>
      </c>
    </row>
    <row r="70" spans="1:4" x14ac:dyDescent="0.25">
      <c r="D70" t="s">
        <v>69</v>
      </c>
    </row>
    <row r="72" spans="1:4" x14ac:dyDescent="0.25">
      <c r="A72" t="s">
        <v>5</v>
      </c>
      <c r="D72" s="60" t="s">
        <v>70</v>
      </c>
    </row>
    <row r="74" spans="1:4" x14ac:dyDescent="0.25">
      <c r="A74" t="s">
        <v>7</v>
      </c>
      <c r="D74" s="60" t="s">
        <v>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showGridLines="0" zoomScaleNormal="100" workbookViewId="0">
      <selection activeCell="Q5" sqref="Q5"/>
    </sheetView>
  </sheetViews>
  <sheetFormatPr defaultRowHeight="15" x14ac:dyDescent="0.25"/>
  <cols>
    <col min="3" max="3" width="11.42578125" style="1" customWidth="1"/>
    <col min="4" max="4" width="15.85546875" style="1" customWidth="1"/>
    <col min="5" max="5" width="10" style="1" bestFit="1" customWidth="1"/>
    <col min="6" max="6" width="10.28515625" style="1" bestFit="1" customWidth="1"/>
    <col min="7" max="8" width="9.7109375" style="1" bestFit="1" customWidth="1"/>
    <col min="9" max="9" width="12.28515625" style="1" customWidth="1"/>
    <col min="10" max="10" width="9.7109375" style="1" bestFit="1" customWidth="1"/>
    <col min="11" max="11" width="13" style="1" bestFit="1" customWidth="1"/>
    <col min="12" max="12" width="12.28515625" style="1" bestFit="1" customWidth="1"/>
    <col min="13" max="13" width="9.140625" style="1"/>
    <col min="17" max="18" width="5.7109375" customWidth="1"/>
  </cols>
  <sheetData>
    <row r="1" spans="1:18" ht="18.75" x14ac:dyDescent="0.3">
      <c r="A1" s="67" t="s">
        <v>71</v>
      </c>
    </row>
    <row r="2" spans="1:18" x14ac:dyDescent="0.25">
      <c r="B2" s="1" t="s">
        <v>72</v>
      </c>
      <c r="D2" s="42" t="s">
        <v>73</v>
      </c>
      <c r="E2" s="1">
        <v>40</v>
      </c>
      <c r="F2" s="1">
        <v>45</v>
      </c>
      <c r="G2" s="1">
        <v>65</v>
      </c>
    </row>
    <row r="3" spans="1:18" x14ac:dyDescent="0.25">
      <c r="E3" s="1" t="s">
        <v>74</v>
      </c>
      <c r="F3" s="1" t="s">
        <v>75</v>
      </c>
      <c r="G3" s="1" t="s">
        <v>76</v>
      </c>
      <c r="H3" s="1" t="s">
        <v>77</v>
      </c>
      <c r="I3" s="41" t="s">
        <v>78</v>
      </c>
      <c r="K3" s="1" t="s">
        <v>79</v>
      </c>
      <c r="L3" s="60" t="s">
        <v>80</v>
      </c>
    </row>
    <row r="4" spans="1:18" x14ac:dyDescent="0.25">
      <c r="C4" s="42"/>
    </row>
    <row r="5" spans="1:18" x14ac:dyDescent="0.25">
      <c r="C5" s="42" t="s">
        <v>81</v>
      </c>
      <c r="D5" s="1" t="s">
        <v>82</v>
      </c>
      <c r="E5" s="1">
        <v>20</v>
      </c>
      <c r="F5" s="1">
        <v>12</v>
      </c>
      <c r="G5" s="1">
        <v>12</v>
      </c>
      <c r="H5" s="1" t="s">
        <v>83</v>
      </c>
      <c r="I5" s="1">
        <v>1000</v>
      </c>
      <c r="J5" s="1" t="s">
        <v>84</v>
      </c>
      <c r="K5" s="1" t="s">
        <v>85</v>
      </c>
      <c r="L5" s="60" t="s">
        <v>8</v>
      </c>
    </row>
    <row r="6" spans="1:18" x14ac:dyDescent="0.25">
      <c r="C6" s="42" t="s">
        <v>86</v>
      </c>
      <c r="D6" s="1" t="s">
        <v>87</v>
      </c>
      <c r="E6" s="1">
        <v>1</v>
      </c>
      <c r="F6" s="1">
        <v>1</v>
      </c>
      <c r="G6" s="1">
        <v>2</v>
      </c>
      <c r="H6" s="1" t="s">
        <v>83</v>
      </c>
      <c r="I6" s="1">
        <v>150</v>
      </c>
      <c r="J6" s="1" t="s">
        <v>84</v>
      </c>
    </row>
    <row r="7" spans="1:18" x14ac:dyDescent="0.25">
      <c r="C7" s="1" t="s">
        <v>88</v>
      </c>
      <c r="D7" s="1" t="s">
        <v>89</v>
      </c>
      <c r="E7" s="1">
        <v>90</v>
      </c>
      <c r="F7" s="1">
        <v>100</v>
      </c>
      <c r="G7" s="1">
        <v>150</v>
      </c>
      <c r="H7" s="1" t="s">
        <v>90</v>
      </c>
      <c r="I7" s="1">
        <v>6000</v>
      </c>
      <c r="J7" s="1" t="s">
        <v>91</v>
      </c>
    </row>
    <row r="9" spans="1:18" x14ac:dyDescent="0.25">
      <c r="C9" s="41" t="s">
        <v>92</v>
      </c>
    </row>
    <row r="10" spans="1:18" x14ac:dyDescent="0.25">
      <c r="E10" s="1">
        <f t="shared" ref="E10:G10" si="0">E2</f>
        <v>40</v>
      </c>
      <c r="F10" s="1">
        <f t="shared" si="0"/>
        <v>45</v>
      </c>
      <c r="G10" s="1">
        <f t="shared" si="0"/>
        <v>65</v>
      </c>
      <c r="H10" s="1">
        <v>0</v>
      </c>
      <c r="I10" s="1">
        <v>0</v>
      </c>
      <c r="J10" s="1">
        <v>0</v>
      </c>
      <c r="K10" s="1">
        <v>100</v>
      </c>
      <c r="N10" s="1"/>
    </row>
    <row r="11" spans="1:18" x14ac:dyDescent="0.25">
      <c r="C11" s="76" t="s">
        <v>93</v>
      </c>
      <c r="D11" s="76"/>
      <c r="E11" s="58" t="s">
        <v>94</v>
      </c>
      <c r="F11" s="58" t="s">
        <v>95</v>
      </c>
      <c r="G11" s="58" t="s">
        <v>96</v>
      </c>
      <c r="H11" s="58" t="s">
        <v>97</v>
      </c>
      <c r="I11" s="58" t="s">
        <v>98</v>
      </c>
      <c r="J11" s="58" t="s">
        <v>99</v>
      </c>
      <c r="K11" s="58" t="s">
        <v>100</v>
      </c>
      <c r="L11" s="43" t="s">
        <v>78</v>
      </c>
      <c r="M11" s="58" t="s">
        <v>101</v>
      </c>
      <c r="N11" s="1"/>
    </row>
    <row r="12" spans="1:18" x14ac:dyDescent="0.25">
      <c r="C12" s="1">
        <f>H10</f>
        <v>0</v>
      </c>
      <c r="D12" s="1" t="str">
        <f>H11</f>
        <v>d2</v>
      </c>
      <c r="E12" s="44">
        <f>E5</f>
        <v>20</v>
      </c>
      <c r="F12" s="1">
        <f t="shared" ref="F12:G12" si="1">F5</f>
        <v>12</v>
      </c>
      <c r="G12" s="36">
        <f t="shared" si="1"/>
        <v>12</v>
      </c>
      <c r="H12" s="1">
        <v>1</v>
      </c>
      <c r="I12" s="1">
        <v>0</v>
      </c>
      <c r="J12" s="1">
        <v>0</v>
      </c>
      <c r="K12" s="1">
        <v>0</v>
      </c>
      <c r="L12" s="45">
        <f>I5</f>
        <v>1000</v>
      </c>
      <c r="M12" s="37">
        <f>L12/G12</f>
        <v>83.333333333333329</v>
      </c>
      <c r="N12" s="1"/>
      <c r="Q12" s="1" t="str">
        <f t="array" ref="Q12:Q17">TRANSPOSE(E11:J11)</f>
        <v>x1</v>
      </c>
      <c r="R12" t="s">
        <v>102</v>
      </c>
    </row>
    <row r="13" spans="1:18" x14ac:dyDescent="0.25">
      <c r="C13" s="1">
        <f>I10</f>
        <v>0</v>
      </c>
      <c r="D13" s="1" t="str">
        <f>I11</f>
        <v>d3</v>
      </c>
      <c r="E13" s="46">
        <f>E6</f>
        <v>1</v>
      </c>
      <c r="F13" s="1">
        <f>F6</f>
        <v>1</v>
      </c>
      <c r="G13" s="36">
        <f>G6</f>
        <v>2</v>
      </c>
      <c r="H13" s="1">
        <v>0</v>
      </c>
      <c r="I13" s="1">
        <v>1</v>
      </c>
      <c r="J13" s="1">
        <v>0</v>
      </c>
      <c r="K13" s="1">
        <v>0</v>
      </c>
      <c r="L13" s="47">
        <f>I6</f>
        <v>150</v>
      </c>
      <c r="M13" s="37">
        <f t="shared" ref="M13:M14" si="2">L13/G13</f>
        <v>75</v>
      </c>
      <c r="N13" s="1"/>
      <c r="Q13" s="1" t="str">
        <v>x2</v>
      </c>
      <c r="R13" t="s">
        <v>102</v>
      </c>
    </row>
    <row r="14" spans="1:18" ht="15.75" thickBot="1" x14ac:dyDescent="0.3">
      <c r="C14" s="1">
        <f>K10</f>
        <v>100</v>
      </c>
      <c r="D14" s="1" t="str">
        <f>K11</f>
        <v>p4</v>
      </c>
      <c r="E14" s="48">
        <f>E7</f>
        <v>90</v>
      </c>
      <c r="F14" s="36">
        <f>F7</f>
        <v>100</v>
      </c>
      <c r="G14" s="36">
        <f>G7</f>
        <v>150</v>
      </c>
      <c r="H14" s="36">
        <v>0</v>
      </c>
      <c r="I14" s="36">
        <v>0</v>
      </c>
      <c r="J14" s="36">
        <v>-1</v>
      </c>
      <c r="K14" s="36">
        <v>1</v>
      </c>
      <c r="L14" s="49">
        <f>I7</f>
        <v>6000</v>
      </c>
      <c r="M14" s="37">
        <f t="shared" si="2"/>
        <v>40</v>
      </c>
      <c r="N14" s="1"/>
      <c r="Q14" s="1" t="str">
        <v>x3</v>
      </c>
      <c r="R14" t="s">
        <v>102</v>
      </c>
    </row>
    <row r="15" spans="1:18" ht="15.75" thickBot="1" x14ac:dyDescent="0.3">
      <c r="C15" s="74" t="s">
        <v>103</v>
      </c>
      <c r="D15" s="75"/>
      <c r="E15" s="50">
        <f>SUMPRODUCT(E12:E14,$C12:$C14)-E$10</f>
        <v>8960</v>
      </c>
      <c r="F15" s="59">
        <f t="shared" ref="F15:K15" si="3">SUMPRODUCT(F12:F14,$C12:$C14)-F$10</f>
        <v>9955</v>
      </c>
      <c r="G15" s="59">
        <f t="shared" si="3"/>
        <v>14935</v>
      </c>
      <c r="H15" s="59">
        <f t="shared" si="3"/>
        <v>0</v>
      </c>
      <c r="I15" s="59">
        <f t="shared" si="3"/>
        <v>0</v>
      </c>
      <c r="J15" s="59">
        <f t="shared" si="3"/>
        <v>-100</v>
      </c>
      <c r="K15" s="59">
        <f t="shared" si="3"/>
        <v>0</v>
      </c>
      <c r="L15" s="51">
        <f>SUMPRODUCT(L12:L14,$C12:$C14)</f>
        <v>600000</v>
      </c>
      <c r="M15" s="38"/>
      <c r="N15" s="1"/>
      <c r="Q15" s="1" t="str">
        <v>d2</v>
      </c>
      <c r="R15" t="s">
        <v>104</v>
      </c>
    </row>
    <row r="16" spans="1:18" x14ac:dyDescent="0.25">
      <c r="C16" s="1">
        <f>H10</f>
        <v>0</v>
      </c>
      <c r="D16" s="1" t="str">
        <f>H11</f>
        <v>d2</v>
      </c>
      <c r="E16" s="54">
        <f>E12+E18*(-$G$12)</f>
        <v>12.8</v>
      </c>
      <c r="F16" s="37">
        <f t="shared" ref="F16:L16" si="4">F12+F18*(-$G$12)</f>
        <v>4</v>
      </c>
      <c r="G16" s="37">
        <f t="shared" si="4"/>
        <v>0</v>
      </c>
      <c r="H16" s="37">
        <f t="shared" si="4"/>
        <v>1</v>
      </c>
      <c r="I16" s="37">
        <f t="shared" si="4"/>
        <v>0</v>
      </c>
      <c r="J16" s="37">
        <f t="shared" si="4"/>
        <v>0.08</v>
      </c>
      <c r="K16" s="37">
        <f t="shared" ref="K16" si="5">K12+K18*(-$G$12)</f>
        <v>-0.08</v>
      </c>
      <c r="L16" s="55">
        <f t="shared" si="4"/>
        <v>520</v>
      </c>
      <c r="M16" s="37"/>
      <c r="N16" s="1"/>
      <c r="Q16" s="1" t="str">
        <v>d3</v>
      </c>
      <c r="R16" t="s">
        <v>104</v>
      </c>
    </row>
    <row r="17" spans="2:20" x14ac:dyDescent="0.25">
      <c r="C17" s="1">
        <f>I10</f>
        <v>0</v>
      </c>
      <c r="D17" s="1" t="str">
        <f>I11</f>
        <v>d3</v>
      </c>
      <c r="E17" s="54">
        <f>E13+E18*(-$G$13)</f>
        <v>-0.19999999999999996</v>
      </c>
      <c r="F17" s="37">
        <f t="shared" ref="F17:L17" si="6">F13+F18*(-$G$13)</f>
        <v>-0.33333333333333326</v>
      </c>
      <c r="G17" s="37">
        <f>G13+G18*(-$G$13)</f>
        <v>0</v>
      </c>
      <c r="H17" s="37">
        <f t="shared" si="6"/>
        <v>0</v>
      </c>
      <c r="I17" s="37">
        <f t="shared" si="6"/>
        <v>1</v>
      </c>
      <c r="J17" s="37">
        <f t="shared" si="6"/>
        <v>1.3333333333333334E-2</v>
      </c>
      <c r="K17" s="37">
        <f t="shared" ref="K17" si="7">K13+K18*(-$G$13)</f>
        <v>-1.3333333333333334E-2</v>
      </c>
      <c r="L17" s="55">
        <f t="shared" si="6"/>
        <v>70</v>
      </c>
      <c r="M17" s="37"/>
      <c r="N17" s="1"/>
      <c r="Q17" s="1" t="str">
        <v>d4</v>
      </c>
      <c r="R17" t="s">
        <v>105</v>
      </c>
    </row>
    <row r="18" spans="2:20" ht="15.75" thickBot="1" x14ac:dyDescent="0.3">
      <c r="C18" s="1">
        <f>G10</f>
        <v>65</v>
      </c>
      <c r="D18" s="1" t="str">
        <f>G11</f>
        <v>x3</v>
      </c>
      <c r="E18" s="54">
        <f>E14/$G$14</f>
        <v>0.6</v>
      </c>
      <c r="F18" s="37">
        <f t="shared" ref="F18:L18" si="8">F14/$G$14</f>
        <v>0.66666666666666663</v>
      </c>
      <c r="G18" s="37">
        <f t="shared" si="8"/>
        <v>1</v>
      </c>
      <c r="H18" s="37">
        <f t="shared" si="8"/>
        <v>0</v>
      </c>
      <c r="I18" s="37">
        <f t="shared" si="8"/>
        <v>0</v>
      </c>
      <c r="J18" s="37">
        <f t="shared" si="8"/>
        <v>-6.6666666666666671E-3</v>
      </c>
      <c r="K18" s="37">
        <f t="shared" ref="K18" si="9">K14/$G$14</f>
        <v>6.6666666666666671E-3</v>
      </c>
      <c r="L18" s="55">
        <f t="shared" si="8"/>
        <v>40</v>
      </c>
      <c r="M18" s="37"/>
      <c r="N18" s="1"/>
      <c r="Q18" s="1" t="s">
        <v>100</v>
      </c>
      <c r="R18" t="s">
        <v>106</v>
      </c>
    </row>
    <row r="19" spans="2:20" ht="15.75" thickBot="1" x14ac:dyDescent="0.3">
      <c r="C19" s="74" t="s">
        <v>103</v>
      </c>
      <c r="D19" s="75"/>
      <c r="E19" s="68">
        <f>SUMPRODUCT(E16:E18,$C16:$C18)-E$10</f>
        <v>-1</v>
      </c>
      <c r="F19" s="69">
        <f t="shared" ref="F19:K19" si="10">SUMPRODUCT(F16:F18,$C16:$C18)-F$10</f>
        <v>-1.6666666666666714</v>
      </c>
      <c r="G19" s="69">
        <f t="shared" si="10"/>
        <v>0</v>
      </c>
      <c r="H19" s="69">
        <f t="shared" si="10"/>
        <v>0</v>
      </c>
      <c r="I19" s="69">
        <f t="shared" si="10"/>
        <v>0</v>
      </c>
      <c r="J19" s="69">
        <f t="shared" si="10"/>
        <v>-0.43333333333333335</v>
      </c>
      <c r="K19" s="69">
        <f t="shared" si="10"/>
        <v>-99.566666666666663</v>
      </c>
      <c r="L19" s="51">
        <f>SUMPRODUCT(L16:L18,$C16:$C18)</f>
        <v>2600</v>
      </c>
      <c r="M19" s="38"/>
    </row>
    <row r="20" spans="2:20" x14ac:dyDescent="0.25">
      <c r="Q20" s="41" t="s">
        <v>107</v>
      </c>
    </row>
    <row r="21" spans="2:20" x14ac:dyDescent="0.25">
      <c r="P21" t="s">
        <v>108</v>
      </c>
      <c r="Q21" s="1" t="str">
        <f t="array" ref="Q21:Q26">TRANSPOSE(E11:J11)</f>
        <v>x1</v>
      </c>
      <c r="R21" s="1" t="s">
        <v>109</v>
      </c>
      <c r="S21" s="57">
        <v>0</v>
      </c>
      <c r="T21" t="s">
        <v>110</v>
      </c>
    </row>
    <row r="22" spans="2:20" x14ac:dyDescent="0.25">
      <c r="P22" t="s">
        <v>108</v>
      </c>
      <c r="Q22" s="1" t="str">
        <v>x2</v>
      </c>
      <c r="R22" s="1" t="s">
        <v>109</v>
      </c>
      <c r="S22" s="57">
        <v>0</v>
      </c>
      <c r="T22" t="s">
        <v>111</v>
      </c>
    </row>
    <row r="23" spans="2:20" x14ac:dyDescent="0.25">
      <c r="P23" t="s">
        <v>112</v>
      </c>
      <c r="Q23" s="1" t="str">
        <v>x3</v>
      </c>
      <c r="R23" s="1" t="s">
        <v>109</v>
      </c>
      <c r="S23" s="57">
        <f>L18</f>
        <v>40</v>
      </c>
      <c r="T23" t="s">
        <v>113</v>
      </c>
    </row>
    <row r="24" spans="2:20" x14ac:dyDescent="0.25">
      <c r="P24" t="s">
        <v>112</v>
      </c>
      <c r="Q24" s="1" t="str">
        <v>d2</v>
      </c>
      <c r="R24" s="1" t="s">
        <v>109</v>
      </c>
      <c r="S24" s="57">
        <f>L16</f>
        <v>520</v>
      </c>
      <c r="T24" t="s">
        <v>114</v>
      </c>
    </row>
    <row r="25" spans="2:20" x14ac:dyDescent="0.25">
      <c r="B25" s="63" t="s">
        <v>115</v>
      </c>
      <c r="P25" t="s">
        <v>112</v>
      </c>
      <c r="Q25" s="1" t="str">
        <v>d3</v>
      </c>
      <c r="R25" s="1" t="s">
        <v>109</v>
      </c>
      <c r="S25" s="57">
        <f>L17</f>
        <v>70</v>
      </c>
      <c r="T25" t="s">
        <v>116</v>
      </c>
    </row>
    <row r="26" spans="2:20" x14ac:dyDescent="0.25">
      <c r="D26" s="1" t="s">
        <v>117</v>
      </c>
      <c r="E26" s="1">
        <v>35</v>
      </c>
      <c r="P26" t="s">
        <v>118</v>
      </c>
      <c r="Q26" s="1" t="str">
        <v>d4</v>
      </c>
      <c r="R26" s="1" t="s">
        <v>109</v>
      </c>
      <c r="S26" s="57">
        <v>0</v>
      </c>
      <c r="T26" t="s">
        <v>119</v>
      </c>
    </row>
    <row r="27" spans="2:20" x14ac:dyDescent="0.25">
      <c r="E27" s="1">
        <f>E2</f>
        <v>40</v>
      </c>
      <c r="F27" s="1">
        <f>F2</f>
        <v>45</v>
      </c>
      <c r="G27" s="1">
        <f>G2</f>
        <v>65</v>
      </c>
      <c r="H27" s="1">
        <v>0</v>
      </c>
      <c r="I27" s="1">
        <v>0</v>
      </c>
      <c r="J27" s="1">
        <v>0</v>
      </c>
      <c r="K27" s="1">
        <v>100</v>
      </c>
      <c r="P27" t="s">
        <v>118</v>
      </c>
      <c r="Q27" s="1" t="s">
        <v>100</v>
      </c>
      <c r="R27" s="1" t="s">
        <v>109</v>
      </c>
      <c r="S27" s="1">
        <v>0</v>
      </c>
      <c r="T27" s="60" t="s">
        <v>120</v>
      </c>
    </row>
    <row r="28" spans="2:20" x14ac:dyDescent="0.25">
      <c r="C28" s="76" t="s">
        <v>93</v>
      </c>
      <c r="D28" s="76"/>
      <c r="E28" s="58" t="s">
        <v>94</v>
      </c>
      <c r="F28" s="58" t="s">
        <v>95</v>
      </c>
      <c r="G28" s="58" t="s">
        <v>96</v>
      </c>
      <c r="H28" s="58" t="s">
        <v>97</v>
      </c>
      <c r="I28" s="58" t="s">
        <v>98</v>
      </c>
      <c r="J28" s="58" t="s">
        <v>99</v>
      </c>
      <c r="K28" s="58" t="s">
        <v>100</v>
      </c>
      <c r="L28" s="43" t="s">
        <v>78</v>
      </c>
      <c r="M28" s="58" t="s">
        <v>101</v>
      </c>
      <c r="Q28" s="1" t="s">
        <v>85</v>
      </c>
      <c r="R28" s="1" t="s">
        <v>109</v>
      </c>
      <c r="S28" s="1">
        <f>L19</f>
        <v>2600</v>
      </c>
      <c r="T28" t="s">
        <v>121</v>
      </c>
    </row>
    <row r="29" spans="2:20" x14ac:dyDescent="0.25">
      <c r="C29" s="1">
        <f>H27</f>
        <v>0</v>
      </c>
      <c r="D29" s="1" t="str">
        <f>H28</f>
        <v>d2</v>
      </c>
      <c r="E29" s="44">
        <f>E5</f>
        <v>20</v>
      </c>
      <c r="F29" s="1">
        <f t="shared" ref="F29:G29" si="11">F5</f>
        <v>12</v>
      </c>
      <c r="G29" s="36">
        <f t="shared" si="11"/>
        <v>12</v>
      </c>
      <c r="H29" s="1">
        <v>1</v>
      </c>
      <c r="I29" s="1">
        <v>0</v>
      </c>
      <c r="J29" s="1">
        <v>0</v>
      </c>
      <c r="K29" s="1">
        <v>0</v>
      </c>
      <c r="L29" s="45">
        <f>I5</f>
        <v>1000</v>
      </c>
      <c r="M29" s="37">
        <f>L29/G29</f>
        <v>83.333333333333329</v>
      </c>
    </row>
    <row r="30" spans="2:20" x14ac:dyDescent="0.25">
      <c r="C30" s="1">
        <f>I27</f>
        <v>0</v>
      </c>
      <c r="D30" s="1" t="str">
        <f>I28</f>
        <v>d3</v>
      </c>
      <c r="E30" s="46">
        <f t="shared" ref="E30:G30" si="12">E6</f>
        <v>1</v>
      </c>
      <c r="F30" s="1">
        <f t="shared" si="12"/>
        <v>1</v>
      </c>
      <c r="G30" s="36">
        <f t="shared" si="12"/>
        <v>2</v>
      </c>
      <c r="H30" s="1">
        <v>0</v>
      </c>
      <c r="I30" s="1">
        <v>1</v>
      </c>
      <c r="J30" s="1">
        <v>0</v>
      </c>
      <c r="K30" s="1">
        <v>0</v>
      </c>
      <c r="L30" s="47">
        <f t="shared" ref="L30:L31" si="13">I6</f>
        <v>150</v>
      </c>
      <c r="M30" s="37">
        <f t="shared" ref="M30:M31" si="14">L30/G30</f>
        <v>75</v>
      </c>
    </row>
    <row r="31" spans="2:20" ht="15.75" thickBot="1" x14ac:dyDescent="0.3">
      <c r="C31" s="1">
        <f>K27</f>
        <v>100</v>
      </c>
      <c r="D31" s="1" t="str">
        <f>K28</f>
        <v>p4</v>
      </c>
      <c r="E31" s="48">
        <f t="shared" ref="E31:G31" si="15">E7</f>
        <v>90</v>
      </c>
      <c r="F31" s="36">
        <f t="shared" si="15"/>
        <v>100</v>
      </c>
      <c r="G31" s="36">
        <f t="shared" si="15"/>
        <v>150</v>
      </c>
      <c r="H31" s="36">
        <v>0</v>
      </c>
      <c r="I31" s="36">
        <v>0</v>
      </c>
      <c r="J31" s="36">
        <v>-1</v>
      </c>
      <c r="K31" s="36">
        <v>1</v>
      </c>
      <c r="L31" s="49">
        <f t="shared" si="13"/>
        <v>6000</v>
      </c>
      <c r="M31" s="37">
        <f t="shared" si="14"/>
        <v>40</v>
      </c>
    </row>
    <row r="32" spans="2:20" ht="15.75" thickBot="1" x14ac:dyDescent="0.3">
      <c r="C32" s="74" t="s">
        <v>103</v>
      </c>
      <c r="D32" s="75"/>
      <c r="E32" s="50">
        <f>SUMPRODUCT(E29:E31,$C29:$C31)-E$10</f>
        <v>8960</v>
      </c>
      <c r="F32" s="59">
        <f t="shared" ref="F32:K32" si="16">SUMPRODUCT(F29:F31,$C29:$C31)-F$10</f>
        <v>9955</v>
      </c>
      <c r="G32" s="59">
        <f t="shared" si="16"/>
        <v>14935</v>
      </c>
      <c r="H32" s="59">
        <f t="shared" si="16"/>
        <v>0</v>
      </c>
      <c r="I32" s="59">
        <f t="shared" si="16"/>
        <v>0</v>
      </c>
      <c r="J32" s="59">
        <f t="shared" si="16"/>
        <v>-100</v>
      </c>
      <c r="K32" s="59">
        <f t="shared" si="16"/>
        <v>0</v>
      </c>
      <c r="L32" s="51">
        <f>SUMPRODUCT(L29:L31,$C29:$C31)</f>
        <v>600000</v>
      </c>
      <c r="M32" s="38"/>
    </row>
    <row r="33" spans="3:13" x14ac:dyDescent="0.25">
      <c r="C33" s="1">
        <f>H27</f>
        <v>0</v>
      </c>
      <c r="D33" s="1" t="str">
        <f>H28</f>
        <v>d2</v>
      </c>
      <c r="E33" s="52">
        <f>E29+E35*(-$G$12)</f>
        <v>12.8</v>
      </c>
      <c r="F33" s="39">
        <f t="shared" ref="F33:L33" si="17">F29+F35*(-$G$12)</f>
        <v>4</v>
      </c>
      <c r="G33" s="39">
        <f t="shared" si="17"/>
        <v>0</v>
      </c>
      <c r="H33" s="39">
        <f t="shared" si="17"/>
        <v>1</v>
      </c>
      <c r="I33" s="39">
        <f t="shared" si="17"/>
        <v>0</v>
      </c>
      <c r="J33" s="39">
        <f t="shared" si="17"/>
        <v>0.08</v>
      </c>
      <c r="K33" s="39">
        <f t="shared" si="17"/>
        <v>-0.08</v>
      </c>
      <c r="L33" s="53">
        <f t="shared" si="17"/>
        <v>520</v>
      </c>
      <c r="M33" s="37">
        <f>L33/E33</f>
        <v>40.625</v>
      </c>
    </row>
    <row r="34" spans="3:13" x14ac:dyDescent="0.25">
      <c r="C34" s="1">
        <f>I27</f>
        <v>0</v>
      </c>
      <c r="D34" s="1" t="str">
        <f>I28</f>
        <v>d3</v>
      </c>
      <c r="E34" s="52">
        <f>E30+E35*(-$G$13)</f>
        <v>-0.19999999999999996</v>
      </c>
      <c r="F34" s="37">
        <f t="shared" ref="F34" si="18">F30+F35*(-$G$13)</f>
        <v>-0.33333333333333326</v>
      </c>
      <c r="G34" s="37">
        <f>G30+G35*(-$G$13)</f>
        <v>0</v>
      </c>
      <c r="H34" s="37">
        <f t="shared" ref="H34:L34" si="19">H30+H35*(-$G$13)</f>
        <v>0</v>
      </c>
      <c r="I34" s="37">
        <f t="shared" si="19"/>
        <v>1</v>
      </c>
      <c r="J34" s="37">
        <f t="shared" si="19"/>
        <v>1.3333333333333334E-2</v>
      </c>
      <c r="K34" s="37">
        <f t="shared" si="19"/>
        <v>-1.3333333333333334E-2</v>
      </c>
      <c r="L34" s="55">
        <f t="shared" si="19"/>
        <v>70</v>
      </c>
      <c r="M34" s="37">
        <f t="shared" ref="M34:M35" si="20">L34/E34</f>
        <v>-350.00000000000006</v>
      </c>
    </row>
    <row r="35" spans="3:13" ht="15.75" thickBot="1" x14ac:dyDescent="0.3">
      <c r="C35" s="1">
        <f>G27</f>
        <v>65</v>
      </c>
      <c r="D35" s="1" t="str">
        <f>G28</f>
        <v>x3</v>
      </c>
      <c r="E35" s="52">
        <f>E31/$G$14</f>
        <v>0.6</v>
      </c>
      <c r="F35" s="37">
        <f t="shared" ref="F35:L35" si="21">F31/$G$14</f>
        <v>0.66666666666666663</v>
      </c>
      <c r="G35" s="37">
        <f t="shared" si="21"/>
        <v>1</v>
      </c>
      <c r="H35" s="37">
        <f t="shared" si="21"/>
        <v>0</v>
      </c>
      <c r="I35" s="37">
        <f t="shared" si="21"/>
        <v>0</v>
      </c>
      <c r="J35" s="37">
        <f t="shared" si="21"/>
        <v>-6.6666666666666671E-3</v>
      </c>
      <c r="K35" s="37">
        <f t="shared" si="21"/>
        <v>6.6666666666666671E-3</v>
      </c>
      <c r="L35" s="55">
        <f t="shared" si="21"/>
        <v>40</v>
      </c>
      <c r="M35" s="37">
        <f t="shared" si="20"/>
        <v>66.666666666666671</v>
      </c>
    </row>
    <row r="36" spans="3:13" ht="15.75" thickBot="1" x14ac:dyDescent="0.3">
      <c r="C36" s="74" t="s">
        <v>103</v>
      </c>
      <c r="D36" s="75"/>
      <c r="E36" s="68">
        <f>SUMPRODUCT(E33:E35,$C33:$C35)-E26</f>
        <v>4</v>
      </c>
      <c r="F36" s="69">
        <f t="shared" ref="F36:K36" si="22">SUMPRODUCT(F33:F35,$C33:$C35)-F$10</f>
        <v>-1.6666666666666714</v>
      </c>
      <c r="G36" s="69">
        <f t="shared" si="22"/>
        <v>0</v>
      </c>
      <c r="H36" s="69">
        <f t="shared" si="22"/>
        <v>0</v>
      </c>
      <c r="I36" s="69">
        <f t="shared" si="22"/>
        <v>0</v>
      </c>
      <c r="J36" s="69">
        <f t="shared" si="22"/>
        <v>-0.43333333333333335</v>
      </c>
      <c r="K36" s="69">
        <f t="shared" si="22"/>
        <v>-99.566666666666663</v>
      </c>
      <c r="L36" s="51">
        <f>SUMPRODUCT(L33:L35,$C33:$C35)</f>
        <v>2600</v>
      </c>
      <c r="M36" s="38"/>
    </row>
    <row r="38" spans="3:13" x14ac:dyDescent="0.25">
      <c r="C38" s="41"/>
      <c r="D38" s="41"/>
      <c r="E38" s="62"/>
      <c r="F38" s="41"/>
      <c r="G38" s="41"/>
    </row>
    <row r="39" spans="3:13" x14ac:dyDescent="0.25">
      <c r="C39" s="37"/>
      <c r="E39" s="37"/>
      <c r="G39" s="64"/>
    </row>
    <row r="40" spans="3:13" x14ac:dyDescent="0.25">
      <c r="C40" s="37"/>
      <c r="E40" s="37"/>
      <c r="G40" s="64"/>
    </row>
    <row r="41" spans="3:13" x14ac:dyDescent="0.25">
      <c r="C41" s="37"/>
      <c r="E41" s="37"/>
      <c r="G41" s="64"/>
    </row>
    <row r="42" spans="3:13" x14ac:dyDescent="0.25">
      <c r="C42" s="37"/>
      <c r="E42" s="37"/>
      <c r="G42" s="64"/>
    </row>
    <row r="44" spans="3:13" x14ac:dyDescent="0.25">
      <c r="C44" s="1">
        <f>E26</f>
        <v>35</v>
      </c>
      <c r="D44" s="1" t="str">
        <f>E28</f>
        <v>x1</v>
      </c>
      <c r="E44" s="54">
        <f>E33/$E$33</f>
        <v>1</v>
      </c>
      <c r="F44" s="37">
        <f t="shared" ref="F44:L44" si="23">F33/$E$33</f>
        <v>0.3125</v>
      </c>
      <c r="G44" s="37">
        <f t="shared" si="23"/>
        <v>0</v>
      </c>
      <c r="H44" s="37">
        <f t="shared" si="23"/>
        <v>7.8125E-2</v>
      </c>
      <c r="I44" s="37">
        <f t="shared" si="23"/>
        <v>0</v>
      </c>
      <c r="J44" s="37">
        <f t="shared" si="23"/>
        <v>6.2499999999999995E-3</v>
      </c>
      <c r="K44" s="37">
        <f t="shared" si="23"/>
        <v>-6.2499999999999995E-3</v>
      </c>
      <c r="L44" s="55">
        <f t="shared" si="23"/>
        <v>40.625</v>
      </c>
      <c r="M44" s="37"/>
    </row>
    <row r="45" spans="3:13" x14ac:dyDescent="0.25">
      <c r="C45" s="1">
        <f>I27</f>
        <v>0</v>
      </c>
      <c r="D45" s="1" t="str">
        <f>I28</f>
        <v>d3</v>
      </c>
      <c r="E45" s="54">
        <f>E34+E44*(-$E$34)</f>
        <v>0</v>
      </c>
      <c r="F45" s="37">
        <f t="shared" ref="F45:L45" si="24">F34+F44*(-$E$34)</f>
        <v>-0.27083333333333326</v>
      </c>
      <c r="G45" s="37">
        <f t="shared" si="24"/>
        <v>0</v>
      </c>
      <c r="H45" s="37">
        <f t="shared" si="24"/>
        <v>1.5624999999999997E-2</v>
      </c>
      <c r="I45" s="37">
        <f t="shared" si="24"/>
        <v>1</v>
      </c>
      <c r="J45" s="37">
        <f t="shared" si="24"/>
        <v>1.4583333333333334E-2</v>
      </c>
      <c r="K45" s="37">
        <f t="shared" si="24"/>
        <v>-1.4583333333333334E-2</v>
      </c>
      <c r="L45" s="55">
        <f t="shared" si="24"/>
        <v>78.125</v>
      </c>
      <c r="M45" s="37"/>
    </row>
    <row r="46" spans="3:13" ht="15.75" thickBot="1" x14ac:dyDescent="0.3">
      <c r="C46" s="1">
        <f>G27</f>
        <v>65</v>
      </c>
      <c r="D46" s="1" t="str">
        <f>G28</f>
        <v>x3</v>
      </c>
      <c r="E46" s="54">
        <f>E35+E44*(-$E$35)</f>
        <v>0</v>
      </c>
      <c r="F46" s="37">
        <f t="shared" ref="F46:L46" si="25">F35+F44*(-$E$35)</f>
        <v>0.47916666666666663</v>
      </c>
      <c r="G46" s="37">
        <f t="shared" si="25"/>
        <v>1</v>
      </c>
      <c r="H46" s="37">
        <f t="shared" si="25"/>
        <v>-4.6875E-2</v>
      </c>
      <c r="I46" s="37">
        <f t="shared" si="25"/>
        <v>0</v>
      </c>
      <c r="J46" s="37">
        <f t="shared" si="25"/>
        <v>-1.0416666666666666E-2</v>
      </c>
      <c r="K46" s="37">
        <f t="shared" si="25"/>
        <v>1.0416666666666666E-2</v>
      </c>
      <c r="L46" s="55">
        <f t="shared" si="25"/>
        <v>15.625</v>
      </c>
      <c r="M46" s="37"/>
    </row>
    <row r="47" spans="3:13" ht="15.75" thickBot="1" x14ac:dyDescent="0.3">
      <c r="C47" s="74" t="s">
        <v>103</v>
      </c>
      <c r="D47" s="75"/>
      <c r="E47" s="68">
        <f>SUMPRODUCT(E44:E46,$C44:$C46)-(E$10-5)</f>
        <v>0</v>
      </c>
      <c r="F47" s="69">
        <f t="shared" ref="F47:K47" si="26">SUMPRODUCT(F44:F46,$C44:$C46)-F$10</f>
        <v>-2.9166666666666714</v>
      </c>
      <c r="G47" s="69">
        <f t="shared" si="26"/>
        <v>0</v>
      </c>
      <c r="H47" s="69">
        <f t="shared" si="26"/>
        <v>-0.3125</v>
      </c>
      <c r="I47" s="69">
        <f t="shared" si="26"/>
        <v>0</v>
      </c>
      <c r="J47" s="69">
        <f t="shared" si="26"/>
        <v>-0.45833333333333326</v>
      </c>
      <c r="K47" s="69">
        <f t="shared" si="26"/>
        <v>-99.541666666666671</v>
      </c>
      <c r="L47" s="70">
        <f>SUMPRODUCT(L44:L46,$C44:$C46)</f>
        <v>2437.5</v>
      </c>
      <c r="M47" s="38"/>
    </row>
    <row r="48" spans="3:13" x14ac:dyDescent="0.25">
      <c r="C48" s="37"/>
      <c r="E48" s="37"/>
    </row>
    <row r="49" spans="3:8" x14ac:dyDescent="0.25">
      <c r="C49" s="37"/>
      <c r="D49" s="65"/>
      <c r="E49" s="37"/>
      <c r="H49" s="60"/>
    </row>
    <row r="50" spans="3:8" x14ac:dyDescent="0.25">
      <c r="C50" s="37"/>
      <c r="E50" s="37"/>
    </row>
    <row r="54" spans="3:8" x14ac:dyDescent="0.25">
      <c r="C54" s="61"/>
      <c r="H54" s="60"/>
    </row>
    <row r="56" spans="3:8" x14ac:dyDescent="0.25">
      <c r="C56" s="61"/>
      <c r="H56" s="60"/>
    </row>
    <row r="58" spans="3:8" x14ac:dyDescent="0.25">
      <c r="C58" s="61"/>
      <c r="H58" s="60"/>
    </row>
  </sheetData>
  <mergeCells count="7">
    <mergeCell ref="C36:D36"/>
    <mergeCell ref="C47:D47"/>
    <mergeCell ref="C11:D11"/>
    <mergeCell ref="C15:D15"/>
    <mergeCell ref="C19:D19"/>
    <mergeCell ref="C32:D32"/>
    <mergeCell ref="C28:D28"/>
  </mergeCells>
  <pageMargins left="0.7" right="0.7" top="0.78740157499999996" bottom="0.78740157499999996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2" sqref="A2"/>
    </sheetView>
  </sheetViews>
  <sheetFormatPr defaultRowHeight="15" x14ac:dyDescent="0.25"/>
  <sheetData>
    <row r="1" spans="1:13" ht="18.75" x14ac:dyDescent="0.3">
      <c r="A1" s="67" t="s">
        <v>71</v>
      </c>
    </row>
    <row r="3" spans="1:13" ht="21" x14ac:dyDescent="0.35">
      <c r="A3" s="2" t="s">
        <v>122</v>
      </c>
      <c r="I3" s="2" t="s">
        <v>122</v>
      </c>
    </row>
    <row r="4" spans="1:13" ht="17.25" x14ac:dyDescent="0.3">
      <c r="A4" s="3" t="s">
        <v>123</v>
      </c>
      <c r="I4" s="3" t="s">
        <v>124</v>
      </c>
    </row>
    <row r="5" spans="1:13" x14ac:dyDescent="0.25">
      <c r="A5">
        <v>2600</v>
      </c>
    </row>
    <row r="6" spans="1:13" ht="15.75" thickBot="1" x14ac:dyDescent="0.3"/>
    <row r="7" spans="1:13" ht="18.75" thickTop="1" thickBot="1" x14ac:dyDescent="0.35">
      <c r="A7" s="11" t="s">
        <v>125</v>
      </c>
      <c r="E7" s="20" t="s">
        <v>126</v>
      </c>
      <c r="I7" s="31" t="s">
        <v>127</v>
      </c>
      <c r="J7" s="32" t="s">
        <v>128</v>
      </c>
      <c r="K7" s="5" t="s">
        <v>74</v>
      </c>
      <c r="L7" s="5" t="s">
        <v>75</v>
      </c>
      <c r="M7" s="6" t="s">
        <v>129</v>
      </c>
    </row>
    <row r="8" spans="1:13" ht="16.5" thickTop="1" thickBot="1" x14ac:dyDescent="0.3">
      <c r="A8" s="12" t="s">
        <v>130</v>
      </c>
      <c r="B8" s="13" t="s">
        <v>128</v>
      </c>
      <c r="C8" s="14" t="s">
        <v>131</v>
      </c>
      <c r="E8" s="21" t="s">
        <v>130</v>
      </c>
      <c r="F8" s="22" t="s">
        <v>128</v>
      </c>
      <c r="G8" s="23" t="s">
        <v>132</v>
      </c>
      <c r="I8" s="24" t="s">
        <v>133</v>
      </c>
      <c r="J8" s="26">
        <v>520</v>
      </c>
      <c r="K8">
        <v>12.8</v>
      </c>
      <c r="L8">
        <v>4</v>
      </c>
      <c r="M8" s="26">
        <v>0.08</v>
      </c>
    </row>
    <row r="9" spans="1:13" ht="15.75" thickTop="1" x14ac:dyDescent="0.25">
      <c r="A9" s="7" t="s">
        <v>74</v>
      </c>
      <c r="B9">
        <v>0</v>
      </c>
      <c r="C9" s="9" t="s">
        <v>134</v>
      </c>
      <c r="E9" s="16" t="s">
        <v>82</v>
      </c>
      <c r="F9">
        <v>1000</v>
      </c>
      <c r="G9" s="18">
        <v>520</v>
      </c>
      <c r="I9" s="24" t="s">
        <v>135</v>
      </c>
      <c r="J9" s="26">
        <v>70</v>
      </c>
      <c r="K9">
        <v>-0.20000000000000018</v>
      </c>
      <c r="L9">
        <v>-0.33333333333333348</v>
      </c>
      <c r="M9" s="26">
        <v>1.3333333333333334E-2</v>
      </c>
    </row>
    <row r="10" spans="1:13" ht="15.75" thickBot="1" x14ac:dyDescent="0.3">
      <c r="A10" s="7" t="s">
        <v>75</v>
      </c>
      <c r="B10">
        <v>0</v>
      </c>
      <c r="C10" s="9" t="s">
        <v>134</v>
      </c>
      <c r="E10" s="16" t="s">
        <v>87</v>
      </c>
      <c r="F10">
        <v>150</v>
      </c>
      <c r="G10" s="18">
        <v>70</v>
      </c>
      <c r="I10" s="24" t="s">
        <v>76</v>
      </c>
      <c r="J10" s="26">
        <v>40</v>
      </c>
      <c r="K10">
        <v>0.60000000000000009</v>
      </c>
      <c r="L10">
        <v>0.66666666666666674</v>
      </c>
      <c r="M10" s="26">
        <v>-6.6666666666666671E-3</v>
      </c>
    </row>
    <row r="11" spans="1:13" ht="16.5" thickTop="1" thickBot="1" x14ac:dyDescent="0.3">
      <c r="A11" s="8" t="s">
        <v>76</v>
      </c>
      <c r="B11" s="4">
        <v>40</v>
      </c>
      <c r="C11" s="10" t="s">
        <v>136</v>
      </c>
      <c r="E11" s="17" t="s">
        <v>89</v>
      </c>
      <c r="F11" s="15">
        <v>6000</v>
      </c>
      <c r="G11" s="19">
        <v>0</v>
      </c>
      <c r="I11" s="28" t="s">
        <v>72</v>
      </c>
      <c r="J11" s="29">
        <v>2600</v>
      </c>
      <c r="K11" s="30">
        <v>-1</v>
      </c>
      <c r="L11" s="30">
        <v>-1.6666666666666643</v>
      </c>
      <c r="M11" s="29">
        <v>-0.43333333333333335</v>
      </c>
    </row>
    <row r="12" spans="1:13" ht="15.75" thickTop="1" x14ac:dyDescent="0.25"/>
    <row r="16" spans="1:13" ht="21" x14ac:dyDescent="0.35">
      <c r="A16" s="2" t="s">
        <v>122</v>
      </c>
      <c r="I16" s="2" t="s">
        <v>122</v>
      </c>
    </row>
    <row r="17" spans="1:12" ht="17.25" x14ac:dyDescent="0.3">
      <c r="A17" s="3" t="s">
        <v>137</v>
      </c>
      <c r="I17" s="3" t="s">
        <v>138</v>
      </c>
    </row>
    <row r="19" spans="1:12" ht="18" thickBot="1" x14ac:dyDescent="0.35">
      <c r="A19" s="11" t="s">
        <v>139</v>
      </c>
      <c r="I19" s="11" t="s">
        <v>139</v>
      </c>
    </row>
    <row r="20" spans="1:12" ht="16.5" thickTop="1" thickBot="1" x14ac:dyDescent="0.3">
      <c r="A20" s="33" t="s">
        <v>130</v>
      </c>
      <c r="B20" s="34" t="s">
        <v>128</v>
      </c>
      <c r="C20" s="35" t="s">
        <v>134</v>
      </c>
      <c r="D20" s="34" t="s">
        <v>140</v>
      </c>
      <c r="I20" s="33" t="s">
        <v>130</v>
      </c>
      <c r="J20" s="34" t="s">
        <v>128</v>
      </c>
      <c r="K20" s="35" t="s">
        <v>134</v>
      </c>
      <c r="L20" s="34" t="s">
        <v>140</v>
      </c>
    </row>
    <row r="21" spans="1:12" ht="15.75" thickTop="1" x14ac:dyDescent="0.25">
      <c r="A21" s="24" t="s">
        <v>82</v>
      </c>
      <c r="B21" s="26">
        <v>1000</v>
      </c>
      <c r="C21">
        <v>480</v>
      </c>
      <c r="D21" s="26"/>
      <c r="I21" s="24" t="s">
        <v>141</v>
      </c>
      <c r="J21" s="26">
        <v>40</v>
      </c>
      <c r="K21">
        <v>39</v>
      </c>
      <c r="L21" s="26"/>
    </row>
    <row r="22" spans="1:12" x14ac:dyDescent="0.25">
      <c r="A22" s="24" t="s">
        <v>87</v>
      </c>
      <c r="B22" s="26">
        <v>150</v>
      </c>
      <c r="C22">
        <v>80</v>
      </c>
      <c r="D22" s="26"/>
      <c r="I22" s="24" t="s">
        <v>142</v>
      </c>
      <c r="J22" s="26">
        <v>45</v>
      </c>
      <c r="K22">
        <v>43.333333333333336</v>
      </c>
      <c r="L22" s="26"/>
    </row>
    <row r="23" spans="1:12" ht="15.75" thickBot="1" x14ac:dyDescent="0.3">
      <c r="A23" s="25" t="s">
        <v>89</v>
      </c>
      <c r="B23" s="27">
        <v>6000</v>
      </c>
      <c r="C23" s="4">
        <v>0</v>
      </c>
      <c r="D23" s="27">
        <v>11250</v>
      </c>
      <c r="I23" s="24" t="s">
        <v>143</v>
      </c>
      <c r="J23" s="26">
        <v>65</v>
      </c>
      <c r="K23">
        <v>0</v>
      </c>
      <c r="L23" s="26">
        <v>66.666666666666671</v>
      </c>
    </row>
    <row r="24" spans="1:12" ht="15.75" thickTop="1" x14ac:dyDescent="0.25">
      <c r="I24" s="24" t="s">
        <v>144</v>
      </c>
      <c r="J24" s="26">
        <v>0</v>
      </c>
      <c r="L24" s="26">
        <v>7.8125E-2</v>
      </c>
    </row>
    <row r="25" spans="1:12" x14ac:dyDescent="0.25">
      <c r="I25" s="24" t="s">
        <v>145</v>
      </c>
      <c r="J25" s="26">
        <v>0</v>
      </c>
      <c r="K25">
        <v>-4.9999999999999911</v>
      </c>
      <c r="L25" s="26">
        <v>32.5</v>
      </c>
    </row>
    <row r="26" spans="1:12" ht="15.75" thickBot="1" x14ac:dyDescent="0.3">
      <c r="I26" s="25" t="s">
        <v>146</v>
      </c>
      <c r="J26" s="27">
        <v>0</v>
      </c>
      <c r="K26" s="4">
        <v>-0.43333333333333335</v>
      </c>
      <c r="L26" s="27"/>
    </row>
    <row r="27" spans="1:12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"/>
  <sheetViews>
    <sheetView showGridLines="0" zoomScaleNormal="100" workbookViewId="0">
      <selection activeCell="D3" sqref="D3"/>
    </sheetView>
  </sheetViews>
  <sheetFormatPr defaultRowHeight="15" x14ac:dyDescent="0.25"/>
  <cols>
    <col min="1" max="1" width="11.28515625" customWidth="1"/>
    <col min="3" max="3" width="11.42578125" style="1" customWidth="1"/>
    <col min="4" max="4" width="15.85546875" style="1" customWidth="1"/>
    <col min="5" max="8" width="9.28515625" style="1" bestFit="1" customWidth="1"/>
    <col min="9" max="9" width="12.28515625" style="1" customWidth="1"/>
    <col min="10" max="10" width="9.28515625" style="1" bestFit="1" customWidth="1"/>
    <col min="11" max="13" width="9.28515625" style="1" customWidth="1"/>
    <col min="14" max="14" width="10" style="1" bestFit="1" customWidth="1"/>
    <col min="15" max="15" width="9.140625" style="1"/>
    <col min="19" max="20" width="5.7109375" customWidth="1"/>
  </cols>
  <sheetData>
    <row r="1" spans="1:20" ht="18.75" x14ac:dyDescent="0.3">
      <c r="A1" s="67" t="s">
        <v>147</v>
      </c>
    </row>
    <row r="2" spans="1:20" x14ac:dyDescent="0.25">
      <c r="B2" s="1" t="s">
        <v>72</v>
      </c>
      <c r="D2" s="42" t="s">
        <v>73</v>
      </c>
      <c r="E2" s="1">
        <v>40</v>
      </c>
      <c r="F2" s="1">
        <v>45</v>
      </c>
      <c r="G2" s="1">
        <v>65</v>
      </c>
    </row>
    <row r="3" spans="1:20" x14ac:dyDescent="0.25">
      <c r="E3" s="1" t="s">
        <v>74</v>
      </c>
      <c r="F3" s="1" t="s">
        <v>75</v>
      </c>
      <c r="G3" s="1" t="s">
        <v>76</v>
      </c>
      <c r="H3" s="1" t="s">
        <v>77</v>
      </c>
      <c r="I3" s="41" t="s">
        <v>78</v>
      </c>
    </row>
    <row r="4" spans="1:20" x14ac:dyDescent="0.25">
      <c r="C4" s="42"/>
    </row>
    <row r="5" spans="1:20" x14ac:dyDescent="0.25">
      <c r="C5" s="42" t="s">
        <v>81</v>
      </c>
      <c r="D5" s="1" t="s">
        <v>82</v>
      </c>
      <c r="E5" s="1">
        <v>20</v>
      </c>
      <c r="F5" s="1">
        <v>12</v>
      </c>
      <c r="G5" s="1">
        <v>12</v>
      </c>
      <c r="H5" s="1" t="s">
        <v>83</v>
      </c>
      <c r="I5" s="1">
        <v>1000</v>
      </c>
      <c r="J5" s="1" t="s">
        <v>84</v>
      </c>
    </row>
    <row r="6" spans="1:20" x14ac:dyDescent="0.25">
      <c r="C6" s="42" t="s">
        <v>86</v>
      </c>
      <c r="D6" s="1" t="s">
        <v>87</v>
      </c>
      <c r="E6" s="1">
        <v>1</v>
      </c>
      <c r="F6" s="1">
        <v>1</v>
      </c>
      <c r="G6" s="1">
        <v>2</v>
      </c>
      <c r="H6" s="1" t="s">
        <v>83</v>
      </c>
      <c r="I6" s="1">
        <v>150</v>
      </c>
      <c r="J6" s="1" t="s">
        <v>84</v>
      </c>
    </row>
    <row r="7" spans="1:20" x14ac:dyDescent="0.25">
      <c r="C7" s="42" t="s">
        <v>88</v>
      </c>
      <c r="D7" s="1" t="s">
        <v>89</v>
      </c>
      <c r="E7" s="1">
        <v>90</v>
      </c>
      <c r="F7" s="1">
        <v>100</v>
      </c>
      <c r="G7" s="1">
        <v>150</v>
      </c>
      <c r="H7" s="1" t="s">
        <v>90</v>
      </c>
      <c r="I7" s="1">
        <v>6000</v>
      </c>
      <c r="J7" s="1" t="s">
        <v>91</v>
      </c>
    </row>
    <row r="8" spans="1:20" x14ac:dyDescent="0.25">
      <c r="C8" s="42" t="s">
        <v>148</v>
      </c>
      <c r="D8" s="1" t="s">
        <v>149</v>
      </c>
      <c r="E8" s="1">
        <v>0</v>
      </c>
      <c r="F8" s="1">
        <v>1</v>
      </c>
      <c r="G8" s="1">
        <v>0</v>
      </c>
      <c r="H8" s="1" t="s">
        <v>90</v>
      </c>
      <c r="I8" s="1">
        <v>10</v>
      </c>
      <c r="J8" s="1" t="s">
        <v>84</v>
      </c>
    </row>
    <row r="10" spans="1:20" x14ac:dyDescent="0.25">
      <c r="C10" s="41" t="s">
        <v>92</v>
      </c>
    </row>
    <row r="11" spans="1:20" x14ac:dyDescent="0.25">
      <c r="E11" s="1">
        <f>E2</f>
        <v>40</v>
      </c>
      <c r="F11" s="1">
        <f t="shared" ref="F11:G11" si="0">F2</f>
        <v>45</v>
      </c>
      <c r="G11" s="1">
        <f t="shared" si="0"/>
        <v>65</v>
      </c>
      <c r="H11" s="1">
        <v>0</v>
      </c>
      <c r="I11" s="1">
        <v>0</v>
      </c>
      <c r="J11" s="1">
        <v>0</v>
      </c>
      <c r="K11" s="1">
        <v>100</v>
      </c>
      <c r="L11" s="1">
        <v>0</v>
      </c>
      <c r="M11" s="1">
        <v>100</v>
      </c>
      <c r="P11" s="1"/>
    </row>
    <row r="12" spans="1:20" x14ac:dyDescent="0.25">
      <c r="C12" s="76" t="s">
        <v>93</v>
      </c>
      <c r="D12" s="76"/>
      <c r="E12" s="58" t="s">
        <v>94</v>
      </c>
      <c r="F12" s="58" t="s">
        <v>95</v>
      </c>
      <c r="G12" s="58" t="s">
        <v>96</v>
      </c>
      <c r="H12" s="58" t="s">
        <v>97</v>
      </c>
      <c r="I12" s="58" t="s">
        <v>98</v>
      </c>
      <c r="J12" s="58" t="s">
        <v>99</v>
      </c>
      <c r="K12" s="58" t="s">
        <v>100</v>
      </c>
      <c r="L12" s="58" t="s">
        <v>150</v>
      </c>
      <c r="M12" s="58" t="s">
        <v>151</v>
      </c>
      <c r="N12" s="43" t="s">
        <v>78</v>
      </c>
      <c r="O12" s="58" t="s">
        <v>101</v>
      </c>
      <c r="P12" s="1"/>
    </row>
    <row r="13" spans="1:20" x14ac:dyDescent="0.25">
      <c r="C13" s="1">
        <f>H11</f>
        <v>0</v>
      </c>
      <c r="D13" s="1" t="str">
        <f>H12</f>
        <v>d2</v>
      </c>
      <c r="E13" s="44">
        <f>E5</f>
        <v>20</v>
      </c>
      <c r="F13" s="1">
        <f t="shared" ref="F13:G13" si="1">F5</f>
        <v>12</v>
      </c>
      <c r="G13" s="36">
        <f t="shared" si="1"/>
        <v>12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45">
        <f>I5</f>
        <v>1000</v>
      </c>
      <c r="O13" s="37">
        <f>N13/G13</f>
        <v>83.333333333333329</v>
      </c>
      <c r="P13" s="1"/>
      <c r="S13" s="1" t="str">
        <f t="array" ref="S13:S18">TRANSPOSE(E12:J12)</f>
        <v>x1</v>
      </c>
      <c r="T13" t="s">
        <v>102</v>
      </c>
    </row>
    <row r="14" spans="1:20" x14ac:dyDescent="0.25">
      <c r="C14" s="1">
        <f>I11</f>
        <v>0</v>
      </c>
      <c r="D14" s="1" t="str">
        <f>I12</f>
        <v>d3</v>
      </c>
      <c r="E14" s="46">
        <f>E6</f>
        <v>1</v>
      </c>
      <c r="F14" s="1">
        <f t="shared" ref="F14:G16" si="2">F6</f>
        <v>1</v>
      </c>
      <c r="G14" s="36">
        <f t="shared" si="2"/>
        <v>2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47">
        <f>I6</f>
        <v>150</v>
      </c>
      <c r="O14" s="37">
        <f t="shared" ref="O14:O16" si="3">N14/G14</f>
        <v>75</v>
      </c>
      <c r="P14" s="1"/>
      <c r="S14" s="1" t="str">
        <v>x2</v>
      </c>
      <c r="T14" t="s">
        <v>102</v>
      </c>
    </row>
    <row r="15" spans="1:20" x14ac:dyDescent="0.25">
      <c r="C15" s="1">
        <f>K11</f>
        <v>100</v>
      </c>
      <c r="D15" s="1" t="str">
        <f>K12</f>
        <v>p4</v>
      </c>
      <c r="E15" s="48">
        <f>E7</f>
        <v>90</v>
      </c>
      <c r="F15" s="36">
        <f t="shared" si="2"/>
        <v>100</v>
      </c>
      <c r="G15" s="36">
        <f t="shared" si="2"/>
        <v>150</v>
      </c>
      <c r="H15" s="36">
        <v>0</v>
      </c>
      <c r="I15" s="36">
        <v>0</v>
      </c>
      <c r="J15" s="36">
        <v>-1</v>
      </c>
      <c r="K15" s="36">
        <v>1</v>
      </c>
      <c r="L15" s="36">
        <v>0</v>
      </c>
      <c r="M15" s="36">
        <v>0</v>
      </c>
      <c r="N15" s="49">
        <f>I7</f>
        <v>6000</v>
      </c>
      <c r="O15" s="37">
        <f t="shared" si="3"/>
        <v>40</v>
      </c>
      <c r="P15" s="1"/>
      <c r="S15" s="1" t="str">
        <v>x3</v>
      </c>
      <c r="T15" t="s">
        <v>102</v>
      </c>
    </row>
    <row r="16" spans="1:20" ht="15.75" thickBot="1" x14ac:dyDescent="0.3">
      <c r="C16" s="1">
        <f>M11</f>
        <v>100</v>
      </c>
      <c r="D16" s="1" t="str">
        <f>M12</f>
        <v>p5</v>
      </c>
      <c r="E16" s="46">
        <f>E8</f>
        <v>0</v>
      </c>
      <c r="F16" s="1">
        <f t="shared" si="2"/>
        <v>1</v>
      </c>
      <c r="G16" s="36">
        <f t="shared" si="2"/>
        <v>0</v>
      </c>
      <c r="H16" s="1">
        <v>0</v>
      </c>
      <c r="I16" s="1">
        <v>0</v>
      </c>
      <c r="J16" s="1">
        <v>0</v>
      </c>
      <c r="K16" s="1">
        <v>0</v>
      </c>
      <c r="L16" s="1">
        <v>-1</v>
      </c>
      <c r="M16" s="1">
        <v>1</v>
      </c>
      <c r="N16" s="47">
        <f>I8</f>
        <v>10</v>
      </c>
      <c r="O16" s="37" t="e">
        <f t="shared" si="3"/>
        <v>#DIV/0!</v>
      </c>
      <c r="P16" s="1"/>
      <c r="S16" s="1" t="str">
        <v>d2</v>
      </c>
      <c r="T16" t="s">
        <v>104</v>
      </c>
    </row>
    <row r="17" spans="3:22" ht="15.75" thickBot="1" x14ac:dyDescent="0.3">
      <c r="C17" s="74" t="s">
        <v>103</v>
      </c>
      <c r="D17" s="75"/>
      <c r="E17" s="50">
        <f>SUMPRODUCT(E13:E16,$C13:$C16)-E$11</f>
        <v>8960</v>
      </c>
      <c r="F17" s="59">
        <f t="shared" ref="F17:M17" si="4">SUMPRODUCT(F13:F16,$C13:$C16)-F$11</f>
        <v>10055</v>
      </c>
      <c r="G17" s="59">
        <f t="shared" si="4"/>
        <v>14935</v>
      </c>
      <c r="H17" s="59">
        <f t="shared" si="4"/>
        <v>0</v>
      </c>
      <c r="I17" s="59">
        <f t="shared" si="4"/>
        <v>0</v>
      </c>
      <c r="J17" s="59">
        <f t="shared" si="4"/>
        <v>-100</v>
      </c>
      <c r="K17" s="59">
        <f t="shared" si="4"/>
        <v>0</v>
      </c>
      <c r="L17" s="59">
        <f t="shared" si="4"/>
        <v>-100</v>
      </c>
      <c r="M17" s="59">
        <f t="shared" si="4"/>
        <v>0</v>
      </c>
      <c r="N17" s="51">
        <f>SUMPRODUCT(N13:N16,$C13:$C16)</f>
        <v>601000</v>
      </c>
      <c r="O17" s="38"/>
      <c r="P17" s="1"/>
      <c r="S17" s="1" t="str">
        <v>d3</v>
      </c>
      <c r="T17" t="s">
        <v>104</v>
      </c>
    </row>
    <row r="18" spans="3:22" x14ac:dyDescent="0.25">
      <c r="C18" s="1">
        <f>H11</f>
        <v>0</v>
      </c>
      <c r="D18" s="1" t="str">
        <f>H12</f>
        <v>d2</v>
      </c>
      <c r="E18" s="54">
        <f t="shared" ref="E18:K18" si="5">E13+E20*(-$G$13)</f>
        <v>12.8</v>
      </c>
      <c r="F18" s="39">
        <f t="shared" si="5"/>
        <v>4</v>
      </c>
      <c r="G18" s="37">
        <f t="shared" si="5"/>
        <v>0</v>
      </c>
      <c r="H18" s="37">
        <f t="shared" si="5"/>
        <v>1</v>
      </c>
      <c r="I18" s="37">
        <f t="shared" si="5"/>
        <v>0</v>
      </c>
      <c r="J18" s="37">
        <f t="shared" si="5"/>
        <v>0.08</v>
      </c>
      <c r="K18" s="37">
        <f t="shared" si="5"/>
        <v>-0.08</v>
      </c>
      <c r="L18" s="37">
        <f t="shared" ref="L18:M18" si="6">L13+L20*(-$G$13)</f>
        <v>0</v>
      </c>
      <c r="M18" s="37">
        <f t="shared" si="6"/>
        <v>0</v>
      </c>
      <c r="N18" s="55">
        <f>N13+N20*(-$G$13)</f>
        <v>520</v>
      </c>
      <c r="O18" s="37">
        <f>N18/F18</f>
        <v>130</v>
      </c>
      <c r="P18" s="1"/>
      <c r="S18" s="1" t="str">
        <v>d4</v>
      </c>
      <c r="T18" t="s">
        <v>105</v>
      </c>
    </row>
    <row r="19" spans="3:22" x14ac:dyDescent="0.25">
      <c r="C19" s="1">
        <f>I11</f>
        <v>0</v>
      </c>
      <c r="D19" s="1" t="str">
        <f>I12</f>
        <v>d3</v>
      </c>
      <c r="E19" s="54">
        <f t="shared" ref="E19:K19" si="7">E14+E20*(-$G$14)</f>
        <v>-0.19999999999999996</v>
      </c>
      <c r="F19" s="39">
        <f t="shared" si="7"/>
        <v>-0.33333333333333326</v>
      </c>
      <c r="G19" s="37">
        <f t="shared" si="7"/>
        <v>0</v>
      </c>
      <c r="H19" s="37">
        <f t="shared" si="7"/>
        <v>0</v>
      </c>
      <c r="I19" s="37">
        <f t="shared" si="7"/>
        <v>1</v>
      </c>
      <c r="J19" s="37">
        <f t="shared" si="7"/>
        <v>1.3333333333333334E-2</v>
      </c>
      <c r="K19" s="37">
        <f t="shared" si="7"/>
        <v>-1.3333333333333334E-2</v>
      </c>
      <c r="L19" s="37">
        <f t="shared" ref="L19:M19" si="8">L14+L20*(-$G$14)</f>
        <v>0</v>
      </c>
      <c r="M19" s="37">
        <f t="shared" si="8"/>
        <v>0</v>
      </c>
      <c r="N19" s="55">
        <f>N14+N20*(-$G$14)</f>
        <v>70</v>
      </c>
      <c r="O19" s="37">
        <f t="shared" ref="O19:O21" si="9">N19/F19</f>
        <v>-210.00000000000006</v>
      </c>
      <c r="P19" s="1"/>
      <c r="S19" s="1" t="s">
        <v>100</v>
      </c>
      <c r="T19" t="s">
        <v>106</v>
      </c>
    </row>
    <row r="20" spans="3:22" x14ac:dyDescent="0.25">
      <c r="C20" s="1">
        <f>G11</f>
        <v>65</v>
      </c>
      <c r="D20" s="1" t="str">
        <f>G12</f>
        <v>x3</v>
      </c>
      <c r="E20" s="54">
        <f t="shared" ref="E20:K20" si="10">E15/$G$15</f>
        <v>0.6</v>
      </c>
      <c r="F20" s="39">
        <f t="shared" si="10"/>
        <v>0.66666666666666663</v>
      </c>
      <c r="G20" s="37">
        <f t="shared" si="10"/>
        <v>1</v>
      </c>
      <c r="H20" s="37">
        <f t="shared" si="10"/>
        <v>0</v>
      </c>
      <c r="I20" s="37">
        <f t="shared" si="10"/>
        <v>0</v>
      </c>
      <c r="J20" s="37">
        <f t="shared" si="10"/>
        <v>-6.6666666666666671E-3</v>
      </c>
      <c r="K20" s="37">
        <f t="shared" si="10"/>
        <v>6.6666666666666671E-3</v>
      </c>
      <c r="L20" s="37">
        <f t="shared" ref="L20:M20" si="11">L15/$G$15</f>
        <v>0</v>
      </c>
      <c r="M20" s="37">
        <f t="shared" si="11"/>
        <v>0</v>
      </c>
      <c r="N20" s="55">
        <f>N15/$G$15</f>
        <v>40</v>
      </c>
      <c r="O20" s="37">
        <f t="shared" si="9"/>
        <v>60</v>
      </c>
      <c r="S20" s="1" t="s">
        <v>150</v>
      </c>
      <c r="T20" t="s">
        <v>105</v>
      </c>
    </row>
    <row r="21" spans="3:22" ht="15.75" thickBot="1" x14ac:dyDescent="0.3">
      <c r="C21" s="1">
        <f>M11</f>
        <v>100</v>
      </c>
      <c r="D21" s="1" t="str">
        <f>M12</f>
        <v>p5</v>
      </c>
      <c r="E21" s="52">
        <f>E16</f>
        <v>0</v>
      </c>
      <c r="F21" s="39">
        <f t="shared" ref="F21:N21" si="12">F16</f>
        <v>1</v>
      </c>
      <c r="G21" s="39">
        <f t="shared" si="12"/>
        <v>0</v>
      </c>
      <c r="H21" s="39">
        <f t="shared" si="12"/>
        <v>0</v>
      </c>
      <c r="I21" s="39">
        <f t="shared" si="12"/>
        <v>0</v>
      </c>
      <c r="J21" s="39">
        <f t="shared" si="12"/>
        <v>0</v>
      </c>
      <c r="K21" s="39">
        <f t="shared" si="12"/>
        <v>0</v>
      </c>
      <c r="L21" s="39">
        <f t="shared" si="12"/>
        <v>-1</v>
      </c>
      <c r="M21" s="39">
        <f t="shared" si="12"/>
        <v>1</v>
      </c>
      <c r="N21" s="53">
        <f t="shared" si="12"/>
        <v>10</v>
      </c>
      <c r="O21" s="37">
        <f t="shared" si="9"/>
        <v>10</v>
      </c>
      <c r="P21" s="40"/>
      <c r="Q21" s="40"/>
      <c r="S21" s="1" t="s">
        <v>151</v>
      </c>
      <c r="T21" t="s">
        <v>106</v>
      </c>
    </row>
    <row r="22" spans="3:22" ht="15.75" thickBot="1" x14ac:dyDescent="0.3">
      <c r="C22" s="74" t="s">
        <v>103</v>
      </c>
      <c r="D22" s="75"/>
      <c r="E22" s="66">
        <f>SUMPRODUCT(E18:E21,$C18:$C21)-E$11</f>
        <v>-1</v>
      </c>
      <c r="F22" s="59">
        <f t="shared" ref="F22:M22" si="13">SUMPRODUCT(F18:F21,$C18:$C21)-F$11</f>
        <v>98.333333333333314</v>
      </c>
      <c r="G22" s="59">
        <f t="shared" si="13"/>
        <v>0</v>
      </c>
      <c r="H22" s="59">
        <f t="shared" si="13"/>
        <v>0</v>
      </c>
      <c r="I22" s="59">
        <f t="shared" si="13"/>
        <v>0</v>
      </c>
      <c r="J22" s="59">
        <f t="shared" si="13"/>
        <v>-0.43333333333333335</v>
      </c>
      <c r="K22" s="59">
        <f t="shared" si="13"/>
        <v>-99.566666666666663</v>
      </c>
      <c r="L22" s="59">
        <f t="shared" si="13"/>
        <v>-100</v>
      </c>
      <c r="M22" s="59">
        <f t="shared" si="13"/>
        <v>0</v>
      </c>
      <c r="N22" s="51">
        <f>SUMPRODUCT(N18:N21,$C18:$C21)</f>
        <v>3600</v>
      </c>
      <c r="O22" s="38"/>
      <c r="P22" s="40"/>
      <c r="Q22" s="40"/>
    </row>
    <row r="23" spans="3:22" x14ac:dyDescent="0.25">
      <c r="C23" s="1">
        <f>H11</f>
        <v>0</v>
      </c>
      <c r="D23" s="1" t="str">
        <f>H12</f>
        <v>d2</v>
      </c>
      <c r="E23" s="54">
        <f>E18+E26*(-$F$18)</f>
        <v>12.8</v>
      </c>
      <c r="F23" s="37">
        <f>F18+F26*(-$F$18)</f>
        <v>0</v>
      </c>
      <c r="G23" s="37">
        <f t="shared" ref="G23:N23" si="14">G18+G26*(-$F$18)</f>
        <v>0</v>
      </c>
      <c r="H23" s="37">
        <f t="shared" si="14"/>
        <v>1</v>
      </c>
      <c r="I23" s="37">
        <f t="shared" si="14"/>
        <v>0</v>
      </c>
      <c r="J23" s="37">
        <f t="shared" si="14"/>
        <v>0.08</v>
      </c>
      <c r="K23" s="37">
        <f t="shared" si="14"/>
        <v>-0.08</v>
      </c>
      <c r="L23" s="37">
        <f t="shared" si="14"/>
        <v>4</v>
      </c>
      <c r="M23" s="37">
        <f t="shared" si="14"/>
        <v>-4</v>
      </c>
      <c r="N23" s="55">
        <f t="shared" si="14"/>
        <v>480</v>
      </c>
      <c r="O23" s="37"/>
      <c r="P23" s="40"/>
      <c r="Q23" s="40"/>
    </row>
    <row r="24" spans="3:22" x14ac:dyDescent="0.25">
      <c r="C24" s="1">
        <f>I11</f>
        <v>0</v>
      </c>
      <c r="D24" s="1" t="str">
        <f>I12</f>
        <v>d3</v>
      </c>
      <c r="E24" s="54">
        <f>E19+E26*(-$F$19)</f>
        <v>-0.19999999999999996</v>
      </c>
      <c r="F24" s="37">
        <f>F19+F26*(-$F$19)</f>
        <v>0</v>
      </c>
      <c r="G24" s="37">
        <f t="shared" ref="G24:N24" si="15">G19+G26*(-$F$19)</f>
        <v>0</v>
      </c>
      <c r="H24" s="37">
        <f t="shared" si="15"/>
        <v>0</v>
      </c>
      <c r="I24" s="37">
        <f t="shared" si="15"/>
        <v>1</v>
      </c>
      <c r="J24" s="37">
        <f t="shared" si="15"/>
        <v>1.3333333333333334E-2</v>
      </c>
      <c r="K24" s="37">
        <f t="shared" si="15"/>
        <v>-1.3333333333333334E-2</v>
      </c>
      <c r="L24" s="37">
        <f t="shared" si="15"/>
        <v>-0.33333333333333326</v>
      </c>
      <c r="M24" s="37">
        <f t="shared" si="15"/>
        <v>0.33333333333333326</v>
      </c>
      <c r="N24" s="55">
        <f t="shared" si="15"/>
        <v>73.333333333333329</v>
      </c>
      <c r="O24" s="37"/>
    </row>
    <row r="25" spans="3:22" x14ac:dyDescent="0.25">
      <c r="C25" s="1">
        <f>G11</f>
        <v>65</v>
      </c>
      <c r="D25" s="1" t="str">
        <f>G12</f>
        <v>x3</v>
      </c>
      <c r="E25" s="54">
        <f>E20+E26*(-$F$20)</f>
        <v>0.6</v>
      </c>
      <c r="F25" s="37">
        <f>F20+F26*(-$F$20)</f>
        <v>0</v>
      </c>
      <c r="G25" s="37">
        <f t="shared" ref="G25:N25" si="16">G20+G26*(-$F$20)</f>
        <v>1</v>
      </c>
      <c r="H25" s="37">
        <f t="shared" si="16"/>
        <v>0</v>
      </c>
      <c r="I25" s="37">
        <f t="shared" si="16"/>
        <v>0</v>
      </c>
      <c r="J25" s="37">
        <f t="shared" si="16"/>
        <v>-6.6666666666666671E-3</v>
      </c>
      <c r="K25" s="37">
        <f t="shared" si="16"/>
        <v>6.6666666666666671E-3</v>
      </c>
      <c r="L25" s="37">
        <f t="shared" si="16"/>
        <v>0.66666666666666663</v>
      </c>
      <c r="M25" s="37">
        <f t="shared" si="16"/>
        <v>-0.66666666666666663</v>
      </c>
      <c r="N25" s="55">
        <f t="shared" si="16"/>
        <v>33.333333333333336</v>
      </c>
      <c r="O25" s="37"/>
      <c r="S25" s="41" t="s">
        <v>107</v>
      </c>
    </row>
    <row r="26" spans="3:22" ht="15.75" thickBot="1" x14ac:dyDescent="0.3">
      <c r="C26" s="1">
        <f>F11</f>
        <v>45</v>
      </c>
      <c r="D26" s="1" t="str">
        <f>F12</f>
        <v>x2</v>
      </c>
      <c r="E26" s="54">
        <f>E21</f>
        <v>0</v>
      </c>
      <c r="F26" s="37">
        <f t="shared" ref="F26:N26" si="17">F21</f>
        <v>1</v>
      </c>
      <c r="G26" s="37">
        <f t="shared" si="17"/>
        <v>0</v>
      </c>
      <c r="H26" s="37">
        <f t="shared" si="17"/>
        <v>0</v>
      </c>
      <c r="I26" s="37">
        <f t="shared" si="17"/>
        <v>0</v>
      </c>
      <c r="J26" s="37">
        <f t="shared" si="17"/>
        <v>0</v>
      </c>
      <c r="K26" s="37">
        <f t="shared" si="17"/>
        <v>0</v>
      </c>
      <c r="L26" s="37">
        <f t="shared" si="17"/>
        <v>-1</v>
      </c>
      <c r="M26" s="37">
        <f t="shared" si="17"/>
        <v>1</v>
      </c>
      <c r="N26" s="55">
        <f t="shared" si="17"/>
        <v>10</v>
      </c>
      <c r="O26" s="37"/>
      <c r="R26" t="s">
        <v>108</v>
      </c>
      <c r="S26" s="1" t="str">
        <f t="array" ref="S26:S31">TRANSPOSE(E12:J12)</f>
        <v>x1</v>
      </c>
      <c r="T26" s="1" t="s">
        <v>109</v>
      </c>
      <c r="U26" s="64">
        <v>0</v>
      </c>
      <c r="V26" t="s">
        <v>110</v>
      </c>
    </row>
    <row r="27" spans="3:22" ht="15.75" thickBot="1" x14ac:dyDescent="0.3">
      <c r="C27" s="74" t="s">
        <v>103</v>
      </c>
      <c r="D27" s="75"/>
      <c r="E27" s="56">
        <f>SUMPRODUCT(E23:E26,$C23:$C26)-E$11</f>
        <v>-1</v>
      </c>
      <c r="F27" s="59">
        <f t="shared" ref="F27:M27" si="18">SUMPRODUCT(F23:F26,$C23:$C26)-F$11</f>
        <v>0</v>
      </c>
      <c r="G27" s="59">
        <f t="shared" si="18"/>
        <v>0</v>
      </c>
      <c r="H27" s="59">
        <f t="shared" si="18"/>
        <v>0</v>
      </c>
      <c r="I27" s="59">
        <f t="shared" si="18"/>
        <v>0</v>
      </c>
      <c r="J27" s="59">
        <f t="shared" si="18"/>
        <v>-0.43333333333333335</v>
      </c>
      <c r="K27" s="59">
        <f t="shared" si="18"/>
        <v>-99.566666666666663</v>
      </c>
      <c r="L27" s="59">
        <f t="shared" si="18"/>
        <v>-1.6666666666666714</v>
      </c>
      <c r="M27" s="59">
        <f t="shared" si="18"/>
        <v>-98.333333333333329</v>
      </c>
      <c r="N27" s="51">
        <f>SUMPRODUCT(N23:N26,$C23:$C26)</f>
        <v>2616.666666666667</v>
      </c>
      <c r="O27" s="38"/>
      <c r="R27" t="s">
        <v>112</v>
      </c>
      <c r="S27" s="1" t="str">
        <v>x2</v>
      </c>
      <c r="T27" s="1" t="s">
        <v>109</v>
      </c>
      <c r="U27" s="64">
        <f>N26</f>
        <v>10</v>
      </c>
      <c r="V27" t="s">
        <v>111</v>
      </c>
    </row>
    <row r="28" spans="3:22" x14ac:dyDescent="0.25">
      <c r="R28" t="s">
        <v>112</v>
      </c>
      <c r="S28" s="1" t="str">
        <v>x3</v>
      </c>
      <c r="T28" s="1" t="s">
        <v>109</v>
      </c>
      <c r="U28" s="64">
        <f>N25</f>
        <v>33.333333333333336</v>
      </c>
      <c r="V28" t="s">
        <v>113</v>
      </c>
    </row>
    <row r="29" spans="3:22" x14ac:dyDescent="0.25">
      <c r="R29" t="s">
        <v>112</v>
      </c>
      <c r="S29" s="1" t="str">
        <v>d2</v>
      </c>
      <c r="T29" s="1" t="s">
        <v>109</v>
      </c>
      <c r="U29" s="64">
        <f>N23</f>
        <v>480</v>
      </c>
      <c r="V29" t="s">
        <v>114</v>
      </c>
    </row>
    <row r="30" spans="3:22" x14ac:dyDescent="0.25">
      <c r="R30" t="s">
        <v>112</v>
      </c>
      <c r="S30" s="1" t="str">
        <v>d3</v>
      </c>
      <c r="T30" s="1" t="s">
        <v>109</v>
      </c>
      <c r="U30" s="64">
        <f>N24</f>
        <v>73.333333333333329</v>
      </c>
      <c r="V30" t="s">
        <v>152</v>
      </c>
    </row>
    <row r="31" spans="3:22" x14ac:dyDescent="0.25">
      <c r="R31" t="s">
        <v>118</v>
      </c>
      <c r="S31" s="1" t="str">
        <v>d4</v>
      </c>
      <c r="T31" s="1" t="s">
        <v>109</v>
      </c>
      <c r="U31" s="64">
        <v>0</v>
      </c>
      <c r="V31" t="s">
        <v>119</v>
      </c>
    </row>
    <row r="32" spans="3:22" x14ac:dyDescent="0.25">
      <c r="R32" t="s">
        <v>118</v>
      </c>
      <c r="S32" s="1" t="s">
        <v>100</v>
      </c>
      <c r="T32" s="1" t="s">
        <v>109</v>
      </c>
      <c r="U32" s="64">
        <v>0</v>
      </c>
      <c r="V32" t="s">
        <v>120</v>
      </c>
    </row>
    <row r="33" spans="18:22" x14ac:dyDescent="0.25">
      <c r="R33" t="s">
        <v>118</v>
      </c>
      <c r="S33" s="1" t="s">
        <v>150</v>
      </c>
      <c r="T33" s="1" t="s">
        <v>109</v>
      </c>
      <c r="U33" s="64">
        <v>0</v>
      </c>
      <c r="V33" t="s">
        <v>153</v>
      </c>
    </row>
    <row r="34" spans="18:22" x14ac:dyDescent="0.25">
      <c r="R34" t="s">
        <v>118</v>
      </c>
      <c r="S34" s="1" t="s">
        <v>151</v>
      </c>
      <c r="T34" s="1" t="s">
        <v>109</v>
      </c>
      <c r="U34" s="64">
        <v>0</v>
      </c>
      <c r="V34" t="s">
        <v>154</v>
      </c>
    </row>
    <row r="35" spans="18:22" x14ac:dyDescent="0.25">
      <c r="S35" s="1" t="s">
        <v>85</v>
      </c>
      <c r="T35" s="1" t="s">
        <v>109</v>
      </c>
      <c r="U35" s="64">
        <f>N27</f>
        <v>2616.666666666667</v>
      </c>
      <c r="V35" t="s">
        <v>121</v>
      </c>
    </row>
    <row r="52" spans="1:23" s="1" customFormat="1" x14ac:dyDescent="0.25">
      <c r="A52"/>
      <c r="B52"/>
      <c r="P52"/>
      <c r="Q52"/>
      <c r="R52"/>
      <c r="S52"/>
      <c r="T52"/>
      <c r="U52"/>
      <c r="V52"/>
      <c r="W52"/>
    </row>
    <row r="53" spans="1:23" s="1" customFormat="1" x14ac:dyDescent="0.25">
      <c r="A53"/>
      <c r="B53"/>
      <c r="P53"/>
      <c r="Q53"/>
      <c r="R53"/>
      <c r="S53"/>
      <c r="T53"/>
      <c r="U53"/>
      <c r="V53"/>
    </row>
    <row r="54" spans="1:23" s="1" customFormat="1" x14ac:dyDescent="0.25">
      <c r="A54"/>
      <c r="B54"/>
      <c r="P54"/>
      <c r="Q54"/>
      <c r="R54"/>
      <c r="S54"/>
      <c r="T54"/>
      <c r="U54"/>
      <c r="V54"/>
    </row>
    <row r="55" spans="1:23" s="1" customFormat="1" x14ac:dyDescent="0.25">
      <c r="A55"/>
      <c r="B55"/>
      <c r="P55"/>
      <c r="Q55"/>
      <c r="R55"/>
      <c r="S55"/>
      <c r="T55"/>
      <c r="U55"/>
      <c r="V55"/>
    </row>
    <row r="56" spans="1:23" x14ac:dyDescent="0.25">
      <c r="W56" s="1"/>
    </row>
    <row r="58" spans="1:23" s="1" customFormat="1" x14ac:dyDescent="0.25">
      <c r="A58"/>
      <c r="B58"/>
      <c r="P58"/>
      <c r="Q58"/>
      <c r="R58"/>
      <c r="S58"/>
      <c r="T58"/>
      <c r="U58"/>
      <c r="V58"/>
      <c r="W58"/>
    </row>
    <row r="59" spans="1:23" x14ac:dyDescent="0.25">
      <c r="W59" s="1"/>
    </row>
    <row r="60" spans="1:23" s="1" customFormat="1" x14ac:dyDescent="0.25">
      <c r="A60"/>
      <c r="B60"/>
      <c r="P60"/>
      <c r="Q60"/>
      <c r="R60"/>
      <c r="S60"/>
      <c r="T60"/>
      <c r="U60"/>
      <c r="V60"/>
      <c r="W60"/>
    </row>
    <row r="61" spans="1:23" x14ac:dyDescent="0.25">
      <c r="W61" s="1"/>
    </row>
    <row r="62" spans="1:23" s="1" customFormat="1" x14ac:dyDescent="0.25">
      <c r="A62"/>
      <c r="B62"/>
      <c r="P62"/>
      <c r="Q62"/>
      <c r="R62"/>
      <c r="S62"/>
      <c r="T62"/>
      <c r="U62"/>
      <c r="V62"/>
      <c r="W62"/>
    </row>
    <row r="63" spans="1:23" x14ac:dyDescent="0.25">
      <c r="W63" s="1"/>
    </row>
  </sheetData>
  <mergeCells count="4">
    <mergeCell ref="C12:D12"/>
    <mergeCell ref="C17:D17"/>
    <mergeCell ref="C22:D22"/>
    <mergeCell ref="C27:D27"/>
  </mergeCells>
  <pageMargins left="0.7" right="0.7" top="0.78740157499999996" bottom="0.78740157499999996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showGridLines="0" workbookViewId="0">
      <selection activeCell="O33" sqref="O33"/>
    </sheetView>
  </sheetViews>
  <sheetFormatPr defaultRowHeight="15" x14ac:dyDescent="0.25"/>
  <sheetData>
    <row r="1" spans="1:13" ht="18.75" x14ac:dyDescent="0.3">
      <c r="A1" s="67" t="s">
        <v>147</v>
      </c>
    </row>
    <row r="3" spans="1:13" ht="21" x14ac:dyDescent="0.35">
      <c r="A3" s="2" t="s">
        <v>155</v>
      </c>
      <c r="I3" s="2" t="s">
        <v>155</v>
      </c>
    </row>
    <row r="4" spans="1:13" ht="17.25" x14ac:dyDescent="0.3">
      <c r="A4" s="3" t="s">
        <v>123</v>
      </c>
      <c r="I4" s="3" t="s">
        <v>124</v>
      </c>
    </row>
    <row r="5" spans="1:13" x14ac:dyDescent="0.25">
      <c r="A5">
        <v>2616.6666666666665</v>
      </c>
    </row>
    <row r="6" spans="1:13" ht="15.75" thickBot="1" x14ac:dyDescent="0.3"/>
    <row r="7" spans="1:13" ht="18.75" thickTop="1" thickBot="1" x14ac:dyDescent="0.35">
      <c r="A7" s="11" t="s">
        <v>125</v>
      </c>
      <c r="E7" s="20" t="s">
        <v>126</v>
      </c>
      <c r="I7" s="31" t="s">
        <v>127</v>
      </c>
      <c r="J7" s="32" t="s">
        <v>128</v>
      </c>
      <c r="K7" s="5" t="s">
        <v>74</v>
      </c>
      <c r="L7" s="5" t="s">
        <v>129</v>
      </c>
      <c r="M7" s="6" t="s">
        <v>156</v>
      </c>
    </row>
    <row r="8" spans="1:13" ht="16.5" thickTop="1" thickBot="1" x14ac:dyDescent="0.3">
      <c r="A8" s="12" t="s">
        <v>130</v>
      </c>
      <c r="B8" s="13" t="s">
        <v>128</v>
      </c>
      <c r="C8" s="14" t="s">
        <v>131</v>
      </c>
      <c r="E8" s="21" t="s">
        <v>130</v>
      </c>
      <c r="F8" s="22" t="s">
        <v>128</v>
      </c>
      <c r="G8" s="23" t="s">
        <v>132</v>
      </c>
      <c r="I8" s="24" t="s">
        <v>133</v>
      </c>
      <c r="J8" s="26">
        <v>480</v>
      </c>
      <c r="K8">
        <v>12.8</v>
      </c>
      <c r="L8">
        <v>0.08</v>
      </c>
      <c r="M8" s="26">
        <v>4</v>
      </c>
    </row>
    <row r="9" spans="1:13" ht="15.75" thickTop="1" x14ac:dyDescent="0.25">
      <c r="A9" s="7" t="s">
        <v>74</v>
      </c>
      <c r="B9">
        <v>0</v>
      </c>
      <c r="C9" s="9" t="s">
        <v>134</v>
      </c>
      <c r="E9" s="16" t="s">
        <v>82</v>
      </c>
      <c r="F9">
        <v>1000</v>
      </c>
      <c r="G9" s="18">
        <v>480</v>
      </c>
      <c r="I9" s="24" t="s">
        <v>135</v>
      </c>
      <c r="J9" s="26">
        <v>73.333333333333329</v>
      </c>
      <c r="K9">
        <v>-0.20000000000000018</v>
      </c>
      <c r="L9">
        <v>1.3333333333333334E-2</v>
      </c>
      <c r="M9" s="26">
        <v>-0.33333333333333348</v>
      </c>
    </row>
    <row r="10" spans="1:13" x14ac:dyDescent="0.25">
      <c r="A10" s="7" t="s">
        <v>75</v>
      </c>
      <c r="B10">
        <v>10</v>
      </c>
      <c r="C10" s="9" t="s">
        <v>136</v>
      </c>
      <c r="E10" s="16" t="s">
        <v>87</v>
      </c>
      <c r="F10">
        <v>150</v>
      </c>
      <c r="G10" s="18">
        <v>73.333333333333329</v>
      </c>
      <c r="I10" s="24" t="s">
        <v>76</v>
      </c>
      <c r="J10" s="26">
        <v>33.333333333333329</v>
      </c>
      <c r="K10">
        <v>0.60000000000000009</v>
      </c>
      <c r="L10">
        <v>-6.6666666666666671E-3</v>
      </c>
      <c r="M10" s="26">
        <v>0.66666666666666674</v>
      </c>
    </row>
    <row r="11" spans="1:13" ht="15.75" thickBot="1" x14ac:dyDescent="0.3">
      <c r="A11" s="8" t="s">
        <v>76</v>
      </c>
      <c r="B11" s="4">
        <v>33.333333333333329</v>
      </c>
      <c r="C11" s="10" t="s">
        <v>136</v>
      </c>
      <c r="E11" s="16" t="s">
        <v>89</v>
      </c>
      <c r="F11">
        <v>6000</v>
      </c>
      <c r="G11" s="18">
        <v>0</v>
      </c>
      <c r="I11" s="24" t="s">
        <v>75</v>
      </c>
      <c r="J11" s="26">
        <v>10</v>
      </c>
      <c r="K11">
        <v>0</v>
      </c>
      <c r="L11">
        <v>0</v>
      </c>
      <c r="M11" s="26">
        <v>-1</v>
      </c>
    </row>
    <row r="12" spans="1:13" ht="16.5" thickTop="1" thickBot="1" x14ac:dyDescent="0.3">
      <c r="E12" s="17" t="s">
        <v>149</v>
      </c>
      <c r="F12" s="15">
        <v>10</v>
      </c>
      <c r="G12" s="19">
        <v>0</v>
      </c>
      <c r="I12" s="28" t="s">
        <v>72</v>
      </c>
      <c r="J12" s="29">
        <v>2616.6666666666665</v>
      </c>
      <c r="K12" s="30">
        <v>-1</v>
      </c>
      <c r="L12" s="30">
        <v>-0.43333333333333335</v>
      </c>
      <c r="M12" s="29">
        <v>-1.6666666666666643</v>
      </c>
    </row>
    <row r="13" spans="1:13" ht="15.75" thickTop="1" x14ac:dyDescent="0.25"/>
    <row r="16" spans="1:13" ht="21" x14ac:dyDescent="0.35">
      <c r="A16" s="2" t="s">
        <v>155</v>
      </c>
      <c r="I16" s="2" t="s">
        <v>155</v>
      </c>
    </row>
    <row r="17" spans="1:12" ht="17.25" x14ac:dyDescent="0.3">
      <c r="A17" s="3" t="s">
        <v>137</v>
      </c>
      <c r="I17" s="3" t="s">
        <v>138</v>
      </c>
    </row>
    <row r="19" spans="1:12" ht="18" thickBot="1" x14ac:dyDescent="0.35">
      <c r="A19" s="11" t="s">
        <v>139</v>
      </c>
      <c r="I19" s="11" t="s">
        <v>139</v>
      </c>
    </row>
    <row r="20" spans="1:12" ht="16.5" thickTop="1" thickBot="1" x14ac:dyDescent="0.3">
      <c r="A20" s="33" t="s">
        <v>130</v>
      </c>
      <c r="B20" s="34" t="s">
        <v>128</v>
      </c>
      <c r="C20" s="35" t="s">
        <v>134</v>
      </c>
      <c r="D20" s="34" t="s">
        <v>140</v>
      </c>
      <c r="I20" s="33" t="s">
        <v>130</v>
      </c>
      <c r="J20" s="34" t="s">
        <v>128</v>
      </c>
      <c r="K20" s="35" t="s">
        <v>134</v>
      </c>
      <c r="L20" s="34" t="s">
        <v>140</v>
      </c>
    </row>
    <row r="21" spans="1:12" ht="15.75" thickTop="1" x14ac:dyDescent="0.25">
      <c r="A21" s="24" t="s">
        <v>82</v>
      </c>
      <c r="B21" s="26">
        <v>1000</v>
      </c>
      <c r="C21">
        <v>520</v>
      </c>
      <c r="D21" s="26"/>
      <c r="I21" s="24" t="s">
        <v>141</v>
      </c>
      <c r="J21" s="26">
        <v>40</v>
      </c>
      <c r="K21">
        <v>39</v>
      </c>
      <c r="L21" s="26"/>
    </row>
    <row r="22" spans="1:12" x14ac:dyDescent="0.25">
      <c r="A22" s="24" t="s">
        <v>87</v>
      </c>
      <c r="B22" s="26">
        <v>150</v>
      </c>
      <c r="C22">
        <v>76.666666666666671</v>
      </c>
      <c r="D22" s="26"/>
      <c r="I22" s="24" t="s">
        <v>142</v>
      </c>
      <c r="J22" s="26">
        <v>45</v>
      </c>
      <c r="K22">
        <v>43.333333333333336</v>
      </c>
      <c r="L22" s="26"/>
    </row>
    <row r="23" spans="1:12" x14ac:dyDescent="0.25">
      <c r="A23" s="24" t="s">
        <v>89</v>
      </c>
      <c r="B23" s="26">
        <v>6000</v>
      </c>
      <c r="C23">
        <v>1000.0000000000009</v>
      </c>
      <c r="D23" s="26">
        <v>11500</v>
      </c>
      <c r="I23" s="24" t="s">
        <v>143</v>
      </c>
      <c r="J23" s="26">
        <v>65</v>
      </c>
      <c r="K23">
        <v>0</v>
      </c>
      <c r="L23" s="26">
        <v>66.666666666666671</v>
      </c>
    </row>
    <row r="24" spans="1:12" ht="15.75" thickBot="1" x14ac:dyDescent="0.3">
      <c r="A24" s="25" t="s">
        <v>149</v>
      </c>
      <c r="B24" s="27">
        <v>10</v>
      </c>
      <c r="C24" s="4">
        <v>0</v>
      </c>
      <c r="D24" s="27">
        <v>59.999999999999986</v>
      </c>
      <c r="I24" s="24" t="s">
        <v>144</v>
      </c>
      <c r="J24" s="26">
        <v>0</v>
      </c>
      <c r="L24" s="26">
        <v>7.8125E-2</v>
      </c>
    </row>
    <row r="25" spans="1:12" ht="15.75" thickTop="1" x14ac:dyDescent="0.25">
      <c r="I25" s="24" t="s">
        <v>145</v>
      </c>
      <c r="J25" s="26">
        <v>0</v>
      </c>
      <c r="K25">
        <v>-4.9999999999999911</v>
      </c>
      <c r="L25" s="26">
        <v>32.5</v>
      </c>
    </row>
    <row r="26" spans="1:12" x14ac:dyDescent="0.25">
      <c r="I26" s="24" t="s">
        <v>146</v>
      </c>
      <c r="J26" s="26">
        <v>0</v>
      </c>
      <c r="K26">
        <v>-0.43333333333333335</v>
      </c>
      <c r="L26" s="26"/>
    </row>
    <row r="27" spans="1:12" ht="15.75" thickBot="1" x14ac:dyDescent="0.3">
      <c r="I27" s="25" t="s">
        <v>157</v>
      </c>
      <c r="J27" s="27">
        <v>0</v>
      </c>
      <c r="K27" s="4">
        <v>-1.6666666666666643</v>
      </c>
      <c r="L27" s="27"/>
    </row>
    <row r="28" spans="1:12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Formy úloh</vt:lpstr>
      <vt:lpstr> LP MIN1 OptŘeš a PostOpt</vt:lpstr>
      <vt:lpstr>LP MIN1 OptŘeš a PostOpt Linkos</vt:lpstr>
      <vt:lpstr> LP MIN 2 OptŘeš a PostOpt</vt:lpstr>
      <vt:lpstr>LP MIN2 OptŘeš a PostOpt Linkos</vt:lpstr>
    </vt:vector>
  </TitlesOfParts>
  <Manager/>
  <Company>ČZU v Praze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Uživatel systému Windows</cp:lastModifiedBy>
  <cp:revision/>
  <dcterms:created xsi:type="dcterms:W3CDTF">2020-08-30T17:54:10Z</dcterms:created>
  <dcterms:modified xsi:type="dcterms:W3CDTF">2021-10-01T12:42:11Z</dcterms:modified>
  <cp:category/>
  <cp:contentStatus/>
</cp:coreProperties>
</file>