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em\Downloads\"/>
    </mc:Choice>
  </mc:AlternateContent>
  <xr:revisionPtr revIDLastSave="0" documentId="13_ncr:1_{E2FDE6A3-FAB5-4A98-B83B-2B7466742220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Zadanie 3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3" i="1" l="1"/>
  <c r="N23" i="1"/>
  <c r="S24" i="1"/>
  <c r="S23" i="1"/>
  <c r="S21" i="1"/>
  <c r="S20" i="1"/>
  <c r="S19" i="1"/>
  <c r="T5" i="1"/>
  <c r="U5" i="1"/>
  <c r="V5" i="1"/>
  <c r="W5" i="1"/>
  <c r="X5" i="1"/>
  <c r="Y5" i="1"/>
  <c r="Z5" i="1"/>
  <c r="T6" i="1"/>
  <c r="U6" i="1"/>
  <c r="V6" i="1"/>
  <c r="W6" i="1"/>
  <c r="X6" i="1"/>
  <c r="Y6" i="1"/>
  <c r="Z6" i="1"/>
  <c r="T7" i="1"/>
  <c r="U7" i="1"/>
  <c r="V7" i="1"/>
  <c r="W7" i="1"/>
  <c r="X7" i="1"/>
  <c r="Y7" i="1"/>
  <c r="Z7" i="1"/>
  <c r="T8" i="1"/>
  <c r="U8" i="1"/>
  <c r="V8" i="1"/>
  <c r="W8" i="1"/>
  <c r="X8" i="1"/>
  <c r="Y8" i="1"/>
  <c r="Z8" i="1"/>
  <c r="T9" i="1"/>
  <c r="U9" i="1"/>
  <c r="V9" i="1"/>
  <c r="W9" i="1"/>
  <c r="X9" i="1"/>
  <c r="Y9" i="1"/>
  <c r="Z9" i="1"/>
  <c r="T10" i="1"/>
  <c r="U10" i="1"/>
  <c r="V10" i="1"/>
  <c r="W10" i="1"/>
  <c r="X10" i="1"/>
  <c r="Y10" i="1"/>
  <c r="Z10" i="1"/>
  <c r="T11" i="1"/>
  <c r="U11" i="1"/>
  <c r="V11" i="1"/>
  <c r="W11" i="1"/>
  <c r="X11" i="1"/>
  <c r="Y11" i="1"/>
  <c r="Z11" i="1"/>
  <c r="T12" i="1"/>
  <c r="U12" i="1"/>
  <c r="V12" i="1"/>
  <c r="W12" i="1"/>
  <c r="X12" i="1"/>
  <c r="Y12" i="1"/>
  <c r="Z12" i="1"/>
  <c r="T13" i="1"/>
  <c r="U13" i="1"/>
  <c r="V13" i="1"/>
  <c r="W13" i="1"/>
  <c r="X13" i="1"/>
  <c r="Y13" i="1"/>
  <c r="Z13" i="1"/>
  <c r="T14" i="1"/>
  <c r="U14" i="1"/>
  <c r="V14" i="1"/>
  <c r="W14" i="1"/>
  <c r="X14" i="1"/>
  <c r="Y14" i="1"/>
  <c r="Z14" i="1"/>
  <c r="T15" i="1"/>
  <c r="U15" i="1"/>
  <c r="V15" i="1"/>
  <c r="W15" i="1"/>
  <c r="X15" i="1"/>
  <c r="Y15" i="1"/>
  <c r="Z15" i="1"/>
  <c r="T16" i="1"/>
  <c r="U16" i="1"/>
  <c r="V16" i="1"/>
  <c r="W16" i="1"/>
  <c r="X16" i="1"/>
  <c r="Y16" i="1"/>
  <c r="Z16" i="1"/>
  <c r="S6" i="1"/>
  <c r="S7" i="1"/>
  <c r="S8" i="1"/>
  <c r="S9" i="1"/>
  <c r="S10" i="1"/>
  <c r="S11" i="1"/>
  <c r="S12" i="1"/>
  <c r="S13" i="1"/>
  <c r="S14" i="1"/>
  <c r="S15" i="1"/>
  <c r="S16" i="1"/>
  <c r="S5" i="1"/>
  <c r="N20" i="1"/>
  <c r="O6" i="1"/>
  <c r="O7" i="1"/>
  <c r="O8" i="1"/>
  <c r="O9" i="1"/>
  <c r="O10" i="1"/>
  <c r="O11" i="1"/>
  <c r="O12" i="1"/>
  <c r="O13" i="1"/>
  <c r="O14" i="1"/>
  <c r="O15" i="1"/>
  <c r="O16" i="1"/>
  <c r="O5" i="1"/>
  <c r="N19" i="1"/>
  <c r="F19" i="1"/>
  <c r="G19" i="1"/>
  <c r="H19" i="1"/>
  <c r="I19" i="1"/>
  <c r="J19" i="1"/>
  <c r="K19" i="1"/>
  <c r="L19" i="1"/>
  <c r="E19" i="1"/>
  <c r="N18" i="1"/>
  <c r="N17" i="1"/>
  <c r="N6" i="1"/>
  <c r="N7" i="1"/>
  <c r="N8" i="1"/>
  <c r="N9" i="1"/>
  <c r="N10" i="1"/>
  <c r="N11" i="1"/>
  <c r="N12" i="1"/>
  <c r="N13" i="1"/>
  <c r="N14" i="1"/>
  <c r="N15" i="1"/>
  <c r="N16" i="1"/>
  <c r="N5" i="1"/>
  <c r="M6" i="1"/>
  <c r="M7" i="1"/>
  <c r="M8" i="1"/>
  <c r="M9" i="1"/>
  <c r="M10" i="1"/>
  <c r="M11" i="1"/>
  <c r="M12" i="1"/>
  <c r="M13" i="1"/>
  <c r="M14" i="1"/>
  <c r="M15" i="1"/>
  <c r="M16" i="1"/>
  <c r="M5" i="1"/>
  <c r="F18" i="1"/>
  <c r="G18" i="1"/>
  <c r="H18" i="1"/>
  <c r="I18" i="1"/>
  <c r="J18" i="1"/>
  <c r="K18" i="1"/>
  <c r="L18" i="1"/>
  <c r="F17" i="1"/>
  <c r="G17" i="1"/>
  <c r="H17" i="1"/>
  <c r="I17" i="1"/>
  <c r="J17" i="1"/>
  <c r="K17" i="1"/>
  <c r="L17" i="1"/>
  <c r="E18" i="1"/>
  <c r="E17" i="1"/>
  <c r="L12" i="1"/>
  <c r="L13" i="1"/>
  <c r="L11" i="1"/>
  <c r="L9" i="1"/>
  <c r="K10" i="1"/>
  <c r="K7" i="1"/>
  <c r="J13" i="1"/>
  <c r="I15" i="1"/>
  <c r="H9" i="1"/>
  <c r="G14" i="1"/>
  <c r="G9" i="1"/>
  <c r="G8" i="1"/>
  <c r="F16" i="1"/>
  <c r="E6" i="1"/>
  <c r="I5" i="1"/>
</calcChain>
</file>

<file path=xl/sharedStrings.xml><?xml version="1.0" encoding="utf-8"?>
<sst xmlns="http://schemas.openxmlformats.org/spreadsheetml/2006/main" count="29" uniqueCount="26">
  <si>
    <t>X</t>
  </si>
  <si>
    <t>Y</t>
  </si>
  <si>
    <t>prędkość</t>
  </si>
  <si>
    <t>długość</t>
  </si>
  <si>
    <t>Y     |     X</t>
  </si>
  <si>
    <t>h(y)</t>
  </si>
  <si>
    <t>g(x)</t>
  </si>
  <si>
    <t>Exi</t>
  </si>
  <si>
    <t>Eyi</t>
  </si>
  <si>
    <t>EY --&gt;</t>
  </si>
  <si>
    <t>EX --&gt;</t>
  </si>
  <si>
    <t>D2Xi</t>
  </si>
  <si>
    <t>D2X --&gt;</t>
  </si>
  <si>
    <t>D2Yi</t>
  </si>
  <si>
    <t>D2Y --&gt;</t>
  </si>
  <si>
    <t>odchylenie standardowe</t>
  </si>
  <si>
    <t>Wartosc oczekiwana rzędu (1,1)</t>
  </si>
  <si>
    <t>E(X,Y)</t>
  </si>
  <si>
    <t>corr(x,y)</t>
  </si>
  <si>
    <t>cov(x,y)</t>
  </si>
  <si>
    <t>DX</t>
  </si>
  <si>
    <t>DY</t>
  </si>
  <si>
    <t>a</t>
  </si>
  <si>
    <t>b</t>
  </si>
  <si>
    <t xml:space="preserve">regresja liniowa </t>
  </si>
  <si>
    <t>Y = -0,68439627*X + 184,5437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</si>
</sst>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0.0000"/>
    <numFmt numFmtId="173" formatCode="00\-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3" fillId="0" borderId="0" xfId="0" applyFont="1"/>
    <xf numFmtId="0" fontId="0" fillId="0" borderId="0" xfId="0" applyFill="1" applyBorder="1"/>
    <xf numFmtId="0" fontId="2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wrapText="1"/>
    </xf>
    <xf numFmtId="0" fontId="0" fillId="0" borderId="8" xfId="0" applyBorder="1"/>
    <xf numFmtId="0" fontId="0" fillId="0" borderId="8" xfId="0" applyFill="1" applyBorder="1"/>
    <xf numFmtId="0" fontId="0" fillId="0" borderId="9" xfId="0" applyFill="1" applyBorder="1"/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/>
    <xf numFmtId="0" fontId="2" fillId="0" borderId="14" xfId="0" applyFont="1" applyBorder="1"/>
    <xf numFmtId="0" fontId="3" fillId="0" borderId="13" xfId="0" applyFont="1" applyBorder="1"/>
    <xf numFmtId="0" fontId="3" fillId="0" borderId="14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right" vertical="center" wrapText="1"/>
    </xf>
    <xf numFmtId="0" fontId="4" fillId="0" borderId="8" xfId="0" applyFont="1" applyBorder="1" applyAlignment="1">
      <alignment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" fontId="2" fillId="0" borderId="0" xfId="0" applyNumberFormat="1" applyFont="1" applyBorder="1"/>
    <xf numFmtId="0" fontId="2" fillId="0" borderId="0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72" fontId="2" fillId="0" borderId="0" xfId="0" applyNumberFormat="1" applyFont="1" applyBorder="1" applyAlignment="1">
      <alignment horizontal="center" vertical="center" wrapText="1"/>
    </xf>
    <xf numFmtId="172" fontId="0" fillId="0" borderId="0" xfId="0" applyNumberFormat="1" applyBorder="1"/>
    <xf numFmtId="172" fontId="0" fillId="2" borderId="7" xfId="0" applyNumberFormat="1" applyFill="1" applyBorder="1"/>
    <xf numFmtId="172" fontId="0" fillId="3" borderId="7" xfId="0" applyNumberFormat="1" applyFill="1" applyBorder="1"/>
    <xf numFmtId="0" fontId="0" fillId="3" borderId="7" xfId="0" applyFill="1" applyBorder="1"/>
    <xf numFmtId="0" fontId="5" fillId="0" borderId="0" xfId="0" applyFont="1" applyBorder="1"/>
    <xf numFmtId="0" fontId="4" fillId="0" borderId="0" xfId="0" applyFont="1" applyBorder="1" applyAlignment="1">
      <alignment wrapText="1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right" vertical="center" wrapText="1"/>
    </xf>
    <xf numFmtId="0" fontId="5" fillId="0" borderId="0" xfId="0" applyFont="1" applyBorder="1" applyAlignment="1">
      <alignment wrapText="1"/>
    </xf>
    <xf numFmtId="173" fontId="0" fillId="4" borderId="7" xfId="0" applyNumberFormat="1" applyFill="1" applyBorder="1" applyAlignment="1"/>
    <xf numFmtId="0" fontId="0" fillId="4" borderId="7" xfId="0" applyFill="1" applyBorder="1"/>
    <xf numFmtId="0" fontId="4" fillId="4" borderId="7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172" fontId="0" fillId="0" borderId="0" xfId="0" applyNumberFormat="1" applyBorder="1" applyAlignment="1">
      <alignment horizontal="left"/>
    </xf>
    <xf numFmtId="0" fontId="0" fillId="0" borderId="0" xfId="0" applyBorder="1" applyAlignment="1"/>
    <xf numFmtId="0" fontId="0" fillId="0" borderId="0" xfId="0" applyAlignme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'Zadanie 3'!$A$27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y=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'Zadanie 3'!$B$26:$Q$26</c:f>
              <c:numCache>
                <c:formatCode>General</c:formatCode>
                <c:ptCount val="16"/>
                <c:pt idx="0">
                  <c:v>90.3</c:v>
                </c:pt>
                <c:pt idx="1">
                  <c:v>89.8</c:v>
                </c:pt>
                <c:pt idx="2">
                  <c:v>89.5</c:v>
                </c:pt>
                <c:pt idx="3">
                  <c:v>90.5</c:v>
                </c:pt>
                <c:pt idx="4">
                  <c:v>90.1</c:v>
                </c:pt>
                <c:pt idx="5">
                  <c:v>90.5</c:v>
                </c:pt>
                <c:pt idx="6">
                  <c:v>90.7</c:v>
                </c:pt>
                <c:pt idx="7">
                  <c:v>90.7</c:v>
                </c:pt>
                <c:pt idx="8">
                  <c:v>90.4</c:v>
                </c:pt>
                <c:pt idx="9">
                  <c:v>90.7</c:v>
                </c:pt>
                <c:pt idx="10">
                  <c:v>89.8</c:v>
                </c:pt>
                <c:pt idx="11">
                  <c:v>89.8</c:v>
                </c:pt>
                <c:pt idx="12">
                  <c:v>90.7</c:v>
                </c:pt>
                <c:pt idx="13">
                  <c:v>90.3</c:v>
                </c:pt>
                <c:pt idx="14">
                  <c:v>90.4</c:v>
                </c:pt>
                <c:pt idx="15">
                  <c:v>89.7</c:v>
                </c:pt>
              </c:numCache>
            </c:numRef>
          </c:xVal>
          <c:yVal>
            <c:numRef>
              <c:f>'Zadanie 3'!$B$27:$Q$27</c:f>
              <c:numCache>
                <c:formatCode>General</c:formatCode>
                <c:ptCount val="16"/>
                <c:pt idx="0">
                  <c:v>117</c:v>
                </c:pt>
                <c:pt idx="1">
                  <c:v>120</c:v>
                </c:pt>
                <c:pt idx="2">
                  <c:v>118</c:v>
                </c:pt>
                <c:pt idx="3">
                  <c:v>119.5</c:v>
                </c:pt>
                <c:pt idx="4">
                  <c:v>120.5</c:v>
                </c:pt>
                <c:pt idx="5">
                  <c:v>121.5</c:v>
                </c:pt>
                <c:pt idx="6">
                  <c:v>124</c:v>
                </c:pt>
                <c:pt idx="7">
                  <c:v>123</c:v>
                </c:pt>
                <c:pt idx="8">
                  <c:v>124</c:v>
                </c:pt>
                <c:pt idx="9">
                  <c:v>120.5</c:v>
                </c:pt>
                <c:pt idx="10">
                  <c:v>120.5</c:v>
                </c:pt>
                <c:pt idx="11">
                  <c:v>126.5</c:v>
                </c:pt>
                <c:pt idx="12">
                  <c:v>122.5</c:v>
                </c:pt>
                <c:pt idx="13">
                  <c:v>131</c:v>
                </c:pt>
                <c:pt idx="14">
                  <c:v>124</c:v>
                </c:pt>
                <c:pt idx="15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9-4E67-9CEA-16F1A2886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806943"/>
        <c:axId val="1226806111"/>
      </c:scatterChart>
      <c:valAx>
        <c:axId val="122680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6806111"/>
        <c:crosses val="autoZero"/>
        <c:crossBetween val="midCat"/>
      </c:valAx>
      <c:valAx>
        <c:axId val="12268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680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161924</xdr:colOff>
      <xdr:row>27</xdr:row>
      <xdr:rowOff>80962</xdr:rowOff>
    </xdr:from>
    <xdr:to>
      <xdr:col>17</xdr:col>
      <xdr:colOff>66674</xdr:colOff>
      <xdr:row>51</xdr:row>
      <xdr:rowOff>171450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160A7EF-F648-40FD-9125-7FADACA8D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"/>
  <sheetViews>
    <sheetView tabSelected="1" workbookViewId="0">
      <selection activeCell="X27" sqref="X27"/>
    </sheetView>
  </sheetViews>
  <sheetFormatPr defaultRowHeight="15" x14ac:dyDescent="0.25"/>
  <cols>
    <col min="5" max="12" width="9.28515625" bestFit="1" customWidth="1"/>
    <col min="13" max="13" width="11.5703125" bestFit="1" customWidth="1"/>
    <col min="14" max="14" width="14.140625" customWidth="1"/>
    <col min="15" max="15" width="12.28515625" bestFit="1" customWidth="1"/>
    <col min="19" max="19" width="11.5703125" bestFit="1" customWidth="1"/>
  </cols>
  <sheetData>
    <row r="1" spans="3:26" x14ac:dyDescent="0.25">
      <c r="D1" s="2" t="s">
        <v>0</v>
      </c>
      <c r="E1" s="2" t="s">
        <v>2</v>
      </c>
    </row>
    <row r="2" spans="3:26" x14ac:dyDescent="0.25">
      <c r="C2" s="2"/>
      <c r="D2" s="3" t="s">
        <v>1</v>
      </c>
      <c r="E2" s="3" t="s">
        <v>3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1"/>
    </row>
    <row r="3" spans="3:26" x14ac:dyDescent="0.25">
      <c r="C3" s="3"/>
      <c r="E3" s="7"/>
      <c r="F3" s="7"/>
      <c r="G3" s="7"/>
      <c r="H3" s="7"/>
      <c r="I3" s="7"/>
      <c r="J3" s="7"/>
      <c r="K3" s="7"/>
      <c r="L3" s="7"/>
      <c r="M3" s="3"/>
      <c r="N3" s="3"/>
      <c r="O3" s="33"/>
      <c r="P3" s="3"/>
      <c r="Q3" s="3"/>
      <c r="R3" s="42" t="s">
        <v>16</v>
      </c>
      <c r="S3" s="3"/>
      <c r="T3" s="3"/>
      <c r="U3" s="3"/>
      <c r="V3" s="4"/>
      <c r="W3" s="5"/>
    </row>
    <row r="4" spans="3:26" x14ac:dyDescent="0.25">
      <c r="C4" s="3"/>
      <c r="D4" s="24" t="s">
        <v>4</v>
      </c>
      <c r="E4" s="12">
        <v>89.5</v>
      </c>
      <c r="F4" s="13">
        <v>89.7</v>
      </c>
      <c r="G4" s="13">
        <v>89.8</v>
      </c>
      <c r="H4" s="13">
        <v>90.1</v>
      </c>
      <c r="I4" s="13">
        <v>90.3</v>
      </c>
      <c r="J4" s="13">
        <v>90.4</v>
      </c>
      <c r="K4" s="13">
        <v>90.5</v>
      </c>
      <c r="L4" s="14">
        <v>90.7</v>
      </c>
      <c r="M4" s="36" t="s">
        <v>5</v>
      </c>
      <c r="N4" s="36" t="s">
        <v>8</v>
      </c>
      <c r="O4" s="36" t="s">
        <v>13</v>
      </c>
      <c r="P4" s="7"/>
      <c r="Q4" s="7"/>
      <c r="R4" s="24" t="s">
        <v>4</v>
      </c>
      <c r="S4" s="12">
        <v>89.5</v>
      </c>
      <c r="T4" s="13">
        <v>89.7</v>
      </c>
      <c r="U4" s="13">
        <v>89.8</v>
      </c>
      <c r="V4" s="13">
        <v>90.1</v>
      </c>
      <c r="W4" s="13">
        <v>90.3</v>
      </c>
      <c r="X4" s="13">
        <v>90.4</v>
      </c>
      <c r="Y4" s="13">
        <v>90.5</v>
      </c>
      <c r="Z4" s="14">
        <v>90.7</v>
      </c>
    </row>
    <row r="5" spans="3:26" x14ac:dyDescent="0.25">
      <c r="C5" s="34"/>
      <c r="D5" s="25">
        <v>117</v>
      </c>
      <c r="E5" s="1">
        <v>0</v>
      </c>
      <c r="F5" s="6">
        <v>0</v>
      </c>
      <c r="G5" s="6">
        <v>0</v>
      </c>
      <c r="H5" s="6">
        <v>0</v>
      </c>
      <c r="I5" s="1">
        <f>1/16</f>
        <v>6.25E-2</v>
      </c>
      <c r="J5" s="6">
        <v>0</v>
      </c>
      <c r="K5" s="6">
        <v>0</v>
      </c>
      <c r="L5" s="20">
        <v>0</v>
      </c>
      <c r="M5" s="34">
        <f>SUM(E5:L5)</f>
        <v>6.25E-2</v>
      </c>
      <c r="N5" s="7">
        <f>M5*D5</f>
        <v>7.3125</v>
      </c>
      <c r="O5" s="37">
        <f>(D5-$N$17)^2*M5</f>
        <v>2.08892822265625</v>
      </c>
      <c r="P5" s="7"/>
      <c r="Q5" s="7"/>
      <c r="R5" s="25">
        <v>117</v>
      </c>
      <c r="S5" s="1">
        <f>$R5*S$4*E5</f>
        <v>0</v>
      </c>
      <c r="T5" s="1">
        <f t="shared" ref="T5:Z16" si="0">$R5*T$4*F5</f>
        <v>0</v>
      </c>
      <c r="U5" s="1">
        <f t="shared" si="0"/>
        <v>0</v>
      </c>
      <c r="V5" s="1">
        <f t="shared" si="0"/>
        <v>0</v>
      </c>
      <c r="W5" s="1">
        <f t="shared" si="0"/>
        <v>660.31875000000002</v>
      </c>
      <c r="X5" s="1">
        <f t="shared" si="0"/>
        <v>0</v>
      </c>
      <c r="Y5" s="1">
        <f t="shared" si="0"/>
        <v>0</v>
      </c>
      <c r="Z5" s="1">
        <f t="shared" si="0"/>
        <v>0</v>
      </c>
    </row>
    <row r="6" spans="3:26" x14ac:dyDescent="0.25">
      <c r="C6" s="3"/>
      <c r="D6" s="8">
        <v>118</v>
      </c>
      <c r="E6" s="15">
        <f>1/16</f>
        <v>6.25E-2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16">
        <v>0</v>
      </c>
      <c r="M6" s="34">
        <f t="shared" ref="M6:M16" si="1">SUM(E6:L6)</f>
        <v>6.25E-2</v>
      </c>
      <c r="N6" s="7">
        <f t="shared" ref="N6:N16" si="2">M6*D6</f>
        <v>7.375</v>
      </c>
      <c r="O6" s="37">
        <f t="shared" ref="O6:O16" si="3">(D6-$N$17)^2*M6</f>
        <v>1.42877197265625</v>
      </c>
      <c r="P6" s="3"/>
      <c r="Q6" s="3"/>
      <c r="R6" s="8">
        <v>118</v>
      </c>
      <c r="S6" s="1">
        <f t="shared" ref="S6:S16" si="4">$R6*S$4*E6</f>
        <v>660.0625</v>
      </c>
      <c r="T6" s="1">
        <f t="shared" si="0"/>
        <v>0</v>
      </c>
      <c r="U6" s="1">
        <f t="shared" si="0"/>
        <v>0</v>
      </c>
      <c r="V6" s="1">
        <f t="shared" si="0"/>
        <v>0</v>
      </c>
      <c r="W6" s="1">
        <f t="shared" si="0"/>
        <v>0</v>
      </c>
      <c r="X6" s="1">
        <f t="shared" si="0"/>
        <v>0</v>
      </c>
      <c r="Y6" s="1">
        <f t="shared" si="0"/>
        <v>0</v>
      </c>
      <c r="Z6" s="1">
        <f t="shared" si="0"/>
        <v>0</v>
      </c>
    </row>
    <row r="7" spans="3:26" x14ac:dyDescent="0.25">
      <c r="C7" s="4"/>
      <c r="D7" s="26">
        <v>119.5</v>
      </c>
      <c r="E7" s="17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f>1/16</f>
        <v>6.25E-2</v>
      </c>
      <c r="L7" s="18">
        <v>0</v>
      </c>
      <c r="M7" s="34">
        <f t="shared" si="1"/>
        <v>6.25E-2</v>
      </c>
      <c r="N7" s="7">
        <f t="shared" si="2"/>
        <v>7.46875</v>
      </c>
      <c r="O7" s="37">
        <f t="shared" si="3"/>
        <v>0.67291259765625</v>
      </c>
      <c r="P7" s="4"/>
      <c r="Q7" s="4"/>
      <c r="R7" s="26">
        <v>119.5</v>
      </c>
      <c r="S7" s="1">
        <f t="shared" si="4"/>
        <v>0</v>
      </c>
      <c r="T7" s="1">
        <f t="shared" si="0"/>
        <v>0</v>
      </c>
      <c r="U7" s="1">
        <f t="shared" si="0"/>
        <v>0</v>
      </c>
      <c r="V7" s="1">
        <f t="shared" si="0"/>
        <v>0</v>
      </c>
      <c r="W7" s="1">
        <f t="shared" si="0"/>
        <v>0</v>
      </c>
      <c r="X7" s="1">
        <f t="shared" si="0"/>
        <v>0</v>
      </c>
      <c r="Y7" s="1">
        <f t="shared" si="0"/>
        <v>675.921875</v>
      </c>
      <c r="Z7" s="1">
        <f t="shared" si="0"/>
        <v>0</v>
      </c>
    </row>
    <row r="8" spans="3:26" x14ac:dyDescent="0.25">
      <c r="C8" s="1"/>
      <c r="D8" s="9">
        <v>120</v>
      </c>
      <c r="E8" s="19">
        <v>0</v>
      </c>
      <c r="F8" s="6">
        <v>0</v>
      </c>
      <c r="G8" s="1">
        <f>1/16</f>
        <v>6.25E-2</v>
      </c>
      <c r="H8" s="6">
        <v>0</v>
      </c>
      <c r="I8" s="6">
        <v>0</v>
      </c>
      <c r="J8" s="6">
        <v>0</v>
      </c>
      <c r="K8" s="6">
        <v>0</v>
      </c>
      <c r="L8" s="20">
        <v>0</v>
      </c>
      <c r="M8" s="34">
        <f t="shared" si="1"/>
        <v>6.25E-2</v>
      </c>
      <c r="N8" s="7">
        <f t="shared" si="2"/>
        <v>7.5</v>
      </c>
      <c r="O8" s="37">
        <f t="shared" si="3"/>
        <v>0.48345947265625</v>
      </c>
      <c r="P8" s="1"/>
      <c r="Q8" s="1"/>
      <c r="R8" s="9">
        <v>120</v>
      </c>
      <c r="S8" s="1">
        <f t="shared" si="4"/>
        <v>0</v>
      </c>
      <c r="T8" s="1">
        <f t="shared" si="0"/>
        <v>0</v>
      </c>
      <c r="U8" s="1">
        <f t="shared" si="0"/>
        <v>673.5</v>
      </c>
      <c r="V8" s="1">
        <f t="shared" si="0"/>
        <v>0</v>
      </c>
      <c r="W8" s="1">
        <f t="shared" si="0"/>
        <v>0</v>
      </c>
      <c r="X8" s="1">
        <f t="shared" si="0"/>
        <v>0</v>
      </c>
      <c r="Y8" s="1">
        <f t="shared" si="0"/>
        <v>0</v>
      </c>
      <c r="Z8" s="1">
        <f t="shared" si="0"/>
        <v>0</v>
      </c>
    </row>
    <row r="9" spans="3:26" x14ac:dyDescent="0.25">
      <c r="C9" s="1"/>
      <c r="D9" s="9">
        <v>120.5</v>
      </c>
      <c r="E9" s="19">
        <v>0</v>
      </c>
      <c r="F9" s="6">
        <v>0</v>
      </c>
      <c r="G9" s="1">
        <f>1/16</f>
        <v>6.25E-2</v>
      </c>
      <c r="H9" s="1">
        <f>1/16</f>
        <v>6.25E-2</v>
      </c>
      <c r="I9" s="6">
        <v>0</v>
      </c>
      <c r="J9" s="6">
        <v>0</v>
      </c>
      <c r="K9" s="6">
        <v>0</v>
      </c>
      <c r="L9" s="20">
        <f>1/16</f>
        <v>6.25E-2</v>
      </c>
      <c r="M9" s="34">
        <f t="shared" si="1"/>
        <v>0.1875</v>
      </c>
      <c r="N9" s="7">
        <f t="shared" si="2"/>
        <v>22.59375</v>
      </c>
      <c r="O9" s="37">
        <f t="shared" si="3"/>
        <v>0.97576904296875</v>
      </c>
      <c r="P9" s="1"/>
      <c r="Q9" s="1"/>
      <c r="R9" s="9">
        <v>120.5</v>
      </c>
      <c r="S9" s="1">
        <f t="shared" si="4"/>
        <v>0</v>
      </c>
      <c r="T9" s="1">
        <f t="shared" si="0"/>
        <v>0</v>
      </c>
      <c r="U9" s="1">
        <f t="shared" si="0"/>
        <v>676.30624999999998</v>
      </c>
      <c r="V9" s="1">
        <f t="shared" si="0"/>
        <v>678.56562499999995</v>
      </c>
      <c r="W9" s="1">
        <f t="shared" si="0"/>
        <v>0</v>
      </c>
      <c r="X9" s="1">
        <f t="shared" si="0"/>
        <v>0</v>
      </c>
      <c r="Y9" s="1">
        <f t="shared" si="0"/>
        <v>0</v>
      </c>
      <c r="Z9" s="1">
        <f t="shared" si="0"/>
        <v>683.08437500000002</v>
      </c>
    </row>
    <row r="10" spans="3:26" x14ac:dyDescent="0.25">
      <c r="C10" s="1"/>
      <c r="D10" s="9">
        <v>121.5</v>
      </c>
      <c r="E10" s="19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1">
        <f>1/16</f>
        <v>6.25E-2</v>
      </c>
      <c r="L10" s="20">
        <v>0</v>
      </c>
      <c r="M10" s="34">
        <f t="shared" si="1"/>
        <v>6.25E-2</v>
      </c>
      <c r="N10" s="7">
        <f t="shared" si="2"/>
        <v>7.59375</v>
      </c>
      <c r="O10" s="37">
        <f t="shared" si="3"/>
        <v>0.10260009765625</v>
      </c>
      <c r="P10" s="1"/>
      <c r="Q10" s="1"/>
      <c r="R10" s="9">
        <v>121.5</v>
      </c>
      <c r="S10" s="1">
        <f t="shared" si="4"/>
        <v>0</v>
      </c>
      <c r="T10" s="1">
        <f t="shared" si="0"/>
        <v>0</v>
      </c>
      <c r="U10" s="1">
        <f t="shared" si="0"/>
        <v>0</v>
      </c>
      <c r="V10" s="1">
        <f t="shared" si="0"/>
        <v>0</v>
      </c>
      <c r="W10" s="1">
        <f t="shared" si="0"/>
        <v>0</v>
      </c>
      <c r="X10" s="1">
        <f t="shared" si="0"/>
        <v>0</v>
      </c>
      <c r="Y10" s="1">
        <f t="shared" si="0"/>
        <v>687.234375</v>
      </c>
      <c r="Z10" s="1">
        <f t="shared" si="0"/>
        <v>0</v>
      </c>
    </row>
    <row r="11" spans="3:26" x14ac:dyDescent="0.25">
      <c r="C11" s="1"/>
      <c r="D11" s="10">
        <v>122.5</v>
      </c>
      <c r="E11" s="19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20">
        <f>1/16</f>
        <v>6.25E-2</v>
      </c>
      <c r="M11" s="34">
        <f t="shared" si="1"/>
        <v>6.25E-2</v>
      </c>
      <c r="N11" s="7">
        <f t="shared" si="2"/>
        <v>7.65625</v>
      </c>
      <c r="O11" s="37">
        <f t="shared" si="3"/>
        <v>4.94384765625E-3</v>
      </c>
      <c r="P11" s="1"/>
      <c r="Q11" s="1"/>
      <c r="R11" s="10">
        <v>122.5</v>
      </c>
      <c r="S11" s="1">
        <f t="shared" si="4"/>
        <v>0</v>
      </c>
      <c r="T11" s="1">
        <f t="shared" si="0"/>
        <v>0</v>
      </c>
      <c r="U11" s="1">
        <f t="shared" si="0"/>
        <v>0</v>
      </c>
      <c r="V11" s="1">
        <f t="shared" si="0"/>
        <v>0</v>
      </c>
      <c r="W11" s="1">
        <f t="shared" si="0"/>
        <v>0</v>
      </c>
      <c r="X11" s="1">
        <f t="shared" si="0"/>
        <v>0</v>
      </c>
      <c r="Y11" s="1">
        <f t="shared" si="0"/>
        <v>0</v>
      </c>
      <c r="Z11" s="1">
        <f t="shared" si="0"/>
        <v>694.421875</v>
      </c>
    </row>
    <row r="12" spans="3:26" x14ac:dyDescent="0.25">
      <c r="C12" s="1"/>
      <c r="D12" s="10">
        <v>123</v>
      </c>
      <c r="E12" s="19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20">
        <f t="shared" ref="L12:L13" si="5">1/16</f>
        <v>6.25E-2</v>
      </c>
      <c r="M12" s="34">
        <f t="shared" si="1"/>
        <v>6.25E-2</v>
      </c>
      <c r="N12" s="7">
        <f t="shared" si="2"/>
        <v>7.6875</v>
      </c>
      <c r="O12" s="37">
        <f t="shared" si="3"/>
        <v>2.99072265625E-3</v>
      </c>
      <c r="P12" s="1"/>
      <c r="Q12" s="1"/>
      <c r="R12" s="10">
        <v>123</v>
      </c>
      <c r="S12" s="1">
        <f t="shared" si="4"/>
        <v>0</v>
      </c>
      <c r="T12" s="1">
        <f t="shared" si="0"/>
        <v>0</v>
      </c>
      <c r="U12" s="1">
        <f t="shared" si="0"/>
        <v>0</v>
      </c>
      <c r="V12" s="1">
        <f t="shared" si="0"/>
        <v>0</v>
      </c>
      <c r="W12" s="1">
        <f t="shared" si="0"/>
        <v>0</v>
      </c>
      <c r="X12" s="1">
        <f t="shared" si="0"/>
        <v>0</v>
      </c>
      <c r="Y12" s="1">
        <f t="shared" si="0"/>
        <v>0</v>
      </c>
      <c r="Z12" s="1">
        <f t="shared" si="0"/>
        <v>697.25625000000002</v>
      </c>
    </row>
    <row r="13" spans="3:26" x14ac:dyDescent="0.25">
      <c r="C13" s="1"/>
      <c r="D13" s="10">
        <v>124</v>
      </c>
      <c r="E13" s="19">
        <v>0</v>
      </c>
      <c r="F13" s="6">
        <v>0</v>
      </c>
      <c r="G13" s="6">
        <v>0</v>
      </c>
      <c r="H13" s="6">
        <v>0</v>
      </c>
      <c r="I13" s="6">
        <v>0</v>
      </c>
      <c r="J13" s="6">
        <f>2/16</f>
        <v>0.125</v>
      </c>
      <c r="K13" s="6">
        <v>0</v>
      </c>
      <c r="L13" s="20">
        <f t="shared" si="5"/>
        <v>6.25E-2</v>
      </c>
      <c r="M13" s="34">
        <f t="shared" si="1"/>
        <v>0.1875</v>
      </c>
      <c r="N13" s="7">
        <f t="shared" si="2"/>
        <v>23.25</v>
      </c>
      <c r="O13" s="37">
        <f t="shared" si="3"/>
        <v>0.27850341796875</v>
      </c>
      <c r="P13" s="1"/>
      <c r="Q13" s="1"/>
      <c r="R13" s="10">
        <v>124</v>
      </c>
      <c r="S13" s="1">
        <f t="shared" si="4"/>
        <v>0</v>
      </c>
      <c r="T13" s="1">
        <f t="shared" si="0"/>
        <v>0</v>
      </c>
      <c r="U13" s="1">
        <f t="shared" si="0"/>
        <v>0</v>
      </c>
      <c r="V13" s="1">
        <f t="shared" si="0"/>
        <v>0</v>
      </c>
      <c r="W13" s="1">
        <f t="shared" si="0"/>
        <v>0</v>
      </c>
      <c r="X13" s="1">
        <f t="shared" si="0"/>
        <v>1401.2</v>
      </c>
      <c r="Y13" s="1">
        <f t="shared" si="0"/>
        <v>0</v>
      </c>
      <c r="Z13" s="1">
        <f t="shared" si="0"/>
        <v>702.92500000000007</v>
      </c>
    </row>
    <row r="14" spans="3:26" x14ac:dyDescent="0.25">
      <c r="D14" s="10">
        <v>126.5</v>
      </c>
      <c r="E14" s="19">
        <v>0</v>
      </c>
      <c r="F14" s="6">
        <v>0</v>
      </c>
      <c r="G14" s="6">
        <f>1/16</f>
        <v>6.25E-2</v>
      </c>
      <c r="H14" s="6">
        <v>0</v>
      </c>
      <c r="I14" s="6">
        <v>0</v>
      </c>
      <c r="J14" s="6">
        <v>0</v>
      </c>
      <c r="K14" s="6">
        <v>0</v>
      </c>
      <c r="L14" s="20">
        <v>0</v>
      </c>
      <c r="M14" s="34">
        <f t="shared" si="1"/>
        <v>6.25E-2</v>
      </c>
      <c r="N14" s="7">
        <f t="shared" si="2"/>
        <v>7.90625</v>
      </c>
      <c r="O14" s="37">
        <f t="shared" si="3"/>
        <v>0.86431884765625</v>
      </c>
      <c r="P14" s="1"/>
      <c r="Q14" s="1"/>
      <c r="R14" s="10">
        <v>126.5</v>
      </c>
      <c r="S14" s="1">
        <f t="shared" si="4"/>
        <v>0</v>
      </c>
      <c r="T14" s="1">
        <f t="shared" si="0"/>
        <v>0</v>
      </c>
      <c r="U14" s="1">
        <f t="shared" si="0"/>
        <v>709.98124999999993</v>
      </c>
      <c r="V14" s="1">
        <f t="shared" si="0"/>
        <v>0</v>
      </c>
      <c r="W14" s="1">
        <f t="shared" si="0"/>
        <v>0</v>
      </c>
      <c r="X14" s="1">
        <f t="shared" si="0"/>
        <v>0</v>
      </c>
      <c r="Y14" s="1">
        <f t="shared" si="0"/>
        <v>0</v>
      </c>
      <c r="Z14" s="1">
        <f t="shared" si="0"/>
        <v>0</v>
      </c>
    </row>
    <row r="15" spans="3:26" x14ac:dyDescent="0.25">
      <c r="D15" s="10">
        <v>131</v>
      </c>
      <c r="E15" s="19">
        <v>0</v>
      </c>
      <c r="F15" s="6">
        <v>0</v>
      </c>
      <c r="G15" s="6">
        <v>0</v>
      </c>
      <c r="H15" s="6">
        <v>0</v>
      </c>
      <c r="I15" s="6">
        <f>1/16</f>
        <v>6.25E-2</v>
      </c>
      <c r="J15" s="6">
        <v>0</v>
      </c>
      <c r="K15" s="6">
        <v>0</v>
      </c>
      <c r="L15" s="20">
        <v>0</v>
      </c>
      <c r="M15" s="34">
        <f t="shared" si="1"/>
        <v>6.25E-2</v>
      </c>
      <c r="N15" s="7">
        <f t="shared" si="2"/>
        <v>8.1875</v>
      </c>
      <c r="O15" s="37">
        <f t="shared" si="3"/>
        <v>4.22174072265625</v>
      </c>
      <c r="P15" s="1"/>
      <c r="Q15" s="1"/>
      <c r="R15" s="10">
        <v>131</v>
      </c>
      <c r="S15" s="1">
        <f t="shared" si="4"/>
        <v>0</v>
      </c>
      <c r="T15" s="1">
        <f t="shared" si="0"/>
        <v>0</v>
      </c>
      <c r="U15" s="1">
        <f t="shared" si="0"/>
        <v>0</v>
      </c>
      <c r="V15" s="1">
        <f t="shared" si="0"/>
        <v>0</v>
      </c>
      <c r="W15" s="1">
        <f t="shared" si="0"/>
        <v>739.33124999999995</v>
      </c>
      <c r="X15" s="1">
        <f t="shared" si="0"/>
        <v>0</v>
      </c>
      <c r="Y15" s="1">
        <f t="shared" si="0"/>
        <v>0</v>
      </c>
      <c r="Z15" s="1">
        <f t="shared" si="0"/>
        <v>0</v>
      </c>
    </row>
    <row r="16" spans="3:26" x14ac:dyDescent="0.25">
      <c r="D16" s="11">
        <v>132</v>
      </c>
      <c r="E16" s="21">
        <v>0</v>
      </c>
      <c r="F16" s="22">
        <f>1/16</f>
        <v>6.25E-2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3">
        <v>0</v>
      </c>
      <c r="M16" s="34">
        <f t="shared" si="1"/>
        <v>6.25E-2</v>
      </c>
      <c r="N16" s="7">
        <f t="shared" si="2"/>
        <v>8.25</v>
      </c>
      <c r="O16" s="37">
        <f t="shared" si="3"/>
        <v>5.31158447265625</v>
      </c>
      <c r="P16" s="1"/>
      <c r="Q16" s="1"/>
      <c r="R16" s="11">
        <v>132</v>
      </c>
      <c r="S16" s="1">
        <f t="shared" si="4"/>
        <v>0</v>
      </c>
      <c r="T16" s="1">
        <f t="shared" si="0"/>
        <v>740.02499999999998</v>
      </c>
      <c r="U16" s="1">
        <f t="shared" si="0"/>
        <v>0</v>
      </c>
      <c r="V16" s="1">
        <f t="shared" si="0"/>
        <v>0</v>
      </c>
      <c r="W16" s="1">
        <f t="shared" si="0"/>
        <v>0</v>
      </c>
      <c r="X16" s="1">
        <f t="shared" si="0"/>
        <v>0</v>
      </c>
      <c r="Y16" s="1">
        <f t="shared" si="0"/>
        <v>0</v>
      </c>
      <c r="Z16" s="1">
        <f t="shared" si="0"/>
        <v>0</v>
      </c>
    </row>
    <row r="17" spans="1:27" x14ac:dyDescent="0.25">
      <c r="D17" s="6" t="s">
        <v>6</v>
      </c>
      <c r="E17" s="38">
        <f>SUM(E5:E16)</f>
        <v>6.25E-2</v>
      </c>
      <c r="F17" s="38">
        <f t="shared" ref="F17:L17" si="6">SUM(F5:F16)</f>
        <v>6.25E-2</v>
      </c>
      <c r="G17" s="38">
        <f t="shared" si="6"/>
        <v>0.1875</v>
      </c>
      <c r="H17" s="38">
        <f t="shared" si="6"/>
        <v>6.25E-2</v>
      </c>
      <c r="I17" s="38">
        <f t="shared" si="6"/>
        <v>0.125</v>
      </c>
      <c r="J17" s="38">
        <f t="shared" si="6"/>
        <v>0.125</v>
      </c>
      <c r="K17" s="38">
        <f t="shared" si="6"/>
        <v>0.125</v>
      </c>
      <c r="L17" s="38">
        <f t="shared" si="6"/>
        <v>0.25</v>
      </c>
      <c r="M17" s="39" t="s">
        <v>9</v>
      </c>
      <c r="N17" s="39">
        <f>SUM(N5:N16)</f>
        <v>122.78125</v>
      </c>
      <c r="O17" s="1"/>
      <c r="P17" s="1"/>
      <c r="Q17" s="1"/>
      <c r="R17" s="1"/>
      <c r="S17" s="1"/>
      <c r="T17" s="1"/>
    </row>
    <row r="18" spans="1:27" x14ac:dyDescent="0.25">
      <c r="D18" s="6" t="s">
        <v>7</v>
      </c>
      <c r="E18" s="38">
        <f>E4*E17</f>
        <v>5.59375</v>
      </c>
      <c r="F18" s="38">
        <f t="shared" ref="F18:L18" si="7">F4*F17</f>
        <v>5.6062500000000002</v>
      </c>
      <c r="G18" s="38">
        <f t="shared" si="7"/>
        <v>16.837499999999999</v>
      </c>
      <c r="H18" s="38">
        <f t="shared" si="7"/>
        <v>5.6312499999999996</v>
      </c>
      <c r="I18" s="38">
        <f t="shared" si="7"/>
        <v>11.2875</v>
      </c>
      <c r="J18" s="38">
        <f t="shared" si="7"/>
        <v>11.3</v>
      </c>
      <c r="K18" s="38">
        <f t="shared" si="7"/>
        <v>11.3125</v>
      </c>
      <c r="L18" s="38">
        <f t="shared" si="7"/>
        <v>22.675000000000001</v>
      </c>
      <c r="M18" s="39" t="s">
        <v>10</v>
      </c>
      <c r="N18" s="39">
        <f>SUM(E18:L18)</f>
        <v>90.243749999999991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D19" s="6" t="s">
        <v>11</v>
      </c>
      <c r="E19" s="38">
        <f>(E4-$N$18)^2*E17</f>
        <v>3.4572753906249205E-2</v>
      </c>
      <c r="F19" s="38">
        <f t="shared" ref="F19:L19" si="8">(F4-$N$18)^2*F17</f>
        <v>1.8479003906249226E-2</v>
      </c>
      <c r="G19" s="38">
        <f t="shared" si="8"/>
        <v>3.6921386718749054E-2</v>
      </c>
      <c r="H19" s="38">
        <f t="shared" si="8"/>
        <v>1.2915039062499488E-3</v>
      </c>
      <c r="I19" s="38">
        <f t="shared" si="8"/>
        <v>3.9550781250007993E-4</v>
      </c>
      <c r="J19" s="38">
        <f t="shared" si="8"/>
        <v>3.0517578125005551E-3</v>
      </c>
      <c r="K19" s="38">
        <f t="shared" si="8"/>
        <v>8.2080078125005458E-3</v>
      </c>
      <c r="L19" s="38">
        <f t="shared" si="8"/>
        <v>5.2041015625002594E-2</v>
      </c>
      <c r="M19" s="40" t="s">
        <v>12</v>
      </c>
      <c r="N19" s="40">
        <f>SUM(E19:L19)</f>
        <v>0.15496093750000123</v>
      </c>
      <c r="O19" s="1"/>
      <c r="P19" s="1"/>
      <c r="Q19" s="1"/>
      <c r="R19" s="44" t="s">
        <v>17</v>
      </c>
      <c r="S19" s="7">
        <f>SUM(S5:Z16)</f>
        <v>11080.134375</v>
      </c>
      <c r="T19" s="7"/>
      <c r="U19" s="7"/>
      <c r="V19" s="7"/>
      <c r="W19" s="7"/>
      <c r="X19" s="7"/>
      <c r="Y19" s="7"/>
      <c r="Z19" s="7"/>
      <c r="AA19" s="1"/>
    </row>
    <row r="20" spans="1:27" x14ac:dyDescent="0.25">
      <c r="D20" s="6"/>
      <c r="E20" s="1"/>
      <c r="F20" s="1"/>
      <c r="G20" s="1"/>
      <c r="H20" s="1"/>
      <c r="I20" s="1"/>
      <c r="J20" s="1"/>
      <c r="K20" s="1"/>
      <c r="L20" s="1"/>
      <c r="M20" s="41" t="s">
        <v>14</v>
      </c>
      <c r="N20" s="40">
        <f>SUM(O5:O16)</f>
        <v>16.4365234375</v>
      </c>
      <c r="O20" s="1"/>
      <c r="P20" s="1"/>
      <c r="Q20" s="1"/>
      <c r="R20" s="45" t="s">
        <v>19</v>
      </c>
      <c r="S20" s="1">
        <f>S19-N17*N18</f>
        <v>-0.1060546874996362</v>
      </c>
      <c r="T20" s="1"/>
      <c r="U20" s="1"/>
      <c r="V20" s="1"/>
      <c r="W20" s="1"/>
      <c r="X20" s="1"/>
      <c r="Y20" s="1"/>
      <c r="Z20" s="1"/>
      <c r="AA20" s="1"/>
    </row>
    <row r="21" spans="1:27" x14ac:dyDescent="0.25">
      <c r="M21" s="47" t="s">
        <v>15</v>
      </c>
      <c r="N21" s="47"/>
      <c r="Q21" s="1"/>
      <c r="R21" s="46" t="s">
        <v>18</v>
      </c>
      <c r="S21" s="1">
        <f>S20/SQRT(N19*N20)</f>
        <v>-6.6452874153112768E-2</v>
      </c>
      <c r="T21" s="1"/>
      <c r="U21" s="1"/>
      <c r="V21" s="1"/>
      <c r="W21" s="1"/>
      <c r="X21" s="1"/>
      <c r="Y21" s="1"/>
      <c r="Z21" s="1"/>
      <c r="AA21" s="1"/>
    </row>
    <row r="22" spans="1:27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  <c r="M22" s="48" t="s">
        <v>20</v>
      </c>
      <c r="N22" s="48" t="s">
        <v>21</v>
      </c>
      <c r="O22" s="1"/>
      <c r="P22" s="1"/>
      <c r="Q22" s="1"/>
      <c r="R22" s="43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C23" s="1"/>
      <c r="D23" s="35"/>
      <c r="E23" s="35"/>
      <c r="F23" s="35"/>
      <c r="G23" s="35"/>
      <c r="H23" s="35"/>
      <c r="I23" s="35"/>
      <c r="J23" s="35"/>
      <c r="K23" s="35"/>
      <c r="L23" s="35"/>
      <c r="M23" s="49">
        <f>SQRT(N19)</f>
        <v>0.39365078114999497</v>
      </c>
      <c r="N23" s="49">
        <f>SQRT(N20)</f>
        <v>4.0541982484210122</v>
      </c>
      <c r="O23" s="35"/>
      <c r="P23" s="35"/>
      <c r="Q23" s="35"/>
      <c r="R23" s="50" t="s">
        <v>22</v>
      </c>
      <c r="S23" s="51">
        <f>S21*SQRT(N20/N19)</f>
        <v>-0.68439626921872088</v>
      </c>
      <c r="T23" s="1"/>
      <c r="U23" s="53" t="s">
        <v>24</v>
      </c>
      <c r="V23" s="54"/>
      <c r="W23" s="54"/>
      <c r="X23" s="1"/>
      <c r="Y23" s="1"/>
      <c r="Z23" s="1"/>
      <c r="AA23" s="1"/>
    </row>
    <row r="24" spans="1:27" x14ac:dyDescent="0.25">
      <c r="C24" s="1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51" t="s">
        <v>23</v>
      </c>
      <c r="S24" s="52">
        <f>N17-S23*N18</f>
        <v>184.54373582030695</v>
      </c>
      <c r="T24" s="1"/>
      <c r="U24" s="53" t="s">
        <v>25</v>
      </c>
      <c r="V24" s="54"/>
      <c r="W24" s="54"/>
      <c r="X24" s="1"/>
      <c r="Y24" s="1"/>
      <c r="Z24" s="1"/>
      <c r="AA24" s="1"/>
    </row>
    <row r="25" spans="1:27" ht="15.75" thickBot="1" x14ac:dyDescent="0.3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27" t="s">
        <v>0</v>
      </c>
      <c r="B26" s="28">
        <v>90.3</v>
      </c>
      <c r="C26" s="28">
        <v>89.8</v>
      </c>
      <c r="D26" s="28">
        <v>89.5</v>
      </c>
      <c r="E26" s="28">
        <v>90.5</v>
      </c>
      <c r="F26" s="28">
        <v>90.1</v>
      </c>
      <c r="G26" s="28">
        <v>90.5</v>
      </c>
      <c r="H26" s="28">
        <v>90.7</v>
      </c>
      <c r="I26" s="28">
        <v>90.7</v>
      </c>
      <c r="J26" s="28">
        <v>90.4</v>
      </c>
      <c r="K26" s="28">
        <v>90.7</v>
      </c>
      <c r="L26" s="28">
        <v>89.8</v>
      </c>
      <c r="M26" s="28">
        <v>89.8</v>
      </c>
      <c r="N26" s="28">
        <v>90.7</v>
      </c>
      <c r="O26" s="28">
        <v>90.3</v>
      </c>
      <c r="P26" s="28">
        <v>90.4</v>
      </c>
      <c r="Q26" s="29">
        <v>89.7</v>
      </c>
      <c r="R26" s="6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thickBot="1" x14ac:dyDescent="0.3">
      <c r="A27" s="30" t="s">
        <v>1</v>
      </c>
      <c r="B27" s="31">
        <v>117</v>
      </c>
      <c r="C27" s="31">
        <v>120</v>
      </c>
      <c r="D27" s="31">
        <v>118</v>
      </c>
      <c r="E27" s="31">
        <v>119.5</v>
      </c>
      <c r="F27" s="31">
        <v>120.5</v>
      </c>
      <c r="G27" s="31">
        <v>121.5</v>
      </c>
      <c r="H27" s="31">
        <v>124</v>
      </c>
      <c r="I27" s="31">
        <v>123</v>
      </c>
      <c r="J27" s="31">
        <v>124</v>
      </c>
      <c r="K27" s="31">
        <v>120.5</v>
      </c>
      <c r="L27" s="31">
        <v>120.5</v>
      </c>
      <c r="M27" s="31">
        <v>126.5</v>
      </c>
      <c r="N27" s="31">
        <v>122.5</v>
      </c>
      <c r="O27" s="31">
        <v>131</v>
      </c>
      <c r="P27" s="31">
        <v>124</v>
      </c>
      <c r="Q27" s="32">
        <v>132</v>
      </c>
      <c r="R27" s="6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Q28" s="1"/>
      <c r="R28" s="6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Q29" s="1"/>
      <c r="R29" s="6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Q30" s="1"/>
      <c r="R30" s="6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Q31" s="1"/>
      <c r="R31" s="6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7:27" x14ac:dyDescent="0.25"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7:27" x14ac:dyDescent="0.25"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7:27" x14ac:dyDescent="0.25"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</sheetData>
  <mergeCells count="3">
    <mergeCell ref="M21:N21"/>
    <mergeCell ref="U23:W23"/>
    <mergeCell ref="U24:W24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5971980286DC2478738926DF5F67478" ma:contentTypeVersion="3" ma:contentTypeDescription="Utwórz nowy dokument." ma:contentTypeScope="" ma:versionID="c6b4047683aae0180e94fd540e007d6d">
  <xsd:schema xmlns:xsd="http://www.w3.org/2001/XMLSchema" xmlns:xs="http://www.w3.org/2001/XMLSchema" xmlns:p="http://schemas.microsoft.com/office/2006/metadata/properties" xmlns:ns2="d96464b1-cc35-4d60-bea3-2f842835cd08" targetNamespace="http://schemas.microsoft.com/office/2006/metadata/properties" ma:root="true" ma:fieldsID="a4de9c76e9bc0b41290d79c7b10ceec2" ns2:_="">
    <xsd:import namespace="d96464b1-cc35-4d60-bea3-2f842835cd0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6464b1-cc35-4d60-bea3-2f842835cd0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d96464b1-cc35-4d60-bea3-2f842835cd08" xsi:nil="true"/>
  </documentManagement>
</p:properties>
</file>

<file path=customXml/itemProps1.xml><?xml version="1.0" encoding="utf-8"?>
<ds:datastoreItem xmlns:ds="http://schemas.openxmlformats.org/officeDocument/2006/customXml" ds:itemID="{5658C64E-DB6C-4197-8B44-8D39D05005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2F10B0-3475-4E8A-B59F-F228AAF04E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6464b1-cc35-4d60-bea3-2f842835cd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76D008-60CD-4126-A1C2-9F10B2565941}">
  <ds:schemaRefs>
    <ds:schemaRef ds:uri="http://schemas.microsoft.com/office/2006/metadata/properties"/>
    <ds:schemaRef ds:uri="http://schemas.microsoft.com/office/infopath/2007/PartnerControls"/>
    <ds:schemaRef ds:uri="d96464b1-cc35-4d60-bea3-2f842835cd0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Zadanie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Przemysław Ryś</cp:lastModifiedBy>
  <cp:revision/>
  <dcterms:created xsi:type="dcterms:W3CDTF">2021-04-26T17:25:40Z</dcterms:created>
  <dcterms:modified xsi:type="dcterms:W3CDTF">2021-05-05T18:42:47Z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0x010100C5971980286DC2478738926DF5F67478</vt:lpwstr>
  </property>
  <property fmtid="{D5CDD505-2E9C-101B-9397-08002B2CF9AE}" pid="3" name="Order">
    <vt:r8>45000</vt:r8>
  </property>
  <property fmtid="{D5CDD505-2E9C-101B-9397-08002B2CF9AE}" pid="4" name="_ExtendedDescription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xd_Signature">
    <vt:bool>false</vt:bool>
  </property>
  <property fmtid="{D5CDD505-2E9C-101B-9397-08002B2CF9AE}" pid="9" name="xd_ProgID">
    <vt:lpwstr/>
  </property>
  <property fmtid="{D5CDD505-2E9C-101B-9397-08002B2CF9AE}" pid="10" name="TemplateUrl">
    <vt:lpwstr/>
  </property>
</Properties>
</file>