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ownloads\"/>
    </mc:Choice>
  </mc:AlternateContent>
  <xr:revisionPtr revIDLastSave="0" documentId="13_ncr:1_{4F0ACE8B-61EB-4242-9274-2750FE444A80}" xr6:coauthVersionLast="46" xr6:coauthVersionMax="47" xr10:uidLastSave="{00000000-0000-0000-0000-000000000000}"/>
  <bookViews>
    <workbookView xWindow="4230" yWindow="180" windowWidth="17640" windowHeight="14715" activeTab="1" xr2:uid="{00000000-000D-0000-FFFF-FFFF00000000}"/>
  </bookViews>
  <sheets>
    <sheet name="Zadanie I" sheetId="4" r:id="rId1"/>
    <sheet name="Zadanie II" sheetId="2" r:id="rId2"/>
    <sheet name="Zadanie II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3" l="1"/>
  <c r="F21" i="3"/>
  <c r="F20" i="3"/>
  <c r="F10" i="2"/>
  <c r="D11" i="2" s="1"/>
  <c r="B18" i="3"/>
  <c r="F19" i="3"/>
  <c r="F1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" i="3"/>
  <c r="D5" i="3"/>
  <c r="D4" i="3"/>
  <c r="D2" i="3"/>
  <c r="F9" i="2"/>
  <c r="F7" i="2"/>
  <c r="F8" i="2" s="1"/>
  <c r="F3" i="2"/>
  <c r="F4" i="2"/>
  <c r="F5" i="2"/>
  <c r="F6" i="2"/>
  <c r="F2" i="2"/>
  <c r="F8" i="4"/>
  <c r="F6" i="4"/>
  <c r="F4" i="4"/>
  <c r="F7" i="4"/>
  <c r="D2" i="4"/>
  <c r="D6" i="2"/>
  <c r="D5" i="2"/>
  <c r="D4" i="2"/>
  <c r="F5" i="4"/>
  <c r="B7" i="4"/>
  <c r="F3" i="4"/>
  <c r="G3" i="4"/>
  <c r="B6" i="4"/>
</calcChain>
</file>

<file path=xl/sharedStrings.xml><?xml version="1.0" encoding="utf-8"?>
<sst xmlns="http://schemas.openxmlformats.org/spreadsheetml/2006/main" count="41" uniqueCount="26">
  <si>
    <t>N</t>
  </si>
  <si>
    <t>stopa zwrotu (inwestor)</t>
  </si>
  <si>
    <t>Odch. Standardowe</t>
  </si>
  <si>
    <t>alfa</t>
  </si>
  <si>
    <t>1-alfa</t>
  </si>
  <si>
    <t>U</t>
  </si>
  <si>
    <t>stopa zwrotu (firma) = H0</t>
  </si>
  <si>
    <t>Przedziały krytyczne</t>
  </si>
  <si>
    <t>dolny</t>
  </si>
  <si>
    <t>gorny</t>
  </si>
  <si>
    <t>1-alfa/2</t>
  </si>
  <si>
    <t>H1</t>
  </si>
  <si>
    <t>H2</t>
  </si>
  <si>
    <t>H3</t>
  </si>
  <si>
    <t>odp.: Tak, inwestor ma dostateczne podstawy do odrzucenia zapewnienia firmy doradczej</t>
  </si>
  <si>
    <t>średnie wypłaty (mln) większe od</t>
  </si>
  <si>
    <t>wielkość danego odszkodowania (w mln)</t>
  </si>
  <si>
    <t>Exsr</t>
  </si>
  <si>
    <t>mamy podstawy</t>
  </si>
  <si>
    <t>S2</t>
  </si>
  <si>
    <t>S_i</t>
  </si>
  <si>
    <t>S</t>
  </si>
  <si>
    <t>t</t>
  </si>
  <si>
    <t>zatem nie mamy podstaw by odrzucić tę hipotezę</t>
  </si>
  <si>
    <t>ile liczb</t>
  </si>
  <si>
    <t xml:space="preserve">zatem budowa motelu przy trasie się nie opłaca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</si>
</sst>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top" wrapText="1"/>
    </xf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D52F-4264-40B5-8592-35DC15A9F753}">
  <dimension ref="A1:H8"/>
  <sheetViews>
    <sheetView zoomScale="120" zoomScaleNormal="120" workbookViewId="0">
      <selection activeCell="K8" sqref="K8"/>
    </sheetView>
  </sheetViews>
  <sheetFormatPr defaultRowHeight="15" x14ac:dyDescent="0.25"/>
  <cols>
    <col min="1" max="1" width="22.5703125" bestFit="1" customWidth="1"/>
    <col min="6" max="6" width="19.28515625" bestFit="1" customWidth="1"/>
    <col min="7" max="7" width="11.28515625" bestFit="1" customWidth="1"/>
  </cols>
  <sheetData>
    <row r="1" spans="1:8" x14ac:dyDescent="0.25">
      <c r="A1" t="s">
        <v>6</v>
      </c>
      <c r="B1">
        <v>0.115</v>
      </c>
      <c r="D1" t="s">
        <v>5</v>
      </c>
      <c r="F1" t="s">
        <v>7</v>
      </c>
    </row>
    <row r="2" spans="1:8" x14ac:dyDescent="0.25">
      <c r="A2" t="s">
        <v>1</v>
      </c>
      <c r="B2">
        <v>0.104</v>
      </c>
      <c r="D2">
        <f>(B2-B1)/(B4)*SQRT(B3)</f>
        <v>-2.2876984097211848</v>
      </c>
      <c r="E2" t="s">
        <v>11</v>
      </c>
      <c r="F2" t="s">
        <v>8</v>
      </c>
      <c r="G2" t="s">
        <v>9</v>
      </c>
    </row>
    <row r="3" spans="1:8" x14ac:dyDescent="0.25">
      <c r="A3" t="s">
        <v>0</v>
      </c>
      <c r="B3">
        <v>50</v>
      </c>
      <c r="F3" s="1">
        <f>-_xlfn.NORM.INV(B6,0,1)</f>
        <v>-1.9599639845400536</v>
      </c>
      <c r="G3" s="1">
        <f>_xlfn.NORM.INV(B6,0,1)</f>
        <v>1.9599639845400536</v>
      </c>
    </row>
    <row r="4" spans="1:8" x14ac:dyDescent="0.25">
      <c r="A4" t="s">
        <v>2</v>
      </c>
      <c r="B4">
        <v>3.4000000000000002E-2</v>
      </c>
      <c r="F4" s="2" t="str">
        <f>IF(OR(D2&lt;F3,D2&gt;G3), "TAK", "NIE")</f>
        <v>TAK</v>
      </c>
      <c r="G4" t="s">
        <v>18</v>
      </c>
    </row>
    <row r="5" spans="1:8" x14ac:dyDescent="0.25">
      <c r="A5" t="s">
        <v>3</v>
      </c>
      <c r="B5">
        <v>0.05</v>
      </c>
      <c r="E5" t="s">
        <v>12</v>
      </c>
      <c r="F5" s="1">
        <f>-_xlfn.NORM.INV(B7,0,1)</f>
        <v>-1.6448536269514715</v>
      </c>
    </row>
    <row r="6" spans="1:8" x14ac:dyDescent="0.25">
      <c r="A6" t="s">
        <v>10</v>
      </c>
      <c r="B6">
        <f>1-B5/2</f>
        <v>0.97499999999999998</v>
      </c>
      <c r="F6" s="2" t="str">
        <f>IF(D2&lt;F5, "TAK","NIE")</f>
        <v>TAK</v>
      </c>
    </row>
    <row r="7" spans="1:8" x14ac:dyDescent="0.25">
      <c r="A7" t="s">
        <v>4</v>
      </c>
      <c r="B7">
        <f>1-B5</f>
        <v>0.95</v>
      </c>
      <c r="E7" t="s">
        <v>13</v>
      </c>
      <c r="F7" s="1">
        <f>-F5</f>
        <v>1.6448536269514715</v>
      </c>
    </row>
    <row r="8" spans="1:8" x14ac:dyDescent="0.25">
      <c r="F8" s="2" t="str">
        <f>IF(D2&gt;F7, "TAK","NIE")</f>
        <v>NIE</v>
      </c>
      <c r="H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0742-07A8-4CE0-842C-2DD7E8E85066}">
  <dimension ref="A1:F12"/>
  <sheetViews>
    <sheetView tabSelected="1" workbookViewId="0">
      <selection activeCell="F10" sqref="F10"/>
    </sheetView>
  </sheetViews>
  <sheetFormatPr defaultRowHeight="15" x14ac:dyDescent="0.25"/>
  <cols>
    <col min="1" max="1" width="15.85546875" bestFit="1" customWidth="1"/>
    <col min="3" max="3" width="16.140625" bestFit="1" customWidth="1"/>
    <col min="4" max="4" width="13.42578125" bestFit="1" customWidth="1"/>
  </cols>
  <sheetData>
    <row r="1" spans="1:6" ht="45" customHeight="1" x14ac:dyDescent="0.25">
      <c r="A1" s="3" t="s">
        <v>16</v>
      </c>
      <c r="C1" s="3" t="s">
        <v>15</v>
      </c>
      <c r="D1">
        <v>2</v>
      </c>
      <c r="F1" t="s">
        <v>20</v>
      </c>
    </row>
    <row r="2" spans="1:6" x14ac:dyDescent="0.25">
      <c r="A2">
        <v>1.9</v>
      </c>
      <c r="C2" t="s">
        <v>0</v>
      </c>
      <c r="D2">
        <v>5</v>
      </c>
      <c r="F2">
        <f>(A2-$D$6)^2</f>
        <v>0.73960000000000059</v>
      </c>
    </row>
    <row r="3" spans="1:6" x14ac:dyDescent="0.25">
      <c r="A3">
        <v>3.7</v>
      </c>
      <c r="C3" t="s">
        <v>3</v>
      </c>
      <c r="D3">
        <v>0.05</v>
      </c>
      <c r="F3">
        <f t="shared" ref="F3:F6" si="0">(A3-$D$6)^2</f>
        <v>0.88359999999999994</v>
      </c>
    </row>
    <row r="4" spans="1:6" x14ac:dyDescent="0.25">
      <c r="A4">
        <v>2.9</v>
      </c>
      <c r="C4" t="s">
        <v>4</v>
      </c>
      <c r="D4">
        <f>1-D3</f>
        <v>0.95</v>
      </c>
      <c r="F4">
        <f t="shared" si="0"/>
        <v>1.9599999999999909E-2</v>
      </c>
    </row>
    <row r="5" spans="1:6" x14ac:dyDescent="0.25">
      <c r="A5">
        <v>2</v>
      </c>
      <c r="C5" t="s">
        <v>10</v>
      </c>
      <c r="D5">
        <f>1-D3/2</f>
        <v>0.97499999999999998</v>
      </c>
      <c r="F5">
        <f t="shared" si="0"/>
        <v>0.57760000000000034</v>
      </c>
    </row>
    <row r="6" spans="1:6" x14ac:dyDescent="0.25">
      <c r="A6">
        <v>3.3</v>
      </c>
      <c r="C6" t="s">
        <v>17</v>
      </c>
      <c r="D6">
        <f>AVERAGE(A2:A6)</f>
        <v>2.7600000000000002</v>
      </c>
      <c r="F6">
        <f t="shared" si="0"/>
        <v>0.29159999999999958</v>
      </c>
    </row>
    <row r="7" spans="1:6" x14ac:dyDescent="0.25">
      <c r="E7" t="s">
        <v>19</v>
      </c>
      <c r="F7" s="1">
        <f>(1/(D2-1))*SUM(F2:F6)</f>
        <v>0.628</v>
      </c>
    </row>
    <row r="8" spans="1:6" x14ac:dyDescent="0.25">
      <c r="E8" t="s">
        <v>21</v>
      </c>
      <c r="F8" s="1">
        <f>SQRT(F7)</f>
        <v>0.792464510246358</v>
      </c>
    </row>
    <row r="9" spans="1:6" x14ac:dyDescent="0.25">
      <c r="E9" t="s">
        <v>5</v>
      </c>
      <c r="F9" s="1">
        <f>((D6-D1)/F8)*SQRT(D2-1)</f>
        <v>1.918066967475262</v>
      </c>
    </row>
    <row r="10" spans="1:6" x14ac:dyDescent="0.25">
      <c r="D10" t="s">
        <v>13</v>
      </c>
      <c r="E10" t="s">
        <v>22</v>
      </c>
      <c r="F10" s="4">
        <f>_xlfn.T.INV(D4,D2-1)</f>
        <v>2.131846786326649</v>
      </c>
    </row>
    <row r="11" spans="1:6" x14ac:dyDescent="0.25">
      <c r="D11" t="str">
        <f>IF(F9&gt;F10, "TAK","NIE")</f>
        <v>NIE</v>
      </c>
    </row>
    <row r="12" spans="1:6" x14ac:dyDescent="0.25">
      <c r="D12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4939-1FEA-4C88-8637-218DD6CED0F5}">
  <dimension ref="A1:F23"/>
  <sheetViews>
    <sheetView workbookViewId="0">
      <selection activeCell="F24" sqref="F24"/>
    </sheetView>
  </sheetViews>
  <sheetFormatPr defaultRowHeight="15" x14ac:dyDescent="0.25"/>
  <sheetData>
    <row r="1" spans="1:6" x14ac:dyDescent="0.25">
      <c r="A1">
        <v>792</v>
      </c>
      <c r="C1" t="s">
        <v>0</v>
      </c>
      <c r="D1">
        <v>800</v>
      </c>
      <c r="F1" s="1">
        <f>(A1-$D$2)^2</f>
        <v>4418.3391003460247</v>
      </c>
    </row>
    <row r="2" spans="1:6" x14ac:dyDescent="0.25">
      <c r="A2">
        <v>810</v>
      </c>
      <c r="C2" t="s">
        <v>17</v>
      </c>
      <c r="D2">
        <f>AVERAGE(A1:A17)</f>
        <v>858.47058823529414</v>
      </c>
      <c r="F2" s="1">
        <f t="shared" ref="F2:F17" si="0">(A2-$D$2)^2</f>
        <v>2349.397923875435</v>
      </c>
    </row>
    <row r="3" spans="1:6" x14ac:dyDescent="0.25">
      <c r="A3">
        <v>820</v>
      </c>
      <c r="C3" t="s">
        <v>3</v>
      </c>
      <c r="D3">
        <v>0.05</v>
      </c>
      <c r="F3" s="1">
        <f t="shared" si="0"/>
        <v>1479.9861591695521</v>
      </c>
    </row>
    <row r="4" spans="1:6" x14ac:dyDescent="0.25">
      <c r="A4">
        <v>886</v>
      </c>
      <c r="C4" t="s">
        <v>4</v>
      </c>
      <c r="D4">
        <f>1-D3</f>
        <v>0.95</v>
      </c>
      <c r="F4" s="1">
        <f t="shared" si="0"/>
        <v>757.86851211072519</v>
      </c>
    </row>
    <row r="5" spans="1:6" x14ac:dyDescent="0.25">
      <c r="A5">
        <v>910</v>
      </c>
      <c r="C5" t="s">
        <v>10</v>
      </c>
      <c r="D5">
        <f>1-D3/2</f>
        <v>0.97499999999999998</v>
      </c>
      <c r="F5" s="1">
        <f t="shared" si="0"/>
        <v>2655.2802768166061</v>
      </c>
    </row>
    <row r="6" spans="1:6" x14ac:dyDescent="0.25">
      <c r="A6">
        <v>840</v>
      </c>
      <c r="F6" s="1">
        <f t="shared" si="0"/>
        <v>341.16262975778648</v>
      </c>
    </row>
    <row r="7" spans="1:6" x14ac:dyDescent="0.25">
      <c r="A7">
        <v>1025</v>
      </c>
      <c r="F7" s="1">
        <f t="shared" si="0"/>
        <v>27732.044982698953</v>
      </c>
    </row>
    <row r="8" spans="1:6" x14ac:dyDescent="0.25">
      <c r="A8">
        <v>790</v>
      </c>
      <c r="F8" s="1">
        <f t="shared" si="0"/>
        <v>4688.2214532872013</v>
      </c>
    </row>
    <row r="9" spans="1:6" x14ac:dyDescent="0.25">
      <c r="A9">
        <v>972</v>
      </c>
      <c r="F9" s="1">
        <f t="shared" si="0"/>
        <v>12888.927335640132</v>
      </c>
    </row>
    <row r="10" spans="1:6" x14ac:dyDescent="0.25">
      <c r="A10">
        <v>830</v>
      </c>
      <c r="F10" s="1">
        <f t="shared" si="0"/>
        <v>810.57439446366936</v>
      </c>
    </row>
    <row r="11" spans="1:6" x14ac:dyDescent="0.25">
      <c r="A11">
        <v>810</v>
      </c>
      <c r="F11" s="1">
        <f t="shared" si="0"/>
        <v>2349.397923875435</v>
      </c>
    </row>
    <row r="12" spans="1:6" x14ac:dyDescent="0.25">
      <c r="A12">
        <v>780</v>
      </c>
      <c r="F12" s="1">
        <f t="shared" si="0"/>
        <v>6157.6332179930841</v>
      </c>
    </row>
    <row r="13" spans="1:6" x14ac:dyDescent="0.25">
      <c r="A13">
        <v>815</v>
      </c>
      <c r="F13" s="1">
        <f t="shared" si="0"/>
        <v>1889.6920415224936</v>
      </c>
    </row>
    <row r="14" spans="1:6" x14ac:dyDescent="0.25">
      <c r="A14">
        <v>954</v>
      </c>
      <c r="F14" s="1">
        <f t="shared" si="0"/>
        <v>9125.868512110721</v>
      </c>
    </row>
    <row r="15" spans="1:6" x14ac:dyDescent="0.25">
      <c r="A15">
        <v>810</v>
      </c>
      <c r="F15" s="1">
        <f t="shared" si="0"/>
        <v>2349.397923875435</v>
      </c>
    </row>
    <row r="16" spans="1:6" x14ac:dyDescent="0.25">
      <c r="A16">
        <v>930</v>
      </c>
      <c r="F16" s="1">
        <f t="shared" si="0"/>
        <v>5116.4567474048408</v>
      </c>
    </row>
    <row r="17" spans="1:6" x14ac:dyDescent="0.25">
      <c r="A17">
        <v>820</v>
      </c>
      <c r="B17" t="s">
        <v>24</v>
      </c>
      <c r="F17" s="1">
        <f t="shared" si="0"/>
        <v>1479.9861591695521</v>
      </c>
    </row>
    <row r="18" spans="1:6" x14ac:dyDescent="0.25">
      <c r="B18">
        <f>COUNT(A:A)</f>
        <v>17</v>
      </c>
      <c r="E18" t="s">
        <v>19</v>
      </c>
      <c r="F18" s="1">
        <f>SUM(F1:F17)</f>
        <v>86590.23529411765</v>
      </c>
    </row>
    <row r="19" spans="1:6" x14ac:dyDescent="0.25">
      <c r="E19" t="s">
        <v>21</v>
      </c>
      <c r="F19" s="1">
        <f>SQRT(F18)</f>
        <v>294.26218801286319</v>
      </c>
    </row>
    <row r="20" spans="1:6" x14ac:dyDescent="0.25">
      <c r="E20" t="s">
        <v>22</v>
      </c>
      <c r="F20">
        <f>_xlfn.T.INV(D4,B18-1)</f>
        <v>1.7458836762762506</v>
      </c>
    </row>
    <row r="21" spans="1:6" x14ac:dyDescent="0.25">
      <c r="E21" t="s">
        <v>5</v>
      </c>
      <c r="F21">
        <f>(D2-D1)/F19*SQRT(B18-1)</f>
        <v>0.79480939946981155</v>
      </c>
    </row>
    <row r="22" spans="1:6" x14ac:dyDescent="0.25">
      <c r="F22" t="str">
        <f>IF(F21&gt;F20,"TAK","NIE")</f>
        <v>NIE</v>
      </c>
    </row>
    <row r="23" spans="1:6" x14ac:dyDescent="0.25">
      <c r="F23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6464b1-cc35-4d60-bea3-2f842835cd0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971980286DC2478738926DF5F67478" ma:contentTypeVersion="3" ma:contentTypeDescription="Utwórz nowy dokument." ma:contentTypeScope="" ma:versionID="c6b4047683aae0180e94fd540e007d6d">
  <xsd:schema xmlns:xsd="http://www.w3.org/2001/XMLSchema" xmlns:xs="http://www.w3.org/2001/XMLSchema" xmlns:p="http://schemas.microsoft.com/office/2006/metadata/properties" xmlns:ns2="d96464b1-cc35-4d60-bea3-2f842835cd08" targetNamespace="http://schemas.microsoft.com/office/2006/metadata/properties" ma:root="true" ma:fieldsID="a4de9c76e9bc0b41290d79c7b10ceec2" ns2:_="">
    <xsd:import namespace="d96464b1-cc35-4d60-bea3-2f842835cd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464b1-cc35-4d60-bea3-2f842835cd0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B1738F-3AB1-44A0-8D56-F0FA269D3F61}">
  <ds:schemaRefs>
    <ds:schemaRef ds:uri="http://schemas.microsoft.com/office/2006/documentManagement/types"/>
    <ds:schemaRef ds:uri="http://purl.org/dc/elements/1.1/"/>
    <ds:schemaRef ds:uri="f965014d-3347-4621-bf6d-48b554815b34"/>
    <ds:schemaRef ds:uri="e5bac429-2fad-47da-887f-09c1d6c2ceac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d96464b1-cc35-4d60-bea3-2f842835cd08"/>
  </ds:schemaRefs>
</ds:datastoreItem>
</file>

<file path=customXml/itemProps2.xml><?xml version="1.0" encoding="utf-8"?>
<ds:datastoreItem xmlns:ds="http://schemas.openxmlformats.org/officeDocument/2006/customXml" ds:itemID="{750B26EE-F425-4974-A106-8ECB580BE7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799585-9FB3-48BD-B5B2-5825D77B68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6464b1-cc35-4d60-bea3-2f842835cd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 I</vt:lpstr>
      <vt:lpstr>Zadanie II</vt:lpstr>
      <vt:lpstr>Zadanie III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Jakub Bartyzel</dc:creator>
  <cp:keywords/>
  <dc:description/>
  <cp:lastModifiedBy>Przemysław Ryś</cp:lastModifiedBy>
  <cp:revision/>
  <dcterms:created xsi:type="dcterms:W3CDTF">2021-04-24T19:30:50Z</dcterms:created>
  <dcterms:modified xsi:type="dcterms:W3CDTF">2021-05-19T18:54:18Z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0x010100C5971980286DC2478738926DF5F67478</vt:lpwstr>
  </property>
  <property fmtid="{D5CDD505-2E9C-101B-9397-08002B2CF9AE}" pid="3" name="Order">
    <vt:r8>48700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xd_Signature">
    <vt:bool>false</vt:bool>
  </property>
  <property fmtid="{D5CDD505-2E9C-101B-9397-08002B2CF9AE}" pid="9" name="xd_ProgID">
    <vt:lpwstr/>
  </property>
  <property fmtid="{D5CDD505-2E9C-101B-9397-08002B2CF9AE}" pid="10" name="TemplateUrl">
    <vt:lpwstr/>
  </property>
</Properties>
</file>