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8_{4151A738-7F2D-4A25-888C-95396E0750FF}" xr6:coauthVersionLast="46" xr6:coauthVersionMax="46" xr10:uidLastSave="{00000000-0000-0000-0000-000000000000}"/>
  <bookViews>
    <workbookView xWindow="10950" yWindow="1335" windowWidth="16320" windowHeight="14250" activeTab="1" xr2:uid="{00000000-000D-0000-FFFF-FFFF00000000}"/>
  </bookViews>
  <sheets>
    <sheet name="Czas_reakcji" sheetId="1" r:id="rId1"/>
    <sheet name="Arkusz1" sheetId="2" r:id="rId2"/>
  </sheets>
  <definedNames>
    <definedName name="_xlchart.v1.0" hidden="1">Arkusz1!$A$1</definedName>
    <definedName name="_xlchart.v1.1" hidden="1">Arkusz1!$A$2:$A$101</definedName>
    <definedName name="_xlchart.v1.2" hidden="1">Arkusz1!$A$1</definedName>
    <definedName name="_xlchart.v1.3" hidden="1">Arkusz1!$A$2:$A$101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G25" i="1"/>
  <c r="G26" i="1" s="1"/>
  <c r="G24" i="1"/>
  <c r="F24" i="1"/>
  <c r="G22" i="1"/>
  <c r="F22" i="1"/>
  <c r="G19" i="1"/>
  <c r="F19" i="1"/>
  <c r="G17" i="1"/>
  <c r="F17" i="1"/>
  <c r="G13" i="1"/>
  <c r="G10" i="1"/>
  <c r="G12" i="1" s="1"/>
  <c r="F10" i="1"/>
  <c r="F12" i="1" s="1"/>
  <c r="G9" i="1"/>
  <c r="G11" i="1" s="1"/>
  <c r="F9" i="1"/>
  <c r="F11" i="1" s="1"/>
  <c r="G7" i="1"/>
  <c r="F7" i="1"/>
  <c r="G8" i="1"/>
  <c r="F8" i="1"/>
  <c r="F13" i="1" s="1"/>
  <c r="H3" i="2" l="1" a="1"/>
  <c r="E6" i="2"/>
  <c r="E4" i="2"/>
  <c r="C6" i="2"/>
  <c r="C4" i="2"/>
  <c r="C2" i="2"/>
  <c r="L3" i="2" l="1"/>
  <c r="M3" i="2" s="1"/>
  <c r="L4" i="2"/>
  <c r="M4" i="2" s="1"/>
  <c r="O4" i="2" s="1"/>
  <c r="L12" i="2"/>
  <c r="M12" i="2" s="1"/>
  <c r="O12" i="2" s="1"/>
  <c r="L5" i="2"/>
  <c r="M5" i="2" s="1"/>
  <c r="O5" i="2" s="1"/>
  <c r="L13" i="2"/>
  <c r="M13" i="2" s="1"/>
  <c r="O13" i="2" s="1"/>
  <c r="L6" i="2"/>
  <c r="M6" i="2" s="1"/>
  <c r="O6" i="2" s="1"/>
  <c r="L7" i="2"/>
  <c r="M7" i="2" s="1"/>
  <c r="O7" i="2" s="1"/>
  <c r="L8" i="2"/>
  <c r="M8" i="2" s="1"/>
  <c r="O8" i="2" s="1"/>
  <c r="L10" i="2"/>
  <c r="M10" i="2" s="1"/>
  <c r="O10" i="2" s="1"/>
  <c r="L9" i="2"/>
  <c r="M9" i="2" s="1"/>
  <c r="O9" i="2" s="1"/>
  <c r="L11" i="2"/>
  <c r="M11" i="2" s="1"/>
  <c r="O11" i="2" s="1"/>
  <c r="H3" i="2"/>
  <c r="I4" i="2"/>
  <c r="J4" i="2" s="1"/>
  <c r="I12" i="2"/>
  <c r="J12" i="2" s="1"/>
  <c r="I8" i="2"/>
  <c r="J8" i="2" s="1"/>
  <c r="I5" i="2"/>
  <c r="J5" i="2" s="1"/>
  <c r="I13" i="2"/>
  <c r="J13" i="2" s="1"/>
  <c r="I6" i="2"/>
  <c r="J6" i="2" s="1"/>
  <c r="I7" i="2"/>
  <c r="J7" i="2" s="1"/>
  <c r="I9" i="2"/>
  <c r="J9" i="2" s="1"/>
  <c r="I10" i="2"/>
  <c r="J10" i="2" s="1"/>
  <c r="I11" i="2"/>
  <c r="J11" i="2" s="1"/>
  <c r="I3" i="2" l="1"/>
  <c r="J3" i="2" s="1"/>
  <c r="J16" i="2" s="1"/>
  <c r="O3" i="2"/>
  <c r="D12" i="2" s="1"/>
  <c r="D15" i="2" s="1"/>
  <c r="P1" i="2" l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<sst xmlns="http://schemas.openxmlformats.org/spreadsheetml/2006/main" count="52" uniqueCount="49">
  <si>
    <t>T1</t>
  </si>
  <si>
    <t>T2</t>
  </si>
  <si>
    <t>Zestaw</t>
  </si>
  <si>
    <t>[s]</t>
  </si>
  <si>
    <t>n1=</t>
  </si>
  <si>
    <t>A</t>
  </si>
  <si>
    <t>B</t>
  </si>
  <si>
    <t>n2=</t>
  </si>
  <si>
    <t>Xśr1=</t>
  </si>
  <si>
    <t>Xśr2=</t>
  </si>
  <si>
    <t>S1^2=</t>
  </si>
  <si>
    <t>S2^2=</t>
  </si>
  <si>
    <t>statystyka T=</t>
  </si>
  <si>
    <t>l. st. swobody=</t>
  </si>
  <si>
    <t>1-alfa=</t>
  </si>
  <si>
    <t>alfa=</t>
  </si>
  <si>
    <t>rozkł. T studenta=</t>
  </si>
  <si>
    <t>Dane T1 zawierają wyniki pomiaru czasu reakcji człowieka przy dobrym samopoczuciu, w Zestawach  A oraz B znajdują się dane czasu reakcji tej samej osoby przed i po spożyciu środka psychoaktywnego. Państwa zadaniem jest sprawdzenie czy spożyty środek miał wpływ na zmianę czasu reakcji. Proszę przetestować odpowiednie hipotezy za pomoca : test t Welcha (https://pl.wikipedia.org/wiki/Test_t_Welcha) oraz testem istotności dla średnich (https://pl.wikipedia.org/wiki/Test_istotno%C5%9Bci_dla_dw%C3%B3ch_%C5%9Brednich)</t>
  </si>
  <si>
    <t>można wykorzystać te pola ale nie jest to konieczne</t>
  </si>
  <si>
    <t>Porównanie czasu reakcji przed i po spożyciu….</t>
  </si>
  <si>
    <t>S1</t>
  </si>
  <si>
    <t>S2</t>
  </si>
  <si>
    <t>DXsr</t>
  </si>
  <si>
    <t>H0</t>
  </si>
  <si>
    <t>Xsr1=Xsr2</t>
  </si>
  <si>
    <t>(-2.06, 2.06)</t>
  </si>
  <si>
    <t>H1</t>
  </si>
  <si>
    <t>Xsr1&lt;Xsr2</t>
  </si>
  <si>
    <t>rozkł. T studenta</t>
  </si>
  <si>
    <t>Wartości zmiennej X</t>
  </si>
  <si>
    <t>N</t>
  </si>
  <si>
    <t>odch. Stand.</t>
  </si>
  <si>
    <t>Średnia</t>
  </si>
  <si>
    <t>rozkład pearsona…</t>
  </si>
  <si>
    <t>max</t>
  </si>
  <si>
    <t>min</t>
  </si>
  <si>
    <t>Przedziały</t>
  </si>
  <si>
    <t>Częstość</t>
  </si>
  <si>
    <t>prawd.</t>
  </si>
  <si>
    <t>Rozkł normalny</t>
  </si>
  <si>
    <t>xipi</t>
  </si>
  <si>
    <t>pi r.n.</t>
  </si>
  <si>
    <t>Częstosć</t>
  </si>
  <si>
    <t>EI</t>
  </si>
  <si>
    <t>CH2</t>
  </si>
  <si>
    <t>st. Swobody</t>
  </si>
  <si>
    <t>Rozkł.chi.kwadrat</t>
  </si>
  <si>
    <t>nasz rozkład jest normalny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</si>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</sst>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7" fontId="0" fillId="0" borderId="0" xfId="0" applyNumberFormat="1"/>
    <xf numFmtId="0" fontId="3" fillId="0" borderId="0" xfId="0" applyFon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0" fillId="0" borderId="0" xfId="0" applyNumberFormat="1"/>
    <xf numFmtId="1" fontId="0" fillId="3" borderId="0" xfId="0" applyNumberFormat="1" applyFill="1"/>
    <xf numFmtId="0" fontId="0" fillId="3" borderId="0" xfId="0" applyFill="1"/>
    <xf numFmtId="0" fontId="4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Arkusz1!$F$3:$F$13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Arkusz1!$I$3:$I$13</c:f>
              <c:numCache>
                <c:formatCode>General</c:formatCode>
                <c:ptCount val="11"/>
                <c:pt idx="0">
                  <c:v>0.03</c:v>
                </c:pt>
                <c:pt idx="1">
                  <c:v>0.09</c:v>
                </c:pt>
                <c:pt idx="2">
                  <c:v>0.08</c:v>
                </c:pt>
                <c:pt idx="3">
                  <c:v>0.11</c:v>
                </c:pt>
                <c:pt idx="4">
                  <c:v>0.08</c:v>
                </c:pt>
                <c:pt idx="5">
                  <c:v>0.08</c:v>
                </c:pt>
                <c:pt idx="6">
                  <c:v>0.14000000000000001</c:v>
                </c:pt>
                <c:pt idx="7">
                  <c:v>0.1</c:v>
                </c:pt>
                <c:pt idx="8">
                  <c:v>0.15</c:v>
                </c:pt>
                <c:pt idx="9">
                  <c:v>0.11</c:v>
                </c:pt>
                <c:pt idx="10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8-45AE-8F3C-E6D8A83F2C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Arkusz1!$F$3:$F$13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Arkusz1!$L$3:$L$13</c:f>
              <c:numCache>
                <c:formatCode>0.00</c:formatCode>
                <c:ptCount val="11"/>
                <c:pt idx="0">
                  <c:v>2.3216233819717935E-2</c:v>
                </c:pt>
                <c:pt idx="1">
                  <c:v>4.2917276691041284E-2</c:v>
                </c:pt>
                <c:pt idx="2">
                  <c:v>6.988619866661272E-2</c:v>
                </c:pt>
                <c:pt idx="3">
                  <c:v>0.10024741725615516</c:v>
                </c:pt>
                <c:pt idx="4">
                  <c:v>0.12667187286617831</c:v>
                </c:pt>
                <c:pt idx="5">
                  <c:v>0.14099840081006054</c:v>
                </c:pt>
                <c:pt idx="6">
                  <c:v>0.13825345454375326</c:v>
                </c:pt>
                <c:pt idx="7">
                  <c:v>0.11941680761116552</c:v>
                </c:pt>
                <c:pt idx="8">
                  <c:v>9.0861828189189031E-2</c:v>
                </c:pt>
                <c:pt idx="9">
                  <c:v>6.0900655705592707E-2</c:v>
                </c:pt>
                <c:pt idx="10">
                  <c:v>2.0633505852842106E-2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8-45AE-8F3C-E6D8A83F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62592"/>
        <c:axId val="2113461856"/>
      </c:scatterChart>
      <c:valAx>
        <c:axId val="1033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3461856"/>
        <c:crosses val="autoZero"/>
        <c:crossBetween val="midCat"/>
      </c:valAx>
      <c:valAx>
        <c:axId val="211346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3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16</xdr:row>
      <xdr:rowOff>180975</xdr:rowOff>
    </xdr:from>
    <xdr:to>
      <xdr:col>13</xdr:col>
      <xdr:colOff>352424</xdr:colOff>
      <xdr:row>33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FCEACAA-E124-489D-97FD-62B9D28B6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6" zoomScale="130" zoomScaleNormal="130" workbookViewId="0">
      <selection activeCell="F27" sqref="F27"/>
    </sheetView>
  </sheetViews>
  <sheetFormatPr defaultColWidth="11.5703125" defaultRowHeight="15" x14ac:dyDescent="0.25"/>
  <cols>
    <col min="4" max="4" width="5.42578125" customWidth="1"/>
    <col min="6" max="6" width="12.42578125" bestFit="1" customWidth="1"/>
    <col min="7" max="7" width="21.42578125" customWidth="1"/>
    <col min="262" max="262" width="12.42578125" bestFit="1" customWidth="1"/>
    <col min="518" max="518" width="12.42578125" bestFit="1" customWidth="1"/>
    <col min="774" max="774" width="12.42578125" bestFit="1" customWidth="1"/>
    <col min="1030" max="1030" width="12.42578125" bestFit="1" customWidth="1"/>
    <col min="1286" max="1286" width="12.42578125" bestFit="1" customWidth="1"/>
    <col min="1542" max="1542" width="12.42578125" bestFit="1" customWidth="1"/>
    <col min="1798" max="1798" width="12.42578125" bestFit="1" customWidth="1"/>
    <col min="2054" max="2054" width="12.42578125" bestFit="1" customWidth="1"/>
    <col min="2310" max="2310" width="12.42578125" bestFit="1" customWidth="1"/>
    <col min="2566" max="2566" width="12.42578125" bestFit="1" customWidth="1"/>
    <col min="2822" max="2822" width="12.42578125" bestFit="1" customWidth="1"/>
    <col min="3078" max="3078" width="12.42578125" bestFit="1" customWidth="1"/>
    <col min="3334" max="3334" width="12.42578125" bestFit="1" customWidth="1"/>
    <col min="3590" max="3590" width="12.42578125" bestFit="1" customWidth="1"/>
    <col min="3846" max="3846" width="12.42578125" bestFit="1" customWidth="1"/>
    <col min="4102" max="4102" width="12.42578125" bestFit="1" customWidth="1"/>
    <col min="4358" max="4358" width="12.42578125" bestFit="1" customWidth="1"/>
    <col min="4614" max="4614" width="12.42578125" bestFit="1" customWidth="1"/>
    <col min="4870" max="4870" width="12.42578125" bestFit="1" customWidth="1"/>
    <col min="5126" max="5126" width="12.42578125" bestFit="1" customWidth="1"/>
    <col min="5382" max="5382" width="12.42578125" bestFit="1" customWidth="1"/>
    <col min="5638" max="5638" width="12.42578125" bestFit="1" customWidth="1"/>
    <col min="5894" max="5894" width="12.42578125" bestFit="1" customWidth="1"/>
    <col min="6150" max="6150" width="12.42578125" bestFit="1" customWidth="1"/>
    <col min="6406" max="6406" width="12.42578125" bestFit="1" customWidth="1"/>
    <col min="6662" max="6662" width="12.42578125" bestFit="1" customWidth="1"/>
    <col min="6918" max="6918" width="12.42578125" bestFit="1" customWidth="1"/>
    <col min="7174" max="7174" width="12.42578125" bestFit="1" customWidth="1"/>
    <col min="7430" max="7430" width="12.42578125" bestFit="1" customWidth="1"/>
    <col min="7686" max="7686" width="12.42578125" bestFit="1" customWidth="1"/>
    <col min="7942" max="7942" width="12.42578125" bestFit="1" customWidth="1"/>
    <col min="8198" max="8198" width="12.42578125" bestFit="1" customWidth="1"/>
    <col min="8454" max="8454" width="12.42578125" bestFit="1" customWidth="1"/>
    <col min="8710" max="8710" width="12.42578125" bestFit="1" customWidth="1"/>
    <col min="8966" max="8966" width="12.42578125" bestFit="1" customWidth="1"/>
    <col min="9222" max="9222" width="12.42578125" bestFit="1" customWidth="1"/>
    <col min="9478" max="9478" width="12.42578125" bestFit="1" customWidth="1"/>
    <col min="9734" max="9734" width="12.42578125" bestFit="1" customWidth="1"/>
    <col min="9990" max="9990" width="12.42578125" bestFit="1" customWidth="1"/>
    <col min="10246" max="10246" width="12.42578125" bestFit="1" customWidth="1"/>
    <col min="10502" max="10502" width="12.42578125" bestFit="1" customWidth="1"/>
    <col min="10758" max="10758" width="12.42578125" bestFit="1" customWidth="1"/>
    <col min="11014" max="11014" width="12.42578125" bestFit="1" customWidth="1"/>
    <col min="11270" max="11270" width="12.42578125" bestFit="1" customWidth="1"/>
    <col min="11526" max="11526" width="12.42578125" bestFit="1" customWidth="1"/>
    <col min="11782" max="11782" width="12.42578125" bestFit="1" customWidth="1"/>
    <col min="12038" max="12038" width="12.42578125" bestFit="1" customWidth="1"/>
    <col min="12294" max="12294" width="12.42578125" bestFit="1" customWidth="1"/>
    <col min="12550" max="12550" width="12.42578125" bestFit="1" customWidth="1"/>
    <col min="12806" max="12806" width="12.42578125" bestFit="1" customWidth="1"/>
    <col min="13062" max="13062" width="12.42578125" bestFit="1" customWidth="1"/>
    <col min="13318" max="13318" width="12.42578125" bestFit="1" customWidth="1"/>
    <col min="13574" max="13574" width="12.42578125" bestFit="1" customWidth="1"/>
    <col min="13830" max="13830" width="12.42578125" bestFit="1" customWidth="1"/>
    <col min="14086" max="14086" width="12.42578125" bestFit="1" customWidth="1"/>
    <col min="14342" max="14342" width="12.42578125" bestFit="1" customWidth="1"/>
    <col min="14598" max="14598" width="12.42578125" bestFit="1" customWidth="1"/>
    <col min="14854" max="14854" width="12.42578125" bestFit="1" customWidth="1"/>
    <col min="15110" max="15110" width="12.42578125" bestFit="1" customWidth="1"/>
    <col min="15366" max="15366" width="12.42578125" bestFit="1" customWidth="1"/>
    <col min="15622" max="15622" width="12.42578125" bestFit="1" customWidth="1"/>
    <col min="15878" max="15878" width="12.42578125" bestFit="1" customWidth="1"/>
    <col min="16134" max="16134" width="12.42578125" bestFit="1" customWidth="1"/>
  </cols>
  <sheetData>
    <row r="1" spans="1:14" x14ac:dyDescent="0.25">
      <c r="A1" s="8" t="s">
        <v>19</v>
      </c>
      <c r="B1" s="8"/>
      <c r="C1" s="8"/>
      <c r="D1" s="8"/>
      <c r="E1" s="8"/>
      <c r="F1" s="8"/>
    </row>
    <row r="2" spans="1:14" s="6" customFormat="1" ht="93.6" customHeight="1" x14ac:dyDescent="0.25">
      <c r="A2" s="10" t="s">
        <v>17</v>
      </c>
      <c r="B2" s="10"/>
      <c r="C2" s="10"/>
      <c r="D2" s="10"/>
      <c r="E2" s="10"/>
      <c r="F2" s="10"/>
      <c r="G2" s="10"/>
      <c r="H2" s="10"/>
      <c r="I2" s="10"/>
    </row>
    <row r="4" spans="1:14" x14ac:dyDescent="0.25">
      <c r="B4" s="1" t="s">
        <v>0</v>
      </c>
      <c r="C4" s="1" t="s">
        <v>1</v>
      </c>
      <c r="E4" t="s">
        <v>18</v>
      </c>
      <c r="H4" s="9" t="s">
        <v>2</v>
      </c>
      <c r="I4" s="9"/>
      <c r="N4" s="12"/>
    </row>
    <row r="5" spans="1:14" x14ac:dyDescent="0.25">
      <c r="B5" s="1" t="s">
        <v>3</v>
      </c>
      <c r="C5" s="1" t="s">
        <v>3</v>
      </c>
      <c r="E5" s="2" t="s">
        <v>4</v>
      </c>
      <c r="F5">
        <v>20</v>
      </c>
      <c r="G5">
        <v>20</v>
      </c>
      <c r="H5" s="1" t="s">
        <v>5</v>
      </c>
      <c r="I5" s="1" t="s">
        <v>6</v>
      </c>
    </row>
    <row r="6" spans="1:14" x14ac:dyDescent="0.25">
      <c r="A6">
        <v>1</v>
      </c>
      <c r="B6" s="3">
        <v>0.23</v>
      </c>
      <c r="E6" s="2" t="s">
        <v>7</v>
      </c>
      <c r="F6">
        <v>15</v>
      </c>
      <c r="G6">
        <v>15</v>
      </c>
      <c r="H6" s="3">
        <v>0.22</v>
      </c>
      <c r="I6" s="1">
        <v>0.24</v>
      </c>
    </row>
    <row r="7" spans="1:14" x14ac:dyDescent="0.25">
      <c r="A7">
        <v>2</v>
      </c>
      <c r="B7" s="3">
        <v>0.22</v>
      </c>
      <c r="E7" s="2" t="s">
        <v>8</v>
      </c>
      <c r="F7" s="4">
        <f>AVERAGE($B$6:$B$25)</f>
        <v>0.24150000000000005</v>
      </c>
      <c r="G7" s="4">
        <f>AVERAGE($B$6:$B$25)</f>
        <v>0.24150000000000005</v>
      </c>
      <c r="H7" s="3">
        <v>0.26</v>
      </c>
      <c r="I7" s="1">
        <v>0.28000000000000003</v>
      </c>
    </row>
    <row r="8" spans="1:14" x14ac:dyDescent="0.25">
      <c r="A8">
        <v>3</v>
      </c>
      <c r="B8" s="3">
        <v>0.27</v>
      </c>
      <c r="E8" s="2" t="s">
        <v>9</v>
      </c>
      <c r="F8" s="4">
        <f>AVERAGE(H6:H20)</f>
        <v>0.246</v>
      </c>
      <c r="G8" s="4">
        <f>AVERAGE(I6:I20)</f>
        <v>0.26333333333333336</v>
      </c>
      <c r="H8" s="3">
        <v>0.28000000000000003</v>
      </c>
      <c r="I8" s="1">
        <v>0.28999999999999998</v>
      </c>
    </row>
    <row r="9" spans="1:14" x14ac:dyDescent="0.25">
      <c r="A9">
        <v>4</v>
      </c>
      <c r="B9" s="3">
        <v>0.24</v>
      </c>
      <c r="E9" s="2" t="s">
        <v>10</v>
      </c>
      <c r="F9" s="4">
        <f>VARA($B$6:$B$25)</f>
        <v>3.8184210526315813E-4</v>
      </c>
      <c r="G9" s="4">
        <f>VARA($B$6:$B$25)</f>
        <v>3.8184210526315813E-4</v>
      </c>
      <c r="H9" s="3">
        <v>0.25</v>
      </c>
      <c r="I9" s="1">
        <v>0.26</v>
      </c>
    </row>
    <row r="10" spans="1:14" x14ac:dyDescent="0.25">
      <c r="A10">
        <v>5</v>
      </c>
      <c r="B10" s="3">
        <v>0.25</v>
      </c>
      <c r="E10" s="2" t="s">
        <v>11</v>
      </c>
      <c r="F10" s="4">
        <f>VARA(H6:H20)</f>
        <v>6.5428571428571434E-4</v>
      </c>
      <c r="G10" s="4">
        <f>VARA(I6:I20)</f>
        <v>4.5238095238095264E-4</v>
      </c>
      <c r="H10" s="3">
        <v>0.23</v>
      </c>
      <c r="I10" s="1">
        <v>0.24</v>
      </c>
    </row>
    <row r="11" spans="1:14" x14ac:dyDescent="0.25">
      <c r="A11">
        <v>6</v>
      </c>
      <c r="B11" s="3">
        <v>0.22</v>
      </c>
      <c r="E11" s="2" t="s">
        <v>20</v>
      </c>
      <c r="F11" s="11">
        <f>SQRT(F9)</f>
        <v>1.9540780569443948E-2</v>
      </c>
      <c r="G11" s="11">
        <f>SQRT(G9)</f>
        <v>1.9540780569443948E-2</v>
      </c>
      <c r="H11" s="3">
        <v>0.21</v>
      </c>
      <c r="I11" s="1">
        <v>0.22</v>
      </c>
    </row>
    <row r="12" spans="1:14" x14ac:dyDescent="0.25">
      <c r="A12">
        <v>7</v>
      </c>
      <c r="B12" s="3">
        <v>0.2</v>
      </c>
      <c r="E12" s="2" t="s">
        <v>21</v>
      </c>
      <c r="F12" s="11">
        <f>SQRT(F10)</f>
        <v>2.5579009251449014E-2</v>
      </c>
      <c r="G12" s="11">
        <f>SQRT(G10)</f>
        <v>2.1269248984883145E-2</v>
      </c>
      <c r="H12" s="3">
        <v>0.25</v>
      </c>
      <c r="I12" s="1">
        <v>0.27</v>
      </c>
    </row>
    <row r="13" spans="1:14" x14ac:dyDescent="0.25">
      <c r="A13">
        <v>8</v>
      </c>
      <c r="B13" s="3">
        <v>0.24</v>
      </c>
      <c r="E13" s="2" t="s">
        <v>22</v>
      </c>
      <c r="F13" s="4">
        <f>F8-F7</f>
        <v>4.4999999999999485E-3</v>
      </c>
      <c r="G13" s="4">
        <f>G8-G7</f>
        <v>2.1833333333333316E-2</v>
      </c>
      <c r="H13" s="3">
        <v>0.22</v>
      </c>
      <c r="I13" s="1">
        <v>0.24</v>
      </c>
    </row>
    <row r="14" spans="1:14" x14ac:dyDescent="0.25">
      <c r="A14">
        <v>9</v>
      </c>
      <c r="B14" s="3">
        <v>0.25</v>
      </c>
      <c r="H14" s="3">
        <v>0.21</v>
      </c>
      <c r="I14" s="1">
        <v>0.28000000000000003</v>
      </c>
    </row>
    <row r="15" spans="1:14" x14ac:dyDescent="0.25">
      <c r="A15">
        <v>10</v>
      </c>
      <c r="B15" s="3">
        <v>0.27</v>
      </c>
      <c r="H15" s="3">
        <v>0.23</v>
      </c>
      <c r="I15" s="1">
        <v>0.25</v>
      </c>
    </row>
    <row r="16" spans="1:14" x14ac:dyDescent="0.25">
      <c r="A16">
        <v>11</v>
      </c>
      <c r="B16" s="3">
        <v>0.23</v>
      </c>
      <c r="G16" s="5"/>
      <c r="H16" s="3">
        <v>0.24</v>
      </c>
      <c r="I16" s="1">
        <v>0.26</v>
      </c>
    </row>
    <row r="17" spans="1:9" x14ac:dyDescent="0.25">
      <c r="A17">
        <v>12</v>
      </c>
      <c r="B17" s="3">
        <v>0.25</v>
      </c>
      <c r="E17" s="2" t="s">
        <v>12</v>
      </c>
      <c r="F17" s="13">
        <f>F13/SQRT((F9/F5)+F10/F6)</f>
        <v>0.56825088570970739</v>
      </c>
      <c r="G17" s="13">
        <f>G13/SQRT((G9/G5)+G10/G6)</f>
        <v>3.1110947963519142</v>
      </c>
      <c r="H17" s="3">
        <v>0.27</v>
      </c>
      <c r="I17" s="1">
        <v>0.28000000000000003</v>
      </c>
    </row>
    <row r="18" spans="1:9" x14ac:dyDescent="0.25">
      <c r="A18">
        <v>13</v>
      </c>
      <c r="B18" s="3">
        <v>0.24</v>
      </c>
      <c r="G18" s="5"/>
      <c r="H18" s="3">
        <v>0.28999999999999998</v>
      </c>
      <c r="I18" s="1">
        <v>0.28999999999999998</v>
      </c>
    </row>
    <row r="19" spans="1:9" x14ac:dyDescent="0.25">
      <c r="A19">
        <v>14</v>
      </c>
      <c r="B19" s="3">
        <v>0.24</v>
      </c>
      <c r="E19" s="2" t="s">
        <v>13</v>
      </c>
      <c r="F19" s="13">
        <f>(F9/F5+F10/F6)^2/(F9^2/F5^2/(F5-1)+F10^2/F6^2/(F6-1))</f>
        <v>25.358086114693041</v>
      </c>
      <c r="G19" s="13">
        <f>(G9/G5+G10/G6)^2/(G9^2/G5^2/(G5-1)+G10^2/G6^2/(G6-1))</f>
        <v>28.824413184981712</v>
      </c>
      <c r="H19" s="3">
        <v>0.26</v>
      </c>
      <c r="I19" s="1">
        <v>0.27</v>
      </c>
    </row>
    <row r="20" spans="1:9" x14ac:dyDescent="0.25">
      <c r="A20">
        <v>15</v>
      </c>
      <c r="B20" s="3">
        <v>0.25</v>
      </c>
      <c r="E20" s="2" t="s">
        <v>14</v>
      </c>
      <c r="F20">
        <v>0.95</v>
      </c>
      <c r="G20">
        <v>0.95</v>
      </c>
      <c r="H20" s="3">
        <v>0.27</v>
      </c>
      <c r="I20" s="1">
        <v>0.28000000000000003</v>
      </c>
    </row>
    <row r="21" spans="1:9" x14ac:dyDescent="0.25">
      <c r="A21">
        <v>16</v>
      </c>
      <c r="B21" s="3">
        <v>0.28000000000000003</v>
      </c>
      <c r="C21" s="3"/>
      <c r="E21" s="2" t="s">
        <v>15</v>
      </c>
      <c r="F21">
        <v>0.05</v>
      </c>
      <c r="G21">
        <v>0.05</v>
      </c>
    </row>
    <row r="22" spans="1:9" x14ac:dyDescent="0.25">
      <c r="A22">
        <v>17</v>
      </c>
      <c r="B22" s="3">
        <v>0.23</v>
      </c>
      <c r="C22" s="3"/>
      <c r="E22" s="2" t="s">
        <v>16</v>
      </c>
      <c r="F22" s="13">
        <f>_xlfn.T.INV.2T(F21,F19)</f>
        <v>2.0595385527532977</v>
      </c>
      <c r="G22" s="13">
        <f>_xlfn.T.INV.2T(G21,G19)</f>
        <v>2.0484071417952445</v>
      </c>
    </row>
    <row r="23" spans="1:9" x14ac:dyDescent="0.25">
      <c r="A23">
        <v>18</v>
      </c>
      <c r="B23" s="3">
        <v>0.22</v>
      </c>
      <c r="C23" s="3"/>
      <c r="E23" s="2"/>
      <c r="F23" s="7" t="s">
        <v>25</v>
      </c>
      <c r="G23" s="7" t="s">
        <v>25</v>
      </c>
    </row>
    <row r="24" spans="1:9" x14ac:dyDescent="0.25">
      <c r="A24">
        <v>19</v>
      </c>
      <c r="B24" s="3">
        <v>0.24</v>
      </c>
      <c r="C24" s="3"/>
      <c r="D24" t="s">
        <v>23</v>
      </c>
      <c r="E24" s="2" t="s">
        <v>24</v>
      </c>
      <c r="F24" s="15" t="str">
        <f>IF(F17&lt;F22,"NIE", "TAK")</f>
        <v>NIE</v>
      </c>
      <c r="G24" s="15" t="str">
        <f>IF(G17&lt;G22,"NIE", "TAK")</f>
        <v>TAK</v>
      </c>
    </row>
    <row r="25" spans="1:9" x14ac:dyDescent="0.25">
      <c r="A25">
        <v>20</v>
      </c>
      <c r="B25" s="3">
        <v>0.26</v>
      </c>
      <c r="C25" s="3"/>
      <c r="D25" t="s">
        <v>28</v>
      </c>
      <c r="G25" s="13">
        <f>_xlfn.T.INV(G20,G19)</f>
        <v>1.7011309342659309</v>
      </c>
    </row>
    <row r="26" spans="1:9" x14ac:dyDescent="0.25">
      <c r="D26" t="s">
        <v>26</v>
      </c>
      <c r="E26" s="16" t="s">
        <v>27</v>
      </c>
      <c r="G26" s="14" t="str">
        <f>IF(G17&gt;G25, "NIE", "TAK")</f>
        <v>NIE</v>
      </c>
    </row>
  </sheetData>
  <mergeCells count="3">
    <mergeCell ref="A1:F1"/>
    <mergeCell ref="H4:I4"/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0BAB-C4ED-4456-9406-2023D1537FBA}">
  <dimension ref="A1:P101"/>
  <sheetViews>
    <sheetView tabSelected="1" workbookViewId="0">
      <selection activeCell="A2" sqref="A2"/>
    </sheetView>
  </sheetViews>
  <sheetFormatPr defaultRowHeight="15" x14ac:dyDescent="0.25"/>
  <cols>
    <col min="4" max="4" width="17.7109375" bestFit="1" customWidth="1"/>
    <col min="8" max="8" width="9.85546875" bestFit="1" customWidth="1"/>
  </cols>
  <sheetData>
    <row r="1" spans="1:16" x14ac:dyDescent="0.25">
      <c r="A1" t="s">
        <v>29</v>
      </c>
      <c r="C1" t="s">
        <v>30</v>
      </c>
      <c r="D1" s="19" t="s">
        <v>33</v>
      </c>
      <c r="E1">
        <v>10</v>
      </c>
      <c r="G1" t="s">
        <v>36</v>
      </c>
      <c r="H1" t="s">
        <v>37</v>
      </c>
      <c r="I1" t="s">
        <v>38</v>
      </c>
      <c r="L1" t="s">
        <v>39</v>
      </c>
      <c r="M1" t="s">
        <v>42</v>
      </c>
      <c r="O1" t="s">
        <v>44</v>
      </c>
      <c r="P1" s="18">
        <f ca="1">SUM(O3:O13)</f>
        <v>18.513871391663265</v>
      </c>
    </row>
    <row r="2" spans="1:16" x14ac:dyDescent="0.25">
      <c r="A2" s="17">
        <f ca="1">RAND()*100</f>
        <v>17.448532305962761</v>
      </c>
      <c r="C2">
        <f ca="1">COUNT(A:A)</f>
        <v>100</v>
      </c>
      <c r="J2" t="s">
        <v>40</v>
      </c>
      <c r="L2" t="s">
        <v>41</v>
      </c>
      <c r="M2" t="s">
        <v>43</v>
      </c>
    </row>
    <row r="3" spans="1:16" x14ac:dyDescent="0.25">
      <c r="A3" s="17">
        <f t="shared" ref="A3:A66" ca="1" si="0">RAND()*100</f>
        <v>17.720921028769542</v>
      </c>
      <c r="C3" t="s">
        <v>32</v>
      </c>
      <c r="E3" t="s">
        <v>34</v>
      </c>
      <c r="F3">
        <v>100</v>
      </c>
      <c r="G3">
        <v>105</v>
      </c>
      <c r="H3" cm="1">
        <f t="array" aca="1" ref="H3:H14" ca="1">FREQUENCY(A2:A101,G3:G13)</f>
        <v>3</v>
      </c>
      <c r="I3">
        <f ca="1">H3/100</f>
        <v>0.03</v>
      </c>
      <c r="J3">
        <f ca="1">I3*$C$2</f>
        <v>3</v>
      </c>
      <c r="L3" s="13">
        <f ca="1">_xlfn.NORM.DIST(G3,$C$4,$C$6,1)-NORMDIST(G4,$C$4,$C$6,1)</f>
        <v>2.3216233819717935E-2</v>
      </c>
      <c r="M3" s="13">
        <f ca="1">L3*$C$2</f>
        <v>2.3216233819717935</v>
      </c>
      <c r="O3">
        <f ca="1">(H3-M3)^2/M3</f>
        <v>0.19822114106058666</v>
      </c>
    </row>
    <row r="4" spans="1:16" x14ac:dyDescent="0.25">
      <c r="A4" s="17">
        <f t="shared" ca="1" si="0"/>
        <v>15.349726037997991</v>
      </c>
      <c r="C4" s="18">
        <f ca="1">AVERAGE(A:A)</f>
        <v>46.550366815776378</v>
      </c>
      <c r="E4" s="17">
        <f ca="1">MAX(A:A)</f>
        <v>99.783526711176123</v>
      </c>
      <c r="F4">
        <v>90</v>
      </c>
      <c r="G4">
        <v>95</v>
      </c>
      <c r="H4">
        <f ca="1"/>
        <v>9</v>
      </c>
      <c r="I4">
        <f t="shared" ref="I4:I13" ca="1" si="1">H4/100</f>
        <v>0.09</v>
      </c>
      <c r="J4">
        <f t="shared" ref="J4:J13" ca="1" si="2">I4*$C$2</f>
        <v>9</v>
      </c>
      <c r="L4" s="13">
        <f t="shared" ref="L4:L13" ca="1" si="3">_xlfn.NORM.DIST(G4,$C$4,$C$6,1)-NORMDIST(G5,$C$4,$C$6,1)</f>
        <v>4.2917276691041284E-2</v>
      </c>
      <c r="M4" s="13">
        <f t="shared" ref="M4:M13" ca="1" si="4">L4*$C$2</f>
        <v>4.2917276691041284</v>
      </c>
      <c r="O4">
        <f ca="1">(H4-M4)^2/M4</f>
        <v>5.1652458056610664</v>
      </c>
    </row>
    <row r="5" spans="1:16" x14ac:dyDescent="0.25">
      <c r="A5" s="17">
        <f t="shared" ca="1" si="0"/>
        <v>32.721586798273869</v>
      </c>
      <c r="C5" t="s">
        <v>31</v>
      </c>
      <c r="E5" t="s">
        <v>35</v>
      </c>
      <c r="F5">
        <v>80</v>
      </c>
      <c r="G5">
        <v>85</v>
      </c>
      <c r="H5">
        <f ca="1"/>
        <v>8</v>
      </c>
      <c r="I5">
        <f t="shared" ca="1" si="1"/>
        <v>0.08</v>
      </c>
      <c r="J5">
        <f t="shared" ca="1" si="2"/>
        <v>8</v>
      </c>
      <c r="L5" s="13">
        <f t="shared" ca="1" si="3"/>
        <v>6.988619866661272E-2</v>
      </c>
      <c r="M5" s="13">
        <f t="shared" ca="1" si="4"/>
        <v>6.9886198666612724</v>
      </c>
      <c r="O5">
        <f ca="1">(H5-M5)^2/M5</f>
        <v>0.14636506114631975</v>
      </c>
    </row>
    <row r="6" spans="1:16" x14ac:dyDescent="0.25">
      <c r="A6" s="17">
        <f t="shared" ca="1" si="0"/>
        <v>33.541819079367272</v>
      </c>
      <c r="C6" s="18">
        <f ca="1">_xlfn.STDEV.S(A:A)</f>
        <v>27.932172362282703</v>
      </c>
      <c r="E6" s="17">
        <f ca="1">MIN(A:A)</f>
        <v>2.1659986935999465</v>
      </c>
      <c r="F6">
        <v>70</v>
      </c>
      <c r="G6">
        <v>75</v>
      </c>
      <c r="H6">
        <f ca="1"/>
        <v>11</v>
      </c>
      <c r="I6">
        <f t="shared" ca="1" si="1"/>
        <v>0.11</v>
      </c>
      <c r="J6">
        <f t="shared" ca="1" si="2"/>
        <v>11</v>
      </c>
      <c r="L6" s="13">
        <f t="shared" ca="1" si="3"/>
        <v>0.10024741725615516</v>
      </c>
      <c r="M6" s="13">
        <f t="shared" ca="1" si="4"/>
        <v>10.024741725615517</v>
      </c>
      <c r="O6">
        <f ca="1">(H6-M6)^2/M6</f>
        <v>9.4878125321178883E-2</v>
      </c>
    </row>
    <row r="7" spans="1:16" x14ac:dyDescent="0.25">
      <c r="A7" s="17">
        <f t="shared" ca="1" si="0"/>
        <v>10.654504350177829</v>
      </c>
      <c r="F7">
        <v>60</v>
      </c>
      <c r="G7">
        <v>65</v>
      </c>
      <c r="H7">
        <f ca="1"/>
        <v>8</v>
      </c>
      <c r="I7">
        <f t="shared" ca="1" si="1"/>
        <v>0.08</v>
      </c>
      <c r="J7">
        <f t="shared" ca="1" si="2"/>
        <v>8</v>
      </c>
      <c r="L7" s="13">
        <f t="shared" ca="1" si="3"/>
        <v>0.12667187286617831</v>
      </c>
      <c r="M7" s="13">
        <f t="shared" ca="1" si="4"/>
        <v>12.667187286617832</v>
      </c>
      <c r="O7">
        <f ca="1">(H7-M7)^2/M7</f>
        <v>1.7196112029842052</v>
      </c>
    </row>
    <row r="8" spans="1:16" x14ac:dyDescent="0.25">
      <c r="A8" s="17">
        <f t="shared" ca="1" si="0"/>
        <v>60.795436738891205</v>
      </c>
      <c r="F8">
        <v>50</v>
      </c>
      <c r="G8">
        <v>55</v>
      </c>
      <c r="H8">
        <f ca="1"/>
        <v>8</v>
      </c>
      <c r="I8">
        <f t="shared" ca="1" si="1"/>
        <v>0.08</v>
      </c>
      <c r="J8">
        <f t="shared" ca="1" si="2"/>
        <v>8</v>
      </c>
      <c r="L8" s="13">
        <f t="shared" ca="1" si="3"/>
        <v>0.14099840081006054</v>
      </c>
      <c r="M8" s="13">
        <f t="shared" ca="1" si="4"/>
        <v>14.099840081006054</v>
      </c>
      <c r="O8">
        <f ca="1">(H8-M8)^2/M8</f>
        <v>2.6388986541748825</v>
      </c>
    </row>
    <row r="9" spans="1:16" x14ac:dyDescent="0.25">
      <c r="A9" s="17">
        <f t="shared" ca="1" si="0"/>
        <v>11.002347704132209</v>
      </c>
      <c r="F9">
        <v>40</v>
      </c>
      <c r="G9">
        <v>45</v>
      </c>
      <c r="H9">
        <f ca="1"/>
        <v>14</v>
      </c>
      <c r="I9">
        <f t="shared" ca="1" si="1"/>
        <v>0.14000000000000001</v>
      </c>
      <c r="J9">
        <f t="shared" ca="1" si="2"/>
        <v>14.000000000000002</v>
      </c>
      <c r="L9" s="13">
        <f t="shared" ca="1" si="3"/>
        <v>0.13825345454375326</v>
      </c>
      <c r="M9" s="13">
        <f t="shared" ca="1" si="4"/>
        <v>13.825345454375327</v>
      </c>
      <c r="O9">
        <f ca="1">(H9-M9)^2/M9</f>
        <v>2.2063976924140598E-3</v>
      </c>
    </row>
    <row r="10" spans="1:16" x14ac:dyDescent="0.25">
      <c r="A10" s="17">
        <f t="shared" ca="1" si="0"/>
        <v>83.965390061183157</v>
      </c>
      <c r="F10">
        <v>30</v>
      </c>
      <c r="G10">
        <v>35</v>
      </c>
      <c r="H10">
        <f ca="1"/>
        <v>10</v>
      </c>
      <c r="I10">
        <f t="shared" ca="1" si="1"/>
        <v>0.1</v>
      </c>
      <c r="J10">
        <f t="shared" ca="1" si="2"/>
        <v>10</v>
      </c>
      <c r="L10" s="13">
        <f t="shared" ca="1" si="3"/>
        <v>0.11941680761116552</v>
      </c>
      <c r="M10" s="13">
        <f t="shared" ca="1" si="4"/>
        <v>11.941680761116553</v>
      </c>
      <c r="O10">
        <f ca="1">(H10-M10)^2/M10</f>
        <v>0.31571135198707551</v>
      </c>
    </row>
    <row r="11" spans="1:16" x14ac:dyDescent="0.25">
      <c r="A11" s="17">
        <f t="shared" ca="1" si="0"/>
        <v>27.049082197386586</v>
      </c>
      <c r="F11">
        <v>20</v>
      </c>
      <c r="G11">
        <v>25</v>
      </c>
      <c r="H11">
        <f ca="1"/>
        <v>15</v>
      </c>
      <c r="I11">
        <f t="shared" ca="1" si="1"/>
        <v>0.15</v>
      </c>
      <c r="J11">
        <f t="shared" ca="1" si="2"/>
        <v>15</v>
      </c>
      <c r="L11" s="13">
        <f t="shared" ca="1" si="3"/>
        <v>9.0861828189189031E-2</v>
      </c>
      <c r="M11" s="13">
        <f t="shared" ca="1" si="4"/>
        <v>9.0861828189189033</v>
      </c>
      <c r="O11">
        <f ca="1">(H11-M11)^2/M11</f>
        <v>3.8490567874586494</v>
      </c>
    </row>
    <row r="12" spans="1:16" x14ac:dyDescent="0.25">
      <c r="A12" s="17">
        <f t="shared" ca="1" si="0"/>
        <v>11.013137118830352</v>
      </c>
      <c r="C12" t="s">
        <v>45</v>
      </c>
      <c r="D12">
        <f ca="1">COUNT(O3:O13)</f>
        <v>11</v>
      </c>
      <c r="F12">
        <v>10</v>
      </c>
      <c r="G12">
        <v>15</v>
      </c>
      <c r="H12">
        <f ca="1"/>
        <v>11</v>
      </c>
      <c r="I12">
        <f t="shared" ca="1" si="1"/>
        <v>0.11</v>
      </c>
      <c r="J12">
        <f t="shared" ca="1" si="2"/>
        <v>11</v>
      </c>
      <c r="L12" s="13">
        <f t="shared" ca="1" si="3"/>
        <v>6.0900655705592707E-2</v>
      </c>
      <c r="M12" s="13">
        <f t="shared" ca="1" si="4"/>
        <v>6.090065570559271</v>
      </c>
      <c r="O12">
        <f ca="1">(H12-M12)^2/M12</f>
        <v>3.9584887587989614</v>
      </c>
    </row>
    <row r="13" spans="1:16" x14ac:dyDescent="0.25">
      <c r="A13" s="17">
        <f t="shared" ca="1" si="0"/>
        <v>15.360017265412651</v>
      </c>
      <c r="C13" t="s">
        <v>48</v>
      </c>
      <c r="D13">
        <v>0.95</v>
      </c>
      <c r="F13">
        <v>0</v>
      </c>
      <c r="G13">
        <v>5</v>
      </c>
      <c r="H13">
        <f ca="1"/>
        <v>3</v>
      </c>
      <c r="I13">
        <f t="shared" ca="1" si="1"/>
        <v>0.03</v>
      </c>
      <c r="J13">
        <f t="shared" ca="1" si="2"/>
        <v>3</v>
      </c>
      <c r="L13" s="13">
        <f t="shared" ca="1" si="3"/>
        <v>2.0633505852842106E-2</v>
      </c>
      <c r="M13" s="13">
        <f t="shared" ca="1" si="4"/>
        <v>2.0633505852842107</v>
      </c>
      <c r="O13">
        <f ca="1">(H13-M13)^2/M13</f>
        <v>0.42518810537792717</v>
      </c>
    </row>
    <row r="14" spans="1:16" x14ac:dyDescent="0.25">
      <c r="A14" s="17">
        <f t="shared" ca="1" si="0"/>
        <v>19.368696649447802</v>
      </c>
      <c r="H14">
        <f ca="1"/>
        <v>0</v>
      </c>
    </row>
    <row r="15" spans="1:16" x14ac:dyDescent="0.25">
      <c r="A15" s="17">
        <f t="shared" ca="1" si="0"/>
        <v>11.72714139076354</v>
      </c>
      <c r="C15" t="s">
        <v>46</v>
      </c>
      <c r="D15" s="18">
        <f ca="1">_xlfn.CHISQ.INV(D13,D12)</f>
        <v>19.675137572682495</v>
      </c>
    </row>
    <row r="16" spans="1:16" x14ac:dyDescent="0.25">
      <c r="A16" s="17">
        <f t="shared" ca="1" si="0"/>
        <v>90.598056622568691</v>
      </c>
      <c r="J16">
        <f ca="1">SUM(J3:J13)/2</f>
        <v>50</v>
      </c>
    </row>
    <row r="17" spans="1:4" x14ac:dyDescent="0.25">
      <c r="A17" s="17">
        <f t="shared" ca="1" si="0"/>
        <v>73.939218149183844</v>
      </c>
      <c r="C17" t="s">
        <v>23</v>
      </c>
      <c r="D17" t="s">
        <v>47</v>
      </c>
    </row>
    <row r="18" spans="1:4" x14ac:dyDescent="0.25">
      <c r="A18" s="17">
        <f t="shared" ca="1" si="0"/>
        <v>60.136617478685892</v>
      </c>
      <c r="D18" s="20" t="str">
        <f ca="1">IF(P1&lt;D15, "NIE", "TAK")</f>
        <v>NIE</v>
      </c>
    </row>
    <row r="19" spans="1:4" x14ac:dyDescent="0.25">
      <c r="A19" s="17">
        <f t="shared" ca="1" si="0"/>
        <v>4.8891083856631212</v>
      </c>
    </row>
    <row r="20" spans="1:4" x14ac:dyDescent="0.25">
      <c r="A20" s="17">
        <f t="shared" ca="1" si="0"/>
        <v>43.800932573557162</v>
      </c>
    </row>
    <row r="21" spans="1:4" x14ac:dyDescent="0.25">
      <c r="A21" s="17">
        <f t="shared" ca="1" si="0"/>
        <v>12.026121305881077</v>
      </c>
    </row>
    <row r="22" spans="1:4" x14ac:dyDescent="0.25">
      <c r="A22" s="17">
        <f t="shared" ca="1" si="0"/>
        <v>39.317139607101637</v>
      </c>
    </row>
    <row r="23" spans="1:4" x14ac:dyDescent="0.25">
      <c r="A23" s="17">
        <f t="shared" ca="1" si="0"/>
        <v>88.401118804642167</v>
      </c>
    </row>
    <row r="24" spans="1:4" x14ac:dyDescent="0.25">
      <c r="A24" s="17">
        <f t="shared" ca="1" si="0"/>
        <v>44.99115616403693</v>
      </c>
    </row>
    <row r="25" spans="1:4" x14ac:dyDescent="0.25">
      <c r="A25" s="17">
        <f t="shared" ca="1" si="0"/>
        <v>58.003737536385323</v>
      </c>
    </row>
    <row r="26" spans="1:4" x14ac:dyDescent="0.25">
      <c r="A26" s="17">
        <f t="shared" ca="1" si="0"/>
        <v>99.783526711176123</v>
      </c>
    </row>
    <row r="27" spans="1:4" x14ac:dyDescent="0.25">
      <c r="A27" s="17">
        <f t="shared" ca="1" si="0"/>
        <v>27.948321518710053</v>
      </c>
    </row>
    <row r="28" spans="1:4" x14ac:dyDescent="0.25">
      <c r="A28" s="17">
        <f t="shared" ca="1" si="0"/>
        <v>91.916244104670142</v>
      </c>
    </row>
    <row r="29" spans="1:4" x14ac:dyDescent="0.25">
      <c r="A29" s="17">
        <f t="shared" ca="1" si="0"/>
        <v>8.5688020588661438</v>
      </c>
    </row>
    <row r="30" spans="1:4" x14ac:dyDescent="0.25">
      <c r="A30" s="17">
        <f t="shared" ca="1" si="0"/>
        <v>51.11695624834347</v>
      </c>
    </row>
    <row r="31" spans="1:4" x14ac:dyDescent="0.25">
      <c r="A31" s="17">
        <f t="shared" ca="1" si="0"/>
        <v>51.389096422504252</v>
      </c>
    </row>
    <row r="32" spans="1:4" x14ac:dyDescent="0.25">
      <c r="A32" s="17">
        <f t="shared" ca="1" si="0"/>
        <v>57.969146902802983</v>
      </c>
    </row>
    <row r="33" spans="1:1" x14ac:dyDescent="0.25">
      <c r="A33" s="17">
        <f t="shared" ca="1" si="0"/>
        <v>34.332579077363711</v>
      </c>
    </row>
    <row r="34" spans="1:1" x14ac:dyDescent="0.25">
      <c r="A34" s="17">
        <f t="shared" ca="1" si="0"/>
        <v>93.039407486565054</v>
      </c>
    </row>
    <row r="35" spans="1:1" x14ac:dyDescent="0.25">
      <c r="A35" s="17">
        <f t="shared" ca="1" si="0"/>
        <v>47.333991843124487</v>
      </c>
    </row>
    <row r="36" spans="1:1" x14ac:dyDescent="0.25">
      <c r="A36" s="17">
        <f t="shared" ca="1" si="0"/>
        <v>35.8695463978814</v>
      </c>
    </row>
    <row r="37" spans="1:1" x14ac:dyDescent="0.25">
      <c r="A37" s="17">
        <f t="shared" ca="1" si="0"/>
        <v>77.909471669587063</v>
      </c>
    </row>
    <row r="38" spans="1:1" x14ac:dyDescent="0.25">
      <c r="A38" s="17">
        <f t="shared" ca="1" si="0"/>
        <v>2.1659986935999465</v>
      </c>
    </row>
    <row r="39" spans="1:1" x14ac:dyDescent="0.25">
      <c r="A39" s="17">
        <f t="shared" ca="1" si="0"/>
        <v>97.84152760920513</v>
      </c>
    </row>
    <row r="40" spans="1:1" x14ac:dyDescent="0.25">
      <c r="A40" s="17">
        <f t="shared" ca="1" si="0"/>
        <v>21.866701073520268</v>
      </c>
    </row>
    <row r="41" spans="1:1" x14ac:dyDescent="0.25">
      <c r="A41" s="17">
        <f t="shared" ca="1" si="0"/>
        <v>5.4913559346990715</v>
      </c>
    </row>
    <row r="42" spans="1:1" x14ac:dyDescent="0.25">
      <c r="A42" s="17">
        <f t="shared" ca="1" si="0"/>
        <v>81.884331754184615</v>
      </c>
    </row>
    <row r="43" spans="1:1" x14ac:dyDescent="0.25">
      <c r="A43" s="17">
        <f t="shared" ca="1" si="0"/>
        <v>73.897946606361913</v>
      </c>
    </row>
    <row r="44" spans="1:1" x14ac:dyDescent="0.25">
      <c r="A44" s="17">
        <f t="shared" ca="1" si="0"/>
        <v>46.512476571404449</v>
      </c>
    </row>
    <row r="45" spans="1:1" x14ac:dyDescent="0.25">
      <c r="A45" s="17">
        <f t="shared" ca="1" si="0"/>
        <v>86.454039368594863</v>
      </c>
    </row>
    <row r="46" spans="1:1" x14ac:dyDescent="0.25">
      <c r="A46" s="17">
        <f t="shared" ca="1" si="0"/>
        <v>20.715887575385928</v>
      </c>
    </row>
    <row r="47" spans="1:1" x14ac:dyDescent="0.25">
      <c r="A47" s="17">
        <f t="shared" ca="1" si="0"/>
        <v>56.098502253368146</v>
      </c>
    </row>
    <row r="48" spans="1:1" x14ac:dyDescent="0.25">
      <c r="A48" s="17">
        <f t="shared" ca="1" si="0"/>
        <v>64.193813884443244</v>
      </c>
    </row>
    <row r="49" spans="1:1" x14ac:dyDescent="0.25">
      <c r="A49" s="17">
        <f t="shared" ca="1" si="0"/>
        <v>25.742581696221968</v>
      </c>
    </row>
    <row r="50" spans="1:1" x14ac:dyDescent="0.25">
      <c r="A50" s="17">
        <f t="shared" ca="1" si="0"/>
        <v>66.505699490196605</v>
      </c>
    </row>
    <row r="51" spans="1:1" x14ac:dyDescent="0.25">
      <c r="A51" s="17">
        <f t="shared" ca="1" si="0"/>
        <v>89.067466314252158</v>
      </c>
    </row>
    <row r="52" spans="1:1" x14ac:dyDescent="0.25">
      <c r="A52" s="17">
        <f t="shared" ca="1" si="0"/>
        <v>68.093995311977295</v>
      </c>
    </row>
    <row r="53" spans="1:1" x14ac:dyDescent="0.25">
      <c r="A53" s="17">
        <f t="shared" ca="1" si="0"/>
        <v>15.508097559589107</v>
      </c>
    </row>
    <row r="54" spans="1:1" x14ac:dyDescent="0.25">
      <c r="A54" s="17">
        <f t="shared" ca="1" si="0"/>
        <v>75.171981949709803</v>
      </c>
    </row>
    <row r="55" spans="1:1" x14ac:dyDescent="0.25">
      <c r="A55" s="17">
        <f t="shared" ca="1" si="0"/>
        <v>38.228367067664507</v>
      </c>
    </row>
    <row r="56" spans="1:1" x14ac:dyDescent="0.25">
      <c r="A56" s="17">
        <f t="shared" ca="1" si="0"/>
        <v>4.6062668781484906</v>
      </c>
    </row>
    <row r="57" spans="1:1" x14ac:dyDescent="0.25">
      <c r="A57" s="17">
        <f t="shared" ca="1" si="0"/>
        <v>44.2591885287124</v>
      </c>
    </row>
    <row r="58" spans="1:1" x14ac:dyDescent="0.25">
      <c r="A58" s="17">
        <f t="shared" ca="1" si="0"/>
        <v>40.037396867558328</v>
      </c>
    </row>
    <row r="59" spans="1:1" x14ac:dyDescent="0.25">
      <c r="A59" s="17">
        <f t="shared" ca="1" si="0"/>
        <v>81.392893525933928</v>
      </c>
    </row>
    <row r="60" spans="1:1" x14ac:dyDescent="0.25">
      <c r="A60" s="17">
        <f t="shared" ca="1" si="0"/>
        <v>5.9616275404544172</v>
      </c>
    </row>
    <row r="61" spans="1:1" x14ac:dyDescent="0.25">
      <c r="A61" s="17">
        <f t="shared" ca="1" si="0"/>
        <v>49.785730781521018</v>
      </c>
    </row>
    <row r="62" spans="1:1" x14ac:dyDescent="0.25">
      <c r="A62" s="17">
        <f t="shared" ca="1" si="0"/>
        <v>13.092336710333896</v>
      </c>
    </row>
    <row r="63" spans="1:1" x14ac:dyDescent="0.25">
      <c r="A63" s="17">
        <f t="shared" ca="1" si="0"/>
        <v>39.419422561644282</v>
      </c>
    </row>
    <row r="64" spans="1:1" x14ac:dyDescent="0.25">
      <c r="A64" s="17">
        <f t="shared" ca="1" si="0"/>
        <v>65.055246248535994</v>
      </c>
    </row>
    <row r="65" spans="1:1" x14ac:dyDescent="0.25">
      <c r="A65" s="17">
        <f t="shared" ca="1" si="0"/>
        <v>65.513906205834729</v>
      </c>
    </row>
    <row r="66" spans="1:1" x14ac:dyDescent="0.25">
      <c r="A66" s="17">
        <f t="shared" ca="1" si="0"/>
        <v>40.312045393062043</v>
      </c>
    </row>
    <row r="67" spans="1:1" x14ac:dyDescent="0.25">
      <c r="A67" s="17">
        <f t="shared" ref="A67:A101" ca="1" si="5">RAND()*100</f>
        <v>15.431193305943825</v>
      </c>
    </row>
    <row r="68" spans="1:1" x14ac:dyDescent="0.25">
      <c r="A68" s="17">
        <f t="shared" ca="1" si="5"/>
        <v>20.996483317904747</v>
      </c>
    </row>
    <row r="69" spans="1:1" x14ac:dyDescent="0.25">
      <c r="A69" s="17">
        <f t="shared" ca="1" si="5"/>
        <v>17.509514239576042</v>
      </c>
    </row>
    <row r="70" spans="1:1" x14ac:dyDescent="0.25">
      <c r="A70" s="17">
        <f t="shared" ca="1" si="5"/>
        <v>25.6783910535469</v>
      </c>
    </row>
    <row r="71" spans="1:1" x14ac:dyDescent="0.25">
      <c r="A71" s="17">
        <f t="shared" ca="1" si="5"/>
        <v>31.145896972118859</v>
      </c>
    </row>
    <row r="72" spans="1:1" x14ac:dyDescent="0.25">
      <c r="A72" s="17">
        <f t="shared" ca="1" si="5"/>
        <v>95.648069661851338</v>
      </c>
    </row>
    <row r="73" spans="1:1" x14ac:dyDescent="0.25">
      <c r="A73" s="17">
        <f t="shared" ca="1" si="5"/>
        <v>53.921961920382223</v>
      </c>
    </row>
    <row r="74" spans="1:1" x14ac:dyDescent="0.25">
      <c r="A74" s="17">
        <f t="shared" ca="1" si="5"/>
        <v>69.825037198126864</v>
      </c>
    </row>
    <row r="75" spans="1:1" x14ac:dyDescent="0.25">
      <c r="A75" s="17">
        <f t="shared" ca="1" si="5"/>
        <v>5.775150801919871</v>
      </c>
    </row>
    <row r="76" spans="1:1" x14ac:dyDescent="0.25">
      <c r="A76" s="17">
        <f t="shared" ca="1" si="5"/>
        <v>70.249245957174935</v>
      </c>
    </row>
    <row r="77" spans="1:1" x14ac:dyDescent="0.25">
      <c r="A77" s="17">
        <f t="shared" ca="1" si="5"/>
        <v>82.611545075032694</v>
      </c>
    </row>
    <row r="78" spans="1:1" x14ac:dyDescent="0.25">
      <c r="A78" s="17">
        <f t="shared" ca="1" si="5"/>
        <v>55.925679337687086</v>
      </c>
    </row>
    <row r="79" spans="1:1" x14ac:dyDescent="0.25">
      <c r="A79" s="17">
        <f t="shared" ca="1" si="5"/>
        <v>39.899990480645577</v>
      </c>
    </row>
    <row r="80" spans="1:1" x14ac:dyDescent="0.25">
      <c r="A80" s="17">
        <f t="shared" ca="1" si="5"/>
        <v>27.497161031164385</v>
      </c>
    </row>
    <row r="81" spans="1:1" x14ac:dyDescent="0.25">
      <c r="A81" s="17">
        <f t="shared" ca="1" si="5"/>
        <v>94.285826528846357</v>
      </c>
    </row>
    <row r="82" spans="1:1" x14ac:dyDescent="0.25">
      <c r="A82" s="17">
        <f t="shared" ca="1" si="5"/>
        <v>65.75113558618915</v>
      </c>
    </row>
    <row r="83" spans="1:1" x14ac:dyDescent="0.25">
      <c r="A83" s="17">
        <f t="shared" ca="1" si="5"/>
        <v>24.464574318073083</v>
      </c>
    </row>
    <row r="84" spans="1:1" x14ac:dyDescent="0.25">
      <c r="A84" s="17">
        <f t="shared" ca="1" si="5"/>
        <v>75.699459372120302</v>
      </c>
    </row>
    <row r="85" spans="1:1" x14ac:dyDescent="0.25">
      <c r="A85" s="17">
        <f t="shared" ca="1" si="5"/>
        <v>43.242197925021294</v>
      </c>
    </row>
    <row r="86" spans="1:1" x14ac:dyDescent="0.25">
      <c r="A86" s="17">
        <f t="shared" ca="1" si="5"/>
        <v>83.449522554116555</v>
      </c>
    </row>
    <row r="87" spans="1:1" x14ac:dyDescent="0.25">
      <c r="A87" s="17">
        <f t="shared" ca="1" si="5"/>
        <v>67.731743045720478</v>
      </c>
    </row>
    <row r="88" spans="1:1" x14ac:dyDescent="0.25">
      <c r="A88" s="17">
        <f t="shared" ca="1" si="5"/>
        <v>16.511265338873404</v>
      </c>
    </row>
    <row r="89" spans="1:1" x14ac:dyDescent="0.25">
      <c r="A89" s="17">
        <f t="shared" ca="1" si="5"/>
        <v>19.377254662626619</v>
      </c>
    </row>
    <row r="90" spans="1:1" x14ac:dyDescent="0.25">
      <c r="A90" s="17">
        <f t="shared" ca="1" si="5"/>
        <v>67.449071222412798</v>
      </c>
    </row>
    <row r="91" spans="1:1" x14ac:dyDescent="0.25">
      <c r="A91" s="17">
        <f t="shared" ca="1" si="5"/>
        <v>31.803911067185396</v>
      </c>
    </row>
    <row r="92" spans="1:1" x14ac:dyDescent="0.25">
      <c r="A92" s="17">
        <f t="shared" ca="1" si="5"/>
        <v>11.68768568286831</v>
      </c>
    </row>
    <row r="93" spans="1:1" x14ac:dyDescent="0.25">
      <c r="A93" s="17">
        <f t="shared" ca="1" si="5"/>
        <v>53.549268501619927</v>
      </c>
    </row>
    <row r="94" spans="1:1" x14ac:dyDescent="0.25">
      <c r="A94" s="17">
        <f t="shared" ca="1" si="5"/>
        <v>22.926063995315538</v>
      </c>
    </row>
    <row r="95" spans="1:1" x14ac:dyDescent="0.25">
      <c r="A95" s="17">
        <f t="shared" ca="1" si="5"/>
        <v>48.667042877496201</v>
      </c>
    </row>
    <row r="96" spans="1:1" x14ac:dyDescent="0.25">
      <c r="A96" s="17">
        <f t="shared" ca="1" si="5"/>
        <v>90.431823490793448</v>
      </c>
    </row>
    <row r="97" spans="1:1" x14ac:dyDescent="0.25">
      <c r="A97" s="17">
        <f t="shared" ca="1" si="5"/>
        <v>41.761164591248345</v>
      </c>
    </row>
    <row r="98" spans="1:1" x14ac:dyDescent="0.25">
      <c r="A98" s="17">
        <f t="shared" ca="1" si="5"/>
        <v>91.701537063940435</v>
      </c>
    </row>
    <row r="99" spans="1:1" x14ac:dyDescent="0.25">
      <c r="A99" s="17">
        <f t="shared" ca="1" si="5"/>
        <v>40.048706347513438</v>
      </c>
    </row>
    <row r="100" spans="1:1" x14ac:dyDescent="0.25">
      <c r="A100" s="17">
        <f t="shared" ca="1" si="5"/>
        <v>43.66848000211516</v>
      </c>
    </row>
    <row r="101" spans="1:1" x14ac:dyDescent="0.25">
      <c r="A101" s="17">
        <f t="shared" ca="1" si="5"/>
        <v>62.838159298451004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65DCCE5EFD1B45ADE99378AF6141CB" ma:contentTypeVersion="2" ma:contentTypeDescription="Utwórz nowy dokument." ma:contentTypeScope="" ma:versionID="fd7658a5e71ab1c77b1b263ef9eb6d7c">
  <xsd:schema xmlns:xsd="http://www.w3.org/2001/XMLSchema" xmlns:xs="http://www.w3.org/2001/XMLSchema" xmlns:p="http://schemas.microsoft.com/office/2006/metadata/properties" xmlns:ns2="4206e348-844c-4eb7-82c5-541a25e6bf4a" targetNamespace="http://schemas.microsoft.com/office/2006/metadata/properties" ma:root="true" ma:fieldsID="f2705bf8d920d2386412fe7c1af55790" ns2:_="">
    <xsd:import namespace="4206e348-844c-4eb7-82c5-541a25e6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e348-844c-4eb7-82c5-541a25e6b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9E4F59-4511-4A0E-95A3-D4612059A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BD8964-30BC-4D80-B968-3C15FA5447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AE79A-E43F-4E3A-9DD8-83390C480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6e348-844c-4eb7-82c5-541a25e6b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Czas_reakcji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Necki</dc:creator>
  <cp:lastModifiedBy>Przemysław Ryś</cp:lastModifiedBy>
  <dcterms:created xsi:type="dcterms:W3CDTF">2020-06-02T07:36:40Z</dcterms:created>
  <dcterms:modified xsi:type="dcterms:W3CDTF">2021-05-19T15:57:54Z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0x0101006E65DCCE5EFD1B45ADE99378AF6141CB</vt:lpwstr>
  </property>
</Properties>
</file>