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cience\Fizyka Techniczna\5 semestr\Układy elektroniczne\Laboratoria\cw 1\"/>
    </mc:Choice>
  </mc:AlternateContent>
  <xr:revisionPtr revIDLastSave="0" documentId="13_ncr:1_{57A20881-366D-41A4-9598-978E8D202C3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D34" i="1"/>
  <c r="D33" i="1"/>
  <c r="D32" i="1"/>
  <c r="E22" i="1"/>
  <c r="E23" i="1"/>
  <c r="E24" i="1"/>
  <c r="E25" i="1"/>
  <c r="E26" i="1"/>
  <c r="E27" i="1"/>
  <c r="E28" i="1"/>
  <c r="E29" i="1"/>
  <c r="E21" i="1"/>
  <c r="G29" i="1"/>
  <c r="G28" i="1"/>
  <c r="G27" i="1"/>
  <c r="G26" i="1"/>
  <c r="G25" i="1"/>
  <c r="G24" i="1"/>
  <c r="G23" i="1"/>
  <c r="G22" i="1"/>
  <c r="C29" i="1"/>
  <c r="C27" i="1"/>
  <c r="C28" i="1"/>
  <c r="C25" i="1"/>
  <c r="C26" i="1"/>
  <c r="C24" i="1"/>
  <c r="C23" i="1"/>
  <c r="C19" i="1"/>
  <c r="D16" i="1"/>
  <c r="C22" i="1"/>
  <c r="D15" i="1"/>
  <c r="B19" i="1"/>
</calcChain>
</file>

<file path=xl/sharedStrings.xml><?xml version="1.0" encoding="utf-8"?>
<sst xmlns="http://schemas.openxmlformats.org/spreadsheetml/2006/main" count="70" uniqueCount="44">
  <si>
    <t>Amplituda PPV</t>
  </si>
  <si>
    <t>Offset</t>
  </si>
  <si>
    <t>A)</t>
  </si>
  <si>
    <t>B)</t>
  </si>
  <si>
    <t>t1</t>
  </si>
  <si>
    <t>t2</t>
  </si>
  <si>
    <t>t3</t>
  </si>
  <si>
    <t>t4</t>
  </si>
  <si>
    <t>t5</t>
  </si>
  <si>
    <t>C)</t>
  </si>
  <si>
    <t xml:space="preserve">ZADANIE 1 </t>
  </si>
  <si>
    <t>R0=Rf</t>
  </si>
  <si>
    <t>R0=inf</t>
  </si>
  <si>
    <t>R0=0</t>
  </si>
  <si>
    <t>mikro sek</t>
  </si>
  <si>
    <t>ZADANIE 2</t>
  </si>
  <si>
    <t>R=inf</t>
  </si>
  <si>
    <t>R=0</t>
  </si>
  <si>
    <t>t6</t>
  </si>
  <si>
    <t>t7</t>
  </si>
  <si>
    <t>t8</t>
  </si>
  <si>
    <t>t9</t>
  </si>
  <si>
    <t>ZADANIE 3</t>
  </si>
  <si>
    <t>A_out</t>
  </si>
  <si>
    <t>A_in [V]</t>
  </si>
  <si>
    <t>Tp [mikro sek]</t>
  </si>
  <si>
    <t>t_ri [mikro sek]</t>
  </si>
  <si>
    <t xml:space="preserve">t_r </t>
  </si>
  <si>
    <t xml:space="preserve">t_ro [mikro sek] </t>
  </si>
  <si>
    <t>ZADANIE 4</t>
  </si>
  <si>
    <t>y1 [V]</t>
  </si>
  <si>
    <t>y2 [V]</t>
  </si>
  <si>
    <t>y3 [V]</t>
  </si>
  <si>
    <t>y4 [V]</t>
  </si>
  <si>
    <t>y5 [V]</t>
  </si>
  <si>
    <t>y6 [V]</t>
  </si>
  <si>
    <t>y7 [V]</t>
  </si>
  <si>
    <t>y8 [V]</t>
  </si>
  <si>
    <t>y9 [V]</t>
  </si>
  <si>
    <t>wzgledna zmiana amplitudy w procentach</t>
  </si>
  <si>
    <t>ZADANIE 5</t>
  </si>
  <si>
    <t>iksy czyli czas w mikro sekundach</t>
  </si>
  <si>
    <t>dlugosc przewodu</t>
  </si>
  <si>
    <t>35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</si>
</sst>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0" fontId="0" fillId="4" borderId="0" xfId="0" applyFill="1"/>
    <xf numFmtId="164" fontId="0" fillId="0" borderId="0" xfId="0" applyNumberFormat="1"/>
    <xf numFmtId="0" fontId="0" fillId="5" borderId="0" xfId="0" applyFill="1"/>
    <xf numFmtId="0" fontId="0" fillId="6" borderId="0" xfId="0" applyFill="1"/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Arkusz1!$E$21:$E$29</c:f>
              <c:numCache>
                <c:formatCode>General</c:formatCode>
                <c:ptCount val="9"/>
                <c:pt idx="0">
                  <c:v>1.04E-5</c:v>
                </c:pt>
                <c:pt idx="1">
                  <c:v>2.0800000000000001E-5</c:v>
                </c:pt>
                <c:pt idx="2">
                  <c:v>3.1199999999999999E-5</c:v>
                </c:pt>
                <c:pt idx="3">
                  <c:v>4.1600000000000002E-5</c:v>
                </c:pt>
                <c:pt idx="4">
                  <c:v>5.1999999999999997E-5</c:v>
                </c:pt>
                <c:pt idx="5">
                  <c:v>6.2399999999999999E-5</c:v>
                </c:pt>
                <c:pt idx="6">
                  <c:v>7.2799999999999994E-5</c:v>
                </c:pt>
                <c:pt idx="7">
                  <c:v>8.3200000000000003E-5</c:v>
                </c:pt>
                <c:pt idx="8">
                  <c:v>9.3599999999999998E-5</c:v>
                </c:pt>
              </c:numCache>
            </c:numRef>
          </c:xVal>
          <c:yVal>
            <c:numRef>
              <c:f>Arkusz1!$F$21:$F$29</c:f>
              <c:numCache>
                <c:formatCode>General</c:formatCode>
                <c:ptCount val="9"/>
                <c:pt idx="0">
                  <c:v>0.187</c:v>
                </c:pt>
                <c:pt idx="1">
                  <c:v>0.47725000000000001</c:v>
                </c:pt>
                <c:pt idx="2">
                  <c:v>0.72750000000000004</c:v>
                </c:pt>
                <c:pt idx="3">
                  <c:v>0.93725000000000003</c:v>
                </c:pt>
                <c:pt idx="4">
                  <c:v>1.1127499999999999</c:v>
                </c:pt>
                <c:pt idx="5">
                  <c:v>1.2535000000000001</c:v>
                </c:pt>
                <c:pt idx="6">
                  <c:v>1.3772500000000001</c:v>
                </c:pt>
                <c:pt idx="7">
                  <c:v>1.4750000000000001</c:v>
                </c:pt>
                <c:pt idx="8">
                  <c:v>1.5555000000000001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1-416A-8135-7D66C4067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305695"/>
        <c:axId val="2080304863"/>
      </c:scatterChart>
      <c:valAx>
        <c:axId val="2080305695"/>
        <c:scaling>
          <c:logBase val="10"/>
          <c:orientation val="minMax"/>
          <c:max val="1.5000000000000007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0304863"/>
        <c:crosses val="autoZero"/>
        <c:crossBetween val="midCat"/>
      </c:valAx>
      <c:valAx>
        <c:axId val="2080304863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030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Arkusz1!$C$21:$C$29</c:f>
              <c:numCache>
                <c:formatCode>General</c:formatCode>
                <c:ptCount val="9"/>
                <c:pt idx="0">
                  <c:v>10.4</c:v>
                </c:pt>
                <c:pt idx="1">
                  <c:v>20.8</c:v>
                </c:pt>
                <c:pt idx="2">
                  <c:v>31.200000000000003</c:v>
                </c:pt>
                <c:pt idx="3">
                  <c:v>41.6</c:v>
                </c:pt>
                <c:pt idx="4">
                  <c:v>52</c:v>
                </c:pt>
                <c:pt idx="5">
                  <c:v>62.400000000000006</c:v>
                </c:pt>
                <c:pt idx="6">
                  <c:v>72.8</c:v>
                </c:pt>
                <c:pt idx="7">
                  <c:v>83.2</c:v>
                </c:pt>
                <c:pt idx="8">
                  <c:v>93.600000000000009</c:v>
                </c:pt>
              </c:numCache>
            </c:numRef>
          </c:xVal>
          <c:yVal>
            <c:numRef>
              <c:f>Arkusz1!$D$21:$D$29</c:f>
              <c:numCache>
                <c:formatCode>General</c:formatCode>
                <c:ptCount val="9"/>
                <c:pt idx="0">
                  <c:v>0.187</c:v>
                </c:pt>
                <c:pt idx="1">
                  <c:v>0.47725000000000001</c:v>
                </c:pt>
                <c:pt idx="2">
                  <c:v>0.72750000000000004</c:v>
                </c:pt>
                <c:pt idx="3">
                  <c:v>0.93725000000000003</c:v>
                </c:pt>
                <c:pt idx="4">
                  <c:v>1.1127499999999999</c:v>
                </c:pt>
                <c:pt idx="5">
                  <c:v>1.2535000000000001</c:v>
                </c:pt>
                <c:pt idx="6">
                  <c:v>1.3772500000000001</c:v>
                </c:pt>
                <c:pt idx="7">
                  <c:v>1.4750000000000001</c:v>
                </c:pt>
                <c:pt idx="8">
                  <c:v>1.5555000000000001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DC-4C4D-858F-2F551927E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427887"/>
        <c:axId val="402428719"/>
      </c:scatterChart>
      <c:valAx>
        <c:axId val="40242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 [</a:t>
                </a:r>
                <a:r>
                  <a:rPr lang="el-GR"/>
                  <a:t>μ</a:t>
                </a:r>
                <a:r>
                  <a:rPr lang="pl-PL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2428719"/>
        <c:crosses val="autoZero"/>
        <c:crossBetween val="midCat"/>
      </c:valAx>
      <c:valAx>
        <c:axId val="40242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242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226785</xdr:colOff>
      <xdr:row>10</xdr:row>
      <xdr:rowOff>99107</xdr:rowOff>
    </xdr:from>
    <xdr:to>
      <xdr:col>20</xdr:col>
      <xdr:colOff>512535</xdr:colOff>
      <xdr:row>24</xdr:row>
      <xdr:rowOff>173795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15398A0-2FC5-404B-55AA-DE3945BE1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322036</xdr:colOff>
      <xdr:row>8</xdr:row>
      <xdr:rowOff>166762</xdr:rowOff>
    </xdr:from>
    <xdr:to>
      <xdr:col>11</xdr:col>
      <xdr:colOff>486834</xdr:colOff>
      <xdr:row>23</xdr:row>
      <xdr:rowOff>75141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DC8D1B48-71B4-8E02-164E-6A686C992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"/>
  <sheetViews>
    <sheetView tabSelected="1" topLeftCell="A3" zoomScale="126" zoomScaleNormal="140" workbookViewId="0">
      <selection activeCell="M19" sqref="M19"/>
    </sheetView>
  </sheetViews>
  <sheetFormatPr defaultRowHeight="15" x14ac:dyDescent="0.25"/>
  <cols>
    <col min="1" max="1" width="14.42578125" bestFit="1" customWidth="1"/>
    <col min="2" max="2" width="12.28515625" bestFit="1" customWidth="1"/>
    <col min="5" max="5" width="11" bestFit="1" customWidth="1"/>
  </cols>
  <sheetData>
    <row r="1" spans="1:20" x14ac:dyDescent="0.25">
      <c r="A1" t="s">
        <v>0</v>
      </c>
      <c r="B1">
        <v>2</v>
      </c>
    </row>
    <row r="2" spans="1:20" x14ac:dyDescent="0.25">
      <c r="A2" t="s">
        <v>1</v>
      </c>
      <c r="B2">
        <v>0</v>
      </c>
    </row>
    <row r="4" spans="1:20" x14ac:dyDescent="0.25">
      <c r="A4" s="2" t="s">
        <v>10</v>
      </c>
    </row>
    <row r="5" spans="1:20" x14ac:dyDescent="0.25">
      <c r="B5" s="1" t="s">
        <v>2</v>
      </c>
      <c r="C5" s="1"/>
      <c r="E5" s="1" t="s">
        <v>3</v>
      </c>
      <c r="F5" s="1"/>
      <c r="G5" s="1"/>
      <c r="H5" s="1"/>
      <c r="I5" s="1"/>
      <c r="K5" s="1" t="s">
        <v>9</v>
      </c>
      <c r="L5" s="1"/>
      <c r="M5" s="1"/>
      <c r="N5" s="1"/>
    </row>
    <row r="6" spans="1:20" x14ac:dyDescent="0.25">
      <c r="A6" s="6" t="s">
        <v>14</v>
      </c>
      <c r="B6" s="6" t="s">
        <v>4</v>
      </c>
      <c r="C6" s="6" t="s">
        <v>5</v>
      </c>
      <c r="D6" s="6"/>
      <c r="E6" s="6" t="s">
        <v>4</v>
      </c>
      <c r="F6" s="6" t="s">
        <v>5</v>
      </c>
      <c r="G6" s="6" t="s">
        <v>6</v>
      </c>
      <c r="H6" s="6" t="s">
        <v>7</v>
      </c>
      <c r="I6" s="6"/>
      <c r="J6" s="6"/>
      <c r="K6" s="6" t="s">
        <v>4</v>
      </c>
      <c r="L6" s="6" t="s">
        <v>5</v>
      </c>
      <c r="M6" s="6" t="s">
        <v>6</v>
      </c>
      <c r="N6" s="6" t="s">
        <v>7</v>
      </c>
    </row>
    <row r="7" spans="1:20" x14ac:dyDescent="0.25">
      <c r="A7" s="6" t="s">
        <v>11</v>
      </c>
      <c r="B7" s="6">
        <v>2.6</v>
      </c>
      <c r="C7" s="6">
        <v>5.0599999999999996</v>
      </c>
      <c r="D7" s="6" t="s">
        <v>12</v>
      </c>
      <c r="E7" s="6">
        <v>2.64</v>
      </c>
      <c r="F7" s="6">
        <v>5.08</v>
      </c>
      <c r="G7" s="6">
        <v>7.9</v>
      </c>
      <c r="H7" s="6">
        <v>10.5</v>
      </c>
      <c r="I7" s="6"/>
      <c r="J7" s="6" t="s">
        <v>13</v>
      </c>
      <c r="K7" s="6">
        <v>2.56</v>
      </c>
      <c r="L7" s="6">
        <v>4.74</v>
      </c>
      <c r="M7" s="6">
        <v>7.72</v>
      </c>
      <c r="N7" s="6">
        <v>10.28</v>
      </c>
    </row>
    <row r="8" spans="1:20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20" x14ac:dyDescent="0.25">
      <c r="A9" s="2" t="s">
        <v>15</v>
      </c>
    </row>
    <row r="10" spans="1:20" x14ac:dyDescent="0.25">
      <c r="A10" s="6"/>
      <c r="B10" s="6" t="s">
        <v>4</v>
      </c>
      <c r="C10" s="6" t="s">
        <v>5</v>
      </c>
      <c r="D10" s="6" t="s">
        <v>6</v>
      </c>
      <c r="E10" s="6" t="s">
        <v>7</v>
      </c>
      <c r="F10" s="6" t="s">
        <v>8</v>
      </c>
      <c r="G10" s="6" t="s">
        <v>18</v>
      </c>
      <c r="H10" s="6" t="s">
        <v>19</v>
      </c>
      <c r="I10" s="6" t="s">
        <v>20</v>
      </c>
      <c r="J10" s="6" t="s">
        <v>21</v>
      </c>
      <c r="K10" s="6"/>
      <c r="L10" s="6" t="s">
        <v>4</v>
      </c>
      <c r="M10" s="6" t="s">
        <v>5</v>
      </c>
      <c r="N10" s="6" t="s">
        <v>6</v>
      </c>
      <c r="O10" s="6" t="s">
        <v>7</v>
      </c>
      <c r="P10" s="6" t="s">
        <v>8</v>
      </c>
      <c r="Q10" s="6" t="s">
        <v>18</v>
      </c>
      <c r="R10" s="6" t="s">
        <v>19</v>
      </c>
      <c r="S10" s="6" t="s">
        <v>20</v>
      </c>
      <c r="T10" s="6" t="s">
        <v>21</v>
      </c>
    </row>
    <row r="11" spans="1:20" x14ac:dyDescent="0.25">
      <c r="A11" s="6" t="s">
        <v>16</v>
      </c>
      <c r="B11" s="6">
        <v>2.6</v>
      </c>
      <c r="C11" s="6">
        <v>5.05</v>
      </c>
      <c r="D11" s="6">
        <v>7.65</v>
      </c>
      <c r="E11" s="6">
        <v>10.25</v>
      </c>
      <c r="F11" s="6">
        <v>21.9</v>
      </c>
      <c r="G11" s="6">
        <v>24.5</v>
      </c>
      <c r="H11" s="6">
        <v>27.05</v>
      </c>
      <c r="I11" s="6">
        <v>29.75</v>
      </c>
      <c r="J11" s="6">
        <v>32.25</v>
      </c>
      <c r="K11" s="6" t="s">
        <v>17</v>
      </c>
      <c r="L11" s="6">
        <v>2.7</v>
      </c>
      <c r="M11" s="6">
        <v>4.8</v>
      </c>
      <c r="N11" s="6">
        <v>7.5</v>
      </c>
      <c r="O11" s="6">
        <v>10.199999999999999</v>
      </c>
      <c r="P11" s="6">
        <v>22</v>
      </c>
      <c r="Q11" s="6">
        <v>24.7</v>
      </c>
      <c r="R11" s="6">
        <v>26.85</v>
      </c>
      <c r="S11" s="6">
        <v>29.7</v>
      </c>
      <c r="T11" s="6">
        <v>32.200000000000003</v>
      </c>
    </row>
    <row r="13" spans="1:20" x14ac:dyDescent="0.25">
      <c r="A13" s="2" t="s">
        <v>22</v>
      </c>
    </row>
    <row r="14" spans="1:20" x14ac:dyDescent="0.25">
      <c r="A14" t="s">
        <v>25</v>
      </c>
      <c r="B14">
        <v>5.0999999999999996</v>
      </c>
      <c r="D14" t="s">
        <v>39</v>
      </c>
    </row>
    <row r="15" spans="1:20" x14ac:dyDescent="0.25">
      <c r="A15" t="s">
        <v>24</v>
      </c>
      <c r="B15">
        <v>0.99750000000000005</v>
      </c>
      <c r="D15" s="5">
        <f>(B15-B16)/B15*100</f>
        <v>10.526315789473694</v>
      </c>
    </row>
    <row r="16" spans="1:20" x14ac:dyDescent="0.25">
      <c r="A16" t="s">
        <v>23</v>
      </c>
      <c r="B16">
        <v>0.89249999999999996</v>
      </c>
      <c r="D16">
        <f>(B15-B16)/B15*100</f>
        <v>10.526315789473694</v>
      </c>
    </row>
    <row r="17" spans="1:9" x14ac:dyDescent="0.25">
      <c r="A17" t="s">
        <v>28</v>
      </c>
      <c r="B17">
        <v>0.54</v>
      </c>
    </row>
    <row r="18" spans="1:9" x14ac:dyDescent="0.25">
      <c r="A18" t="s">
        <v>26</v>
      </c>
      <c r="B18">
        <v>0.25</v>
      </c>
    </row>
    <row r="19" spans="1:9" x14ac:dyDescent="0.25">
      <c r="A19" t="s">
        <v>27</v>
      </c>
      <c r="B19" s="3">
        <f>SQRT(B17^2-B18^2)</f>
        <v>0.47864391775097281</v>
      </c>
      <c r="C19">
        <f>1.1/(PI()*B19)</f>
        <v>0.73152684452231953</v>
      </c>
    </row>
    <row r="20" spans="1:9" x14ac:dyDescent="0.25">
      <c r="A20" s="2" t="s">
        <v>29</v>
      </c>
      <c r="C20" t="s">
        <v>41</v>
      </c>
    </row>
    <row r="21" spans="1:9" x14ac:dyDescent="0.25">
      <c r="A21" s="4" t="s">
        <v>30</v>
      </c>
      <c r="B21" s="4">
        <v>0.187</v>
      </c>
      <c r="C21">
        <v>10.4</v>
      </c>
      <c r="D21" s="7">
        <v>0.187</v>
      </c>
      <c r="E21" s="7">
        <f>10^(-6)*G21</f>
        <v>1.04E-5</v>
      </c>
      <c r="F21" s="4">
        <v>0.187</v>
      </c>
      <c r="G21">
        <v>10.4</v>
      </c>
    </row>
    <row r="22" spans="1:9" x14ac:dyDescent="0.25">
      <c r="A22" s="4" t="s">
        <v>31</v>
      </c>
      <c r="B22" s="4">
        <v>0.47725000000000001</v>
      </c>
      <c r="C22">
        <f>2*$C$21</f>
        <v>20.8</v>
      </c>
      <c r="D22" s="7">
        <v>0.47725000000000001</v>
      </c>
      <c r="E22" s="7">
        <f t="shared" ref="E22:E29" si="0">10^(-6)*G22</f>
        <v>2.0800000000000001E-5</v>
      </c>
      <c r="F22" s="4">
        <v>0.47725000000000001</v>
      </c>
      <c r="G22">
        <f>2*$C$21</f>
        <v>20.8</v>
      </c>
    </row>
    <row r="23" spans="1:9" x14ac:dyDescent="0.25">
      <c r="A23" s="4" t="s">
        <v>32</v>
      </c>
      <c r="B23" s="4">
        <v>0.72750000000000004</v>
      </c>
      <c r="C23">
        <f>C21*3</f>
        <v>31.200000000000003</v>
      </c>
      <c r="D23" s="7">
        <v>0.72750000000000004</v>
      </c>
      <c r="E23" s="7">
        <f t="shared" si="0"/>
        <v>3.1199999999999999E-5</v>
      </c>
      <c r="F23" s="4">
        <v>0.72750000000000004</v>
      </c>
      <c r="G23">
        <f>G21*3</f>
        <v>31.200000000000003</v>
      </c>
    </row>
    <row r="24" spans="1:9" x14ac:dyDescent="0.25">
      <c r="A24" s="4" t="s">
        <v>33</v>
      </c>
      <c r="B24" s="4">
        <v>0.93725000000000003</v>
      </c>
      <c r="C24">
        <f>4*$C$21</f>
        <v>41.6</v>
      </c>
      <c r="D24" s="7">
        <v>0.93725000000000003</v>
      </c>
      <c r="E24" s="7">
        <f t="shared" si="0"/>
        <v>4.1600000000000002E-5</v>
      </c>
      <c r="F24" s="4">
        <v>0.93725000000000003</v>
      </c>
      <c r="G24">
        <f>4*$C$21</f>
        <v>41.6</v>
      </c>
    </row>
    <row r="25" spans="1:9" x14ac:dyDescent="0.25">
      <c r="A25" s="4" t="s">
        <v>34</v>
      </c>
      <c r="B25" s="4">
        <v>1.1127499999999999</v>
      </c>
      <c r="C25">
        <f>5*C21</f>
        <v>52</v>
      </c>
      <c r="D25" s="7">
        <v>1.1127499999999999</v>
      </c>
      <c r="E25" s="7">
        <f t="shared" si="0"/>
        <v>5.1999999999999997E-5</v>
      </c>
      <c r="F25" s="4">
        <v>1.1127499999999999</v>
      </c>
      <c r="G25">
        <f>5*G21</f>
        <v>52</v>
      </c>
    </row>
    <row r="26" spans="1:9" x14ac:dyDescent="0.25">
      <c r="A26" s="4" t="s">
        <v>35</v>
      </c>
      <c r="B26" s="4">
        <v>1.2535000000000001</v>
      </c>
      <c r="C26">
        <f>6*$C$21</f>
        <v>62.400000000000006</v>
      </c>
      <c r="D26" s="7">
        <v>1.2535000000000001</v>
      </c>
      <c r="E26" s="7">
        <f t="shared" si="0"/>
        <v>6.2399999999999999E-5</v>
      </c>
      <c r="F26" s="4">
        <v>1.2535000000000001</v>
      </c>
      <c r="G26">
        <f>6*$C$21</f>
        <v>62.400000000000006</v>
      </c>
    </row>
    <row r="27" spans="1:9" x14ac:dyDescent="0.25">
      <c r="A27" s="4" t="s">
        <v>36</v>
      </c>
      <c r="B27" s="4">
        <v>1.3772500000000001</v>
      </c>
      <c r="C27">
        <f>7*C21</f>
        <v>72.8</v>
      </c>
      <c r="D27" s="7">
        <v>1.3772500000000001</v>
      </c>
      <c r="E27" s="7">
        <f t="shared" si="0"/>
        <v>7.2799999999999994E-5</v>
      </c>
      <c r="F27" s="4">
        <v>1.3772500000000001</v>
      </c>
      <c r="G27">
        <f>7*G21</f>
        <v>72.8</v>
      </c>
    </row>
    <row r="28" spans="1:9" x14ac:dyDescent="0.25">
      <c r="A28" s="4" t="s">
        <v>37</v>
      </c>
      <c r="B28" s="4">
        <v>1.4750000000000001</v>
      </c>
      <c r="C28">
        <f>8*$C$21</f>
        <v>83.2</v>
      </c>
      <c r="D28" s="7">
        <v>1.4750000000000001</v>
      </c>
      <c r="E28" s="7">
        <f t="shared" si="0"/>
        <v>8.3200000000000003E-5</v>
      </c>
      <c r="F28" s="4">
        <v>1.4750000000000001</v>
      </c>
      <c r="G28">
        <f>8*$C$21</f>
        <v>83.2</v>
      </c>
    </row>
    <row r="29" spans="1:9" x14ac:dyDescent="0.25">
      <c r="A29" s="4" t="s">
        <v>38</v>
      </c>
      <c r="B29" s="4">
        <v>1.5555000000000001</v>
      </c>
      <c r="C29">
        <f>9*C21</f>
        <v>93.600000000000009</v>
      </c>
      <c r="D29" s="7">
        <v>1.5555000000000001</v>
      </c>
      <c r="E29" s="7">
        <f t="shared" si="0"/>
        <v>9.3599999999999998E-5</v>
      </c>
      <c r="F29" s="4">
        <v>1.5555000000000001</v>
      </c>
      <c r="G29">
        <f>9*G21</f>
        <v>93.600000000000009</v>
      </c>
    </row>
    <row r="30" spans="1:9" x14ac:dyDescent="0.25">
      <c r="A30" s="2" t="s">
        <v>40</v>
      </c>
    </row>
    <row r="31" spans="1:9" x14ac:dyDescent="0.25">
      <c r="A31" t="s">
        <v>25</v>
      </c>
      <c r="B31" s="4">
        <v>0.17199999999999999</v>
      </c>
      <c r="D31" t="s">
        <v>39</v>
      </c>
    </row>
    <row r="32" spans="1:9" x14ac:dyDescent="0.25">
      <c r="A32" t="s">
        <v>24</v>
      </c>
      <c r="B32" s="4">
        <v>1.0465</v>
      </c>
      <c r="D32" s="8">
        <f>(B32-B33)/B32*100</f>
        <v>11.012900143334923</v>
      </c>
      <c r="H32" s="2" t="s">
        <v>42</v>
      </c>
      <c r="I32" s="2"/>
    </row>
    <row r="33" spans="1:9" x14ac:dyDescent="0.25">
      <c r="A33" t="s">
        <v>23</v>
      </c>
      <c r="B33" s="4">
        <v>0.93125000000000002</v>
      </c>
      <c r="D33">
        <f>SQRT(-B34^2+B35^2)</f>
        <v>1.2650691680694775E-2</v>
      </c>
      <c r="H33" s="2" t="s">
        <v>43</v>
      </c>
      <c r="I33" s="2"/>
    </row>
    <row r="34" spans="1:9" x14ac:dyDescent="0.25">
      <c r="A34" t="s">
        <v>28</v>
      </c>
      <c r="B34" s="4">
        <v>8.0000000000000002E-3</v>
      </c>
      <c r="D34">
        <f>1.1*(PI()*D33)</f>
        <v>4.3717652051590242E-2</v>
      </c>
    </row>
    <row r="35" spans="1:9" x14ac:dyDescent="0.25">
      <c r="A35" t="s">
        <v>26</v>
      </c>
      <c r="B35" s="4">
        <v>9.7999999999999997E-3</v>
      </c>
      <c r="D35">
        <f>B31/35</f>
        <v>4.9142857142857139E-3</v>
      </c>
    </row>
    <row r="36" spans="1:9" x14ac:dyDescent="0.25">
      <c r="A36" t="s">
        <v>27</v>
      </c>
      <c r="B36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Ryś</dc:creator>
  <cp:lastModifiedBy>Przemysław Ryś</cp:lastModifiedBy>
  <dcterms:created xsi:type="dcterms:W3CDTF">2015-06-05T18:19:34Z</dcterms:created>
  <dcterms:modified xsi:type="dcterms:W3CDTF">2022-11-21T20:32:09Z</dcterms:modified>
</cp:coreProperties>
</file>