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cience\Fizyka Techniczna\5 semestr\Podstawy fizyki środowiska\Projekt\krzyz\"/>
    </mc:Choice>
  </mc:AlternateContent>
  <xr:revisionPtr revIDLastSave="0" documentId="13_ncr:1_{F4176FC0-6DB2-48FE-A532-60B4C3035201}" xr6:coauthVersionLast="47" xr6:coauthVersionMax="47" xr10:uidLastSave="{00000000-0000-0000-0000-000000000000}"/>
  <bookViews>
    <workbookView minimized="1" xWindow="36105" yWindow="405" windowWidth="21600" windowHeight="11295" firstSheet="26" activeTab="26" xr2:uid="{00000000-000D-0000-FFFF-FFFF00000000}"/>
  </bookViews>
  <sheets>
    <sheet name="1" sheetId="2" r:id="rId1"/>
    <sheet name="2" sheetId="3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Arkusz1" sheetId="1" r:id="rId27"/>
  </sheets>
  <definedNames>
    <definedName name="ExternalData_1" localSheetId="0" hidden="1">'1'!$A$1:$C$31</definedName>
    <definedName name="ExternalData_1" localSheetId="9" hidden="1">'10'!$A$1:$C$38</definedName>
    <definedName name="ExternalData_1" localSheetId="10" hidden="1">'11'!$A$1:$C$39</definedName>
    <definedName name="ExternalData_1" localSheetId="11" hidden="1">'12'!$A$1:$C$26</definedName>
    <definedName name="ExternalData_1" localSheetId="12" hidden="1">'13'!$A$1:$C$31</definedName>
    <definedName name="ExternalData_1" localSheetId="13" hidden="1">'14'!$A$1:$C$28</definedName>
    <definedName name="ExternalData_1" localSheetId="14" hidden="1">'15'!$A$1:$C$22</definedName>
    <definedName name="ExternalData_1" localSheetId="15" hidden="1">'16'!$A$1:$C$30</definedName>
    <definedName name="ExternalData_1" localSheetId="16" hidden="1">'17'!$A$1:$C$42</definedName>
    <definedName name="ExternalData_1" localSheetId="17" hidden="1">'18'!$A$1:$C$38</definedName>
    <definedName name="ExternalData_1" localSheetId="18" hidden="1">'19'!$A$1:$C$38</definedName>
    <definedName name="ExternalData_1" localSheetId="19" hidden="1">'20'!$A$1:$C$27</definedName>
    <definedName name="ExternalData_1" localSheetId="20" hidden="1">'21'!$A$1:$C$25</definedName>
    <definedName name="ExternalData_1" localSheetId="21" hidden="1">'22'!$A$1:$C$30</definedName>
    <definedName name="ExternalData_1" localSheetId="22" hidden="1">'23'!$A$1:$C$33</definedName>
    <definedName name="ExternalData_1" localSheetId="23" hidden="1">'24'!$A$1:$C$28</definedName>
    <definedName name="ExternalData_1" localSheetId="24" hidden="1">'25'!$A$1:$C$26</definedName>
    <definedName name="ExternalData_1" localSheetId="25" hidden="1">'26'!$A$1:$C$35</definedName>
    <definedName name="ExternalData_1" localSheetId="2" hidden="1">'3'!$A$1:$C$30</definedName>
    <definedName name="ExternalData_1" localSheetId="3" hidden="1">'4'!$A$1:$C$29</definedName>
    <definedName name="ExternalData_1" localSheetId="4" hidden="1">'5'!$A$1:$C$33</definedName>
    <definedName name="ExternalData_1" localSheetId="5" hidden="1">'6'!$A$1:$C$31</definedName>
    <definedName name="ExternalData_1" localSheetId="6" hidden="1">'7'!$A$1:$C$30</definedName>
    <definedName name="ExternalData_1" localSheetId="7" hidden="1">'8'!$A$1:$C$25</definedName>
    <definedName name="ExternalData_1" localSheetId="8" hidden="1">'9'!$A$1:$C$30</definedName>
    <definedName name="ExternalData_2" localSheetId="1" hidden="1">'2'!$A$1:$C$29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E2" i="1"/>
  <c r="G28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A29" i="1"/>
  <c r="A28" i="1"/>
  <c r="C2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7" i="1"/>
  <c r="C3" i="1"/>
  <c r="F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30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2" i="18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81AB08-9701-49EF-AAC6-754D75236B69}" keepAlive="1" name="Zapytanie — 1" description="Połączenie z zapytaniem „1” w skoroszycie." type="5" refreshedVersion="8" background="1" saveData="1">
    <dbPr connection="Provider=Microsoft.Mashup.OleDb.1;Data Source=$Workbook$;Location=1;Extended Properties=&quot;&quot;" command="SELECT * FROM [1]"/>
  </connection>
  <connection id="2" xr16:uid="{2A8C68E9-DF39-4773-84EB-C9EBF56A2A66}" keepAlive="1" name="Zapytanie — 10" description="Połączenie z zapytaniem „10” w skoroszycie." type="5" refreshedVersion="8" background="1" saveData="1">
    <dbPr connection="Provider=Microsoft.Mashup.OleDb.1;Data Source=$Workbook$;Location=10;Extended Properties=&quot;&quot;" command="SELECT * FROM [10]"/>
  </connection>
  <connection id="3" xr16:uid="{FDAD53A5-0803-4C26-A068-5239EBD7698D}" keepAlive="1" name="Zapytanie — 11" description="Połączenie z zapytaniem „11” w skoroszycie." type="5" refreshedVersion="8" background="1" saveData="1">
    <dbPr connection="Provider=Microsoft.Mashup.OleDb.1;Data Source=$Workbook$;Location=11;Extended Properties=&quot;&quot;" command="SELECT * FROM [11]"/>
  </connection>
  <connection id="4" xr16:uid="{81754548-F1FA-4603-BABE-317F91A9F8FF}" keepAlive="1" name="Zapytanie — 12" description="Połączenie z zapytaniem „12” w skoroszycie." type="5" refreshedVersion="8" background="1" saveData="1">
    <dbPr connection="Provider=Microsoft.Mashup.OleDb.1;Data Source=$Workbook$;Location=12;Extended Properties=&quot;&quot;" command="SELECT * FROM [12]"/>
  </connection>
  <connection id="5" xr16:uid="{6FE13031-F62E-4D5D-8E74-243FB03F16A4}" keepAlive="1" name="Zapytanie — 13" description="Połączenie z zapytaniem „13” w skoroszycie." type="5" refreshedVersion="8" background="1" saveData="1">
    <dbPr connection="Provider=Microsoft.Mashup.OleDb.1;Data Source=$Workbook$;Location=13;Extended Properties=&quot;&quot;" command="SELECT * FROM [13]"/>
  </connection>
  <connection id="6" xr16:uid="{A53FD9F0-8103-4B8E-AB68-0916F9708140}" keepAlive="1" name="Zapytanie — 14" description="Połączenie z zapytaniem „14” w skoroszycie." type="5" refreshedVersion="8" background="1" saveData="1">
    <dbPr connection="Provider=Microsoft.Mashup.OleDb.1;Data Source=$Workbook$;Location=14;Extended Properties=&quot;&quot;" command="SELECT * FROM [14]"/>
  </connection>
  <connection id="7" xr16:uid="{904006F7-1F71-4A1C-9CA2-8BCC9E6741D8}" keepAlive="1" name="Zapytanie — 15" description="Połączenie z zapytaniem „15” w skoroszycie." type="5" refreshedVersion="8" background="1" saveData="1">
    <dbPr connection="Provider=Microsoft.Mashup.OleDb.1;Data Source=$Workbook$;Location=15;Extended Properties=&quot;&quot;" command="SELECT * FROM [15]"/>
  </connection>
  <connection id="8" xr16:uid="{6B9D909C-836A-4FF4-8D4B-DFC3C3652EEE}" keepAlive="1" name="Zapytanie — 16" description="Połączenie z zapytaniem „16” w skoroszycie." type="5" refreshedVersion="8" background="1" saveData="1">
    <dbPr connection="Provider=Microsoft.Mashup.OleDb.1;Data Source=$Workbook$;Location=16;Extended Properties=&quot;&quot;" command="SELECT * FROM [16]"/>
  </connection>
  <connection id="9" xr16:uid="{34FC383B-17AE-4C41-AB22-88A77740BF93}" keepAlive="1" name="Zapytanie — 17" description="Połączenie z zapytaniem „17” w skoroszycie." type="5" refreshedVersion="8" background="1" saveData="1">
    <dbPr connection="Provider=Microsoft.Mashup.OleDb.1;Data Source=$Workbook$;Location=17;Extended Properties=&quot;&quot;" command="SELECT * FROM [17]"/>
  </connection>
  <connection id="10" xr16:uid="{3074E2C1-5764-4E81-A224-57B5FF344E7F}" keepAlive="1" name="Zapytanie — 18" description="Połączenie z zapytaniem „18” w skoroszycie." type="5" refreshedVersion="8" background="1" saveData="1">
    <dbPr connection="Provider=Microsoft.Mashup.OleDb.1;Data Source=$Workbook$;Location=18;Extended Properties=&quot;&quot;" command="SELECT * FROM [18]"/>
  </connection>
  <connection id="11" xr16:uid="{DB9C19E7-8468-4E0F-A5AD-FC3F4124C599}" keepAlive="1" name="Zapytanie — 19" description="Połączenie z zapytaniem „19” w skoroszycie." type="5" refreshedVersion="8" background="1" saveData="1">
    <dbPr connection="Provider=Microsoft.Mashup.OleDb.1;Data Source=$Workbook$;Location=19;Extended Properties=&quot;&quot;" command="SELECT * FROM [19]"/>
  </connection>
  <connection id="12" xr16:uid="{CEA4EDB9-5436-4CBC-95A3-CA6BB211BF06}" keepAlive="1" name="Zapytanie — 2" description="Połączenie z zapytaniem „2” w skoroszycie." type="5" refreshedVersion="8" background="1" saveData="1">
    <dbPr connection="Provider=Microsoft.Mashup.OleDb.1;Data Source=$Workbook$;Location=2;Extended Properties=&quot;&quot;" command="SELECT * FROM [2]"/>
  </connection>
  <connection id="13" xr16:uid="{B4603DE7-E062-4A85-8426-2414DC9DB644}" keepAlive="1" name="Zapytanie — 20" description="Połączenie z zapytaniem „20” w skoroszycie." type="5" refreshedVersion="8" background="1" saveData="1">
    <dbPr connection="Provider=Microsoft.Mashup.OleDb.1;Data Source=$Workbook$;Location=20;Extended Properties=&quot;&quot;" command="SELECT * FROM [20]"/>
  </connection>
  <connection id="14" xr16:uid="{BD4DD663-2EE0-4485-B2F1-6A2D1208EAEA}" keepAlive="1" name="Zapytanie — 21" description="Połączenie z zapytaniem „21” w skoroszycie." type="5" refreshedVersion="8" background="1" saveData="1">
    <dbPr connection="Provider=Microsoft.Mashup.OleDb.1;Data Source=$Workbook$;Location=21;Extended Properties=&quot;&quot;" command="SELECT * FROM [21]"/>
  </connection>
  <connection id="15" xr16:uid="{399D9965-4CD6-49CD-9285-553270A0B78A}" keepAlive="1" name="Zapytanie — 22" description="Połączenie z zapytaniem „22” w skoroszycie." type="5" refreshedVersion="8" background="1" saveData="1">
    <dbPr connection="Provider=Microsoft.Mashup.OleDb.1;Data Source=$Workbook$;Location=22;Extended Properties=&quot;&quot;" command="SELECT * FROM [22]"/>
  </connection>
  <connection id="16" xr16:uid="{13A85E3D-483D-4EF7-9202-86DED2F29FC5}" keepAlive="1" name="Zapytanie — 23" description="Połączenie z zapytaniem „23” w skoroszycie." type="5" refreshedVersion="8" background="1" saveData="1">
    <dbPr connection="Provider=Microsoft.Mashup.OleDb.1;Data Source=$Workbook$;Location=23;Extended Properties=&quot;&quot;" command="SELECT * FROM [23]"/>
  </connection>
  <connection id="17" xr16:uid="{671F35FB-D9BF-48F7-B0BC-DDE4331C6B79}" keepAlive="1" name="Zapytanie — 24" description="Połączenie z zapytaniem „24” w skoroszycie." type="5" refreshedVersion="8" background="1" saveData="1">
    <dbPr connection="Provider=Microsoft.Mashup.OleDb.1;Data Source=$Workbook$;Location=24;Extended Properties=&quot;&quot;" command="SELECT * FROM [24]"/>
  </connection>
  <connection id="18" xr16:uid="{266F0C35-62D8-48A7-AD19-A24ADECC1818}" keepAlive="1" name="Zapytanie — 25" description="Połączenie z zapytaniem „25” w skoroszycie." type="5" refreshedVersion="8" background="1" saveData="1">
    <dbPr connection="Provider=Microsoft.Mashup.OleDb.1;Data Source=$Workbook$;Location=25;Extended Properties=&quot;&quot;" command="SELECT * FROM [25]"/>
  </connection>
  <connection id="19" xr16:uid="{4ED28BB5-0CDD-4E1C-9208-8AA9B2FC4696}" keepAlive="1" name="Zapytanie — 26" description="Połączenie z zapytaniem „26” w skoroszycie." type="5" refreshedVersion="8" background="1" saveData="1">
    <dbPr connection="Provider=Microsoft.Mashup.OleDb.1;Data Source=$Workbook$;Location=26;Extended Properties=&quot;&quot;" command="SELECT * FROM [26]"/>
  </connection>
  <connection id="20" xr16:uid="{EEF2C5A3-32F7-44E9-97A7-31AF3FF4A2AA}" keepAlive="1" name="Zapytanie — 3" description="Połączenie z zapytaniem „3” w skoroszycie." type="5" refreshedVersion="8" background="1" saveData="1">
    <dbPr connection="Provider=Microsoft.Mashup.OleDb.1;Data Source=$Workbook$;Location=3;Extended Properties=&quot;&quot;" command="SELECT * FROM [3]"/>
  </connection>
  <connection id="21" xr16:uid="{5E6E7C91-B242-41CB-B653-9D4F333F4A5C}" keepAlive="1" name="Zapytanie — 4" description="Połączenie z zapytaniem „4” w skoroszycie." type="5" refreshedVersion="8" background="1" saveData="1">
    <dbPr connection="Provider=Microsoft.Mashup.OleDb.1;Data Source=$Workbook$;Location=4;Extended Properties=&quot;&quot;" command="SELECT * FROM [4]"/>
  </connection>
  <connection id="22" xr16:uid="{7F34D77F-23F0-4479-985F-4A917624B417}" keepAlive="1" name="Zapytanie — 5" description="Połączenie z zapytaniem „5” w skoroszycie." type="5" refreshedVersion="8" background="1" saveData="1">
    <dbPr connection="Provider=Microsoft.Mashup.OleDb.1;Data Source=$Workbook$;Location=5;Extended Properties=&quot;&quot;" command="SELECT * FROM [5]"/>
  </connection>
  <connection id="23" xr16:uid="{859808F3-5649-45F5-B0DC-DD6C6185495A}" keepAlive="1" name="Zapytanie — 6" description="Połączenie z zapytaniem „6” w skoroszycie." type="5" refreshedVersion="8" background="1" saveData="1">
    <dbPr connection="Provider=Microsoft.Mashup.OleDb.1;Data Source=$Workbook$;Location=6;Extended Properties=&quot;&quot;" command="SELECT * FROM [6]"/>
  </connection>
  <connection id="24" xr16:uid="{73DDDF22-E764-4A25-B524-F3C09E7994E7}" keepAlive="1" name="Zapytanie — 7" description="Połączenie z zapytaniem „7” w skoroszycie." type="5" refreshedVersion="8" background="1" saveData="1">
    <dbPr connection="Provider=Microsoft.Mashup.OleDb.1;Data Source=$Workbook$;Location=7;Extended Properties=&quot;&quot;" command="SELECT * FROM [7]"/>
  </connection>
  <connection id="25" xr16:uid="{FFE69A04-F775-42AA-8EB0-624435D02235}" keepAlive="1" name="Zapytanie — 8" description="Połączenie z zapytaniem „8” w skoroszycie." type="5" refreshedVersion="8" background="1" saveData="1">
    <dbPr connection="Provider=Microsoft.Mashup.OleDb.1;Data Source=$Workbook$;Location=8;Extended Properties=&quot;&quot;" command="SELECT * FROM [8]"/>
  </connection>
  <connection id="26" xr16:uid="{E264121E-6B13-431D-B9E9-FB2E40FF09E9}" keepAlive="1" name="Zapytanie — 9" description="Połączenie z zapytaniem „9” w skoroszycie." type="5" refreshedVersion="8" background="1" saveData="1">
    <dbPr connection="Provider=Microsoft.Mashup.OleDb.1;Data Source=$Workbook$;Location=9;Extended Properties=&quot;&quot;" command="SELECT * FROM [9]"/>
  </connection>
</connections>
</file>

<file path=xl/sharedStrings.xml><?xml version="1.0" encoding="utf-8"?>
<sst xmlns="http://schemas.openxmlformats.org/spreadsheetml/2006/main" count="113" uniqueCount="13">
  <si>
    <t>X-Axis</t>
  </si>
  <si>
    <t>Y-Axis</t>
  </si>
  <si>
    <t>Z-Axis</t>
  </si>
  <si>
    <t>Kolumna1</t>
  </si>
  <si>
    <t>wysokość</t>
  </si>
  <si>
    <t>grawitacja</t>
  </si>
  <si>
    <t>a_lat</t>
  </si>
  <si>
    <t>g_teo</t>
  </si>
  <si>
    <t>g_nasze_razy9,81</t>
  </si>
  <si>
    <t>szerokosc dla Limanowej</t>
  </si>
  <si>
    <t>sigma</t>
  </si>
  <si>
    <t>niepewność g nasze</t>
  </si>
  <si>
    <t xml:space="preserve">niepewnosc srednia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</si>
</sst>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1" fillId="0" borderId="0" xfId="0" applyNumberFormat="1" applyFont="1"/>
    <xf numFmtId="164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26"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64033591935792"/>
                  <c:y val="-3.2161369010529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Arkusz1!$A$28</c:f>
                <c:numCache>
                  <c:formatCode>General</c:formatCode>
                  <c:ptCount val="1"/>
                  <c:pt idx="0">
                    <c:v>3.1857222132957727E-9</c:v>
                  </c:pt>
                </c:numCache>
              </c:numRef>
            </c:plus>
            <c:minus>
              <c:numRef>
                <c:f>Arkusz1!$A$28</c:f>
                <c:numCache>
                  <c:formatCode>General</c:formatCode>
                  <c:ptCount val="1"/>
                  <c:pt idx="0">
                    <c:v>3.1857222132957727E-9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Arkusz1!$C$2:$C$27</c:f>
              <c:numCache>
                <c:formatCode>0.0000000000</c:formatCode>
                <c:ptCount val="26"/>
                <c:pt idx="0">
                  <c:v>1.0000000025241367</c:v>
                </c:pt>
                <c:pt idx="1">
                  <c:v>1.0000000031252356</c:v>
                </c:pt>
                <c:pt idx="2">
                  <c:v>1.0000000029291316</c:v>
                </c:pt>
                <c:pt idx="3">
                  <c:v>1.0000000052702311</c:v>
                </c:pt>
                <c:pt idx="4">
                  <c:v>0.99999999745291246</c:v>
                </c:pt>
                <c:pt idx="5">
                  <c:v>1.0000000018917088</c:v>
                </c:pt>
                <c:pt idx="6">
                  <c:v>0.99999999617651947</c:v>
                </c:pt>
                <c:pt idx="7">
                  <c:v>0.99999999885309798</c:v>
                </c:pt>
                <c:pt idx="8">
                  <c:v>0.99999999930463135</c:v>
                </c:pt>
                <c:pt idx="9">
                  <c:v>1.0000000013148216</c:v>
                </c:pt>
                <c:pt idx="10">
                  <c:v>1.000000003947527</c:v>
                </c:pt>
                <c:pt idx="11">
                  <c:v>1.0000000024692763</c:v>
                </c:pt>
                <c:pt idx="12">
                  <c:v>1.0000000005529432</c:v>
                </c:pt>
                <c:pt idx="13">
                  <c:v>1.0000000017342274</c:v>
                </c:pt>
                <c:pt idx="14">
                  <c:v>1.000000001629876</c:v>
                </c:pt>
                <c:pt idx="15">
                  <c:v>1.0000000045638777</c:v>
                </c:pt>
                <c:pt idx="16">
                  <c:v>0.99999999753316793</c:v>
                </c:pt>
                <c:pt idx="17">
                  <c:v>0.99999999384333671</c:v>
                </c:pt>
                <c:pt idx="18">
                  <c:v>0.99999999917703497</c:v>
                </c:pt>
                <c:pt idx="19">
                  <c:v>0.9999999976037468</c:v>
                </c:pt>
                <c:pt idx="20">
                  <c:v>1.0000000018032267</c:v>
                </c:pt>
                <c:pt idx="21">
                  <c:v>1.0000000063258812</c:v>
                </c:pt>
                <c:pt idx="22">
                  <c:v>1.0000000011379522</c:v>
                </c:pt>
                <c:pt idx="23">
                  <c:v>1.0000000083450959</c:v>
                </c:pt>
                <c:pt idx="24">
                  <c:v>1.0000000061538827</c:v>
                </c:pt>
                <c:pt idx="25">
                  <c:v>1.0000000020672242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4-47E3-A1CF-07DD66D4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3935"/>
        <c:axId val="618561855"/>
      </c:scatterChart>
      <c:valAx>
        <c:axId val="618563935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1855"/>
        <c:crosses val="autoZero"/>
        <c:crossBetween val="midCat"/>
      </c:valAx>
      <c:valAx>
        <c:axId val="618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Arkusz1!$E$2:$E$27</c:f>
              <c:numCache>
                <c:formatCode>0.0000000000</c:formatCode>
                <c:ptCount val="26"/>
                <c:pt idx="0">
                  <c:v>9.7936321227777352</c:v>
                </c:pt>
                <c:pt idx="1">
                  <c:v>9.7936321227777352</c:v>
                </c:pt>
                <c:pt idx="2">
                  <c:v>9.7936012627777362</c:v>
                </c:pt>
                <c:pt idx="3">
                  <c:v>9.7936012627777362</c:v>
                </c:pt>
                <c:pt idx="4">
                  <c:v>9.7935704027777355</c:v>
                </c:pt>
                <c:pt idx="5">
                  <c:v>9.7935395427777348</c:v>
                </c:pt>
                <c:pt idx="6">
                  <c:v>9.793477822777735</c:v>
                </c:pt>
                <c:pt idx="7">
                  <c:v>9.7934469627777361</c:v>
                </c:pt>
                <c:pt idx="8">
                  <c:v>9.7933852427777346</c:v>
                </c:pt>
                <c:pt idx="9">
                  <c:v>9.7933543827777356</c:v>
                </c:pt>
                <c:pt idx="10">
                  <c:v>9.7933235227777349</c:v>
                </c:pt>
                <c:pt idx="11">
                  <c:v>9.7932618027777352</c:v>
                </c:pt>
                <c:pt idx="12">
                  <c:v>9.7932618027777352</c:v>
                </c:pt>
                <c:pt idx="13">
                  <c:v>9.7932000827777355</c:v>
                </c:pt>
                <c:pt idx="14">
                  <c:v>9.793107502777735</c:v>
                </c:pt>
                <c:pt idx="15">
                  <c:v>9.793076642777736</c:v>
                </c:pt>
                <c:pt idx="16">
                  <c:v>9.7930149227777363</c:v>
                </c:pt>
                <c:pt idx="17">
                  <c:v>9.7929840627777356</c:v>
                </c:pt>
                <c:pt idx="18">
                  <c:v>9.7929223427777359</c:v>
                </c:pt>
                <c:pt idx="19">
                  <c:v>9.7928914827777351</c:v>
                </c:pt>
                <c:pt idx="20">
                  <c:v>9.7928297627777354</c:v>
                </c:pt>
                <c:pt idx="21">
                  <c:v>9.7928297627777354</c:v>
                </c:pt>
                <c:pt idx="22">
                  <c:v>9.7927680427777357</c:v>
                </c:pt>
                <c:pt idx="23">
                  <c:v>9.792737182777735</c:v>
                </c:pt>
                <c:pt idx="24">
                  <c:v>9.792706322777736</c:v>
                </c:pt>
                <c:pt idx="25">
                  <c:v>9.7926754627777353</c:v>
                </c:pt>
              </c:numCache>
            </c:numRef>
          </c:xVal>
          <c:yVal>
            <c:numRef>
              <c:f>Arkusz1!$F$2:$F$27</c:f>
              <c:numCache>
                <c:formatCode>0.0000000000</c:formatCode>
                <c:ptCount val="26"/>
                <c:pt idx="0">
                  <c:v>9.8100000247617807</c:v>
                </c:pt>
                <c:pt idx="1">
                  <c:v>9.8100000306585624</c:v>
                </c:pt>
                <c:pt idx="2">
                  <c:v>9.8100000287347822</c:v>
                </c:pt>
                <c:pt idx="3">
                  <c:v>9.8100000517009676</c:v>
                </c:pt>
                <c:pt idx="4">
                  <c:v>9.8099999750130724</c:v>
                </c:pt>
                <c:pt idx="5">
                  <c:v>9.8100000185576643</c:v>
                </c:pt>
                <c:pt idx="6">
                  <c:v>9.8099999624916556</c:v>
                </c:pt>
                <c:pt idx="7">
                  <c:v>9.809999988748892</c:v>
                </c:pt>
                <c:pt idx="8">
                  <c:v>9.8099999931784332</c:v>
                </c:pt>
                <c:pt idx="9">
                  <c:v>9.8100000128984011</c:v>
                </c:pt>
                <c:pt idx="10">
                  <c:v>9.8100000387252404</c:v>
                </c:pt>
                <c:pt idx="11">
                  <c:v>9.8100000242236014</c:v>
                </c:pt>
                <c:pt idx="12">
                  <c:v>9.8100000054243743</c:v>
                </c:pt>
                <c:pt idx="13">
                  <c:v>9.8100000170127721</c:v>
                </c:pt>
                <c:pt idx="14">
                  <c:v>9.8100000159890843</c:v>
                </c:pt>
                <c:pt idx="15">
                  <c:v>9.8100000447716411</c:v>
                </c:pt>
                <c:pt idx="16">
                  <c:v>9.8099999758003786</c:v>
                </c:pt>
                <c:pt idx="17">
                  <c:v>9.8099999396031343</c:v>
                </c:pt>
                <c:pt idx="18">
                  <c:v>9.8099999919267127</c:v>
                </c:pt>
                <c:pt idx="19">
                  <c:v>9.8099999764927563</c:v>
                </c:pt>
                <c:pt idx="20">
                  <c:v>9.8100000176896547</c:v>
                </c:pt>
                <c:pt idx="21">
                  <c:v>9.8100000620568952</c:v>
                </c:pt>
                <c:pt idx="22">
                  <c:v>9.8100000111633108</c:v>
                </c:pt>
                <c:pt idx="23">
                  <c:v>9.8100000818653914</c:v>
                </c:pt>
                <c:pt idx="24">
                  <c:v>9.8100000603695907</c:v>
                </c:pt>
                <c:pt idx="25">
                  <c:v>9.8100000202794693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A-41B4-B9C3-70E30FBE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60383"/>
        <c:axId val="630474111"/>
      </c:scatterChart>
      <c:valAx>
        <c:axId val="6304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g_teoretyczne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74111"/>
        <c:crosses val="autoZero"/>
        <c:crossBetween val="midCat"/>
      </c:valAx>
      <c:valAx>
        <c:axId val="630474111"/>
        <c:scaling>
          <c:orientation val="minMax"/>
          <c:max val="9.8105000000000011"/>
          <c:min val="9.8095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g_eksperymantalne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6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importowany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386639874325757"/>
          <c:y val="8.4844444444444458E-2"/>
          <c:w val="0.78959557621644971"/>
          <c:h val="0.71780752405949255"/>
        </c:manualLayout>
      </c:layout>
      <c:scatterChart>
        <c:scatterStyle val="lineMarker"/>
        <c:varyColors val="0"/>
        <c:ser>
          <c:idx val="0"/>
          <c:order val="0"/>
          <c:tx>
            <c:v>nasze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030325789995755E-2"/>
                  <c:y val="5.2696062992125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Arkusz1!$F$2:$F$27</c:f>
              <c:numCache>
                <c:formatCode>0.0000000000</c:formatCode>
                <c:ptCount val="26"/>
                <c:pt idx="0">
                  <c:v>9.8100000247617807</c:v>
                </c:pt>
                <c:pt idx="1">
                  <c:v>9.8100000306585624</c:v>
                </c:pt>
                <c:pt idx="2">
                  <c:v>9.8100000287347822</c:v>
                </c:pt>
                <c:pt idx="3">
                  <c:v>9.8100000517009676</c:v>
                </c:pt>
                <c:pt idx="4">
                  <c:v>9.8099999750130724</c:v>
                </c:pt>
                <c:pt idx="5">
                  <c:v>9.8100000185576643</c:v>
                </c:pt>
                <c:pt idx="6">
                  <c:v>9.8099999624916556</c:v>
                </c:pt>
                <c:pt idx="7">
                  <c:v>9.809999988748892</c:v>
                </c:pt>
                <c:pt idx="8">
                  <c:v>9.8099999931784332</c:v>
                </c:pt>
                <c:pt idx="9">
                  <c:v>9.8100000128984011</c:v>
                </c:pt>
                <c:pt idx="10">
                  <c:v>9.8100000387252404</c:v>
                </c:pt>
                <c:pt idx="11">
                  <c:v>9.8100000242236014</c:v>
                </c:pt>
                <c:pt idx="12">
                  <c:v>9.8100000054243743</c:v>
                </c:pt>
                <c:pt idx="13">
                  <c:v>9.8100000170127721</c:v>
                </c:pt>
                <c:pt idx="14">
                  <c:v>9.8100000159890843</c:v>
                </c:pt>
                <c:pt idx="15">
                  <c:v>9.8100000447716411</c:v>
                </c:pt>
                <c:pt idx="16">
                  <c:v>9.8099999758003786</c:v>
                </c:pt>
                <c:pt idx="17">
                  <c:v>9.8099999396031343</c:v>
                </c:pt>
                <c:pt idx="18">
                  <c:v>9.8099999919267127</c:v>
                </c:pt>
                <c:pt idx="19">
                  <c:v>9.8099999764927563</c:v>
                </c:pt>
                <c:pt idx="20">
                  <c:v>9.8100000176896547</c:v>
                </c:pt>
                <c:pt idx="21">
                  <c:v>9.8100000620568952</c:v>
                </c:pt>
                <c:pt idx="22">
                  <c:v>9.8100000111633108</c:v>
                </c:pt>
                <c:pt idx="23">
                  <c:v>9.8100000818653914</c:v>
                </c:pt>
                <c:pt idx="24">
                  <c:v>9.8100000603695907</c:v>
                </c:pt>
                <c:pt idx="25">
                  <c:v>9.8100000202794693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6-423A-97EA-A125E00733A2}"/>
            </c:ext>
          </c:extLst>
        </c:ser>
        <c:ser>
          <c:idx val="1"/>
          <c:order val="1"/>
          <c:tx>
            <c:v>teoria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923064633908344E-2"/>
                  <c:y val="-8.5120209973753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Arkusz1!$E$2:$E$27</c:f>
              <c:numCache>
                <c:formatCode>0.0000000000</c:formatCode>
                <c:ptCount val="26"/>
                <c:pt idx="0">
                  <c:v>9.7936321227777352</c:v>
                </c:pt>
                <c:pt idx="1">
                  <c:v>9.7936321227777352</c:v>
                </c:pt>
                <c:pt idx="2">
                  <c:v>9.7936012627777362</c:v>
                </c:pt>
                <c:pt idx="3">
                  <c:v>9.7936012627777362</c:v>
                </c:pt>
                <c:pt idx="4">
                  <c:v>9.7935704027777355</c:v>
                </c:pt>
                <c:pt idx="5">
                  <c:v>9.7935395427777348</c:v>
                </c:pt>
                <c:pt idx="6">
                  <c:v>9.793477822777735</c:v>
                </c:pt>
                <c:pt idx="7">
                  <c:v>9.7934469627777361</c:v>
                </c:pt>
                <c:pt idx="8">
                  <c:v>9.7933852427777346</c:v>
                </c:pt>
                <c:pt idx="9">
                  <c:v>9.7933543827777356</c:v>
                </c:pt>
                <c:pt idx="10">
                  <c:v>9.7933235227777349</c:v>
                </c:pt>
                <c:pt idx="11">
                  <c:v>9.7932618027777352</c:v>
                </c:pt>
                <c:pt idx="12">
                  <c:v>9.7932618027777352</c:v>
                </c:pt>
                <c:pt idx="13">
                  <c:v>9.7932000827777355</c:v>
                </c:pt>
                <c:pt idx="14">
                  <c:v>9.793107502777735</c:v>
                </c:pt>
                <c:pt idx="15">
                  <c:v>9.793076642777736</c:v>
                </c:pt>
                <c:pt idx="16">
                  <c:v>9.7930149227777363</c:v>
                </c:pt>
                <c:pt idx="17">
                  <c:v>9.7929840627777356</c:v>
                </c:pt>
                <c:pt idx="18">
                  <c:v>9.7929223427777359</c:v>
                </c:pt>
                <c:pt idx="19">
                  <c:v>9.7928914827777351</c:v>
                </c:pt>
                <c:pt idx="20">
                  <c:v>9.7928297627777354</c:v>
                </c:pt>
                <c:pt idx="21">
                  <c:v>9.7928297627777354</c:v>
                </c:pt>
                <c:pt idx="22">
                  <c:v>9.7927680427777357</c:v>
                </c:pt>
                <c:pt idx="23">
                  <c:v>9.792737182777735</c:v>
                </c:pt>
                <c:pt idx="24">
                  <c:v>9.792706322777736</c:v>
                </c:pt>
                <c:pt idx="25">
                  <c:v>9.7926754627777353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6-423A-97EA-A125E0073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27279"/>
        <c:axId val="660023119"/>
      </c:scatterChart>
      <c:valAx>
        <c:axId val="66002727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nad poziomem morza</a:t>
                </a:r>
                <a:r>
                  <a:rPr lang="pl-PL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023119"/>
        <c:crosses val="autoZero"/>
        <c:crossBetween val="midCat"/>
      </c:valAx>
      <c:valAx>
        <c:axId val="6600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02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331134646525507"/>
          <c:y val="0.87853263342082244"/>
          <c:w val="0.28384301295528291"/>
          <c:h val="0.11000104986876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g(h) bez jednego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64033591935792"/>
                  <c:y val="-3.2161369010529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(Arkusz1!$B$2:$B$18,Arkusz1!$B$20:$B$27)</c:f>
              <c:numCache>
                <c:formatCode>General</c:formatCode>
                <c:ptCount val="25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640</c:v>
                </c:pt>
                <c:pt idx="18">
                  <c:v>650</c:v>
                </c:pt>
                <c:pt idx="19">
                  <c:v>670</c:v>
                </c:pt>
                <c:pt idx="20">
                  <c:v>670</c:v>
                </c:pt>
                <c:pt idx="21">
                  <c:v>690</c:v>
                </c:pt>
                <c:pt idx="22">
                  <c:v>700</c:v>
                </c:pt>
                <c:pt idx="23">
                  <c:v>710</c:v>
                </c:pt>
                <c:pt idx="24">
                  <c:v>720</c:v>
                </c:pt>
              </c:numCache>
            </c:numRef>
          </c:xVal>
          <c:yVal>
            <c:numRef>
              <c:f>(Arkusz1!$C$2:$C$18,Arkusz1!$C$20:$C$27)</c:f>
              <c:numCache>
                <c:formatCode>0.0000000000</c:formatCode>
                <c:ptCount val="25"/>
                <c:pt idx="0">
                  <c:v>1.0000000025241367</c:v>
                </c:pt>
                <c:pt idx="1">
                  <c:v>1.0000000031252356</c:v>
                </c:pt>
                <c:pt idx="2">
                  <c:v>1.0000000029291316</c:v>
                </c:pt>
                <c:pt idx="3">
                  <c:v>1.0000000052702311</c:v>
                </c:pt>
                <c:pt idx="4">
                  <c:v>0.99999999745291246</c:v>
                </c:pt>
                <c:pt idx="5">
                  <c:v>1.0000000018917088</c:v>
                </c:pt>
                <c:pt idx="6">
                  <c:v>0.99999999617651947</c:v>
                </c:pt>
                <c:pt idx="7">
                  <c:v>0.99999999885309798</c:v>
                </c:pt>
                <c:pt idx="8">
                  <c:v>0.99999999930463135</c:v>
                </c:pt>
                <c:pt idx="9">
                  <c:v>1.0000000013148216</c:v>
                </c:pt>
                <c:pt idx="10">
                  <c:v>1.000000003947527</c:v>
                </c:pt>
                <c:pt idx="11">
                  <c:v>1.0000000024692763</c:v>
                </c:pt>
                <c:pt idx="12">
                  <c:v>1.0000000005529432</c:v>
                </c:pt>
                <c:pt idx="13">
                  <c:v>1.0000000017342274</c:v>
                </c:pt>
                <c:pt idx="14">
                  <c:v>1.000000001629876</c:v>
                </c:pt>
                <c:pt idx="15">
                  <c:v>1.0000000045638777</c:v>
                </c:pt>
                <c:pt idx="16">
                  <c:v>0.99999999753316793</c:v>
                </c:pt>
                <c:pt idx="17">
                  <c:v>0.99999999917703497</c:v>
                </c:pt>
                <c:pt idx="18">
                  <c:v>0.9999999976037468</c:v>
                </c:pt>
                <c:pt idx="19">
                  <c:v>1.0000000018032267</c:v>
                </c:pt>
                <c:pt idx="20">
                  <c:v>1.0000000063258812</c:v>
                </c:pt>
                <c:pt idx="21">
                  <c:v>1.0000000011379522</c:v>
                </c:pt>
                <c:pt idx="22">
                  <c:v>1.0000000083450959</c:v>
                </c:pt>
                <c:pt idx="23">
                  <c:v>1.0000000061538827</c:v>
                </c:pt>
                <c:pt idx="24">
                  <c:v>1.0000000020672242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B-4132-ABE5-994C08C8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3935"/>
        <c:axId val="618561855"/>
      </c:scatterChart>
      <c:valAx>
        <c:axId val="618563935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1855"/>
        <c:crosses val="autoZero"/>
        <c:crossBetween val="midCat"/>
      </c:valAx>
      <c:valAx>
        <c:axId val="618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g(h) połączone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86195167500407"/>
                  <c:y val="-0.24399531401630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Arkusz1!$C$2:$C$27</c:f>
              <c:numCache>
                <c:formatCode>0.0000000000</c:formatCode>
                <c:ptCount val="26"/>
                <c:pt idx="0">
                  <c:v>1.0000000025241367</c:v>
                </c:pt>
                <c:pt idx="1">
                  <c:v>1.0000000031252356</c:v>
                </c:pt>
                <c:pt idx="2">
                  <c:v>1.0000000029291316</c:v>
                </c:pt>
                <c:pt idx="3">
                  <c:v>1.0000000052702311</c:v>
                </c:pt>
                <c:pt idx="4">
                  <c:v>0.99999999745291246</c:v>
                </c:pt>
                <c:pt idx="5">
                  <c:v>1.0000000018917088</c:v>
                </c:pt>
                <c:pt idx="6">
                  <c:v>0.99999999617651947</c:v>
                </c:pt>
                <c:pt idx="7">
                  <c:v>0.99999999885309798</c:v>
                </c:pt>
                <c:pt idx="8">
                  <c:v>0.99999999930463135</c:v>
                </c:pt>
                <c:pt idx="9">
                  <c:v>1.0000000013148216</c:v>
                </c:pt>
                <c:pt idx="10">
                  <c:v>1.000000003947527</c:v>
                </c:pt>
                <c:pt idx="11">
                  <c:v>1.0000000024692763</c:v>
                </c:pt>
                <c:pt idx="12">
                  <c:v>1.0000000005529432</c:v>
                </c:pt>
                <c:pt idx="13">
                  <c:v>1.0000000017342274</c:v>
                </c:pt>
                <c:pt idx="14">
                  <c:v>1.000000001629876</c:v>
                </c:pt>
                <c:pt idx="15">
                  <c:v>1.0000000045638777</c:v>
                </c:pt>
                <c:pt idx="16">
                  <c:v>0.99999999753316793</c:v>
                </c:pt>
                <c:pt idx="17">
                  <c:v>0.99999999384333671</c:v>
                </c:pt>
                <c:pt idx="18">
                  <c:v>0.99999999917703497</c:v>
                </c:pt>
                <c:pt idx="19">
                  <c:v>0.9999999976037468</c:v>
                </c:pt>
                <c:pt idx="20">
                  <c:v>1.0000000018032267</c:v>
                </c:pt>
                <c:pt idx="21">
                  <c:v>1.0000000063258812</c:v>
                </c:pt>
                <c:pt idx="22">
                  <c:v>1.0000000011379522</c:v>
                </c:pt>
                <c:pt idx="23">
                  <c:v>1.0000000083450959</c:v>
                </c:pt>
                <c:pt idx="24">
                  <c:v>1.0000000061538827</c:v>
                </c:pt>
                <c:pt idx="25">
                  <c:v>1.0000000020672242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F-4338-8C81-7AE46825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3935"/>
        <c:axId val="618561855"/>
      </c:scatterChart>
      <c:valAx>
        <c:axId val="618563935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1855"/>
        <c:crosses val="autoZero"/>
        <c:crossBetween val="midCat"/>
      </c:valAx>
      <c:valAx>
        <c:axId val="618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g(h) ale lepszy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Arkusz1!$A$29</c:f>
                <c:numCache>
                  <c:formatCode>General</c:formatCode>
                  <c:ptCount val="1"/>
                  <c:pt idx="0">
                    <c:v>6.3714444265915454E-9</c:v>
                  </c:pt>
                </c:numCache>
              </c:numRef>
            </c:plus>
            <c:minus>
              <c:numRef>
                <c:f>Arkusz1!$A$29</c:f>
                <c:numCache>
                  <c:formatCode>General</c:formatCode>
                  <c:ptCount val="1"/>
                  <c:pt idx="0">
                    <c:v>6.3714444265915454E-9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Arkusz1!$C$2:$C$27</c:f>
              <c:numCache>
                <c:formatCode>0.0000000000</c:formatCode>
                <c:ptCount val="26"/>
                <c:pt idx="0">
                  <c:v>1.0000000025241367</c:v>
                </c:pt>
                <c:pt idx="1">
                  <c:v>1.0000000031252356</c:v>
                </c:pt>
                <c:pt idx="2">
                  <c:v>1.0000000029291316</c:v>
                </c:pt>
                <c:pt idx="3">
                  <c:v>1.0000000052702311</c:v>
                </c:pt>
                <c:pt idx="4">
                  <c:v>0.99999999745291246</c:v>
                </c:pt>
                <c:pt idx="5">
                  <c:v>1.0000000018917088</c:v>
                </c:pt>
                <c:pt idx="6">
                  <c:v>0.99999999617651947</c:v>
                </c:pt>
                <c:pt idx="7">
                  <c:v>0.99999999885309798</c:v>
                </c:pt>
                <c:pt idx="8">
                  <c:v>0.99999999930463135</c:v>
                </c:pt>
                <c:pt idx="9">
                  <c:v>1.0000000013148216</c:v>
                </c:pt>
                <c:pt idx="10">
                  <c:v>1.000000003947527</c:v>
                </c:pt>
                <c:pt idx="11">
                  <c:v>1.0000000024692763</c:v>
                </c:pt>
                <c:pt idx="12">
                  <c:v>1.0000000005529432</c:v>
                </c:pt>
                <c:pt idx="13">
                  <c:v>1.0000000017342274</c:v>
                </c:pt>
                <c:pt idx="14">
                  <c:v>1.000000001629876</c:v>
                </c:pt>
                <c:pt idx="15">
                  <c:v>1.0000000045638777</c:v>
                </c:pt>
                <c:pt idx="16">
                  <c:v>0.99999999753316793</c:v>
                </c:pt>
                <c:pt idx="17">
                  <c:v>0.99999999384333671</c:v>
                </c:pt>
                <c:pt idx="18">
                  <c:v>0.99999999917703497</c:v>
                </c:pt>
                <c:pt idx="19">
                  <c:v>0.9999999976037468</c:v>
                </c:pt>
                <c:pt idx="20">
                  <c:v>1.0000000018032267</c:v>
                </c:pt>
                <c:pt idx="21">
                  <c:v>1.0000000063258812</c:v>
                </c:pt>
                <c:pt idx="22">
                  <c:v>1.0000000011379522</c:v>
                </c:pt>
                <c:pt idx="23">
                  <c:v>1.0000000083450959</c:v>
                </c:pt>
                <c:pt idx="24">
                  <c:v>1.0000000061538827</c:v>
                </c:pt>
                <c:pt idx="25">
                  <c:v>1.0000000020672242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4079-9092-BFE6C797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3935"/>
        <c:axId val="618561855"/>
      </c:scatterChart>
      <c:valAx>
        <c:axId val="618563935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1855"/>
        <c:crosses val="autoZero"/>
        <c:crossBetween val="midCat"/>
      </c:valAx>
      <c:valAx>
        <c:axId val="618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importowany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84277567988613"/>
                  <c:y val="-6.331167222848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</c:f>
                <c:numCache>
                  <c:formatCode>General</c:formatCode>
                  <c:ptCount val="1"/>
                  <c:pt idx="0">
                    <c:v>3.1373580149892193E-8</c:v>
                  </c:pt>
                </c:numCache>
              </c:numRef>
            </c:plus>
            <c:minus>
              <c:numRef>
                <c:f>Arkusz1!$G$28</c:f>
                <c:numCache>
                  <c:formatCode>General</c:formatCode>
                  <c:ptCount val="1"/>
                  <c:pt idx="0">
                    <c:v>3.1373580149892193E-8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Arkusz1!$F$2:$F$27</c:f>
              <c:numCache>
                <c:formatCode>0.0000000000</c:formatCode>
                <c:ptCount val="26"/>
                <c:pt idx="0">
                  <c:v>9.8100000247617807</c:v>
                </c:pt>
                <c:pt idx="1">
                  <c:v>9.8100000306585624</c:v>
                </c:pt>
                <c:pt idx="2">
                  <c:v>9.8100000287347822</c:v>
                </c:pt>
                <c:pt idx="3">
                  <c:v>9.8100000517009676</c:v>
                </c:pt>
                <c:pt idx="4">
                  <c:v>9.8099999750130724</c:v>
                </c:pt>
                <c:pt idx="5">
                  <c:v>9.8100000185576643</c:v>
                </c:pt>
                <c:pt idx="6">
                  <c:v>9.8099999624916556</c:v>
                </c:pt>
                <c:pt idx="7">
                  <c:v>9.809999988748892</c:v>
                </c:pt>
                <c:pt idx="8">
                  <c:v>9.8099999931784332</c:v>
                </c:pt>
                <c:pt idx="9">
                  <c:v>9.8100000128984011</c:v>
                </c:pt>
                <c:pt idx="10">
                  <c:v>9.8100000387252404</c:v>
                </c:pt>
                <c:pt idx="11">
                  <c:v>9.8100000242236014</c:v>
                </c:pt>
                <c:pt idx="12">
                  <c:v>9.8100000054243743</c:v>
                </c:pt>
                <c:pt idx="13">
                  <c:v>9.8100000170127721</c:v>
                </c:pt>
                <c:pt idx="14">
                  <c:v>9.8100000159890843</c:v>
                </c:pt>
                <c:pt idx="15">
                  <c:v>9.8100000447716411</c:v>
                </c:pt>
                <c:pt idx="16">
                  <c:v>9.8099999758003786</c:v>
                </c:pt>
                <c:pt idx="17">
                  <c:v>9.8099999396031343</c:v>
                </c:pt>
                <c:pt idx="18">
                  <c:v>9.8099999919267127</c:v>
                </c:pt>
                <c:pt idx="19">
                  <c:v>9.8099999764927563</c:v>
                </c:pt>
                <c:pt idx="20">
                  <c:v>9.8100000176896547</c:v>
                </c:pt>
                <c:pt idx="21">
                  <c:v>9.8100000620568952</c:v>
                </c:pt>
                <c:pt idx="22">
                  <c:v>9.8100000111633108</c:v>
                </c:pt>
                <c:pt idx="23">
                  <c:v>9.8100000818653914</c:v>
                </c:pt>
                <c:pt idx="24">
                  <c:v>9.8100000603695907</c:v>
                </c:pt>
                <c:pt idx="25">
                  <c:v>9.8100000202794693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8-4EE0-B81B-0F194422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3935"/>
        <c:axId val="618561855"/>
      </c:scatterChart>
      <c:valAx>
        <c:axId val="618563935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nad poziomem morza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1855"/>
        <c:crosses val="autoZero"/>
        <c:crossBetween val="midCat"/>
      </c:valAx>
      <c:valAx>
        <c:axId val="618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importowany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84277567988613"/>
                  <c:y val="-6.331167222848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Arkusz1!$B$2:$B$27</c:f>
              <c:numCache>
                <c:formatCode>General</c:formatCode>
                <c:ptCount val="26"/>
                <c:pt idx="0">
                  <c:v>410</c:v>
                </c:pt>
                <c:pt idx="1">
                  <c:v>410</c:v>
                </c:pt>
                <c:pt idx="2">
                  <c:v>420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460</c:v>
                </c:pt>
                <c:pt idx="7">
                  <c:v>470</c:v>
                </c:pt>
                <c:pt idx="8">
                  <c:v>490</c:v>
                </c:pt>
                <c:pt idx="9">
                  <c:v>500</c:v>
                </c:pt>
                <c:pt idx="10">
                  <c:v>510</c:v>
                </c:pt>
                <c:pt idx="11">
                  <c:v>530</c:v>
                </c:pt>
                <c:pt idx="12">
                  <c:v>530</c:v>
                </c:pt>
                <c:pt idx="13">
                  <c:v>550</c:v>
                </c:pt>
                <c:pt idx="14">
                  <c:v>580</c:v>
                </c:pt>
                <c:pt idx="15">
                  <c:v>590</c:v>
                </c:pt>
                <c:pt idx="16">
                  <c:v>610</c:v>
                </c:pt>
                <c:pt idx="17">
                  <c:v>620</c:v>
                </c:pt>
                <c:pt idx="18">
                  <c:v>640</c:v>
                </c:pt>
                <c:pt idx="19">
                  <c:v>650</c:v>
                </c:pt>
                <c:pt idx="20">
                  <c:v>670</c:v>
                </c:pt>
                <c:pt idx="21">
                  <c:v>670</c:v>
                </c:pt>
                <c:pt idx="22">
                  <c:v>690</c:v>
                </c:pt>
                <c:pt idx="23">
                  <c:v>700</c:v>
                </c:pt>
                <c:pt idx="24">
                  <c:v>710</c:v>
                </c:pt>
                <c:pt idx="25">
                  <c:v>720</c:v>
                </c:pt>
              </c:numCache>
            </c:numRef>
          </c:xVal>
          <c:yVal>
            <c:numRef>
              <c:f>Arkusz1!$F$2:$F$27</c:f>
              <c:numCache>
                <c:formatCode>0.0000000000</c:formatCode>
                <c:ptCount val="26"/>
                <c:pt idx="0">
                  <c:v>9.8100000247617807</c:v>
                </c:pt>
                <c:pt idx="1">
                  <c:v>9.8100000306585624</c:v>
                </c:pt>
                <c:pt idx="2">
                  <c:v>9.8100000287347822</c:v>
                </c:pt>
                <c:pt idx="3">
                  <c:v>9.8100000517009676</c:v>
                </c:pt>
                <c:pt idx="4">
                  <c:v>9.8099999750130724</c:v>
                </c:pt>
                <c:pt idx="5">
                  <c:v>9.8100000185576643</c:v>
                </c:pt>
                <c:pt idx="6">
                  <c:v>9.8099999624916556</c:v>
                </c:pt>
                <c:pt idx="7">
                  <c:v>9.809999988748892</c:v>
                </c:pt>
                <c:pt idx="8">
                  <c:v>9.8099999931784332</c:v>
                </c:pt>
                <c:pt idx="9">
                  <c:v>9.8100000128984011</c:v>
                </c:pt>
                <c:pt idx="10">
                  <c:v>9.8100000387252404</c:v>
                </c:pt>
                <c:pt idx="11">
                  <c:v>9.8100000242236014</c:v>
                </c:pt>
                <c:pt idx="12">
                  <c:v>9.8100000054243743</c:v>
                </c:pt>
                <c:pt idx="13">
                  <c:v>9.8100000170127721</c:v>
                </c:pt>
                <c:pt idx="14">
                  <c:v>9.8100000159890843</c:v>
                </c:pt>
                <c:pt idx="15">
                  <c:v>9.8100000447716411</c:v>
                </c:pt>
                <c:pt idx="16">
                  <c:v>9.8099999758003786</c:v>
                </c:pt>
                <c:pt idx="17">
                  <c:v>9.8099999396031343</c:v>
                </c:pt>
                <c:pt idx="18">
                  <c:v>9.8099999919267127</c:v>
                </c:pt>
                <c:pt idx="19">
                  <c:v>9.8099999764927563</c:v>
                </c:pt>
                <c:pt idx="20">
                  <c:v>9.8100000176896547</c:v>
                </c:pt>
                <c:pt idx="21">
                  <c:v>9.8100000620568952</c:v>
                </c:pt>
                <c:pt idx="22">
                  <c:v>9.8100000111633108</c:v>
                </c:pt>
                <c:pt idx="23">
                  <c:v>9.8100000818653914</c:v>
                </c:pt>
                <c:pt idx="24">
                  <c:v>9.8100000603695907</c:v>
                </c:pt>
                <c:pt idx="25">
                  <c:v>9.8100000202794693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1-418E-917C-19D354D3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3935"/>
        <c:axId val="618561855"/>
      </c:scatterChart>
      <c:valAx>
        <c:axId val="618563935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nad poziomem morza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1855"/>
        <c:crosses val="autoZero"/>
        <c:crossBetween val="midCat"/>
      </c:valAx>
      <c:valAx>
        <c:axId val="618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483966</xdr:colOff>
      <xdr:row>28</xdr:row>
      <xdr:rowOff>121573</xdr:rowOff>
    </xdr:from>
    <xdr:to>
      <xdr:col>5</xdr:col>
      <xdr:colOff>1125196</xdr:colOff>
      <xdr:row>41</xdr:row>
      <xdr:rowOff>177602</xdr:rowOff>
    </xdr:to>
    <xdr:graphicFrame macro="">
      <xdr:nvGraphicFramePr>
        <xdr:cNvPr id="23" name="Wykres 2">
          <a:extLst>
            <a:ext uri="{FF2B5EF4-FFF2-40B4-BE49-F238E27FC236}">
              <a16:creationId xmlns:a16="http://schemas.microsoft.com/office/drawing/2014/main" id="{D55A9EAE-519E-B339-F8FB-DF5276B8D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939101</xdr:colOff>
      <xdr:row>32</xdr:row>
      <xdr:rowOff>88415</xdr:rowOff>
    </xdr:from>
    <xdr:to>
      <xdr:col>3</xdr:col>
      <xdr:colOff>111802</xdr:colOff>
      <xdr:row>55</xdr:row>
      <xdr:rowOff>19611</xdr:rowOff>
    </xdr:to>
    <xdr:graphicFrame macro="">
      <xdr:nvGraphicFramePr>
        <xdr:cNvPr id="234" name="Wykres 11">
          <a:extLst>
            <a:ext uri="{FF2B5EF4-FFF2-40B4-BE49-F238E27FC236}">
              <a16:creationId xmlns:a16="http://schemas.microsoft.com/office/drawing/2014/main" id="{2090CF4A-887E-8BF5-AD90-0BFBA3C7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1341232</xdr:colOff>
      <xdr:row>31</xdr:row>
      <xdr:rowOff>22188</xdr:rowOff>
    </xdr:from>
    <xdr:to>
      <xdr:col>12</xdr:col>
      <xdr:colOff>367552</xdr:colOff>
      <xdr:row>52</xdr:row>
      <xdr:rowOff>172571</xdr:rowOff>
    </xdr:to>
    <xdr:graphicFrame macro="">
      <xdr:nvGraphicFramePr>
        <xdr:cNvPr id="147" name="Wykres 70">
          <a:extLst>
            <a:ext uri="{FF2B5EF4-FFF2-40B4-BE49-F238E27FC236}">
              <a16:creationId xmlns:a16="http://schemas.microsoft.com/office/drawing/2014/main" id="{A3AE3F3B-02FA-DB02-9277-BA7D1131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505989</xdr:colOff>
      <xdr:row>42</xdr:row>
      <xdr:rowOff>184336</xdr:rowOff>
    </xdr:from>
    <xdr:to>
      <xdr:col>5</xdr:col>
      <xdr:colOff>1147219</xdr:colOff>
      <xdr:row>56</xdr:row>
      <xdr:rowOff>49865</xdr:rowOff>
    </xdr:to>
    <xdr:graphicFrame macro="">
      <xdr:nvGraphicFramePr>
        <xdr:cNvPr id="14" name="Wykres 2">
          <a:extLst>
            <a:ext uri="{FF2B5EF4-FFF2-40B4-BE49-F238E27FC236}">
              <a16:creationId xmlns:a16="http://schemas.microsoft.com/office/drawing/2014/main" id="{8DCCAE12-5309-4CD4-856F-4E3A9A2766C7}"/>
            </a:ext>
            <a:ext uri="{147F2762-F138-4A5C-976F-8EAC2B608ADB}">
              <a16:predDERef xmlns:a16="http://schemas.microsoft.com/office/drawing/2014/main" pred="{A3AE3F3B-02FA-DB02-9277-BA7D1131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4069977</xdr:colOff>
      <xdr:row>53</xdr:row>
      <xdr:rowOff>161365</xdr:rowOff>
    </xdr:from>
    <xdr:to>
      <xdr:col>15</xdr:col>
      <xdr:colOff>239163</xdr:colOff>
      <xdr:row>67</xdr:row>
      <xdr:rowOff>41686</xdr:rowOff>
    </xdr:to>
    <xdr:graphicFrame macro="">
      <xdr:nvGraphicFramePr>
        <xdr:cNvPr id="134" name="Wykres 2">
          <a:extLst>
            <a:ext uri="{FF2B5EF4-FFF2-40B4-BE49-F238E27FC236}">
              <a16:creationId xmlns:a16="http://schemas.microsoft.com/office/drawing/2014/main" id="{0DC81366-076F-4C96-80D5-D3C2935B5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28621</xdr:colOff>
      <xdr:row>20</xdr:row>
      <xdr:rowOff>109730</xdr:rowOff>
    </xdr:from>
    <xdr:to>
      <xdr:col>20</xdr:col>
      <xdr:colOff>306349</xdr:colOff>
      <xdr:row>33</xdr:row>
      <xdr:rowOff>154553</xdr:rowOff>
    </xdr:to>
    <xdr:graphicFrame macro="">
      <xdr:nvGraphicFramePr>
        <xdr:cNvPr id="43" name="Wykres 2">
          <a:extLst>
            <a:ext uri="{FF2B5EF4-FFF2-40B4-BE49-F238E27FC236}">
              <a16:creationId xmlns:a16="http://schemas.microsoft.com/office/drawing/2014/main" id="{838009E7-CA75-48F6-B6DC-6317B264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188355</xdr:colOff>
      <xdr:row>0</xdr:row>
      <xdr:rowOff>107577</xdr:rowOff>
    </xdr:from>
    <xdr:to>
      <xdr:col>28</xdr:col>
      <xdr:colOff>89646</xdr:colOff>
      <xdr:row>27</xdr:row>
      <xdr:rowOff>111572</xdr:rowOff>
    </xdr:to>
    <xdr:graphicFrame macro="">
      <xdr:nvGraphicFramePr>
        <xdr:cNvPr id="150" name="Wykres 2">
          <a:extLst>
            <a:ext uri="{FF2B5EF4-FFF2-40B4-BE49-F238E27FC236}">
              <a16:creationId xmlns:a16="http://schemas.microsoft.com/office/drawing/2014/main" id="{176E7FEC-89C7-4CF7-B71F-F2856D89C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448236</xdr:colOff>
      <xdr:row>0</xdr:row>
      <xdr:rowOff>170329</xdr:rowOff>
    </xdr:from>
    <xdr:to>
      <xdr:col>18</xdr:col>
      <xdr:colOff>349527</xdr:colOff>
      <xdr:row>27</xdr:row>
      <xdr:rowOff>174324</xdr:rowOff>
    </xdr:to>
    <xdr:graphicFrame macro="">
      <xdr:nvGraphicFramePr>
        <xdr:cNvPr id="171" name="Wykres 2">
          <a:extLst>
            <a:ext uri="{FF2B5EF4-FFF2-40B4-BE49-F238E27FC236}">
              <a16:creationId xmlns:a16="http://schemas.microsoft.com/office/drawing/2014/main" id="{36217C6C-5A64-463E-9D13-B91B0DD74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BA16E2-AE4D-4945-B124-2223BBA63FEC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X-Axis" tableColumnId="1"/>
      <queryTableField id="2" name="Y-Axis" tableColumnId="2"/>
      <queryTableField id="3" name="Z-Axis" tableColumnId="3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8B9754-AE40-4CF4-9536-971FE5D47DF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43DFB1A-37FC-4990-9274-69E09586FD1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128DA12-C216-47AC-ADA9-2EF8812AFA6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D5F3C7D-D3F6-4C29-9694-EDA4DF9271A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AC3139A-7915-45A4-92FD-1E15A88F0A6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77E03B9-44F5-4453-A2A9-7086CA1803A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995931E-EF67-4F36-9726-7A0D6685016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8394CB5-ED85-4758-B934-005380A0A8A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48ADED1-C538-47BC-8156-B102DB9E910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2381463-2BC6-4A7A-B778-B64082DB27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629CD489-DD19-442E-8E21-098529A4A6D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B6D7AAE-9138-44D8-9F69-93B95B8ED67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2422D2-2101-4FD0-B5EC-12A0701D4CB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924CBD9-9451-46FC-A9CC-E9C1D3BD744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664DE45D-E425-4182-AA82-B93939406FB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EE27C3DC-3CB2-4BAA-A24C-84022E44717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CA84E52-71A6-4567-87B7-00815AE9B8D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FEAEF9AA-732D-4536-B362-C5ED95DEC5E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FAB096B8-A36A-4D7F-B3CD-1DD7A3809D1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6FC59F6C-F61D-4CBB-810D-83D62529BD8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FC773C7-81DB-4AB0-A891-F6ADC86F835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346DCF3C-9782-4DCA-847E-34F56B9FCCC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4DD9A8F7-A5FA-44F1-A0B4-DB8ECD6A499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4C3A0312-BF5B-448C-BEFC-D3BE2DA2BF1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B0BBB15C-B3F6-4F9C-8FC4-27CBF63642C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-Axis" tableColumnId="1"/>
      <queryTableField id="2" name="Y-Axis" tableColumnId="2"/>
      <queryTableField id="3" name="Z-Axis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D372C-EBB1-4A5D-8145-5AA39EB65197}" name="_1" displayName="_1" ref="A1:D31" tableType="queryTable" totalsRowShown="0">
  <autoFilter ref="A1:D31" xr:uid="{7EAD372C-EBB1-4A5D-8145-5AA39EB65197}"/>
  <tableColumns count="4">
    <tableColumn id="1" xr3:uid="{A3CA4D4F-0E2A-4B9A-B8BE-F3FE27017096}" uniqueName="1" name="X-Axis" queryTableFieldId="1"/>
    <tableColumn id="2" xr3:uid="{9E3FAFB3-16FC-45F9-99E1-D60F6CE1DBF3}" uniqueName="2" name="Y-Axis" queryTableFieldId="2"/>
    <tableColumn id="3" xr3:uid="{2A08EDEC-8C49-483E-942B-D621FF2B1D2E}" uniqueName="3" name="Z-Axis" queryTableFieldId="3"/>
    <tableColumn id="5" xr3:uid="{DBFCF0DF-71DF-410C-9FFC-9EE3702E9742}" uniqueName="5" name="Kolumna1" queryTableFieldId="5" dataDxfId="25">
      <calculatedColumnFormula>SQRT(_1[[#This Row],[Z-Axis]]^2+_1[[#This Row],[Y-Axis]]^2+_1[[#This Row],[X-Axis]]^2)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836353-3406-4661-AF36-3E120D7B1D9F}" name="_10" displayName="_10" ref="A1:D38" tableType="queryTable" totalsRowShown="0">
  <autoFilter ref="A1:D38" xr:uid="{BD836353-3406-4661-AF36-3E120D7B1D9F}"/>
  <tableColumns count="4">
    <tableColumn id="1" xr3:uid="{D4219F0D-3CA5-4AF2-82B8-5A95CB1DFA3E}" uniqueName="1" name="X-Axis" queryTableFieldId="1"/>
    <tableColumn id="2" xr3:uid="{D6502402-D9D9-4FD9-BA6D-974D2E21B0A0}" uniqueName="2" name="Y-Axis" queryTableFieldId="2"/>
    <tableColumn id="3" xr3:uid="{F30EB695-E626-4BFB-BA0F-F5333F2E95EC}" uniqueName="3" name="Z-Axis" queryTableFieldId="3"/>
    <tableColumn id="4" xr3:uid="{8922DE8D-E6B9-470E-AA4F-4BB09E0144C6}" uniqueName="4" name="Kolumna1" queryTableFieldId="4" dataDxfId="16">
      <calculatedColumnFormula>SQRT(_10[[#This Row],[Z-Axis]]^2+_10[[#This Row],[Y-Axis]]^2+_10[[#This Row],[X-Axis]]^2)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886F0B-0787-4F9C-B3A5-7962D27A472A}" name="_11" displayName="_11" ref="A1:D39" tableType="queryTable" totalsRowShown="0">
  <autoFilter ref="A1:D39" xr:uid="{71886F0B-0787-4F9C-B3A5-7962D27A472A}"/>
  <tableColumns count="4">
    <tableColumn id="1" xr3:uid="{0500C6B1-F8AF-4A60-8825-7000C2E19E6A}" uniqueName="1" name="X-Axis" queryTableFieldId="1"/>
    <tableColumn id="2" xr3:uid="{0488C5E5-3FCA-4B65-92ED-8552E58F8400}" uniqueName="2" name="Y-Axis" queryTableFieldId="2"/>
    <tableColumn id="3" xr3:uid="{A4A31608-C9CB-433A-8C5E-D685622EB93B}" uniqueName="3" name="Z-Axis" queryTableFieldId="3"/>
    <tableColumn id="4" xr3:uid="{2DDDD2B7-5157-4F64-8E6F-D8627FCF8726}" uniqueName="4" name="Kolumna1" queryTableFieldId="4" dataDxfId="15">
      <calculatedColumnFormula>SQRT(_11[[#This Row],[Z-Axis]]^2+_11[[#This Row],[Y-Axis]]^2+_11[[#This Row],[X-Axis]]^2)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D39E0E-E41E-4167-907A-52609AF0A83D}" name="_12" displayName="_12" ref="A1:D26" tableType="queryTable" totalsRowShown="0">
  <autoFilter ref="A1:D26" xr:uid="{E8D39E0E-E41E-4167-907A-52609AF0A83D}"/>
  <tableColumns count="4">
    <tableColumn id="1" xr3:uid="{1E047092-690E-461B-B38D-DAE62F4B5F8B}" uniqueName="1" name="X-Axis" queryTableFieldId="1"/>
    <tableColumn id="2" xr3:uid="{85192999-4D23-446B-8A42-F6E188640FE4}" uniqueName="2" name="Y-Axis" queryTableFieldId="2"/>
    <tableColumn id="3" xr3:uid="{8BC8BD83-21B3-48AB-A987-5ABBFACCB1CA}" uniqueName="3" name="Z-Axis" queryTableFieldId="3"/>
    <tableColumn id="4" xr3:uid="{DD4DB1E1-F0DC-4575-919A-420F2ED13881}" uniqueName="4" name="Kolumna1" queryTableFieldId="4" dataDxfId="14">
      <calculatedColumnFormula>SQRT(_12[[#This Row],[Z-Axis]]^2+_12[[#This Row],[Y-Axis]]^2+_12[[#This Row],[X-Axis]]^2)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096BF7-6062-4018-A1AC-2E14BEDDF91D}" name="_13" displayName="_13" ref="A1:D31" tableType="queryTable" totalsRowShown="0">
  <autoFilter ref="A1:D31" xr:uid="{92096BF7-6062-4018-A1AC-2E14BEDDF91D}"/>
  <tableColumns count="4">
    <tableColumn id="1" xr3:uid="{18B5658C-CB2B-42B9-9D70-7CF5917C7C79}" uniqueName="1" name="X-Axis" queryTableFieldId="1"/>
    <tableColumn id="2" xr3:uid="{DC06917B-0DA9-46A9-B9CF-5954EBCD976B}" uniqueName="2" name="Y-Axis" queryTableFieldId="2"/>
    <tableColumn id="3" xr3:uid="{4773BB5C-B223-4CEF-8AC8-EB1082D40212}" uniqueName="3" name="Z-Axis" queryTableFieldId="3"/>
    <tableColumn id="4" xr3:uid="{501F3BC6-C2AF-4E0E-80A8-27FB4792FC31}" uniqueName="4" name="Kolumna1" queryTableFieldId="4" dataDxfId="13">
      <calculatedColumnFormula>SQRT(_13[[#This Row],[Z-Axis]]^2+_13[[#This Row],[Y-Axis]]^2+_13[[#This Row],[X-Axis]]^2)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C53F8DE-FEE5-4132-9512-F24B7273120C}" name="_14" displayName="_14" ref="A1:D28" tableType="queryTable" totalsRowShown="0">
  <autoFilter ref="A1:D28" xr:uid="{BC53F8DE-FEE5-4132-9512-F24B7273120C}"/>
  <tableColumns count="4">
    <tableColumn id="1" xr3:uid="{C7BF6093-0E03-4CD3-986A-263B181F5AE2}" uniqueName="1" name="X-Axis" queryTableFieldId="1"/>
    <tableColumn id="2" xr3:uid="{E4FF59DF-7690-4567-BEF4-401B99185661}" uniqueName="2" name="Y-Axis" queryTableFieldId="2"/>
    <tableColumn id="3" xr3:uid="{CEA07C44-214B-4D0C-8707-61E15C7FB141}" uniqueName="3" name="Z-Axis" queryTableFieldId="3"/>
    <tableColumn id="4" xr3:uid="{13162FD4-727A-483E-9EFD-30511CF5CAE9}" uniqueName="4" name="Kolumna1" queryTableFieldId="4" dataDxfId="12">
      <calculatedColumnFormula>SQRT(_14[[#This Row],[Z-Axis]]^2+_14[[#This Row],[Y-Axis]]^2+_14[[#This Row],[X-Axis]]^2)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D1A07A-4318-4F73-92E4-A3FDF521D464}" name="_15" displayName="_15" ref="A1:D22" tableType="queryTable" totalsRowShown="0">
  <autoFilter ref="A1:D22" xr:uid="{96D1A07A-4318-4F73-92E4-A3FDF521D464}"/>
  <tableColumns count="4">
    <tableColumn id="1" xr3:uid="{81E7B57A-5B64-49EE-A91D-76522366BA25}" uniqueName="1" name="X-Axis" queryTableFieldId="1"/>
    <tableColumn id="2" xr3:uid="{F6E54CA3-8DEB-4757-869E-57D970EF9188}" uniqueName="2" name="Y-Axis" queryTableFieldId="2"/>
    <tableColumn id="3" xr3:uid="{E7DE29D7-8A82-4317-B86A-19D07363951B}" uniqueName="3" name="Z-Axis" queryTableFieldId="3"/>
    <tableColumn id="4" xr3:uid="{DC076B02-2F5C-4E5C-B74B-AA45E88C9C44}" uniqueName="4" name="Kolumna1" queryTableFieldId="4" dataDxfId="11">
      <calculatedColumnFormula>SQRT(_15[[#This Row],[Z-Axis]]^2+_15[[#This Row],[Y-Axis]]^2+_15[[#This Row],[X-Axis]]^2)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223684-96C0-48C7-85DF-491949B6578F}" name="_16" displayName="_16" ref="A1:D30" tableType="queryTable" totalsRowShown="0">
  <autoFilter ref="A1:D30" xr:uid="{7F223684-96C0-48C7-85DF-491949B6578F}"/>
  <tableColumns count="4">
    <tableColumn id="1" xr3:uid="{B394D0FC-7319-4AA2-A9E6-33736B05B831}" uniqueName="1" name="X-Axis" queryTableFieldId="1"/>
    <tableColumn id="2" xr3:uid="{2735B428-C30D-49E6-87BA-97C00AE3BC2A}" uniqueName="2" name="Y-Axis" queryTableFieldId="2"/>
    <tableColumn id="3" xr3:uid="{2A35DBB9-0E57-4891-B8FD-E22967D6A1C0}" uniqueName="3" name="Z-Axis" queryTableFieldId="3"/>
    <tableColumn id="4" xr3:uid="{2F43A9AE-7E94-4A99-AB33-902B0B04AB5E}" uniqueName="4" name="Kolumna1" queryTableFieldId="4" dataDxfId="10">
      <calculatedColumnFormula>SQRT(_16[[#This Row],[Z-Axis]]^2+_16[[#This Row],[Y-Axis]]^2+_16[[#This Row],[X-Axis]]^2)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ECED76B-6704-45B9-957C-6FD8ABC85CE1}" name="_17" displayName="_17" ref="A1:D42" tableType="queryTable" totalsRowShown="0">
  <autoFilter ref="A1:D42" xr:uid="{2ECED76B-6704-45B9-957C-6FD8ABC85CE1}"/>
  <tableColumns count="4">
    <tableColumn id="1" xr3:uid="{DC8C0A67-3C4A-4BF6-BE32-4BA49E67A1A9}" uniqueName="1" name="X-Axis" queryTableFieldId="1"/>
    <tableColumn id="2" xr3:uid="{DBE98695-D630-442A-B3CB-FBAAAEE0C33A}" uniqueName="2" name="Y-Axis" queryTableFieldId="2"/>
    <tableColumn id="3" xr3:uid="{89922CC0-F763-4B95-97D1-B291CB4B992A}" uniqueName="3" name="Z-Axis" queryTableFieldId="3"/>
    <tableColumn id="4" xr3:uid="{7EDB1FAD-9510-4720-B912-073BAA5E86F7}" uniqueName="4" name="Kolumna1" queryTableFieldId="4" dataDxfId="9">
      <calculatedColumnFormula>SQRT(_17[[#This Row],[Z-Axis]]^2+_17[[#This Row],[Y-Axis]]^2+_17[[#This Row],[X-Axis]]^2)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07C96C6-55B9-4961-88A6-001E0E0793D5}" name="_18" displayName="_18" ref="A1:D38" tableType="queryTable" totalsRowShown="0">
  <autoFilter ref="A1:D38" xr:uid="{507C96C6-55B9-4961-88A6-001E0E0793D5}"/>
  <tableColumns count="4">
    <tableColumn id="1" xr3:uid="{5AAC2D91-E79B-4994-B7C3-15400B8088D6}" uniqueName="1" name="X-Axis" queryTableFieldId="1"/>
    <tableColumn id="2" xr3:uid="{E4CAC05F-4DE6-44F9-87AF-E558F57CED02}" uniqueName="2" name="Y-Axis" queryTableFieldId="2"/>
    <tableColumn id="3" xr3:uid="{DEF037C8-9557-474C-BA14-92CC77652BBD}" uniqueName="3" name="Z-Axis" queryTableFieldId="3"/>
    <tableColumn id="4" xr3:uid="{ED5A4F6C-FAD3-4092-8936-700BCED08099}" uniqueName="4" name="Kolumna1" queryTableFieldId="4" dataDxfId="8">
      <calculatedColumnFormula>SQRT(_18[[#This Row],[Z-Axis]]^2+_18[[#This Row],[Y-Axis]]^2+_18[[#This Row],[X-Axis]]^2)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A4A7638-4D8A-4021-ACEF-2AD5B0C35446}" name="_19" displayName="_19" ref="A1:D38" tableType="queryTable" totalsRowShown="0">
  <autoFilter ref="A1:D38" xr:uid="{BA4A7638-4D8A-4021-ACEF-2AD5B0C35446}"/>
  <tableColumns count="4">
    <tableColumn id="1" xr3:uid="{71D80955-2A4B-46C6-9757-F93B38CA34C8}" uniqueName="1" name="X-Axis" queryTableFieldId="1"/>
    <tableColumn id="2" xr3:uid="{9CEFCDEC-1228-4E75-96D1-6DD8416B8928}" uniqueName="2" name="Y-Axis" queryTableFieldId="2"/>
    <tableColumn id="3" xr3:uid="{5FE421BC-DB60-4364-B8BA-E35CF76B8130}" uniqueName="3" name="Z-Axis" queryTableFieldId="3"/>
    <tableColumn id="4" xr3:uid="{9B4F28F0-1F95-4B0B-9FD4-550EB60032D5}" uniqueName="4" name="Kolumna1" queryTableFieldId="4" dataDxfId="7">
      <calculatedColumnFormula>SQRT(_19[[#This Row],[Z-Axis]]^2+_19[[#This Row],[Y-Axis]]^2+_19[[#This Row],[X-Axis]]^2)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B8D7AE-868B-46B9-86D7-7BD98CACCD02}" name="_2" displayName="_2" ref="A1:D29" tableType="queryTable" totalsRowShown="0">
  <autoFilter ref="A1:D29" xr:uid="{71B8D7AE-868B-46B9-86D7-7BD98CACCD02}"/>
  <tableColumns count="4">
    <tableColumn id="1" xr3:uid="{F1103819-E18F-4664-A055-22B1EA882181}" uniqueName="1" name="X-Axis" queryTableFieldId="1"/>
    <tableColumn id="2" xr3:uid="{7337C74B-1425-45C6-A104-B16AAE45A339}" uniqueName="2" name="Y-Axis" queryTableFieldId="2"/>
    <tableColumn id="3" xr3:uid="{D716FF45-2B4D-4214-BF39-FBF9E40A5830}" uniqueName="3" name="Z-Axis" queryTableFieldId="3"/>
    <tableColumn id="4" xr3:uid="{C8BB17CA-485C-4ECD-B993-D5C798787D01}" uniqueName="4" name="Kolumna1" queryTableFieldId="4" dataDxfId="24">
      <calculatedColumnFormula>SQRT(_2[[#This Row],[Z-Axis]]^2+_2[[#This Row],[Y-Axis]]^2+_2[[#This Row],[X-Axis]]^2)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A0F827-4DA3-4BDE-8ACD-37125596BA14}" name="_20" displayName="_20" ref="A1:D27" tableType="queryTable" totalsRowShown="0">
  <autoFilter ref="A1:D27" xr:uid="{00A0F827-4DA3-4BDE-8ACD-37125596BA14}"/>
  <tableColumns count="4">
    <tableColumn id="1" xr3:uid="{77A6ECE7-F4D8-4A95-ADDD-EBE1FB146305}" uniqueName="1" name="X-Axis" queryTableFieldId="1"/>
    <tableColumn id="2" xr3:uid="{A7910F8C-86BD-4496-867D-2DF831506C48}" uniqueName="2" name="Y-Axis" queryTableFieldId="2"/>
    <tableColumn id="3" xr3:uid="{19C30660-18F8-493E-9C7D-10ACEE0F69F6}" uniqueName="3" name="Z-Axis" queryTableFieldId="3"/>
    <tableColumn id="4" xr3:uid="{EE45CC4F-2BEF-454A-BD9E-E6066979BAC3}" uniqueName="4" name="Kolumna1" queryTableFieldId="4" dataDxfId="6">
      <calculatedColumnFormula>SQRT(_20[[#This Row],[Z-Axis]]^2+_20[[#This Row],[Y-Axis]]^2+_20[[#This Row],[X-Axis]]^2)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B70114-F8FB-4C3D-BE54-803FCEE77040}" name="_21" displayName="_21" ref="A1:D25" tableType="queryTable" totalsRowShown="0">
  <autoFilter ref="A1:D25" xr:uid="{6DB70114-F8FB-4C3D-BE54-803FCEE77040}"/>
  <tableColumns count="4">
    <tableColumn id="1" xr3:uid="{C0A8418A-FB6A-469A-891E-8AE3C9758065}" uniqueName="1" name="X-Axis" queryTableFieldId="1"/>
    <tableColumn id="2" xr3:uid="{2A5CCB85-5E6D-48A2-B4F1-DD36FE8F7290}" uniqueName="2" name="Y-Axis" queryTableFieldId="2"/>
    <tableColumn id="3" xr3:uid="{AF978BA3-5999-4B93-A111-EE5961131551}" uniqueName="3" name="Z-Axis" queryTableFieldId="3"/>
    <tableColumn id="4" xr3:uid="{B07ED5E7-88DD-4A5A-80FA-518AA708B824}" uniqueName="4" name="Kolumna1" queryTableFieldId="4" dataDxfId="5">
      <calculatedColumnFormula>SQRT(_21[[#This Row],[Z-Axis]]^2+_21[[#This Row],[Y-Axis]]^2+_21[[#This Row],[X-Axis]]^2)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29BEE5-6F5E-4996-AD67-6B31B077F0CF}" name="_22" displayName="_22" ref="A1:D30" tableType="queryTable" totalsRowShown="0">
  <autoFilter ref="A1:D30" xr:uid="{4829BEE5-6F5E-4996-AD67-6B31B077F0CF}"/>
  <tableColumns count="4">
    <tableColumn id="1" xr3:uid="{D6BEE074-51B7-4DCF-A5B7-5963B4105FB3}" uniqueName="1" name="X-Axis" queryTableFieldId="1"/>
    <tableColumn id="2" xr3:uid="{665E4D16-E23F-45BA-AC62-6A8D7E0E13B0}" uniqueName="2" name="Y-Axis" queryTableFieldId="2"/>
    <tableColumn id="3" xr3:uid="{CB303530-4E67-4375-9996-704EFD63E9D4}" uniqueName="3" name="Z-Axis" queryTableFieldId="3"/>
    <tableColumn id="4" xr3:uid="{23C5FF21-9368-413F-80CF-1490AB609B89}" uniqueName="4" name="Kolumna1" queryTableFieldId="4" dataDxfId="4">
      <calculatedColumnFormula>SQRT(_22[[#This Row],[Z-Axis]]^2+_22[[#This Row],[Y-Axis]]^2+_22[[#This Row],[X-Axis]]^2)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C6F22B0-73C3-44FC-BD1D-999C03DEBB34}" name="_23" displayName="_23" ref="A1:D33" tableType="queryTable" totalsRowShown="0">
  <autoFilter ref="A1:D33" xr:uid="{4C6F22B0-73C3-44FC-BD1D-999C03DEBB34}"/>
  <tableColumns count="4">
    <tableColumn id="1" xr3:uid="{42C0D1F9-CF02-4CF6-8CAC-BC4ADC2B5BC1}" uniqueName="1" name="X-Axis" queryTableFieldId="1"/>
    <tableColumn id="2" xr3:uid="{F8F92BC2-A3E5-4C87-80F7-94C3578533DA}" uniqueName="2" name="Y-Axis" queryTableFieldId="2"/>
    <tableColumn id="3" xr3:uid="{9E04A007-CE27-4B7D-ADC6-CF488ADE2B4B}" uniqueName="3" name="Z-Axis" queryTableFieldId="3"/>
    <tableColumn id="4" xr3:uid="{7FD1F262-C27A-48D2-A3BD-2D3F7D2A24C9}" uniqueName="4" name="Kolumna1" queryTableFieldId="4" dataDxfId="3">
      <calculatedColumnFormula>SQRT(_23[[#This Row],[Z-Axis]]^2+_23[[#This Row],[Y-Axis]]^2+_23[[#This Row],[X-Axis]]^2)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75C1942-540D-48A7-A6DD-A1CA9E626765}" name="_24" displayName="_24" ref="A1:D28" tableType="queryTable" totalsRowShown="0">
  <autoFilter ref="A1:D28" xr:uid="{475C1942-540D-48A7-A6DD-A1CA9E626765}"/>
  <tableColumns count="4">
    <tableColumn id="1" xr3:uid="{D44354A9-9F35-4743-AA89-63CD3E2BA5A1}" uniqueName="1" name="X-Axis" queryTableFieldId="1"/>
    <tableColumn id="2" xr3:uid="{444852FF-3000-45F2-B965-3EA5F5AA290C}" uniqueName="2" name="Y-Axis" queryTableFieldId="2"/>
    <tableColumn id="3" xr3:uid="{CE3B40FE-092A-4298-8827-3DAF1A429A04}" uniqueName="3" name="Z-Axis" queryTableFieldId="3"/>
    <tableColumn id="4" xr3:uid="{567F17C1-8FD5-4646-9788-3C887334A282}" uniqueName="4" name="Kolumna1" queryTableFieldId="4" dataDxfId="2">
      <calculatedColumnFormula>SQRT(_24[[#This Row],[Z-Axis]]^2+_24[[#This Row],[Y-Axis]]^2+_24[[#This Row],[X-Axis]]^2)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8D4FE48-0A6A-49C4-9E74-7D10D974299B}" name="_25" displayName="_25" ref="A1:D26" tableType="queryTable" totalsRowShown="0">
  <autoFilter ref="A1:D26" xr:uid="{F8D4FE48-0A6A-49C4-9E74-7D10D974299B}"/>
  <tableColumns count="4">
    <tableColumn id="1" xr3:uid="{9588A26B-87AC-4251-825D-7EE37B78BD0F}" uniqueName="1" name="X-Axis" queryTableFieldId="1"/>
    <tableColumn id="2" xr3:uid="{E66FFBCA-F5A5-4C21-BA6A-61E06B944AFD}" uniqueName="2" name="Y-Axis" queryTableFieldId="2"/>
    <tableColumn id="3" xr3:uid="{65CEEADB-CB88-4E7F-8608-B42096A74C6E}" uniqueName="3" name="Z-Axis" queryTableFieldId="3"/>
    <tableColumn id="4" xr3:uid="{1A18861C-13B5-434E-B54C-E512A13B7B0A}" uniqueName="4" name="Kolumna1" queryTableFieldId="4" dataDxfId="1">
      <calculatedColumnFormula>SQRT(_25[[#This Row],[Z-Axis]]^2+_25[[#This Row],[Y-Axis]]^2+_25[[#This Row],[X-Axis]]^2)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3A74E2B-D957-400E-81F7-F72A01D0C812}" name="_26" displayName="_26" ref="A1:D35" tableType="queryTable" totalsRowShown="0">
  <autoFilter ref="A1:D35" xr:uid="{F3A74E2B-D957-400E-81F7-F72A01D0C812}"/>
  <tableColumns count="4">
    <tableColumn id="1" xr3:uid="{07B5F630-AE75-442F-B614-30C733696830}" uniqueName="1" name="X-Axis" queryTableFieldId="1"/>
    <tableColumn id="2" xr3:uid="{133B9A77-C56F-4159-8C31-0128E7EC62C7}" uniqueName="2" name="Y-Axis" queryTableFieldId="2"/>
    <tableColumn id="3" xr3:uid="{2CAB1FD9-F84C-44C0-BE46-6E8E43F1154A}" uniqueName="3" name="Z-Axis" queryTableFieldId="3"/>
    <tableColumn id="4" xr3:uid="{9B9CA7CD-3D8A-4128-B549-9BD216EA2C31}" uniqueName="4" name="Kolumna1" queryTableFieldId="4" dataDxfId="0">
      <calculatedColumnFormula>SQRT(_26[[#This Row],[Z-Axis]]^2+_26[[#This Row],[Y-Axis]]^2+_26[[#This Row],[X-Axis]]^2)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639E3-E87B-494D-9C48-8D37115679CF}" name="_3" displayName="_3" ref="A1:D30" tableType="queryTable" totalsRowShown="0">
  <autoFilter ref="A1:D30" xr:uid="{BE9639E3-E87B-494D-9C48-8D37115679CF}"/>
  <tableColumns count="4">
    <tableColumn id="1" xr3:uid="{79AD3147-097C-4712-876C-2EBF50DA16E6}" uniqueName="1" name="X-Axis" queryTableFieldId="1"/>
    <tableColumn id="2" xr3:uid="{243BFC70-A5B0-4408-834A-8FECFEA94A2A}" uniqueName="2" name="Y-Axis" queryTableFieldId="2"/>
    <tableColumn id="3" xr3:uid="{F5E2BC3F-7435-4AD7-83A9-84E8626C3384}" uniqueName="3" name="Z-Axis" queryTableFieldId="3"/>
    <tableColumn id="4" xr3:uid="{36369F48-C097-4AB1-893E-F6AB7428BD7F}" uniqueName="4" name="Kolumna1" queryTableFieldId="4" dataDxfId="23">
      <calculatedColumnFormula>SQRT(_3[[#This Row],[Z-Axis]]^2+_3[[#This Row],[Y-Axis]]^2+_3[[#This Row],[X-Axis]]^2)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12C163-1DD0-40C2-92A2-B5582155A77B}" name="_4" displayName="_4" ref="A1:D29" tableType="queryTable" totalsRowShown="0">
  <autoFilter ref="A1:D29" xr:uid="{8412C163-1DD0-40C2-92A2-B5582155A77B}"/>
  <tableColumns count="4">
    <tableColumn id="1" xr3:uid="{63651819-E9E3-40C2-BB28-575EC32DA465}" uniqueName="1" name="X-Axis" queryTableFieldId="1"/>
    <tableColumn id="2" xr3:uid="{59D36FE4-0190-4BEF-BA76-16B5CA3C2326}" uniqueName="2" name="Y-Axis" queryTableFieldId="2"/>
    <tableColumn id="3" xr3:uid="{36897987-3AE6-444B-BE48-B9F9F3DA3FF6}" uniqueName="3" name="Z-Axis" queryTableFieldId="3"/>
    <tableColumn id="4" xr3:uid="{33CF2295-DD71-4C23-85B6-8E7622F8FEC0}" uniqueName="4" name="Kolumna1" queryTableFieldId="4" dataDxfId="22">
      <calculatedColumnFormula>SQRT(_4[[#This Row],[Z-Axis]]^2+_4[[#This Row],[Y-Axis]]^2+_4[[#This Row],[X-Axis]]^2)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CF8950-FF89-468C-86CF-59FDBF645E89}" name="_5" displayName="_5" ref="A1:D33" tableType="queryTable" totalsRowShown="0">
  <autoFilter ref="A1:D33" xr:uid="{9BCF8950-FF89-468C-86CF-59FDBF645E89}"/>
  <tableColumns count="4">
    <tableColumn id="1" xr3:uid="{B98C6722-DC7C-410E-AC8F-43043CA33196}" uniqueName="1" name="X-Axis" queryTableFieldId="1"/>
    <tableColumn id="2" xr3:uid="{C60B09F7-AD03-4677-92B0-53F7C32F94E1}" uniqueName="2" name="Y-Axis" queryTableFieldId="2"/>
    <tableColumn id="3" xr3:uid="{A42A2FCB-7AD1-43F4-B5EF-49C59979B4E9}" uniqueName="3" name="Z-Axis" queryTableFieldId="3"/>
    <tableColumn id="4" xr3:uid="{34AAEA1D-B2BB-4F89-8CCD-90D9C06330E8}" uniqueName="4" name="Kolumna1" queryTableFieldId="4" dataDxfId="21">
      <calculatedColumnFormula>SQRT(_5[[#This Row],[Z-Axis]]^2+_5[[#This Row],[Y-Axis]]^2+_5[[#This Row],[X-Axis]]^2)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37A357-EB19-4690-9310-CB6DDD072477}" name="_6" displayName="_6" ref="A1:D31" tableType="queryTable" totalsRowShown="0">
  <autoFilter ref="A1:D31" xr:uid="{7F37A357-EB19-4690-9310-CB6DDD072477}"/>
  <tableColumns count="4">
    <tableColumn id="1" xr3:uid="{5A77E883-0BF4-4CC5-9533-C8EEB4E2F171}" uniqueName="1" name="X-Axis" queryTableFieldId="1"/>
    <tableColumn id="2" xr3:uid="{270DFD66-6348-42D6-B49E-1E24068F72FE}" uniqueName="2" name="Y-Axis" queryTableFieldId="2"/>
    <tableColumn id="3" xr3:uid="{8CF2440E-8C77-4B81-B478-A763C39A8B34}" uniqueName="3" name="Z-Axis" queryTableFieldId="3"/>
    <tableColumn id="4" xr3:uid="{649419F1-EEA9-476F-9D0D-B852BFF4D095}" uniqueName="4" name="Kolumna1" queryTableFieldId="4" dataDxfId="20">
      <calculatedColumnFormula>SQRT(_6[[#This Row],[Z-Axis]]^2+_6[[#This Row],[Y-Axis]]^2+_6[[#This Row],[X-Axis]]^2)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D1F99E-1BBB-496B-9844-3DB593B13DA7}" name="_7" displayName="_7" ref="A1:D30" tableType="queryTable" totalsRowShown="0">
  <autoFilter ref="A1:D30" xr:uid="{4DD1F99E-1BBB-496B-9844-3DB593B13DA7}"/>
  <tableColumns count="4">
    <tableColumn id="1" xr3:uid="{570F28EB-7718-4CD2-AAED-22F443C3FA22}" uniqueName="1" name="X-Axis" queryTableFieldId="1"/>
    <tableColumn id="2" xr3:uid="{59FF0315-5C88-4B12-9C0C-9C2224243850}" uniqueName="2" name="Y-Axis" queryTableFieldId="2"/>
    <tableColumn id="3" xr3:uid="{C8A30835-B6E8-4541-AAB1-B65A1D0F0848}" uniqueName="3" name="Z-Axis" queryTableFieldId="3"/>
    <tableColumn id="4" xr3:uid="{F3DD7BF9-C710-4CA9-921D-50FF7ED12DFE}" uniqueName="4" name="Kolumna1" queryTableFieldId="4" dataDxfId="19">
      <calculatedColumnFormula>SQRT(_7[[#This Row],[Z-Axis]]^2+_7[[#This Row],[Y-Axis]]^2+_7[[#This Row],[X-Axis]]^2)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F52AE5-92A1-4BAD-B808-C8DE2F51838F}" name="_8" displayName="_8" ref="A1:D25" tableType="queryTable" totalsRowShown="0">
  <autoFilter ref="A1:D25" xr:uid="{7AF52AE5-92A1-4BAD-B808-C8DE2F51838F}"/>
  <tableColumns count="4">
    <tableColumn id="1" xr3:uid="{8EAA27EF-0065-4A67-9C7C-BB0D700322E8}" uniqueName="1" name="X-Axis" queryTableFieldId="1"/>
    <tableColumn id="2" xr3:uid="{B53A0CAE-1F95-42BB-A4F3-E87D5469A150}" uniqueName="2" name="Y-Axis" queryTableFieldId="2"/>
    <tableColumn id="3" xr3:uid="{8BB41089-74D6-492B-A9F6-9E5200AD8098}" uniqueName="3" name="Z-Axis" queryTableFieldId="3"/>
    <tableColumn id="4" xr3:uid="{2AC23A19-0890-450F-9B2E-8B6FC7DEB173}" uniqueName="4" name="Kolumna1" queryTableFieldId="4" dataDxfId="18">
      <calculatedColumnFormula>SQRT(_8[[#This Row],[Z-Axis]]^2+_8[[#This Row],[Y-Axis]]^2+_8[[#This Row],[X-Axis]]^2)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4D55DF-463C-44D1-82C2-DAEBDBEB1A51}" name="_9" displayName="_9" ref="A1:D30" tableType="queryTable" totalsRowShown="0">
  <autoFilter ref="A1:D30" xr:uid="{A64D55DF-463C-44D1-82C2-DAEBDBEB1A51}"/>
  <tableColumns count="4">
    <tableColumn id="1" xr3:uid="{5D4851CE-C8F7-4B59-97AB-4C333CD549BD}" uniqueName="1" name="X-Axis" queryTableFieldId="1"/>
    <tableColumn id="2" xr3:uid="{7C77B135-8545-4DC9-8DA0-379D6D004406}" uniqueName="2" name="Y-Axis" queryTableFieldId="2"/>
    <tableColumn id="3" xr3:uid="{D59DB435-3635-4EED-B703-C253E64997BA}" uniqueName="3" name="Z-Axis" queryTableFieldId="3"/>
    <tableColumn id="4" xr3:uid="{165B88A7-2C06-49DE-92F6-7B44E18C1619}" uniqueName="4" name="Kolumna1" queryTableFieldId="4" dataDxfId="17">
      <calculatedColumnFormula>SQRT(_9[[#This Row],[Z-Axis]]^2+_9[[#This Row],[Y-Axis]]^2+_9[[#This Row],[X-Axis]]^2)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37E8-EAF5-4514-9396-F4D2F9130508}">
  <dimension ref="A1:D31"/>
  <sheetViews>
    <sheetView workbookViewId="0">
      <selection activeCell="D2" sqref="D2"/>
    </sheetView>
  </sheetViews>
  <sheetFormatPr defaultRowHeight="15" x14ac:dyDescent="0.25"/>
  <cols>
    <col min="1" max="3" width="12.7109375" bestFit="1" customWidth="1"/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0.209749490022659</v>
      </c>
      <c r="B2">
        <v>-0.57721543312072798</v>
      </c>
      <c r="C2">
        <v>-0.78919416666030895</v>
      </c>
      <c r="D2" s="1">
        <f>SQRT(_1[[#This Row],[Z-Axis]]^2+_1[[#This Row],[Y-Axis]]^2+_1[[#This Row],[X-Axis]]^2)</f>
        <v>0.99999996874408681</v>
      </c>
    </row>
    <row r="3" spans="1:4" x14ac:dyDescent="0.25">
      <c r="A3">
        <v>0.14395402371883401</v>
      </c>
      <c r="B3">
        <v>-0.54809808731079102</v>
      </c>
      <c r="C3">
        <v>-0.823933064937592</v>
      </c>
      <c r="D3" s="1">
        <f>SQRT(_1[[#This Row],[Z-Axis]]^2+_1[[#This Row],[Y-Axis]]^2+_1[[#This Row],[X-Axis]]^2)</f>
        <v>0.999999984878022</v>
      </c>
    </row>
    <row r="4" spans="1:4" x14ac:dyDescent="0.25">
      <c r="A4">
        <v>0.20809911191463501</v>
      </c>
      <c r="B4">
        <v>-0.50428873300552401</v>
      </c>
      <c r="C4">
        <v>-0.83808571100234996</v>
      </c>
      <c r="D4" s="1">
        <f>SQRT(_1[[#This Row],[Z-Axis]]^2+_1[[#This Row],[Y-Axis]]^2+_1[[#This Row],[X-Axis]]^2)</f>
        <v>1.0000000128011455</v>
      </c>
    </row>
    <row r="5" spans="1:4" x14ac:dyDescent="0.25">
      <c r="A5">
        <v>0.23380346596241</v>
      </c>
      <c r="B5">
        <v>-0.49536988139152499</v>
      </c>
      <c r="C5">
        <v>-0.83662694692611705</v>
      </c>
      <c r="D5" s="1">
        <f>SQRT(_1[[#This Row],[Z-Axis]]^2+_1[[#This Row],[Y-Axis]]^2+_1[[#This Row],[X-Axis]]^2)</f>
        <v>1.0000000142044025</v>
      </c>
    </row>
    <row r="6" spans="1:4" x14ac:dyDescent="0.25">
      <c r="A6">
        <v>0.16210608184337599</v>
      </c>
      <c r="B6">
        <v>-0.55870717763900801</v>
      </c>
      <c r="C6">
        <v>-0.81336820125579801</v>
      </c>
      <c r="D6" s="1">
        <f>SQRT(_1[[#This Row],[Z-Axis]]^2+_1[[#This Row],[Y-Axis]]^2+_1[[#This Row],[X-Axis]]^2)</f>
        <v>0.99999996146502412</v>
      </c>
    </row>
    <row r="7" spans="1:4" x14ac:dyDescent="0.25">
      <c r="A7">
        <v>0.20322197675705</v>
      </c>
      <c r="B7">
        <v>-0.46439078450202897</v>
      </c>
      <c r="C7">
        <v>-0.86199885606765803</v>
      </c>
      <c r="D7" s="1">
        <f>SQRT(_1[[#This Row],[Z-Axis]]^2+_1[[#This Row],[Y-Axis]]^2+_1[[#This Row],[X-Axis]]^2)</f>
        <v>1.000000000214702</v>
      </c>
    </row>
    <row r="8" spans="1:4" x14ac:dyDescent="0.25">
      <c r="A8">
        <v>0.20949864387512199</v>
      </c>
      <c r="B8">
        <v>-0.47296237945556602</v>
      </c>
      <c r="C8">
        <v>-0.85581362247466997</v>
      </c>
      <c r="D8" s="1">
        <f>SQRT(_1[[#This Row],[Z-Axis]]^2+_1[[#This Row],[Y-Axis]]^2+_1[[#This Row],[X-Axis]]^2)</f>
        <v>1.0000000252895012</v>
      </c>
    </row>
    <row r="9" spans="1:4" x14ac:dyDescent="0.25">
      <c r="A9">
        <v>0.18734632432460799</v>
      </c>
      <c r="B9">
        <v>-0.48849013447761502</v>
      </c>
      <c r="C9">
        <v>-0.85221987962722801</v>
      </c>
      <c r="D9" s="1">
        <f>SQRT(_1[[#This Row],[Z-Axis]]^2+_1[[#This Row],[Y-Axis]]^2+_1[[#This Row],[X-Axis]]^2)</f>
        <v>0.99999998997587325</v>
      </c>
    </row>
    <row r="10" spans="1:4" x14ac:dyDescent="0.25">
      <c r="A10">
        <v>-0.12990103662013999</v>
      </c>
      <c r="B10">
        <v>-8.8621884584426894E-2</v>
      </c>
      <c r="C10">
        <v>-0.98755854368209806</v>
      </c>
      <c r="D10" s="1">
        <f>SQRT(_1[[#This Row],[Z-Axis]]^2+_1[[#This Row],[Y-Axis]]^2+_1[[#This Row],[X-Axis]]^2)</f>
        <v>0.99999999747089441</v>
      </c>
    </row>
    <row r="11" spans="1:4" x14ac:dyDescent="0.25">
      <c r="A11">
        <v>-5.0050359219312703E-2</v>
      </c>
      <c r="B11">
        <v>-4.0222480893135099E-2</v>
      </c>
      <c r="C11">
        <v>-0.99793642759323098</v>
      </c>
      <c r="D11" s="1">
        <f>SQRT(_1[[#This Row],[Z-Axis]]^2+_1[[#This Row],[Y-Axis]]^2+_1[[#This Row],[X-Axis]]^2)</f>
        <v>0.99999999997236033</v>
      </c>
    </row>
    <row r="12" spans="1:4" x14ac:dyDescent="0.25">
      <c r="A12">
        <v>-2.0466646179556802E-2</v>
      </c>
      <c r="B12">
        <v>-0.176530957221985</v>
      </c>
      <c r="C12">
        <v>-0.98408228158950795</v>
      </c>
      <c r="D12" s="1">
        <f>SQRT(_1[[#This Row],[Z-Axis]]^2+_1[[#This Row],[Y-Axis]]^2+_1[[#This Row],[X-Axis]]^2)</f>
        <v>0.99999999970098052</v>
      </c>
    </row>
    <row r="13" spans="1:4" x14ac:dyDescent="0.25">
      <c r="A13">
        <v>5.80495409667492E-3</v>
      </c>
      <c r="B13">
        <v>-0.231805384159088</v>
      </c>
      <c r="C13">
        <v>-0.97274488210678101</v>
      </c>
      <c r="D13" s="1">
        <f>SQRT(_1[[#This Row],[Z-Axis]]^2+_1[[#This Row],[Y-Axis]]^2+_1[[#This Row],[X-Axis]]^2)</f>
        <v>1.000000019641071</v>
      </c>
    </row>
    <row r="14" spans="1:4" x14ac:dyDescent="0.25">
      <c r="A14">
        <v>0.10005909204483</v>
      </c>
      <c r="B14">
        <v>2.26648896932602E-2</v>
      </c>
      <c r="C14">
        <v>-0.994723320007324</v>
      </c>
      <c r="D14" s="1">
        <f>SQRT(_1[[#This Row],[Z-Axis]]^2+_1[[#This Row],[Y-Axis]]^2+_1[[#This Row],[X-Axis]]^2)</f>
        <v>1.0000000012460182</v>
      </c>
    </row>
    <row r="15" spans="1:4" x14ac:dyDescent="0.25">
      <c r="A15">
        <v>5.0363313406705898E-2</v>
      </c>
      <c r="B15">
        <v>9.3358960002660803E-3</v>
      </c>
      <c r="C15">
        <v>-0.99868732690811202</v>
      </c>
      <c r="D15" s="1">
        <f>SQRT(_1[[#This Row],[Z-Axis]]^2+_1[[#This Row],[Y-Axis]]^2+_1[[#This Row],[X-Axis]]^2)</f>
        <v>0.99999999960914998</v>
      </c>
    </row>
    <row r="16" spans="1:4" x14ac:dyDescent="0.25">
      <c r="A16">
        <v>6.0196202248334899E-2</v>
      </c>
      <c r="B16">
        <v>-5.42021822184324E-3</v>
      </c>
      <c r="C16">
        <v>-0.99817186594009399</v>
      </c>
      <c r="D16" s="1">
        <f>SQRT(_1[[#This Row],[Z-Axis]]^2+_1[[#This Row],[Y-Axis]]^2+_1[[#This Row],[X-Axis]]^2)</f>
        <v>1.0000000177425117</v>
      </c>
    </row>
    <row r="17" spans="1:4" x14ac:dyDescent="0.25">
      <c r="A17">
        <v>5.7896126061677898E-2</v>
      </c>
      <c r="B17">
        <v>-3.3123686444014302E-3</v>
      </c>
      <c r="C17">
        <v>-0.99831712245941195</v>
      </c>
      <c r="D17" s="1">
        <f>SQRT(_1[[#This Row],[Z-Axis]]^2+_1[[#This Row],[Y-Axis]]^2+_1[[#This Row],[X-Axis]]^2)</f>
        <v>1.0000000050973132</v>
      </c>
    </row>
    <row r="18" spans="1:4" x14ac:dyDescent="0.25">
      <c r="A18">
        <v>5.7122491300106E-2</v>
      </c>
      <c r="B18">
        <v>-2.5438237935304598E-3</v>
      </c>
      <c r="C18">
        <v>-0.99836391210555997</v>
      </c>
      <c r="D18" s="1">
        <f>SQRT(_1[[#This Row],[Z-Axis]]^2+_1[[#This Row],[Y-Axis]]^2+_1[[#This Row],[X-Axis]]^2)</f>
        <v>0.99999997552327047</v>
      </c>
    </row>
    <row r="19" spans="1:4" x14ac:dyDescent="0.25">
      <c r="A19">
        <v>5.6596513837575899E-2</v>
      </c>
      <c r="B19">
        <v>-2.4083796888589898E-3</v>
      </c>
      <c r="C19">
        <v>-0.99839425086975098</v>
      </c>
      <c r="D19" s="1">
        <f>SQRT(_1[[#This Row],[Z-Axis]]^2+_1[[#This Row],[Y-Axis]]^2+_1[[#This Row],[X-Axis]]^2)</f>
        <v>1.0000000229205317</v>
      </c>
    </row>
    <row r="20" spans="1:4" x14ac:dyDescent="0.25">
      <c r="A20">
        <v>5.65832555294037E-2</v>
      </c>
      <c r="B20">
        <v>-2.0612634252756799E-3</v>
      </c>
      <c r="C20">
        <v>-0.99839574098587003</v>
      </c>
      <c r="D20" s="1">
        <f>SQRT(_1[[#This Row],[Z-Axis]]^2+_1[[#This Row],[Y-Axis]]^2+_1[[#This Row],[X-Axis]]^2)</f>
        <v>0.99999998461596917</v>
      </c>
    </row>
    <row r="21" spans="1:4" x14ac:dyDescent="0.25">
      <c r="A21">
        <v>5.6394331157207503E-2</v>
      </c>
      <c r="B21">
        <v>-1.8487817142158699E-3</v>
      </c>
      <c r="C21">
        <v>-0.99840688705444303</v>
      </c>
      <c r="D21" s="1">
        <f>SQRT(_1[[#This Row],[Z-Axis]]^2+_1[[#This Row],[Y-Axis]]^2+_1[[#This Row],[X-Axis]]^2)</f>
        <v>1.0000000253491192</v>
      </c>
    </row>
    <row r="22" spans="1:4" x14ac:dyDescent="0.25">
      <c r="A22">
        <v>5.6371960788965197E-2</v>
      </c>
      <c r="B22">
        <v>-1.7047524452209501E-3</v>
      </c>
      <c r="C22">
        <v>-0.99840837717056297</v>
      </c>
      <c r="D22" s="1">
        <f>SQRT(_1[[#This Row],[Z-Axis]]^2+_1[[#This Row],[Y-Axis]]^2+_1[[#This Row],[X-Axis]]^2)</f>
        <v>0.99999999587422461</v>
      </c>
    </row>
    <row r="23" spans="1:4" x14ac:dyDescent="0.25">
      <c r="A23">
        <v>5.6319076567888302E-2</v>
      </c>
      <c r="B23">
        <v>-1.6115123871713901E-3</v>
      </c>
      <c r="C23">
        <v>-0.99841153621673595</v>
      </c>
      <c r="D23" s="1">
        <f>SQRT(_1[[#This Row],[Z-Axis]]^2+_1[[#This Row],[Y-Axis]]^2+_1[[#This Row],[X-Axis]]^2)</f>
        <v>1.000000015504148</v>
      </c>
    </row>
    <row r="24" spans="1:4" x14ac:dyDescent="0.25">
      <c r="A24">
        <v>5.6349378079175998E-2</v>
      </c>
      <c r="B24">
        <v>-1.5209561679512299E-3</v>
      </c>
      <c r="C24">
        <v>-0.99840992689132702</v>
      </c>
      <c r="D24" s="1">
        <f>SQRT(_1[[#This Row],[Z-Axis]]^2+_1[[#This Row],[Y-Axis]]^2+_1[[#This Row],[X-Axis]]^2)</f>
        <v>0.99999997391635953</v>
      </c>
    </row>
    <row r="25" spans="1:4" x14ac:dyDescent="0.25">
      <c r="A25">
        <v>5.6387919932603801E-2</v>
      </c>
      <c r="B25">
        <v>-1.4929751632735101E-3</v>
      </c>
      <c r="C25">
        <v>-0.99840784072875999</v>
      </c>
      <c r="D25" s="1">
        <f>SQRT(_1[[#This Row],[Z-Axis]]^2+_1[[#This Row],[Y-Axis]]^2+_1[[#This Row],[X-Axis]]^2)</f>
        <v>1.0000000214589142</v>
      </c>
    </row>
    <row r="26" spans="1:4" x14ac:dyDescent="0.25">
      <c r="A26">
        <v>5.64145483076572E-2</v>
      </c>
      <c r="B26">
        <v>-1.36387150269002E-3</v>
      </c>
      <c r="C26">
        <v>-0.99840652942657504</v>
      </c>
      <c r="D26" s="1">
        <f>SQRT(_1[[#This Row],[Z-Axis]]^2+_1[[#This Row],[Y-Axis]]^2+_1[[#This Row],[X-Axis]]^2)</f>
        <v>1.0000000297039253</v>
      </c>
    </row>
    <row r="27" spans="1:4" x14ac:dyDescent="0.25">
      <c r="A27">
        <v>5.6704178452491802E-2</v>
      </c>
      <c r="B27">
        <v>-1.1905258288606999E-3</v>
      </c>
      <c r="C27">
        <v>-0.99839031696319602</v>
      </c>
      <c r="D27" s="1">
        <f>SQRT(_1[[#This Row],[Z-Axis]]^2+_1[[#This Row],[Y-Axis]]^2+_1[[#This Row],[X-Axis]]^2)</f>
        <v>1.0000000031057961</v>
      </c>
    </row>
    <row r="28" spans="1:4" x14ac:dyDescent="0.25">
      <c r="A28">
        <v>5.6810915470123298E-2</v>
      </c>
      <c r="B28">
        <v>-1.29411043599248E-3</v>
      </c>
      <c r="C28">
        <v>-0.99838411808013905</v>
      </c>
      <c r="D28" s="1">
        <f>SQRT(_1[[#This Row],[Z-Axis]]^2+_1[[#This Row],[Y-Axis]]^2+_1[[#This Row],[X-Axis]]^2)</f>
        <v>1.0000000010365155</v>
      </c>
    </row>
    <row r="29" spans="1:4" x14ac:dyDescent="0.25">
      <c r="A29">
        <v>5.7000596076250097E-2</v>
      </c>
      <c r="B29">
        <v>-1.3270610943436601E-3</v>
      </c>
      <c r="C29">
        <v>-0.99837327003479004</v>
      </c>
      <c r="D29" s="1">
        <f>SQRT(_1[[#This Row],[Z-Axis]]^2+_1[[#This Row],[Y-Axis]]^2+_1[[#This Row],[X-Axis]]^2)</f>
        <v>1.0000000076820779</v>
      </c>
    </row>
    <row r="30" spans="1:4" x14ac:dyDescent="0.25">
      <c r="A30">
        <v>5.70463314652443E-2</v>
      </c>
      <c r="B30">
        <v>-1.29474024288356E-3</v>
      </c>
      <c r="C30">
        <v>-0.99837070703506503</v>
      </c>
      <c r="D30" s="1">
        <f>SQRT(_1[[#This Row],[Z-Axis]]^2+_1[[#This Row],[Y-Axis]]^2+_1[[#This Row],[X-Axis]]^2)</f>
        <v>1.0000000144758172</v>
      </c>
    </row>
    <row r="31" spans="1:4" x14ac:dyDescent="0.25">
      <c r="A31">
        <v>5.71770705282688E-2</v>
      </c>
      <c r="B31">
        <v>-1.44216255284846E-3</v>
      </c>
      <c r="C31">
        <v>-0.998363018035889</v>
      </c>
      <c r="D31" s="1">
        <f>SQRT(_1[[#This Row],[Z-Axis]]^2+_1[[#This Row],[Y-Axis]]^2+_1[[#This Row],[X-Axis]]^2)</f>
        <v>1.0000000065043761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F38D-0ABE-4407-BCAD-36812987E967}">
  <dimension ref="A1:D38"/>
  <sheetViews>
    <sheetView topLeftCell="A5" workbookViewId="0">
      <selection activeCell="D2" sqref="D2:D38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-4.7779783606529201E-2</v>
      </c>
      <c r="B2">
        <v>-5.1467787474393803E-2</v>
      </c>
      <c r="C2">
        <v>-0.99753105640411399</v>
      </c>
      <c r="D2" s="1">
        <f>SQRT(_10[[#This Row],[Z-Axis]]^2+_10[[#This Row],[Y-Axis]]^2+_10[[#This Row],[X-Axis]]^2)</f>
        <v>1.0000000246798515</v>
      </c>
    </row>
    <row r="3" spans="1:4" x14ac:dyDescent="0.25">
      <c r="A3">
        <v>-4.7988455742597601E-2</v>
      </c>
      <c r="B3">
        <v>-5.1733497530221897E-2</v>
      </c>
      <c r="C3">
        <v>-0.99750727415084794</v>
      </c>
      <c r="D3" s="1">
        <f>SQRT(_10[[#This Row],[Z-Axis]]^2+_10[[#This Row],[Y-Axis]]^2+_10[[#This Row],[X-Axis]]^2)</f>
        <v>1.0000000043175619</v>
      </c>
    </row>
    <row r="4" spans="1:4" x14ac:dyDescent="0.25">
      <c r="A4">
        <v>-4.8167176544666297E-2</v>
      </c>
      <c r="B4">
        <v>-5.1959190517663997E-2</v>
      </c>
      <c r="C4">
        <v>-0.99748694896697998</v>
      </c>
      <c r="D4" s="1">
        <f>SQRT(_10[[#This Row],[Z-Axis]]^2+_10[[#This Row],[Y-Axis]]^2+_10[[#This Row],[X-Axis]]^2)</f>
        <v>1.0000000238674949</v>
      </c>
    </row>
    <row r="5" spans="1:4" x14ac:dyDescent="0.25">
      <c r="A5">
        <v>-4.8269197344780003E-2</v>
      </c>
      <c r="B5">
        <v>-5.2139643579721402E-2</v>
      </c>
      <c r="C5">
        <v>-0.997472584247589</v>
      </c>
      <c r="D5" s="1">
        <f>SQRT(_10[[#This Row],[Z-Axis]]^2+_10[[#This Row],[Y-Axis]]^2+_10[[#This Row],[X-Axis]]^2)</f>
        <v>1.0000000070852466</v>
      </c>
    </row>
    <row r="6" spans="1:4" x14ac:dyDescent="0.25">
      <c r="A6">
        <v>-4.8115026205778101E-2</v>
      </c>
      <c r="B6">
        <v>-5.2147950977087E-2</v>
      </c>
      <c r="C6">
        <v>-0.99747961759567305</v>
      </c>
      <c r="D6" s="1">
        <f>SQRT(_10[[#This Row],[Z-Axis]]^2+_10[[#This Row],[Y-Axis]]^2+_10[[#This Row],[X-Axis]]^2)</f>
        <v>1.0000000260283504</v>
      </c>
    </row>
    <row r="7" spans="1:4" x14ac:dyDescent="0.25">
      <c r="A7">
        <v>-4.8079255968332298E-2</v>
      </c>
      <c r="B7">
        <v>-5.2254322916269302E-2</v>
      </c>
      <c r="C7">
        <v>-0.99747574329376198</v>
      </c>
      <c r="D7" s="1">
        <f>SQRT(_10[[#This Row],[Z-Axis]]^2+_10[[#This Row],[Y-Axis]]^2+_10[[#This Row],[X-Axis]]^2)</f>
        <v>0.99999999378867455</v>
      </c>
    </row>
    <row r="8" spans="1:4" x14ac:dyDescent="0.25">
      <c r="A8">
        <v>-4.7917306423187297E-2</v>
      </c>
      <c r="B8">
        <v>-5.2297092974185902E-2</v>
      </c>
      <c r="C8">
        <v>-0.99748128652572599</v>
      </c>
      <c r="D8" s="1">
        <f>SQRT(_10[[#This Row],[Z-Axis]]^2+_10[[#This Row],[Y-Axis]]^2+_10[[#This Row],[X-Axis]]^2)</f>
        <v>0.99999998557871073</v>
      </c>
    </row>
    <row r="9" spans="1:4" x14ac:dyDescent="0.25">
      <c r="A9">
        <v>-4.8108272254466997E-2</v>
      </c>
      <c r="B9">
        <v>-5.2346851676702499E-2</v>
      </c>
      <c r="C9">
        <v>-0.99746948480606101</v>
      </c>
      <c r="D9" s="1">
        <f>SQRT(_10[[#This Row],[Z-Axis]]^2+_10[[#This Row],[Y-Axis]]^2+_10[[#This Row],[X-Axis]]^2)</f>
        <v>0.99999998592952055</v>
      </c>
    </row>
    <row r="10" spans="1:4" x14ac:dyDescent="0.25">
      <c r="A10">
        <v>-4.85577248036861E-2</v>
      </c>
      <c r="B10">
        <v>-5.24443164467812E-2</v>
      </c>
      <c r="C10">
        <v>-0.99744260311126698</v>
      </c>
      <c r="D10" s="1">
        <f>SQRT(_10[[#This Row],[Z-Axis]]^2+_10[[#This Row],[Y-Axis]]^2+_10[[#This Row],[X-Axis]]^2)</f>
        <v>1.0000000027335305</v>
      </c>
    </row>
    <row r="11" spans="1:4" x14ac:dyDescent="0.25">
      <c r="A11">
        <v>-4.8794999718666097E-2</v>
      </c>
      <c r="B11">
        <v>-5.2539274096489001E-2</v>
      </c>
      <c r="C11">
        <v>-0.99742603302001998</v>
      </c>
      <c r="D11" s="1">
        <f>SQRT(_10[[#This Row],[Z-Axis]]^2+_10[[#This Row],[Y-Axis]]^2+_10[[#This Row],[X-Axis]]^2)</f>
        <v>1.0000000093330923</v>
      </c>
    </row>
    <row r="12" spans="1:4" x14ac:dyDescent="0.25">
      <c r="A12">
        <v>-4.8754088580608403E-2</v>
      </c>
      <c r="B12">
        <v>-5.2420549094676999E-2</v>
      </c>
      <c r="C12">
        <v>-0.99743425846099798</v>
      </c>
      <c r="D12" s="1">
        <f>SQRT(_10[[#This Row],[Z-Axis]]^2+_10[[#This Row],[Y-Axis]]^2+_10[[#This Row],[X-Axis]]^2)</f>
        <v>0.99999998753617703</v>
      </c>
    </row>
    <row r="13" spans="1:4" x14ac:dyDescent="0.25">
      <c r="A13">
        <v>-4.8829101026058197E-2</v>
      </c>
      <c r="B13">
        <v>-5.2441772073507302E-2</v>
      </c>
      <c r="C13">
        <v>-0.99742949008941595</v>
      </c>
      <c r="D13" s="1">
        <f>SQRT(_10[[#This Row],[Z-Axis]]^2+_10[[#This Row],[Y-Axis]]^2+_10[[#This Row],[X-Axis]]^2)</f>
        <v>1.0000000041326274</v>
      </c>
    </row>
    <row r="14" spans="1:4" x14ac:dyDescent="0.25">
      <c r="A14">
        <v>-4.8973400145769098E-2</v>
      </c>
      <c r="B14">
        <v>-5.2388016134500497E-2</v>
      </c>
      <c r="C14">
        <v>-0.99742525815963801</v>
      </c>
      <c r="D14" s="1">
        <f>SQRT(_10[[#This Row],[Z-Axis]]^2+_10[[#This Row],[Y-Axis]]^2+_10[[#This Row],[X-Axis]]^2)</f>
        <v>1.0000000218855831</v>
      </c>
    </row>
    <row r="15" spans="1:4" x14ac:dyDescent="0.25">
      <c r="A15">
        <v>-4.9159787595272099E-2</v>
      </c>
      <c r="B15">
        <v>-5.2276775240898098E-2</v>
      </c>
      <c r="C15">
        <v>-0.99742192029953003</v>
      </c>
      <c r="D15" s="1">
        <f>SQRT(_10[[#This Row],[Z-Axis]]^2+_10[[#This Row],[Y-Axis]]^2+_10[[#This Row],[X-Axis]]^2)</f>
        <v>1.0000000165200007</v>
      </c>
    </row>
    <row r="16" spans="1:4" x14ac:dyDescent="0.25">
      <c r="A16">
        <v>-4.9120359122753102E-2</v>
      </c>
      <c r="B16">
        <v>-5.2300002425909001E-2</v>
      </c>
      <c r="C16">
        <v>-0.997422635555267</v>
      </c>
      <c r="D16" s="1">
        <f>SQRT(_10[[#This Row],[Z-Axis]]^2+_10[[#This Row],[Y-Axis]]^2+_10[[#This Row],[X-Axis]]^2)</f>
        <v>1.0000000069260566</v>
      </c>
    </row>
    <row r="17" spans="1:4" x14ac:dyDescent="0.25">
      <c r="A17">
        <v>-4.9286626279354102E-2</v>
      </c>
      <c r="B17">
        <v>-5.2508048713207203E-2</v>
      </c>
      <c r="C17">
        <v>-0.99740350246429399</v>
      </c>
      <c r="D17" s="1">
        <f>SQRT(_10[[#This Row],[Z-Axis]]^2+_10[[#This Row],[Y-Axis]]^2+_10[[#This Row],[X-Axis]]^2)</f>
        <v>1.000000006718855</v>
      </c>
    </row>
    <row r="18" spans="1:4" x14ac:dyDescent="0.25">
      <c r="A18">
        <v>-4.9431562423706103E-2</v>
      </c>
      <c r="B18">
        <v>-5.2657745778560597E-2</v>
      </c>
      <c r="C18">
        <v>-0.99738842248916604</v>
      </c>
      <c r="D18" s="1">
        <f>SQRT(_10[[#This Row],[Z-Axis]]^2+_10[[#This Row],[Y-Axis]]^2+_10[[#This Row],[X-Axis]]^2)</f>
        <v>0.99999999143477769</v>
      </c>
    </row>
    <row r="19" spans="1:4" x14ac:dyDescent="0.25">
      <c r="A19">
        <v>-4.95976880192757E-2</v>
      </c>
      <c r="B19">
        <v>-5.2532646805048003E-2</v>
      </c>
      <c r="C19">
        <v>-0.99738675355911199</v>
      </c>
      <c r="D19" s="1">
        <f>SQRT(_10[[#This Row],[Z-Axis]]^2+_10[[#This Row],[Y-Axis]]^2+_10[[#This Row],[X-Axis]]^2)</f>
        <v>0.99999997290619269</v>
      </c>
    </row>
    <row r="20" spans="1:4" x14ac:dyDescent="0.25">
      <c r="A20">
        <v>-4.9689698964357397E-2</v>
      </c>
      <c r="B20">
        <v>-5.2665706723928403E-2</v>
      </c>
      <c r="C20">
        <v>-0.99737519025802601</v>
      </c>
      <c r="D20" s="1">
        <f>SQRT(_10[[#This Row],[Z-Axis]]^2+_10[[#This Row],[Y-Axis]]^2+_10[[#This Row],[X-Axis]]^2)</f>
        <v>1.0000000064950665</v>
      </c>
    </row>
    <row r="21" spans="1:4" x14ac:dyDescent="0.25">
      <c r="A21">
        <v>-4.9664858728647197E-2</v>
      </c>
      <c r="B21">
        <v>-5.2819009870290798E-2</v>
      </c>
      <c r="C21">
        <v>-0.99736833572387695</v>
      </c>
      <c r="D21" s="1">
        <f>SQRT(_10[[#This Row],[Z-Axis]]^2+_10[[#This Row],[Y-Axis]]^2+_10[[#This Row],[X-Axis]]^2)</f>
        <v>1.000000021550415</v>
      </c>
    </row>
    <row r="22" spans="1:4" x14ac:dyDescent="0.25">
      <c r="A22">
        <v>-4.9692492932081202E-2</v>
      </c>
      <c r="B22">
        <v>-5.2838671952485997E-2</v>
      </c>
      <c r="C22">
        <v>-0.99736589193344105</v>
      </c>
      <c r="D22" s="1">
        <f>SQRT(_10[[#This Row],[Z-Axis]]^2+_10[[#This Row],[Y-Axis]]^2+_10[[#This Row],[X-Axis]]^2)</f>
        <v>0.99999999574984788</v>
      </c>
    </row>
    <row r="23" spans="1:4" x14ac:dyDescent="0.25">
      <c r="A23">
        <v>-4.9772150814533199E-2</v>
      </c>
      <c r="B23">
        <v>-5.2891712635755497E-2</v>
      </c>
      <c r="C23">
        <v>-0.99735909700393699</v>
      </c>
      <c r="D23" s="1">
        <f>SQRT(_10[[#This Row],[Z-Axis]]^2+_10[[#This Row],[Y-Axis]]^2+_10[[#This Row],[X-Axis]]^2)</f>
        <v>0.99999998431937809</v>
      </c>
    </row>
    <row r="24" spans="1:4" x14ac:dyDescent="0.25">
      <c r="A24">
        <v>-4.9746271222829798E-2</v>
      </c>
      <c r="B24">
        <v>-5.2984628826379797E-2</v>
      </c>
      <c r="C24">
        <v>-0.99735546112060602</v>
      </c>
      <c r="D24" s="1">
        <f>SQRT(_10[[#This Row],[Z-Axis]]^2+_10[[#This Row],[Y-Axis]]^2+_10[[#This Row],[X-Axis]]^2)</f>
        <v>0.9999999891097705</v>
      </c>
    </row>
    <row r="25" spans="1:4" x14ac:dyDescent="0.25">
      <c r="A25">
        <v>-4.9487616866826997E-2</v>
      </c>
      <c r="B25">
        <v>-5.2747219800949097E-2</v>
      </c>
      <c r="C25">
        <v>-0.997380912303925</v>
      </c>
      <c r="D25" s="1">
        <f>SQRT(_10[[#This Row],[Z-Axis]]^2+_10[[#This Row],[Y-Axis]]^2+_10[[#This Row],[X-Axis]]^2)</f>
        <v>0.9999999888240485</v>
      </c>
    </row>
    <row r="26" spans="1:4" x14ac:dyDescent="0.25">
      <c r="A26">
        <v>-4.9601007252931602E-2</v>
      </c>
      <c r="B26">
        <v>-5.2615758031606702E-2</v>
      </c>
      <c r="C26">
        <v>-0.99738222360610995</v>
      </c>
      <c r="D26" s="1">
        <f>SQRT(_10[[#This Row],[Z-Axis]]^2+_10[[#This Row],[Y-Axis]]^2+_10[[#This Row],[X-Axis]]^2)</f>
        <v>0.99999998893960707</v>
      </c>
    </row>
    <row r="27" spans="1:4" x14ac:dyDescent="0.25">
      <c r="A27">
        <v>-4.9737315624952302E-2</v>
      </c>
      <c r="B27">
        <v>-5.2609547972679097E-2</v>
      </c>
      <c r="C27">
        <v>-0.99737578630447399</v>
      </c>
      <c r="D27" s="1">
        <f>SQRT(_10[[#This Row],[Z-Axis]]^2+_10[[#This Row],[Y-Axis]]^2+_10[[#This Row],[X-Axis]]^2)</f>
        <v>1.0000000121049668</v>
      </c>
    </row>
    <row r="28" spans="1:4" x14ac:dyDescent="0.25">
      <c r="A28">
        <v>-4.9720343202352503E-2</v>
      </c>
      <c r="B28">
        <v>-5.2498988807201399E-2</v>
      </c>
      <c r="C28">
        <v>-0.99738246202468905</v>
      </c>
      <c r="D28" s="1">
        <f>SQRT(_10[[#This Row],[Z-Axis]]^2+_10[[#This Row],[Y-Axis]]^2+_10[[#This Row],[X-Axis]]^2)</f>
        <v>1.0000000159541842</v>
      </c>
    </row>
    <row r="29" spans="1:4" x14ac:dyDescent="0.25">
      <c r="A29">
        <v>-4.9895677715539898E-2</v>
      </c>
      <c r="B29">
        <v>-5.2604809403419502E-2</v>
      </c>
      <c r="C29">
        <v>-0.99736809730529796</v>
      </c>
      <c r="D29" s="1">
        <f>SQRT(_10[[#This Row],[Z-Axis]]^2+_10[[#This Row],[Y-Axis]]^2+_10[[#This Row],[X-Axis]]^2)</f>
        <v>0.99999998307472659</v>
      </c>
    </row>
    <row r="30" spans="1:4" x14ac:dyDescent="0.25">
      <c r="A30">
        <v>-4.9848694354295703E-2</v>
      </c>
      <c r="B30">
        <v>-5.2450917661189998E-2</v>
      </c>
      <c r="C30">
        <v>-0.99737858772277799</v>
      </c>
      <c r="D30" s="1">
        <f>SQRT(_10[[#This Row],[Z-Axis]]^2+_10[[#This Row],[Y-Axis]]^2+_10[[#This Row],[X-Axis]]^2)</f>
        <v>1.0000000191701059</v>
      </c>
    </row>
    <row r="31" spans="1:4" x14ac:dyDescent="0.25">
      <c r="A31">
        <v>-4.9941297620534897E-2</v>
      </c>
      <c r="B31">
        <v>-5.2191413938999197E-2</v>
      </c>
      <c r="C31">
        <v>-0.99738752841949496</v>
      </c>
      <c r="D31" s="1">
        <f>SQRT(_10[[#This Row],[Z-Axis]]^2+_10[[#This Row],[Y-Axis]]^2+_10[[#This Row],[X-Axis]]^2)</f>
        <v>0.99999997937186169</v>
      </c>
    </row>
    <row r="32" spans="1:4" x14ac:dyDescent="0.25">
      <c r="A32">
        <v>-4.9987386912107502E-2</v>
      </c>
      <c r="B32">
        <v>-5.2150718867778799E-2</v>
      </c>
      <c r="C32">
        <v>-0.99738734960555997</v>
      </c>
      <c r="D32" s="1">
        <f>SQRT(_10[[#This Row],[Z-Axis]]^2+_10[[#This Row],[Y-Axis]]^2+_10[[#This Row],[X-Axis]]^2)</f>
        <v>0.99999998074096497</v>
      </c>
    </row>
    <row r="33" spans="1:4" x14ac:dyDescent="0.25">
      <c r="A33">
        <v>-5.0000876188278198E-2</v>
      </c>
      <c r="B33">
        <v>-5.2178759127855301E-2</v>
      </c>
      <c r="C33">
        <v>-0.99738520383834794</v>
      </c>
      <c r="D33" s="1">
        <f>SQRT(_10[[#This Row],[Z-Axis]]^2+_10[[#This Row],[Y-Axis]]^2+_10[[#This Row],[X-Axis]]^2)</f>
        <v>0.99999997767969029</v>
      </c>
    </row>
    <row r="34" spans="1:4" x14ac:dyDescent="0.25">
      <c r="A34">
        <v>-5.0009101629257202E-2</v>
      </c>
      <c r="B34">
        <v>-5.21727725863457E-2</v>
      </c>
      <c r="C34">
        <v>-0.99738514423370395</v>
      </c>
      <c r="D34" s="1">
        <f>SQRT(_10[[#This Row],[Z-Axis]]^2+_10[[#This Row],[Y-Axis]]^2+_10[[#This Row],[X-Axis]]^2)</f>
        <v>1.000000017191599</v>
      </c>
    </row>
    <row r="35" spans="1:4" x14ac:dyDescent="0.25">
      <c r="A35">
        <v>-4.9747023731470101E-2</v>
      </c>
      <c r="B35">
        <v>-5.2175216376781498E-2</v>
      </c>
      <c r="C35">
        <v>-0.99739807844161998</v>
      </c>
      <c r="D35" s="1">
        <f>SQRT(_10[[#This Row],[Z-Axis]]^2+_10[[#This Row],[Y-Axis]]^2+_10[[#This Row],[X-Axis]]^2)</f>
        <v>0.99999997322656931</v>
      </c>
    </row>
    <row r="36" spans="1:4" x14ac:dyDescent="0.25">
      <c r="A36">
        <v>-4.9530316144228002E-2</v>
      </c>
      <c r="B36">
        <v>-5.2075300365686403E-2</v>
      </c>
      <c r="C36">
        <v>-0.99741411209106401</v>
      </c>
      <c r="D36" s="1">
        <f>SQRT(_10[[#This Row],[Z-Axis]]^2+_10[[#This Row],[Y-Axis]]^2+_10[[#This Row],[X-Axis]]^2)</f>
        <v>1.0000000000619647</v>
      </c>
    </row>
    <row r="37" spans="1:4" x14ac:dyDescent="0.25">
      <c r="A37">
        <v>-4.95018102228642E-2</v>
      </c>
      <c r="B37">
        <v>-5.2091259509325E-2</v>
      </c>
      <c r="C37">
        <v>-0.99741470813751198</v>
      </c>
      <c r="D37" s="1">
        <f>SQRT(_10[[#This Row],[Z-Axis]]^2+_10[[#This Row],[Y-Axis]]^2+_10[[#This Row],[X-Axis]]^2)</f>
        <v>1.0000000142708232</v>
      </c>
    </row>
    <row r="38" spans="1:4" x14ac:dyDescent="0.25">
      <c r="A38">
        <v>-4.9756187945604297E-2</v>
      </c>
      <c r="B38">
        <v>-5.1848631352186203E-2</v>
      </c>
      <c r="C38">
        <v>-0.99741470813751198</v>
      </c>
      <c r="D38" s="1">
        <f>SQRT(_10[[#This Row],[Z-Axis]]^2+_10[[#This Row],[Y-Axis]]^2+_10[[#This Row],[X-Axis]]^2)</f>
        <v>1.0000000294105054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14D3-1537-4BC1-975C-F3E5ABE09C3F}">
  <dimension ref="A1:D39"/>
  <sheetViews>
    <sheetView topLeftCell="A6" workbookViewId="0">
      <selection activeCell="D2" sqref="D2:D39"/>
    </sheetView>
  </sheetViews>
  <sheetFormatPr defaultRowHeight="15" x14ac:dyDescent="0.25"/>
  <cols>
    <col min="1" max="3" width="12.7109375" bestFit="1" customWidth="1"/>
    <col min="4" max="4" width="2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-1.99877358973026E-2</v>
      </c>
      <c r="B2">
        <v>-2.80436631292105E-2</v>
      </c>
      <c r="C2">
        <v>-0.99940687417983998</v>
      </c>
      <c r="D2" s="1">
        <f>SQRT(_11[[#This Row],[Z-Axis]]^2+_11[[#This Row],[Y-Axis]]^2+_11[[#This Row],[X-Axis]]^2)</f>
        <v>1.0000000283929613</v>
      </c>
    </row>
    <row r="3" spans="1:4" x14ac:dyDescent="0.25">
      <c r="A3">
        <v>-2.0539220422506301E-2</v>
      </c>
      <c r="B3">
        <v>-2.8230762109160399E-2</v>
      </c>
      <c r="C3">
        <v>-0.99939042329788197</v>
      </c>
      <c r="D3" s="1">
        <f>SQRT(_11[[#This Row],[Z-Axis]]^2+_11[[#This Row],[Y-Axis]]^2+_11[[#This Row],[X-Axis]]^2)</f>
        <v>1.0000000268421736</v>
      </c>
    </row>
    <row r="4" spans="1:4" x14ac:dyDescent="0.25">
      <c r="A4">
        <v>-2.0198913291096701E-2</v>
      </c>
      <c r="B4">
        <v>-2.8319368138909298E-2</v>
      </c>
      <c r="C4">
        <v>-0.99939483404159601</v>
      </c>
      <c r="D4" s="1">
        <f>SQRT(_11[[#This Row],[Z-Axis]]^2+_11[[#This Row],[Y-Axis]]^2+_11[[#This Row],[X-Axis]]^2)</f>
        <v>1.0000000085094787</v>
      </c>
    </row>
    <row r="5" spans="1:4" x14ac:dyDescent="0.25">
      <c r="A5">
        <v>-2.0326040685176801E-2</v>
      </c>
      <c r="B5">
        <v>-2.8553513810038601E-2</v>
      </c>
      <c r="C5">
        <v>-0.99938559532165505</v>
      </c>
      <c r="D5" s="1">
        <f>SQRT(_11[[#This Row],[Z-Axis]]^2+_11[[#This Row],[Y-Axis]]^2+_11[[#This Row],[X-Axis]]^2)</f>
        <v>1.0000000096086272</v>
      </c>
    </row>
    <row r="6" spans="1:4" x14ac:dyDescent="0.25">
      <c r="A6">
        <v>-2.05403007566929E-2</v>
      </c>
      <c r="B6">
        <v>-2.8579885140061399E-2</v>
      </c>
      <c r="C6">
        <v>-0.99938046932220503</v>
      </c>
      <c r="D6" s="1">
        <f>SQRT(_11[[#This Row],[Z-Axis]]^2+_11[[#This Row],[Y-Axis]]^2+_11[[#This Row],[X-Axis]]^2)</f>
        <v>1.0000000181262325</v>
      </c>
    </row>
    <row r="7" spans="1:4" x14ac:dyDescent="0.25">
      <c r="A7">
        <v>-2.0587865263223599E-2</v>
      </c>
      <c r="B7">
        <v>-2.86516956984997E-2</v>
      </c>
      <c r="C7">
        <v>-0.99937742948532104</v>
      </c>
      <c r="D7" s="1">
        <f>SQRT(_11[[#This Row],[Z-Axis]]^2+_11[[#This Row],[Y-Axis]]^2+_11[[#This Row],[X-Axis]]^2)</f>
        <v>1.000000013213592</v>
      </c>
    </row>
    <row r="8" spans="1:4" x14ac:dyDescent="0.25">
      <c r="A8">
        <v>-2.04374771565199E-2</v>
      </c>
      <c r="B8">
        <v>-2.8625290840864199E-2</v>
      </c>
      <c r="C8">
        <v>-0.999381244182587</v>
      </c>
      <c r="D8" s="1">
        <f>SQRT(_11[[#This Row],[Z-Axis]]^2+_11[[#This Row],[Y-Axis]]^2+_11[[#This Row],[X-Axis]]^2)</f>
        <v>0.99999998448609129</v>
      </c>
    </row>
    <row r="9" spans="1:4" x14ac:dyDescent="0.25">
      <c r="A9">
        <v>-2.0419249311089498E-2</v>
      </c>
      <c r="B9">
        <v>-2.8840003535151499E-2</v>
      </c>
      <c r="C9">
        <v>-0.99937546253204401</v>
      </c>
      <c r="D9" s="1">
        <f>SQRT(_11[[#This Row],[Z-Axis]]^2+_11[[#This Row],[Y-Axis]]^2+_11[[#This Row],[X-Axis]]^2)</f>
        <v>1.0000000033287364</v>
      </c>
    </row>
    <row r="10" spans="1:4" x14ac:dyDescent="0.25">
      <c r="A10">
        <v>-2.03341357409954E-2</v>
      </c>
      <c r="B10">
        <v>-2.8791233897209199E-2</v>
      </c>
      <c r="C10">
        <v>-0.999378621578217</v>
      </c>
      <c r="D10" s="1">
        <f>SQRT(_11[[#This Row],[Z-Axis]]^2+_11[[#This Row],[Y-Axis]]^2+_11[[#This Row],[X-Axis]]^2)</f>
        <v>1.0000000207466169</v>
      </c>
    </row>
    <row r="11" spans="1:4" x14ac:dyDescent="0.25">
      <c r="A11">
        <v>-2.0254159346222898E-2</v>
      </c>
      <c r="B11">
        <v>-2.8896812349557901E-2</v>
      </c>
      <c r="C11">
        <v>-0.99937719106674205</v>
      </c>
      <c r="D11" s="1">
        <f>SQRT(_11[[#This Row],[Z-Axis]]^2+_11[[#This Row],[Y-Axis]]^2+_11[[#This Row],[X-Axis]]^2)</f>
        <v>1.0000000133796196</v>
      </c>
    </row>
    <row r="12" spans="1:4" x14ac:dyDescent="0.25">
      <c r="A12">
        <v>-2.0104721188545199E-2</v>
      </c>
      <c r="B12">
        <v>-2.9039086773991599E-2</v>
      </c>
      <c r="C12">
        <v>-0.99937605857849099</v>
      </c>
      <c r="D12" s="1">
        <f>SQRT(_11[[#This Row],[Z-Axis]]^2+_11[[#This Row],[Y-Axis]]^2+_11[[#This Row],[X-Axis]]^2)</f>
        <v>0.99999998741730789</v>
      </c>
    </row>
    <row r="13" spans="1:4" x14ac:dyDescent="0.25">
      <c r="A13">
        <v>-2.0147839561104799E-2</v>
      </c>
      <c r="B13">
        <v>-2.9067806899547601E-2</v>
      </c>
      <c r="C13">
        <v>-0.99937438964843806</v>
      </c>
      <c r="D13" s="1">
        <f>SQRT(_11[[#This Row],[Z-Axis]]^2+_11[[#This Row],[Y-Axis]]^2+_11[[#This Row],[X-Axis]]^2)</f>
        <v>1.0000000217610585</v>
      </c>
    </row>
    <row r="14" spans="1:4" x14ac:dyDescent="0.25">
      <c r="A14">
        <v>-2.0090056583285301E-2</v>
      </c>
      <c r="B14">
        <v>-2.88887415081263E-2</v>
      </c>
      <c r="C14">
        <v>-0.99938070774078402</v>
      </c>
      <c r="D14" s="1">
        <f>SQRT(_11[[#This Row],[Z-Axis]]^2+_11[[#This Row],[Y-Axis]]^2+_11[[#This Row],[X-Axis]]^2)</f>
        <v>0.99999998438195659</v>
      </c>
    </row>
    <row r="15" spans="1:4" x14ac:dyDescent="0.25">
      <c r="A15">
        <v>-2.0142300054431E-2</v>
      </c>
      <c r="B15">
        <v>-2.8794333338737502E-2</v>
      </c>
      <c r="C15">
        <v>-0.99938237667083696</v>
      </c>
      <c r="D15" s="1">
        <f>SQRT(_11[[#This Row],[Z-Axis]]^2+_11[[#This Row],[Y-Axis]]^2+_11[[#This Row],[X-Axis]]^2)</f>
        <v>0.99999998034207771</v>
      </c>
    </row>
    <row r="16" spans="1:4" x14ac:dyDescent="0.25">
      <c r="A16">
        <v>-2.0298073068261101E-2</v>
      </c>
      <c r="B16">
        <v>-2.88387145847082E-2</v>
      </c>
      <c r="C16">
        <v>-0.99937796592712402</v>
      </c>
      <c r="D16" s="1">
        <f>SQRT(_11[[#This Row],[Z-Axis]]^2+_11[[#This Row],[Y-Axis]]^2+_11[[#This Row],[X-Axis]]^2)</f>
        <v>1.0000000010049093</v>
      </c>
    </row>
    <row r="17" spans="1:4" x14ac:dyDescent="0.25">
      <c r="A17">
        <v>-2.0406197756528899E-2</v>
      </c>
      <c r="B17">
        <v>-2.87671349942684E-2</v>
      </c>
      <c r="C17">
        <v>-0.99937784671783403</v>
      </c>
      <c r="D17" s="1">
        <f>SQRT(_11[[#This Row],[Z-Axis]]^2+_11[[#This Row],[Y-Axis]]^2+_11[[#This Row],[X-Axis]]^2)</f>
        <v>1.0000000207365156</v>
      </c>
    </row>
    <row r="18" spans="1:4" x14ac:dyDescent="0.25">
      <c r="A18">
        <v>-2.0478131249547001E-2</v>
      </c>
      <c r="B18">
        <v>-2.8724730014801001E-2</v>
      </c>
      <c r="C18">
        <v>-0.99937754869461104</v>
      </c>
      <c r="D18" s="1">
        <f>SQRT(_11[[#This Row],[Z-Axis]]^2+_11[[#This Row],[Y-Axis]]^2+_11[[#This Row],[X-Axis]]^2)</f>
        <v>0.99999997440437294</v>
      </c>
    </row>
    <row r="19" spans="1:4" x14ac:dyDescent="0.25">
      <c r="A19">
        <v>-2.06233188509941E-2</v>
      </c>
      <c r="B19">
        <v>-2.87215337157249E-2</v>
      </c>
      <c r="C19">
        <v>-0.99937468767166104</v>
      </c>
      <c r="D19" s="1">
        <f>SQRT(_11[[#This Row],[Z-Axis]]^2+_11[[#This Row],[Y-Axis]]^2+_11[[#This Row],[X-Axis]]^2)</f>
        <v>1.0000000070691215</v>
      </c>
    </row>
    <row r="20" spans="1:4" x14ac:dyDescent="0.25">
      <c r="A20">
        <v>-2.0843947306275399E-2</v>
      </c>
      <c r="B20">
        <v>-2.8746813535690301E-2</v>
      </c>
      <c r="C20">
        <v>-0.99936938285827603</v>
      </c>
      <c r="D20" s="1">
        <f>SQRT(_11[[#This Row],[Z-Axis]]^2+_11[[#This Row],[Y-Axis]]^2+_11[[#This Row],[X-Axis]]^2)</f>
        <v>1.0000000064111469</v>
      </c>
    </row>
    <row r="21" spans="1:4" x14ac:dyDescent="0.25">
      <c r="A21">
        <v>-2.0881300792098E-2</v>
      </c>
      <c r="B21">
        <v>-2.8671227395534502E-2</v>
      </c>
      <c r="C21">
        <v>-0.99937075376510598</v>
      </c>
      <c r="D21" s="1">
        <f>SQRT(_11[[#This Row],[Z-Axis]]^2+_11[[#This Row],[Y-Axis]]^2+_11[[#This Row],[X-Axis]]^2)</f>
        <v>0.99999998574208615</v>
      </c>
    </row>
    <row r="22" spans="1:4" x14ac:dyDescent="0.25">
      <c r="A22">
        <v>-2.09162961691618E-2</v>
      </c>
      <c r="B22">
        <v>-2.85967122763395E-2</v>
      </c>
      <c r="C22">
        <v>-0.99937218427658103</v>
      </c>
      <c r="D22" s="1">
        <f>SQRT(_11[[#This Row],[Z-Axis]]^2+_11[[#This Row],[Y-Axis]]^2+_11[[#This Row],[X-Axis]]^2)</f>
        <v>1.0000000130520983</v>
      </c>
    </row>
    <row r="23" spans="1:4" x14ac:dyDescent="0.25">
      <c r="A23">
        <v>-2.1001497283577902E-2</v>
      </c>
      <c r="B23">
        <v>-2.8603872284293199E-2</v>
      </c>
      <c r="C23">
        <v>-0.999370157718658</v>
      </c>
      <c r="D23" s="1">
        <f>SQRT(_11[[#This Row],[Z-Axis]]^2+_11[[#This Row],[Y-Axis]]^2+_11[[#This Row],[X-Axis]]^2)</f>
        <v>0.99999997826821163</v>
      </c>
    </row>
    <row r="24" spans="1:4" x14ac:dyDescent="0.25">
      <c r="A24">
        <v>-2.11657285690308E-2</v>
      </c>
      <c r="B24">
        <v>-2.8574189171194999E-2</v>
      </c>
      <c r="C24">
        <v>-0.999367535114288</v>
      </c>
      <c r="D24" s="1">
        <f>SQRT(_11[[#This Row],[Z-Axis]]^2+_11[[#This Row],[Y-Axis]]^2+_11[[#This Row],[X-Axis]]^2)</f>
        <v>0.99999997129652796</v>
      </c>
    </row>
    <row r="25" spans="1:4" x14ac:dyDescent="0.25">
      <c r="A25">
        <v>-2.11652107536793E-2</v>
      </c>
      <c r="B25">
        <v>-2.8439568355679502E-2</v>
      </c>
      <c r="C25">
        <v>-0.99937140941619895</v>
      </c>
      <c r="D25" s="1">
        <f>SQRT(_11[[#This Row],[Z-Axis]]^2+_11[[#This Row],[Y-Axis]]^2+_11[[#This Row],[X-Axis]]^2)</f>
        <v>0.99999999457651245</v>
      </c>
    </row>
    <row r="26" spans="1:4" x14ac:dyDescent="0.25">
      <c r="A26">
        <v>-2.11312435567379E-2</v>
      </c>
      <c r="B26">
        <v>-2.84793358296156E-2</v>
      </c>
      <c r="C26">
        <v>-0.99937099218368497</v>
      </c>
      <c r="D26" s="1">
        <f>SQRT(_11[[#This Row],[Z-Axis]]^2+_11[[#This Row],[Y-Axis]]^2+_11[[#This Row],[X-Axis]]^2)</f>
        <v>0.99999999102087656</v>
      </c>
    </row>
    <row r="27" spans="1:4" x14ac:dyDescent="0.25">
      <c r="A27">
        <v>-2.1022981032729201E-2</v>
      </c>
      <c r="B27">
        <v>-2.8464255854487398E-2</v>
      </c>
      <c r="C27">
        <v>-0.99937373399734497</v>
      </c>
      <c r="D27" s="1">
        <f>SQRT(_11[[#This Row],[Z-Axis]]^2+_11[[#This Row],[Y-Axis]]^2+_11[[#This Row],[X-Axis]]^2)</f>
        <v>1.0000000198983239</v>
      </c>
    </row>
    <row r="28" spans="1:4" x14ac:dyDescent="0.25">
      <c r="A28">
        <v>-2.1074460819363601E-2</v>
      </c>
      <c r="B28">
        <v>-2.8403669595718401E-2</v>
      </c>
      <c r="C28">
        <v>-0.99937433004379295</v>
      </c>
      <c r="D28" s="1">
        <f>SQRT(_11[[#This Row],[Z-Axis]]^2+_11[[#This Row],[Y-Axis]]^2+_11[[#This Row],[X-Axis]]^2)</f>
        <v>0.99999997644790461</v>
      </c>
    </row>
    <row r="29" spans="1:4" x14ac:dyDescent="0.25">
      <c r="A29">
        <v>-2.1030439063906701E-2</v>
      </c>
      <c r="B29">
        <v>-2.8314121067524001E-2</v>
      </c>
      <c r="C29">
        <v>-0.99937784671783403</v>
      </c>
      <c r="D29" s="1">
        <f>SQRT(_11[[#This Row],[Z-Axis]]^2+_11[[#This Row],[Y-Axis]]^2+_11[[#This Row],[X-Axis]]^2)</f>
        <v>1.0000000246647105</v>
      </c>
    </row>
    <row r="30" spans="1:4" x14ac:dyDescent="0.25">
      <c r="A30">
        <v>-2.1104205399751701E-2</v>
      </c>
      <c r="B30">
        <v>-2.8237720951437999E-2</v>
      </c>
      <c r="C30">
        <v>-0.999378442764282</v>
      </c>
      <c r="D30" s="1">
        <f>SQRT(_11[[#This Row],[Z-Axis]]^2+_11[[#This Row],[Y-Axis]]^2+_11[[#This Row],[X-Axis]]^2)</f>
        <v>1.0000000141160237</v>
      </c>
    </row>
    <row r="31" spans="1:4" x14ac:dyDescent="0.25">
      <c r="A31">
        <v>-2.09854021668434E-2</v>
      </c>
      <c r="B31">
        <v>-2.8067372739315002E-2</v>
      </c>
      <c r="C31">
        <v>-0.99938571453094505</v>
      </c>
      <c r="D31" s="1">
        <f>SQRT(_11[[#This Row],[Z-Axis]]^2+_11[[#This Row],[Y-Axis]]^2+_11[[#This Row],[X-Axis]]^2)</f>
        <v>0.99999998546255953</v>
      </c>
    </row>
    <row r="32" spans="1:4" x14ac:dyDescent="0.25">
      <c r="A32">
        <v>-2.0861297845840499E-2</v>
      </c>
      <c r="B32">
        <v>-2.7833420783281299E-2</v>
      </c>
      <c r="C32">
        <v>-0.99939489364624001</v>
      </c>
      <c r="D32" s="1">
        <f>SQRT(_11[[#This Row],[Z-Axis]]^2+_11[[#This Row],[Y-Axis]]^2+_11[[#This Row],[X-Axis]]^2)</f>
        <v>1.0000000232532456</v>
      </c>
    </row>
    <row r="33" spans="1:4" x14ac:dyDescent="0.25">
      <c r="A33">
        <v>-2.0955713465809801E-2</v>
      </c>
      <c r="B33">
        <v>-2.7926309034228301E-2</v>
      </c>
      <c r="C33">
        <v>-0.99939030408859197</v>
      </c>
      <c r="D33" s="1">
        <f>SQRT(_11[[#This Row],[Z-Axis]]^2+_11[[#This Row],[Y-Axis]]^2+_11[[#This Row],[X-Axis]]^2)</f>
        <v>1.0000000002847123</v>
      </c>
    </row>
    <row r="34" spans="1:4" x14ac:dyDescent="0.25">
      <c r="A34">
        <v>-2.1146772429347E-2</v>
      </c>
      <c r="B34">
        <v>-2.7854610234498998E-2</v>
      </c>
      <c r="C34">
        <v>-0.99938827753067005</v>
      </c>
      <c r="D34" s="1">
        <f>SQRT(_11[[#This Row],[Z-Axis]]^2+_11[[#This Row],[Y-Axis]]^2+_11[[#This Row],[X-Axis]]^2)</f>
        <v>0.99999999728060696</v>
      </c>
    </row>
    <row r="35" spans="1:4" x14ac:dyDescent="0.25">
      <c r="A35">
        <v>-2.1106492727994901E-2</v>
      </c>
      <c r="B35">
        <v>-2.7791718021035201E-2</v>
      </c>
      <c r="C35">
        <v>-0.99939090013503995</v>
      </c>
      <c r="D35" s="1">
        <f>SQRT(_11[[#This Row],[Z-Axis]]^2+_11[[#This Row],[Y-Axis]]^2+_11[[#This Row],[X-Axis]]^2)</f>
        <v>1.0000000174492814</v>
      </c>
    </row>
    <row r="36" spans="1:4" x14ac:dyDescent="0.25">
      <c r="A36">
        <v>-2.1060112863779099E-2</v>
      </c>
      <c r="B36">
        <v>-2.8039788827300099E-2</v>
      </c>
      <c r="C36">
        <v>-0.99938493967056297</v>
      </c>
      <c r="D36" s="1">
        <f>SQRT(_11[[#This Row],[Z-Axis]]^2+_11[[#This Row],[Y-Axis]]^2+_11[[#This Row],[X-Axis]]^2)</f>
        <v>1.0000000078758247</v>
      </c>
    </row>
    <row r="37" spans="1:4" x14ac:dyDescent="0.25">
      <c r="A37">
        <v>-2.1133782342076302E-2</v>
      </c>
      <c r="B37">
        <v>-2.7973914518952401E-2</v>
      </c>
      <c r="C37">
        <v>-0.99938523769378695</v>
      </c>
      <c r="D37" s="1">
        <f>SQRT(_11[[#This Row],[Z-Axis]]^2+_11[[#This Row],[Y-Axis]]^2+_11[[#This Row],[X-Axis]]^2)</f>
        <v>1.0000000149849313</v>
      </c>
    </row>
    <row r="38" spans="1:4" x14ac:dyDescent="0.25">
      <c r="A38">
        <v>-2.1089121699333201E-2</v>
      </c>
      <c r="B38">
        <v>-2.7901574969291701E-2</v>
      </c>
      <c r="C38">
        <v>-0.99938821792602495</v>
      </c>
      <c r="D38" s="1">
        <f>SQRT(_11[[#This Row],[Z-Axis]]^2+_11[[#This Row],[Y-Axis]]^2+_11[[#This Row],[X-Axis]]^2)</f>
        <v>1.0000000295345857</v>
      </c>
    </row>
    <row r="39" spans="1:4" x14ac:dyDescent="0.25">
      <c r="A39">
        <v>-1.9088065251707999E-2</v>
      </c>
      <c r="B39">
        <v>-2.8154984116554298E-2</v>
      </c>
      <c r="C39">
        <v>-0.99942129850387595</v>
      </c>
      <c r="D39" s="1">
        <f>SQRT(_11[[#This Row],[Z-Axis]]^2+_11[[#This Row],[Y-Axis]]^2+_11[[#This Row],[X-Axis]]^2)</f>
        <v>0.99999999463441513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B9D0-57E7-4D94-98CB-BA582347D965}">
  <dimension ref="A1:D26"/>
  <sheetViews>
    <sheetView workbookViewId="0">
      <selection activeCell="D2" sqref="D2:D26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-9.7650714218616499E-2</v>
      </c>
      <c r="B2">
        <v>-5.9828195720910998E-2</v>
      </c>
      <c r="C2">
        <v>-0.99342083930969205</v>
      </c>
      <c r="D2" s="1">
        <f>SQRT(_12[[#This Row],[Z-Axis]]^2+_12[[#This Row],[Y-Axis]]^2+_12[[#This Row],[X-Axis]]^2)</f>
        <v>1.000000019482699</v>
      </c>
    </row>
    <row r="3" spans="1:4" x14ac:dyDescent="0.25">
      <c r="A3">
        <v>-9.7648054361343398E-2</v>
      </c>
      <c r="B3">
        <v>-5.9823565185070003E-2</v>
      </c>
      <c r="C3">
        <v>-0.99342137575149503</v>
      </c>
      <c r="D3" s="1">
        <f>SQRT(_12[[#This Row],[Z-Axis]]^2+_12[[#This Row],[Y-Axis]]^2+_12[[#This Row],[X-Axis]]^2)</f>
        <v>1.0000000156360005</v>
      </c>
    </row>
    <row r="4" spans="1:4" x14ac:dyDescent="0.25">
      <c r="A4">
        <v>-9.7473546862602206E-2</v>
      </c>
      <c r="B4">
        <v>-6.0369454324245397E-2</v>
      </c>
      <c r="C4">
        <v>-0.99340546131134</v>
      </c>
      <c r="D4" s="1">
        <f>SQRT(_12[[#This Row],[Z-Axis]]^2+_12[[#This Row],[Y-Axis]]^2+_12[[#This Row],[X-Axis]]^2)</f>
        <v>0.99999998695828951</v>
      </c>
    </row>
    <row r="5" spans="1:4" x14ac:dyDescent="0.25">
      <c r="A5">
        <v>-9.7472824156284305E-2</v>
      </c>
      <c r="B5">
        <v>-6.0721967369318001E-2</v>
      </c>
      <c r="C5">
        <v>-0.99338406324386597</v>
      </c>
      <c r="D5" s="1">
        <f>SQRT(_12[[#This Row],[Z-Axis]]^2+_12[[#This Row],[Y-Axis]]^2+_12[[#This Row],[X-Axis]]^2)</f>
        <v>1.0000000029385476</v>
      </c>
    </row>
    <row r="6" spans="1:4" x14ac:dyDescent="0.25">
      <c r="A6">
        <v>-9.7505509853362995E-2</v>
      </c>
      <c r="B6">
        <v>-6.1109006404876702E-2</v>
      </c>
      <c r="C6">
        <v>-0.99335712194442805</v>
      </c>
      <c r="D6" s="1">
        <f>SQRT(_12[[#This Row],[Z-Axis]]^2+_12[[#This Row],[Y-Axis]]^2+_12[[#This Row],[X-Axis]]^2)</f>
        <v>1.0000000034166363</v>
      </c>
    </row>
    <row r="7" spans="1:4" x14ac:dyDescent="0.25">
      <c r="A7">
        <v>-9.7421169281005901E-2</v>
      </c>
      <c r="B7">
        <v>-6.1513729393482201E-2</v>
      </c>
      <c r="C7">
        <v>-0.99334043264389005</v>
      </c>
      <c r="D7" s="1">
        <f>SQRT(_12[[#This Row],[Z-Axis]]^2+_12[[#This Row],[Y-Axis]]^2+_12[[#This Row],[X-Axis]]^2)</f>
        <v>1.0000000191265617</v>
      </c>
    </row>
    <row r="8" spans="1:4" x14ac:dyDescent="0.25">
      <c r="A8">
        <v>-9.7609780728817E-2</v>
      </c>
      <c r="B8">
        <v>-6.1730623245239299E-2</v>
      </c>
      <c r="C8">
        <v>-0.993308424949646</v>
      </c>
      <c r="D8" s="1">
        <f>SQRT(_12[[#This Row],[Z-Axis]]^2+_12[[#This Row],[Y-Axis]]^2+_12[[#This Row],[X-Axis]]^2)</f>
        <v>0.99999998310805982</v>
      </c>
    </row>
    <row r="9" spans="1:4" x14ac:dyDescent="0.25">
      <c r="A9">
        <v>-9.7616195678710896E-2</v>
      </c>
      <c r="B9">
        <v>-6.1822980642318698E-2</v>
      </c>
      <c r="C9">
        <v>-0.99330204725265503</v>
      </c>
      <c r="D9" s="1">
        <f>SQRT(_12[[#This Row],[Z-Axis]]^2+_12[[#This Row],[Y-Axis]]^2+_12[[#This Row],[X-Axis]]^2)</f>
        <v>0.99999997983530009</v>
      </c>
    </row>
    <row r="10" spans="1:4" x14ac:dyDescent="0.25">
      <c r="A10">
        <v>-9.7683571279048906E-2</v>
      </c>
      <c r="B10">
        <v>-6.1925910413265201E-2</v>
      </c>
      <c r="C10">
        <v>-0.99328905344009399</v>
      </c>
      <c r="D10" s="1">
        <f>SQRT(_12[[#This Row],[Z-Axis]]^2+_12[[#This Row],[Y-Axis]]^2+_12[[#This Row],[X-Axis]]^2)</f>
        <v>1.0000000210811291</v>
      </c>
    </row>
    <row r="11" spans="1:4" x14ac:dyDescent="0.25">
      <c r="A11">
        <v>-9.7513578832149506E-2</v>
      </c>
      <c r="B11">
        <v>-6.2144223600625999E-2</v>
      </c>
      <c r="C11">
        <v>-0.99329209327697798</v>
      </c>
      <c r="D11" s="1">
        <f>SQRT(_12[[#This Row],[Z-Axis]]^2+_12[[#This Row],[Y-Axis]]^2+_12[[#This Row],[X-Axis]]^2)</f>
        <v>0.99999999257506955</v>
      </c>
    </row>
    <row r="12" spans="1:4" x14ac:dyDescent="0.25">
      <c r="A12">
        <v>-9.7700841724872603E-2</v>
      </c>
      <c r="B12">
        <v>-6.2295120209455497E-2</v>
      </c>
      <c r="C12">
        <v>-0.99326425790786699</v>
      </c>
      <c r="D12" s="1">
        <f>SQRT(_12[[#This Row],[Z-Axis]]^2+_12[[#This Row],[Y-Axis]]^2+_12[[#This Row],[X-Axis]]^2)</f>
        <v>1.0000000112564624</v>
      </c>
    </row>
    <row r="13" spans="1:4" x14ac:dyDescent="0.25">
      <c r="A13">
        <v>-9.7661495208740207E-2</v>
      </c>
      <c r="B13">
        <v>-6.2272675335407299E-2</v>
      </c>
      <c r="C13">
        <v>-0.993269503116608</v>
      </c>
      <c r="D13" s="1">
        <f>SQRT(_12[[#This Row],[Z-Axis]]^2+_12[[#This Row],[Y-Axis]]^2+_12[[#This Row],[X-Axis]]^2)</f>
        <v>0.99999997978067445</v>
      </c>
    </row>
    <row r="14" spans="1:4" x14ac:dyDescent="0.25">
      <c r="A14">
        <v>-9.7573921084404006E-2</v>
      </c>
      <c r="B14">
        <v>-6.24120980501175E-2</v>
      </c>
      <c r="C14">
        <v>-0.993269383907318</v>
      </c>
      <c r="D14" s="1">
        <f>SQRT(_12[[#This Row],[Z-Axis]]^2+_12[[#This Row],[Y-Axis]]^2+_12[[#This Row],[X-Axis]]^2)</f>
        <v>1.0000000045332129</v>
      </c>
    </row>
    <row r="15" spans="1:4" x14ac:dyDescent="0.25">
      <c r="A15">
        <v>-9.7636885941028595E-2</v>
      </c>
      <c r="B15">
        <v>-6.2559492886066395E-2</v>
      </c>
      <c r="C15">
        <v>-0.99325394630432096</v>
      </c>
      <c r="D15" s="1">
        <f>SQRT(_12[[#This Row],[Z-Axis]]^2+_12[[#This Row],[Y-Axis]]^2+_12[[#This Row],[X-Axis]]^2)</f>
        <v>1.0000000267477647</v>
      </c>
    </row>
    <row r="16" spans="1:4" x14ac:dyDescent="0.25">
      <c r="A16">
        <v>-9.7926929593086201E-2</v>
      </c>
      <c r="B16">
        <v>-6.2620840966701494E-2</v>
      </c>
      <c r="C16">
        <v>-0.99322152137756403</v>
      </c>
      <c r="D16" s="1">
        <f>SQRT(_12[[#This Row],[Z-Axis]]^2+_12[[#This Row],[Y-Axis]]^2+_12[[#This Row],[X-Axis]]^2)</f>
        <v>1.0000000218952343</v>
      </c>
    </row>
    <row r="17" spans="1:4" x14ac:dyDescent="0.25">
      <c r="A17">
        <v>-9.7977325320243794E-2</v>
      </c>
      <c r="B17">
        <v>-6.2798686325550093E-2</v>
      </c>
      <c r="C17">
        <v>-0.99320530891418501</v>
      </c>
      <c r="D17" s="1">
        <f>SQRT(_12[[#This Row],[Z-Axis]]^2+_12[[#This Row],[Y-Axis]]^2+_12[[#This Row],[X-Axis]]^2)</f>
        <v>1.0000000084682226</v>
      </c>
    </row>
    <row r="18" spans="1:4" x14ac:dyDescent="0.25">
      <c r="A18">
        <v>-9.81732532382011E-2</v>
      </c>
      <c r="B18">
        <v>-6.2829576432704898E-2</v>
      </c>
      <c r="C18">
        <v>-0.99318397045135498</v>
      </c>
      <c r="D18" s="1">
        <f>SQRT(_12[[#This Row],[Z-Axis]]^2+_12[[#This Row],[Y-Axis]]^2+_12[[#This Row],[X-Axis]]^2)</f>
        <v>0.99999997124380102</v>
      </c>
    </row>
    <row r="19" spans="1:4" x14ac:dyDescent="0.25">
      <c r="A19">
        <v>-9.8401553928852095E-2</v>
      </c>
      <c r="B19">
        <v>-6.2849938869476304E-2</v>
      </c>
      <c r="C19">
        <v>-0.99316012859344505</v>
      </c>
      <c r="D19" s="1">
        <f>SQRT(_12[[#This Row],[Z-Axis]]^2+_12[[#This Row],[Y-Axis]]^2+_12[[#This Row],[X-Axis]]^2)</f>
        <v>1.000000010829629</v>
      </c>
    </row>
    <row r="20" spans="1:4" x14ac:dyDescent="0.25">
      <c r="A20">
        <v>-9.8464794456958799E-2</v>
      </c>
      <c r="B20">
        <v>-6.2790490686893505E-2</v>
      </c>
      <c r="C20">
        <v>-0.99315762519836404</v>
      </c>
      <c r="D20" s="1">
        <f>SQRT(_12[[#This Row],[Z-Axis]]^2+_12[[#This Row],[Y-Axis]]^2+_12[[#This Row],[X-Axis]]^2)</f>
        <v>1.000000014978903</v>
      </c>
    </row>
    <row r="21" spans="1:4" x14ac:dyDescent="0.25">
      <c r="A21">
        <v>-9.8646812140941606E-2</v>
      </c>
      <c r="B21">
        <v>-6.2809824943542494E-2</v>
      </c>
      <c r="C21">
        <v>-0.99313831329345703</v>
      </c>
      <c r="D21" s="1">
        <f>SQRT(_12[[#This Row],[Z-Axis]]^2+_12[[#This Row],[Y-Axis]]^2+_12[[#This Row],[X-Axis]]^2)</f>
        <v>0.99999998849319061</v>
      </c>
    </row>
    <row r="22" spans="1:4" x14ac:dyDescent="0.25">
      <c r="A22">
        <v>-9.8693050444126101E-2</v>
      </c>
      <c r="B22">
        <v>-6.2768474221229595E-2</v>
      </c>
      <c r="C22">
        <v>-0.993136346340179</v>
      </c>
      <c r="D22" s="1">
        <f>SQRT(_12[[#This Row],[Z-Axis]]^2+_12[[#This Row],[Y-Axis]]^2+_12[[#This Row],[X-Axis]]^2)</f>
        <v>1.0000000009919738</v>
      </c>
    </row>
    <row r="23" spans="1:4" x14ac:dyDescent="0.25">
      <c r="A23">
        <v>-9.8867088556289701E-2</v>
      </c>
      <c r="B23">
        <v>-6.2723018229007693E-2</v>
      </c>
      <c r="C23">
        <v>-0.99312192201614402</v>
      </c>
      <c r="D23" s="1">
        <f>SQRT(_12[[#This Row],[Z-Axis]]^2+_12[[#This Row],[Y-Axis]]^2+_12[[#This Row],[X-Axis]]^2)</f>
        <v>1.0000000151021966</v>
      </c>
    </row>
    <row r="24" spans="1:4" x14ac:dyDescent="0.25">
      <c r="A24">
        <v>-9.8843283951282501E-2</v>
      </c>
      <c r="B24">
        <v>-6.2761090695858002E-2</v>
      </c>
      <c r="C24">
        <v>-0.99312186241149902</v>
      </c>
      <c r="D24" s="1">
        <f>SQRT(_12[[#This Row],[Z-Axis]]^2+_12[[#This Row],[Y-Axis]]^2+_12[[#This Row],[X-Axis]]^2)</f>
        <v>0.99999999144364593</v>
      </c>
    </row>
    <row r="25" spans="1:4" x14ac:dyDescent="0.25">
      <c r="A25">
        <v>-9.8953641951084095E-2</v>
      </c>
      <c r="B25">
        <v>-6.27145916223526E-2</v>
      </c>
      <c r="C25">
        <v>-0.99311381578445401</v>
      </c>
      <c r="D25" s="1">
        <f>SQRT(_12[[#This Row],[Z-Axis]]^2+_12[[#This Row],[Y-Axis]]^2+_12[[#This Row],[X-Axis]]^2)</f>
        <v>0.99999999717985011</v>
      </c>
    </row>
    <row r="26" spans="1:4" x14ac:dyDescent="0.25">
      <c r="A26">
        <v>-9.87357497215271E-2</v>
      </c>
      <c r="B26">
        <v>-6.2920771539211301E-2</v>
      </c>
      <c r="C26">
        <v>-0.993122458457947</v>
      </c>
      <c r="D26" s="1">
        <f>SQRT(_12[[#This Row],[Z-Axis]]^2+_12[[#This Row],[Y-Axis]]^2+_12[[#This Row],[X-Axis]]^2)</f>
        <v>0.99999999462885913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1532-6285-43A9-AE6D-50B0BDCE2FC7}">
  <dimension ref="A1:D31"/>
  <sheetViews>
    <sheetView workbookViewId="0">
      <selection activeCell="D2" sqref="D2:D31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-1.63296349346638E-2</v>
      </c>
      <c r="B2">
        <v>-9.2452414333820301E-2</v>
      </c>
      <c r="C2">
        <v>-0.995583176612854</v>
      </c>
      <c r="D2" s="1">
        <f>SQRT(_13[[#This Row],[Z-Axis]]^2+_13[[#This Row],[Y-Axis]]^2+_13[[#This Row],[X-Axis]]^2)</f>
        <v>0.99999998372389631</v>
      </c>
    </row>
    <row r="3" spans="1:4" x14ac:dyDescent="0.25">
      <c r="A3">
        <v>-1.7815152183175101E-2</v>
      </c>
      <c r="B3">
        <v>-9.2934206128120395E-2</v>
      </c>
      <c r="C3">
        <v>-0.99551284313201904</v>
      </c>
      <c r="D3" s="1">
        <f>SQRT(_13[[#This Row],[Z-Axis]]^2+_13[[#This Row],[Y-Axis]]^2+_13[[#This Row],[X-Axis]]^2)</f>
        <v>0.99999998357838471</v>
      </c>
    </row>
    <row r="4" spans="1:4" x14ac:dyDescent="0.25">
      <c r="A4">
        <v>-1.8901916220784201E-2</v>
      </c>
      <c r="B4">
        <v>-9.3177080154419001E-2</v>
      </c>
      <c r="C4">
        <v>-0.99547010660171498</v>
      </c>
      <c r="D4" s="1">
        <f>SQRT(_13[[#This Row],[Z-Axis]]^2+_13[[#This Row],[Y-Axis]]^2+_13[[#This Row],[X-Axis]]^2)</f>
        <v>0.99999999192027511</v>
      </c>
    </row>
    <row r="5" spans="1:4" x14ac:dyDescent="0.25">
      <c r="A5">
        <v>-1.98745355010033E-2</v>
      </c>
      <c r="B5">
        <v>-9.3225516378879603E-2</v>
      </c>
      <c r="C5">
        <v>-0.99544662237167403</v>
      </c>
      <c r="D5" s="1">
        <f>SQRT(_13[[#This Row],[Z-Axis]]^2+_13[[#This Row],[Y-Axis]]^2+_13[[#This Row],[X-Axis]]^2)</f>
        <v>0.99999998602833173</v>
      </c>
    </row>
    <row r="6" spans="1:4" x14ac:dyDescent="0.25">
      <c r="A6">
        <v>-2.0828867331147201E-2</v>
      </c>
      <c r="B6">
        <v>-9.3152023851871504E-2</v>
      </c>
      <c r="C6">
        <v>-0.99543398618698098</v>
      </c>
      <c r="D6" s="1">
        <f>SQRT(_13[[#This Row],[Z-Axis]]^2+_13[[#This Row],[Y-Axis]]^2+_13[[#This Row],[X-Axis]]^2)</f>
        <v>0.99999998105905019</v>
      </c>
    </row>
    <row r="7" spans="1:4" x14ac:dyDescent="0.25">
      <c r="A7">
        <v>-2.1563515067100501E-2</v>
      </c>
      <c r="B7">
        <v>-9.3136087059974698E-2</v>
      </c>
      <c r="C7">
        <v>-0.99541985988616899</v>
      </c>
      <c r="D7" s="1">
        <f>SQRT(_13[[#This Row],[Z-Axis]]^2+_13[[#This Row],[Y-Axis]]^2+_13[[#This Row],[X-Axis]]^2)</f>
        <v>1.0000000066753463</v>
      </c>
    </row>
    <row r="8" spans="1:4" x14ac:dyDescent="0.25">
      <c r="A8">
        <v>-2.2328037768602399E-2</v>
      </c>
      <c r="B8">
        <v>-9.3339547514915494E-2</v>
      </c>
      <c r="C8">
        <v>-0.99538391828536998</v>
      </c>
      <c r="D8" s="1">
        <f>SQRT(_13[[#This Row],[Z-Axis]]^2+_13[[#This Row],[Y-Axis]]^2+_13[[#This Row],[X-Axis]]^2)</f>
        <v>0.99999997859101042</v>
      </c>
    </row>
    <row r="9" spans="1:4" x14ac:dyDescent="0.25">
      <c r="A9">
        <v>-2.24776081740856E-2</v>
      </c>
      <c r="B9">
        <v>-9.3601018190383897E-2</v>
      </c>
      <c r="C9">
        <v>-0.99535602331161499</v>
      </c>
      <c r="D9" s="1">
        <f>SQRT(_13[[#This Row],[Z-Axis]]^2+_13[[#This Row],[Y-Axis]]^2+_13[[#This Row],[X-Axis]]^2)</f>
        <v>1.0000000033091083</v>
      </c>
    </row>
    <row r="10" spans="1:4" x14ac:dyDescent="0.25">
      <c r="A10">
        <v>-2.2832201793789898E-2</v>
      </c>
      <c r="B10">
        <v>-9.3625530600547804E-2</v>
      </c>
      <c r="C10">
        <v>-0.99534565210342396</v>
      </c>
      <c r="D10" s="1">
        <f>SQRT(_13[[#This Row],[Z-Axis]]^2+_13[[#This Row],[Y-Axis]]^2+_13[[#This Row],[X-Axis]]^2)</f>
        <v>1.0000000082900884</v>
      </c>
    </row>
    <row r="11" spans="1:4" x14ac:dyDescent="0.25">
      <c r="A11">
        <v>-2.3072971031069801E-2</v>
      </c>
      <c r="B11">
        <v>-9.3845814466476399E-2</v>
      </c>
      <c r="C11">
        <v>-0.99531936645507801</v>
      </c>
      <c r="D11" s="1">
        <f>SQRT(_13[[#This Row],[Z-Axis]]^2+_13[[#This Row],[Y-Axis]]^2+_13[[#This Row],[X-Axis]]^2)</f>
        <v>1.0000000200628072</v>
      </c>
    </row>
    <row r="12" spans="1:4" x14ac:dyDescent="0.25">
      <c r="A12">
        <v>-2.31755319982767E-2</v>
      </c>
      <c r="B12">
        <v>-9.4146259129047394E-2</v>
      </c>
      <c r="C12">
        <v>-0.99528861045837402</v>
      </c>
      <c r="D12" s="1">
        <f>SQRT(_13[[#This Row],[Z-Axis]]^2+_13[[#This Row],[Y-Axis]]^2+_13[[#This Row],[X-Axis]]^2)</f>
        <v>1.0000000207497788</v>
      </c>
    </row>
    <row r="13" spans="1:4" x14ac:dyDescent="0.25">
      <c r="A13">
        <v>-2.3581545799970599E-2</v>
      </c>
      <c r="B13">
        <v>-9.4221755862235995E-2</v>
      </c>
      <c r="C13">
        <v>-0.99527192115783703</v>
      </c>
      <c r="D13" s="1">
        <f>SQRT(_13[[#This Row],[Z-Axis]]^2+_13[[#This Row],[Y-Axis]]^2+_13[[#This Row],[X-Axis]]^2)</f>
        <v>1.0000000128126454</v>
      </c>
    </row>
    <row r="14" spans="1:4" x14ac:dyDescent="0.25">
      <c r="A14">
        <v>-2.38459501415491E-2</v>
      </c>
      <c r="B14">
        <v>-9.4425581395626096E-2</v>
      </c>
      <c r="C14">
        <v>-0.99524629116058405</v>
      </c>
      <c r="D14" s="1">
        <f>SQRT(_13[[#This Row],[Z-Axis]]^2+_13[[#This Row],[Y-Axis]]^2+_13[[#This Row],[X-Axis]]^2)</f>
        <v>0.99999999991447663</v>
      </c>
    </row>
    <row r="15" spans="1:4" x14ac:dyDescent="0.25">
      <c r="A15">
        <v>-2.4296272546052902E-2</v>
      </c>
      <c r="B15">
        <v>-9.4455130398273496E-2</v>
      </c>
      <c r="C15">
        <v>-0.99523258209228505</v>
      </c>
      <c r="D15" s="1">
        <f>SQRT(_13[[#This Row],[Z-Axis]]^2+_13[[#This Row],[Y-Axis]]^2+_13[[#This Row],[X-Axis]]^2)</f>
        <v>0.99999998648813182</v>
      </c>
    </row>
    <row r="16" spans="1:4" x14ac:dyDescent="0.25">
      <c r="A16">
        <v>-2.4183347821235698E-2</v>
      </c>
      <c r="B16">
        <v>-9.4421789050102206E-2</v>
      </c>
      <c r="C16">
        <v>-0.99523848295211803</v>
      </c>
      <c r="D16" s="1">
        <f>SQRT(_13[[#This Row],[Z-Axis]]^2+_13[[#This Row],[Y-Axis]]^2+_13[[#This Row],[X-Axis]]^2)</f>
        <v>0.99999997325404877</v>
      </c>
    </row>
    <row r="17" spans="1:4" x14ac:dyDescent="0.25">
      <c r="A17">
        <v>-2.4590602144598999E-2</v>
      </c>
      <c r="B17">
        <v>-9.4438828527927399E-2</v>
      </c>
      <c r="C17">
        <v>-0.99522691965103205</v>
      </c>
      <c r="D17" s="1">
        <f>SQRT(_13[[#This Row],[Z-Axis]]^2+_13[[#This Row],[Y-Axis]]^2+_13[[#This Row],[X-Axis]]^2)</f>
        <v>1.0000000058228213</v>
      </c>
    </row>
    <row r="18" spans="1:4" x14ac:dyDescent="0.25">
      <c r="A18">
        <v>-2.48993318527937E-2</v>
      </c>
      <c r="B18">
        <v>-9.4583489000797299E-2</v>
      </c>
      <c r="C18">
        <v>-0.99520552158355702</v>
      </c>
      <c r="D18" s="1">
        <f>SQRT(_13[[#This Row],[Z-Axis]]^2+_13[[#This Row],[Y-Axis]]^2+_13[[#This Row],[X-Axis]]^2)</f>
        <v>1.0000000216543394</v>
      </c>
    </row>
    <row r="19" spans="1:4" x14ac:dyDescent="0.25">
      <c r="A19">
        <v>-2.5016071274876601E-2</v>
      </c>
      <c r="B19">
        <v>-9.4592034816741902E-2</v>
      </c>
      <c r="C19">
        <v>-0.99520176649093595</v>
      </c>
      <c r="D19" s="1">
        <f>SQRT(_13[[#This Row],[Z-Axis]]^2+_13[[#This Row],[Y-Axis]]^2+_13[[#This Row],[X-Axis]]^2)</f>
        <v>1.0000000064497403</v>
      </c>
    </row>
    <row r="20" spans="1:4" x14ac:dyDescent="0.25">
      <c r="A20">
        <v>-2.52091735601425E-2</v>
      </c>
      <c r="B20">
        <v>-9.4798475503921495E-2</v>
      </c>
      <c r="C20">
        <v>-0.99517726898193404</v>
      </c>
      <c r="D20" s="1">
        <f>SQRT(_13[[#This Row],[Z-Axis]]^2+_13[[#This Row],[Y-Axis]]^2+_13[[#This Row],[X-Axis]]^2)</f>
        <v>1.0000000250438965</v>
      </c>
    </row>
    <row r="21" spans="1:4" x14ac:dyDescent="0.25">
      <c r="A21">
        <v>-2.5395229458808899E-2</v>
      </c>
      <c r="B21">
        <v>-9.4934232532978099E-2</v>
      </c>
      <c r="C21">
        <v>-0.99515956640243497</v>
      </c>
      <c r="D21" s="1">
        <f>SQRT(_13[[#This Row],[Z-Axis]]^2+_13[[#This Row],[Y-Axis]]^2+_13[[#This Row],[X-Axis]]^2)</f>
        <v>0.99999999439408671</v>
      </c>
    </row>
    <row r="22" spans="1:4" x14ac:dyDescent="0.25">
      <c r="A22">
        <v>-2.5534803047776201E-2</v>
      </c>
      <c r="B22">
        <v>-9.4943940639495794E-2</v>
      </c>
      <c r="C22">
        <v>-0.99515509605407704</v>
      </c>
      <c r="D22" s="1">
        <f>SQRT(_13[[#This Row],[Z-Axis]]^2+_13[[#This Row],[Y-Axis]]^2+_13[[#This Row],[X-Axis]]^2)</f>
        <v>1.0000000216166218</v>
      </c>
    </row>
    <row r="23" spans="1:4" x14ac:dyDescent="0.25">
      <c r="A23">
        <v>-2.58577298372984E-2</v>
      </c>
      <c r="B23">
        <v>-9.5072560012340601E-2</v>
      </c>
      <c r="C23">
        <v>-0.99513447284698497</v>
      </c>
      <c r="D23" s="1">
        <f>SQRT(_13[[#This Row],[Z-Axis]]^2+_13[[#This Row],[Y-Axis]]^2+_13[[#This Row],[X-Axis]]^2)</f>
        <v>1.0000000164540426</v>
      </c>
    </row>
    <row r="24" spans="1:4" x14ac:dyDescent="0.25">
      <c r="A24">
        <v>-2.6131948456168199E-2</v>
      </c>
      <c r="B24">
        <v>-9.4913907349109594E-2</v>
      </c>
      <c r="C24">
        <v>-0.99514245986938499</v>
      </c>
      <c r="D24" s="1">
        <f>SQRT(_13[[#This Row],[Z-Axis]]^2+_13[[#This Row],[Y-Axis]]^2+_13[[#This Row],[X-Axis]]^2)</f>
        <v>1.0000000219866405</v>
      </c>
    </row>
    <row r="25" spans="1:4" x14ac:dyDescent="0.25">
      <c r="A25">
        <v>-2.6104658842086799E-2</v>
      </c>
      <c r="B25">
        <v>-9.4928026199340806E-2</v>
      </c>
      <c r="C25">
        <v>-0.99514180421829201</v>
      </c>
      <c r="D25" s="1">
        <f>SQRT(_13[[#This Row],[Z-Axis]]^2+_13[[#This Row],[Y-Axis]]^2+_13[[#This Row],[X-Axis]]^2)</f>
        <v>0.99999999693710095</v>
      </c>
    </row>
    <row r="26" spans="1:4" x14ac:dyDescent="0.25">
      <c r="A26">
        <v>-2.6180393993854498E-2</v>
      </c>
      <c r="B26">
        <v>-9.5111675560474396E-2</v>
      </c>
      <c r="C26">
        <v>-0.99512225389480602</v>
      </c>
      <c r="D26" s="1">
        <f>SQRT(_13[[#This Row],[Z-Axis]]^2+_13[[#This Row],[Y-Axis]]^2+_13[[#This Row],[X-Axis]]^2)</f>
        <v>0.99999997202713609</v>
      </c>
    </row>
    <row r="27" spans="1:4" x14ac:dyDescent="0.25">
      <c r="A27">
        <v>-2.61530391871929E-2</v>
      </c>
      <c r="B27">
        <v>-9.5108926296234103E-2</v>
      </c>
      <c r="C27">
        <v>-0.99512326717376698</v>
      </c>
      <c r="D27" s="1">
        <f>SQRT(_13[[#This Row],[Z-Axis]]^2+_13[[#This Row],[Y-Axis]]^2+_13[[#This Row],[X-Axis]]^2)</f>
        <v>1.0000000030952709</v>
      </c>
    </row>
    <row r="28" spans="1:4" x14ac:dyDescent="0.25">
      <c r="A28">
        <v>-2.6254886761307699E-2</v>
      </c>
      <c r="B28">
        <v>-9.4855830073356601E-2</v>
      </c>
      <c r="C28">
        <v>-0.99514472484588601</v>
      </c>
      <c r="D28" s="1">
        <f>SQRT(_13[[#This Row],[Z-Axis]]^2+_13[[#This Row],[Y-Axis]]^2+_13[[#This Row],[X-Axis]]^2)</f>
        <v>0.99999998548317426</v>
      </c>
    </row>
    <row r="29" spans="1:4" x14ac:dyDescent="0.25">
      <c r="A29">
        <v>-2.64644436538219E-2</v>
      </c>
      <c r="B29">
        <v>-9.4826675951480893E-2</v>
      </c>
      <c r="C29">
        <v>-0.99514198303222701</v>
      </c>
      <c r="D29" s="1">
        <f>SQRT(_13[[#This Row],[Z-Axis]]^2+_13[[#This Row],[Y-Axis]]^2+_13[[#This Row],[X-Axis]]^2)</f>
        <v>1.0000000158216131</v>
      </c>
    </row>
    <row r="30" spans="1:4" x14ac:dyDescent="0.25">
      <c r="A30">
        <v>-2.6672057807445498E-2</v>
      </c>
      <c r="B30">
        <v>-9.4729848206043202E-2</v>
      </c>
      <c r="C30">
        <v>-0.99514561891555797</v>
      </c>
      <c r="D30" s="1">
        <f>SQRT(_13[[#This Row],[Z-Axis]]^2+_13[[#This Row],[Y-Axis]]^2+_13[[#This Row],[X-Axis]]^2)</f>
        <v>0.99999997282782593</v>
      </c>
    </row>
    <row r="31" spans="1:4" x14ac:dyDescent="0.25">
      <c r="A31">
        <v>-2.6761012151837401E-2</v>
      </c>
      <c r="B31">
        <v>-9.4750970602035495E-2</v>
      </c>
      <c r="C31">
        <v>-0.99514126777648904</v>
      </c>
      <c r="D31" s="1">
        <f>SQRT(_13[[#This Row],[Z-Axis]]^2+_13[[#This Row],[Y-Axis]]^2+_13[[#This Row],[X-Axis]]^2)</f>
        <v>1.000000020516608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46AB-6301-4C0A-B3D3-5C7ECDC4B602}">
  <dimension ref="A1:D28"/>
  <sheetViews>
    <sheetView workbookViewId="0">
      <selection activeCell="D2" sqref="D2:D28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-1.6386417672038099E-2</v>
      </c>
      <c r="B2">
        <v>-0.147718161344528</v>
      </c>
      <c r="C2">
        <v>-0.98889374732971203</v>
      </c>
      <c r="D2" s="1">
        <f>SQRT(_14[[#This Row],[Z-Axis]]^2+_14[[#This Row],[Y-Axis]]^2+_14[[#This Row],[X-Axis]]^2)</f>
        <v>1.0000000066914654</v>
      </c>
    </row>
    <row r="3" spans="1:4" x14ac:dyDescent="0.25">
      <c r="A3">
        <v>-1.5898531302809701E-2</v>
      </c>
      <c r="B3">
        <v>-0.14735814929008501</v>
      </c>
      <c r="C3">
        <v>-0.988955438137054</v>
      </c>
      <c r="D3" s="1">
        <f>SQRT(_14[[#This Row],[Z-Axis]]^2+_14[[#This Row],[Y-Axis]]^2+_14[[#This Row],[X-Axis]]^2)</f>
        <v>1.0000000230403185</v>
      </c>
    </row>
    <row r="4" spans="1:4" x14ac:dyDescent="0.25">
      <c r="A4">
        <v>-1.5825511887669601E-2</v>
      </c>
      <c r="B4">
        <v>-0.147145479917526</v>
      </c>
      <c r="C4">
        <v>-0.98898822069168102</v>
      </c>
      <c r="D4" s="1">
        <f>SQRT(_14[[#This Row],[Z-Axis]]^2+_14[[#This Row],[Y-Axis]]^2+_14[[#This Row],[X-Axis]]^2)</f>
        <v>0.99999996987678097</v>
      </c>
    </row>
    <row r="5" spans="1:4" x14ac:dyDescent="0.25">
      <c r="A5">
        <v>-1.55170494690537E-2</v>
      </c>
      <c r="B5">
        <v>-0.14684812724590299</v>
      </c>
      <c r="C5">
        <v>-0.98903733491897605</v>
      </c>
      <c r="D5" s="1">
        <f>SQRT(_14[[#This Row],[Z-Axis]]^2+_14[[#This Row],[Y-Axis]]^2+_14[[#This Row],[X-Axis]]^2)</f>
        <v>1.0000000005817424</v>
      </c>
    </row>
    <row r="6" spans="1:4" x14ac:dyDescent="0.25">
      <c r="A6">
        <v>-1.5458076260983901E-2</v>
      </c>
      <c r="B6">
        <v>-0.14650407433509799</v>
      </c>
      <c r="C6">
        <v>-0.98908931016921997</v>
      </c>
      <c r="D6" s="1">
        <f>SQRT(_14[[#This Row],[Z-Axis]]^2+_14[[#This Row],[Y-Axis]]^2+_14[[#This Row],[X-Axis]]^2)</f>
        <v>1.0000000297047484</v>
      </c>
    </row>
    <row r="7" spans="1:4" x14ac:dyDescent="0.25">
      <c r="A7">
        <v>-1.5495830215513699E-2</v>
      </c>
      <c r="B7">
        <v>-0.146362364292145</v>
      </c>
      <c r="C7">
        <v>-0.98910969495773304</v>
      </c>
      <c r="D7" s="1">
        <f>SQRT(_14[[#This Row],[Z-Axis]]^2+_14[[#This Row],[Y-Axis]]^2+_14[[#This Row],[X-Axis]]^2)</f>
        <v>1.0000000255473169</v>
      </c>
    </row>
    <row r="8" spans="1:4" x14ac:dyDescent="0.25">
      <c r="A8">
        <v>-1.5428032726049401E-2</v>
      </c>
      <c r="B8">
        <v>-0.146110609173775</v>
      </c>
      <c r="C8">
        <v>-0.98914796113967896</v>
      </c>
      <c r="D8" s="1">
        <f>SQRT(_14[[#This Row],[Z-Axis]]^2+_14[[#This Row],[Y-Axis]]^2+_14[[#This Row],[X-Axis]]^2)</f>
        <v>1.0000000116668557</v>
      </c>
    </row>
    <row r="9" spans="1:4" x14ac:dyDescent="0.25">
      <c r="A9">
        <v>-1.5471334569156199E-2</v>
      </c>
      <c r="B9">
        <v>-0.146274849772453</v>
      </c>
      <c r="C9">
        <v>-0.98912298679351796</v>
      </c>
      <c r="D9" s="1">
        <f>SQRT(_14[[#This Row],[Z-Axis]]^2+_14[[#This Row],[Y-Axis]]^2+_14[[#This Row],[X-Axis]]^2)</f>
        <v>0.9999999884363171</v>
      </c>
    </row>
    <row r="10" spans="1:4" x14ac:dyDescent="0.25">
      <c r="A10">
        <v>-1.55366417020559E-2</v>
      </c>
      <c r="B10">
        <v>-0.146233201026916</v>
      </c>
      <c r="C10">
        <v>-0.98912811279296897</v>
      </c>
      <c r="D10" s="1">
        <f>SQRT(_14[[#This Row],[Z-Axis]]^2+_14[[#This Row],[Y-Axis]]^2+_14[[#This Row],[X-Axis]]^2)</f>
        <v>0.9999999799176682</v>
      </c>
    </row>
    <row r="11" spans="1:4" x14ac:dyDescent="0.25">
      <c r="A11">
        <v>-1.5495684929192099E-2</v>
      </c>
      <c r="B11">
        <v>-0.14619329571723899</v>
      </c>
      <c r="C11">
        <v>-0.98913466930389404</v>
      </c>
      <c r="D11" s="1">
        <f>SQRT(_14[[#This Row],[Z-Axis]]^2+_14[[#This Row],[Y-Axis]]^2+_14[[#This Row],[X-Axis]]^2)</f>
        <v>0.99999999499150838</v>
      </c>
    </row>
    <row r="12" spans="1:4" x14ac:dyDescent="0.25">
      <c r="A12">
        <v>-1.56877562403679E-2</v>
      </c>
      <c r="B12">
        <v>-0.14620442688465099</v>
      </c>
      <c r="C12">
        <v>-0.98913002014160201</v>
      </c>
      <c r="D12" s="1">
        <f>SQRT(_14[[#This Row],[Z-Axis]]^2+_14[[#This Row],[Y-Axis]]^2+_14[[#This Row],[X-Axis]]^2)</f>
        <v>1.0000000184409261</v>
      </c>
    </row>
    <row r="13" spans="1:4" x14ac:dyDescent="0.25">
      <c r="A13">
        <v>-1.5773192048072801E-2</v>
      </c>
      <c r="B13">
        <v>-0.146095871925354</v>
      </c>
      <c r="C13">
        <v>-0.98914468288421598</v>
      </c>
      <c r="D13" s="1">
        <f>SQRT(_14[[#This Row],[Z-Axis]]^2+_14[[#This Row],[Y-Axis]]^2+_14[[#This Row],[X-Axis]]^2)</f>
        <v>1.0000000005295655</v>
      </c>
    </row>
    <row r="14" spans="1:4" x14ac:dyDescent="0.25">
      <c r="A14">
        <v>-1.5790838748216601E-2</v>
      </c>
      <c r="B14">
        <v>-0.14615543186664601</v>
      </c>
      <c r="C14">
        <v>-0.98913562297821001</v>
      </c>
      <c r="D14" s="1">
        <f>SQRT(_14[[#This Row],[Z-Axis]]^2+_14[[#This Row],[Y-Axis]]^2+_14[[#This Row],[X-Axis]]^2)</f>
        <v>1.0000000207484947</v>
      </c>
    </row>
    <row r="15" spans="1:4" x14ac:dyDescent="0.25">
      <c r="A15">
        <v>-1.5692338347435001E-2</v>
      </c>
      <c r="B15">
        <v>-0.146176427602768</v>
      </c>
      <c r="C15">
        <v>-0.98913407325744596</v>
      </c>
      <c r="D15" s="1">
        <f>SQRT(_14[[#This Row],[Z-Axis]]^2+_14[[#This Row],[Y-Axis]]^2+_14[[#This Row],[X-Axis]]^2)</f>
        <v>1.000000006174192</v>
      </c>
    </row>
    <row r="16" spans="1:4" x14ac:dyDescent="0.25">
      <c r="A16">
        <v>-1.56319942325354E-2</v>
      </c>
      <c r="B16">
        <v>-0.14620786905288699</v>
      </c>
      <c r="C16">
        <v>-0.98913037776946999</v>
      </c>
      <c r="D16" s="1">
        <f>SQRT(_14[[#This Row],[Z-Axis]]^2+_14[[#This Row],[Y-Axis]]^2+_14[[#This Row],[X-Axis]]^2)</f>
        <v>1.0000000022215232</v>
      </c>
    </row>
    <row r="17" spans="1:4" x14ac:dyDescent="0.25">
      <c r="A17">
        <v>-1.5633711591362998E-2</v>
      </c>
      <c r="B17">
        <v>-0.146275624632835</v>
      </c>
      <c r="C17">
        <v>-0.98912030458450295</v>
      </c>
      <c r="D17" s="1">
        <f>SQRT(_14[[#This Row],[Z-Axis]]^2+_14[[#This Row],[Y-Axis]]^2+_14[[#This Row],[X-Axis]]^2)</f>
        <v>0.9999999741205936</v>
      </c>
    </row>
    <row r="18" spans="1:4" x14ac:dyDescent="0.25">
      <c r="A18">
        <v>-1.57009176909924E-2</v>
      </c>
      <c r="B18">
        <v>-0.14649496972560899</v>
      </c>
      <c r="C18">
        <v>-0.98908680677413896</v>
      </c>
      <c r="D18" s="1">
        <f>SQRT(_14[[#This Row],[Z-Axis]]^2+_14[[#This Row],[Y-Axis]]^2+_14[[#This Row],[X-Axis]]^2)</f>
        <v>1.0000000031529546</v>
      </c>
    </row>
    <row r="19" spans="1:4" x14ac:dyDescent="0.25">
      <c r="A19">
        <v>-1.58911924809217E-2</v>
      </c>
      <c r="B19">
        <v>-0.14633966982364699</v>
      </c>
      <c r="C19">
        <v>-0.98910677433013905</v>
      </c>
      <c r="D19" s="1">
        <f>SQRT(_14[[#This Row],[Z-Axis]]^2+_14[[#This Row],[Y-Axis]]^2+_14[[#This Row],[X-Axis]]^2)</f>
        <v>1.0000000199941661</v>
      </c>
    </row>
    <row r="20" spans="1:4" x14ac:dyDescent="0.25">
      <c r="A20">
        <v>-1.5867592766880999E-2</v>
      </c>
      <c r="B20">
        <v>-0.146313831210136</v>
      </c>
      <c r="C20">
        <v>-0.98911094665527299</v>
      </c>
      <c r="D20" s="1">
        <f>SQRT(_14[[#This Row],[Z-Axis]]^2+_14[[#This Row],[Y-Axis]]^2+_14[[#This Row],[X-Axis]]^2)</f>
        <v>0.99999999124844696</v>
      </c>
    </row>
    <row r="21" spans="1:4" x14ac:dyDescent="0.25">
      <c r="A21">
        <v>-1.5907201915979399E-2</v>
      </c>
      <c r="B21">
        <v>-0.146289438009262</v>
      </c>
      <c r="C21">
        <v>-0.98911392688751198</v>
      </c>
      <c r="D21" s="1">
        <f>SQRT(_14[[#This Row],[Z-Axis]]^2+_14[[#This Row],[Y-Axis]]^2+_14[[#This Row],[X-Axis]]^2)</f>
        <v>0.99999999955434793</v>
      </c>
    </row>
    <row r="22" spans="1:4" x14ac:dyDescent="0.25">
      <c r="A22">
        <v>-1.5969393774867099E-2</v>
      </c>
      <c r="B22">
        <v>-0.14629799127578699</v>
      </c>
      <c r="C22">
        <v>-0.98911166191101096</v>
      </c>
      <c r="D22" s="1">
        <f>SQRT(_14[[#This Row],[Z-Axis]]^2+_14[[#This Row],[Y-Axis]]^2+_14[[#This Row],[X-Axis]]^2)</f>
        <v>1.0000000017586146</v>
      </c>
    </row>
    <row r="23" spans="1:4" x14ac:dyDescent="0.25">
      <c r="A23">
        <v>-1.5830505639314599E-2</v>
      </c>
      <c r="B23">
        <v>-0.14610882103443101</v>
      </c>
      <c r="C23">
        <v>-0.98914188146591198</v>
      </c>
      <c r="D23" s="1">
        <f>SQRT(_14[[#This Row],[Z-Axis]]^2+_14[[#This Row],[Y-Axis]]^2+_14[[#This Row],[X-Axis]]^2)</f>
        <v>1.0000000270813956</v>
      </c>
    </row>
    <row r="24" spans="1:4" x14ac:dyDescent="0.25">
      <c r="A24">
        <v>-1.5864504501223599E-2</v>
      </c>
      <c r="B24">
        <v>-0.14605762064456901</v>
      </c>
      <c r="C24">
        <v>-0.98914885520935103</v>
      </c>
      <c r="D24" s="1">
        <f>SQRT(_14[[#This Row],[Z-Axis]]^2+_14[[#This Row],[Y-Axis]]^2+_14[[#This Row],[X-Axis]]^2)</f>
        <v>0.9999999844066958</v>
      </c>
    </row>
    <row r="25" spans="1:4" x14ac:dyDescent="0.25">
      <c r="A25">
        <v>-1.59167535603046E-2</v>
      </c>
      <c r="B25">
        <v>-0.14590540528297399</v>
      </c>
      <c r="C25">
        <v>-0.98917049169540405</v>
      </c>
      <c r="D25" s="1">
        <f>SQRT(_14[[#This Row],[Z-Axis]]^2+_14[[#This Row],[Y-Axis]]^2+_14[[#This Row],[X-Axis]]^2)</f>
        <v>0.99999999598780787</v>
      </c>
    </row>
    <row r="26" spans="1:4" x14ac:dyDescent="0.25">
      <c r="A26">
        <v>-1.59002225846052E-2</v>
      </c>
      <c r="B26">
        <v>-0.14595961570739699</v>
      </c>
      <c r="C26">
        <v>-0.98916274309158303</v>
      </c>
      <c r="D26" s="1">
        <f>SQRT(_14[[#This Row],[Z-Axis]]^2+_14[[#This Row],[Y-Axis]]^2+_14[[#This Row],[X-Axis]]^2)</f>
        <v>0.99999997940807783</v>
      </c>
    </row>
    <row r="27" spans="1:4" x14ac:dyDescent="0.25">
      <c r="A27">
        <v>-1.5887985005974801E-2</v>
      </c>
      <c r="B27">
        <v>-0.14597274363040899</v>
      </c>
      <c r="C27">
        <v>-0.98916101455688499</v>
      </c>
      <c r="D27" s="1">
        <f>SQRT(_14[[#This Row],[Z-Axis]]^2+_14[[#This Row],[Y-Axis]]^2+_14[[#This Row],[X-Axis]]^2)</f>
        <v>0.99999999133487261</v>
      </c>
    </row>
    <row r="28" spans="1:4" x14ac:dyDescent="0.25">
      <c r="A28">
        <v>-1.5900481492281002E-2</v>
      </c>
      <c r="B28">
        <v>-0.146092563867569</v>
      </c>
      <c r="C28">
        <v>-0.98914313316345204</v>
      </c>
      <c r="D28" s="1">
        <f>SQRT(_14[[#This Row],[Z-Axis]]^2+_14[[#This Row],[Y-Axis]]^2+_14[[#This Row],[X-Axis]]^2)</f>
        <v>1.0000000002067484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00B9-E194-485B-B69E-F9B63BA15AF7}">
  <dimension ref="A1:D22"/>
  <sheetViews>
    <sheetView workbookViewId="0">
      <selection activeCell="D2" sqref="D2:D22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-6.6042423248291002E-2</v>
      </c>
      <c r="B2">
        <v>-0.180240854620934</v>
      </c>
      <c r="C2">
        <v>-0.98140287399292003</v>
      </c>
      <c r="D2" s="1">
        <f>SQRT(_15[[#This Row],[Z-Axis]]^2+_15[[#This Row],[Y-Axis]]^2+_15[[#This Row],[X-Axis]]^2)</f>
        <v>0.99999998421227709</v>
      </c>
    </row>
    <row r="3" spans="1:4" x14ac:dyDescent="0.25">
      <c r="A3">
        <v>-6.5829552710056305E-2</v>
      </c>
      <c r="B3">
        <v>-0.18028384447097801</v>
      </c>
      <c r="C3">
        <v>-0.981409311294556</v>
      </c>
      <c r="D3" s="1">
        <f>SQRT(_15[[#This Row],[Z-Axis]]^2+_15[[#This Row],[Y-Axis]]^2+_15[[#This Row],[X-Axis]]^2)</f>
        <v>1.0000000154414481</v>
      </c>
    </row>
    <row r="4" spans="1:4" x14ac:dyDescent="0.25">
      <c r="A4">
        <v>-6.5672010183334406E-2</v>
      </c>
      <c r="B4">
        <v>-0.180238887667656</v>
      </c>
      <c r="C4">
        <v>-0.98142808675766002</v>
      </c>
      <c r="D4" s="1">
        <f>SQRT(_15[[#This Row],[Z-Axis]]^2+_15[[#This Row],[Y-Axis]]^2+_15[[#This Row],[X-Axis]]^2)</f>
        <v>0.99999997951299724</v>
      </c>
    </row>
    <row r="5" spans="1:4" x14ac:dyDescent="0.25">
      <c r="A5">
        <v>-6.5800338983535794E-2</v>
      </c>
      <c r="B5">
        <v>-0.18013241887092599</v>
      </c>
      <c r="C5">
        <v>-0.98143905401229903</v>
      </c>
      <c r="D5" s="1">
        <f>SQRT(_15[[#This Row],[Z-Axis]]^2+_15[[#This Row],[Y-Axis]]^2+_15[[#This Row],[X-Axis]]^2)</f>
        <v>0.99999999483959767</v>
      </c>
    </row>
    <row r="6" spans="1:4" x14ac:dyDescent="0.25">
      <c r="A6">
        <v>-6.5877288579940796E-2</v>
      </c>
      <c r="B6">
        <v>-0.18008510768413499</v>
      </c>
      <c r="C6">
        <v>-0.98144257068634</v>
      </c>
      <c r="D6" s="1">
        <f>SQRT(_15[[#This Row],[Z-Axis]]^2+_15[[#This Row],[Y-Axis]]^2+_15[[#This Row],[X-Axis]]^2)</f>
        <v>0.99999999135783135</v>
      </c>
    </row>
    <row r="7" spans="1:4" x14ac:dyDescent="0.25">
      <c r="A7">
        <v>-6.5662562847137396E-2</v>
      </c>
      <c r="B7">
        <v>-0.17986820638179801</v>
      </c>
      <c r="C7">
        <v>-0.98149675130844105</v>
      </c>
      <c r="D7" s="1">
        <f>SQRT(_15[[#This Row],[Z-Axis]]^2+_15[[#This Row],[Y-Axis]]^2+_15[[#This Row],[X-Axis]]^2)</f>
        <v>1.0000000083278415</v>
      </c>
    </row>
    <row r="8" spans="1:4" x14ac:dyDescent="0.25">
      <c r="A8">
        <v>-6.5627656877040905E-2</v>
      </c>
      <c r="B8">
        <v>-0.179849147796631</v>
      </c>
      <c r="C8">
        <v>-0.98150259256362904</v>
      </c>
      <c r="D8" s="1">
        <f>SQRT(_15[[#This Row],[Z-Axis]]^2+_15[[#This Row],[Y-Axis]]^2+_15[[#This Row],[X-Axis]]^2)</f>
        <v>1.0000000222597347</v>
      </c>
    </row>
    <row r="9" spans="1:4" x14ac:dyDescent="0.25">
      <c r="A9">
        <v>-6.5649993717670399E-2</v>
      </c>
      <c r="B9">
        <v>-0.179651454091072</v>
      </c>
      <c r="C9">
        <v>-0.98153728246688798</v>
      </c>
      <c r="D9" s="1">
        <f>SQRT(_15[[#This Row],[Z-Axis]]^2+_15[[#This Row],[Y-Axis]]^2+_15[[#This Row],[X-Axis]]^2)</f>
        <v>1.000000001752325</v>
      </c>
    </row>
    <row r="10" spans="1:4" x14ac:dyDescent="0.25">
      <c r="A10">
        <v>-6.57769739627838E-2</v>
      </c>
      <c r="B10">
        <v>-0.179670244455338</v>
      </c>
      <c r="C10">
        <v>-0.98152536153793302</v>
      </c>
      <c r="D10" s="1">
        <f>SQRT(_15[[#This Row],[Z-Axis]]^2+_15[[#This Row],[Y-Axis]]^2+_15[[#This Row],[X-Axis]]^2)</f>
        <v>1.0000000211942557</v>
      </c>
    </row>
    <row r="11" spans="1:4" x14ac:dyDescent="0.25">
      <c r="A11">
        <v>-6.5654449164867401E-2</v>
      </c>
      <c r="B11">
        <v>-0.17964710295200301</v>
      </c>
      <c r="C11">
        <v>-0.98153775930404696</v>
      </c>
      <c r="D11" s="1">
        <f>SQRT(_15[[#This Row],[Z-Axis]]^2+_15[[#This Row],[Y-Axis]]^2+_15[[#This Row],[X-Axis]]^2)</f>
        <v>0.99999998061689921</v>
      </c>
    </row>
    <row r="12" spans="1:4" x14ac:dyDescent="0.25">
      <c r="A12">
        <v>-6.5486349165439606E-2</v>
      </c>
      <c r="B12">
        <v>-0.17975507676601399</v>
      </c>
      <c r="C12">
        <v>-0.98152923583984397</v>
      </c>
      <c r="D12" s="1">
        <f>SQRT(_15[[#This Row],[Z-Axis]]^2+_15[[#This Row],[Y-Axis]]^2+_15[[#This Row],[X-Axis]]^2)</f>
        <v>0.99999999517926075</v>
      </c>
    </row>
    <row r="13" spans="1:4" x14ac:dyDescent="0.25">
      <c r="A13">
        <v>-6.5264962613582597E-2</v>
      </c>
      <c r="B13">
        <v>-0.17964906990528101</v>
      </c>
      <c r="C13">
        <v>-0.98156338930130005</v>
      </c>
      <c r="D13" s="1">
        <f>SQRT(_15[[#This Row],[Z-Axis]]^2+_15[[#This Row],[Y-Axis]]^2+_15[[#This Row],[X-Axis]]^2)</f>
        <v>0.99999999543972018</v>
      </c>
    </row>
    <row r="14" spans="1:4" x14ac:dyDescent="0.25">
      <c r="A14">
        <v>-6.5268531441688496E-2</v>
      </c>
      <c r="B14">
        <v>-0.17967905104160301</v>
      </c>
      <c r="C14">
        <v>-0.98155766725540206</v>
      </c>
      <c r="D14" s="1">
        <f>SQRT(_15[[#This Row],[Z-Axis]]^2+_15[[#This Row],[Y-Axis]]^2+_15[[#This Row],[X-Axis]]^2)</f>
        <v>0.99999999836381614</v>
      </c>
    </row>
    <row r="15" spans="1:4" x14ac:dyDescent="0.25">
      <c r="A15">
        <v>-6.5466038882732405E-2</v>
      </c>
      <c r="B15">
        <v>-0.179649978876114</v>
      </c>
      <c r="C15">
        <v>-0.98154985904693604</v>
      </c>
      <c r="D15" s="1">
        <f>SQRT(_15[[#This Row],[Z-Axis]]^2+_15[[#This Row],[Y-Axis]]^2+_15[[#This Row],[X-Axis]]^2)</f>
        <v>1.0000000214761215</v>
      </c>
    </row>
    <row r="16" spans="1:4" x14ac:dyDescent="0.25">
      <c r="A16">
        <v>-6.5477445721626296E-2</v>
      </c>
      <c r="B16">
        <v>-0.17964614927768699</v>
      </c>
      <c r="C16">
        <v>-0.98154979944229104</v>
      </c>
      <c r="D16" s="1">
        <f>SQRT(_15[[#This Row],[Z-Axis]]^2+_15[[#This Row],[Y-Axis]]^2+_15[[#This Row],[X-Axis]]^2)</f>
        <v>1.0000000218168654</v>
      </c>
    </row>
    <row r="17" spans="1:4" x14ac:dyDescent="0.25">
      <c r="A17">
        <v>-6.5439112484455095E-2</v>
      </c>
      <c r="B17">
        <v>-0.179467752575874</v>
      </c>
      <c r="C17">
        <v>-0.98158496618270896</v>
      </c>
      <c r="D17" s="1">
        <f>SQRT(_15[[#This Row],[Z-Axis]]^2+_15[[#This Row],[Y-Axis]]^2+_15[[#This Row],[X-Axis]]^2)</f>
        <v>0.99999999874664902</v>
      </c>
    </row>
    <row r="18" spans="1:4" x14ac:dyDescent="0.25">
      <c r="A18">
        <v>-6.5485984086990398E-2</v>
      </c>
      <c r="B18">
        <v>-0.17944589257240301</v>
      </c>
      <c r="C18">
        <v>-0.98158586025238004</v>
      </c>
      <c r="D18" s="1">
        <f>SQRT(_15[[#This Row],[Z-Axis]]^2+_15[[#This Row],[Y-Axis]]^2+_15[[#This Row],[X-Axis]]^2)</f>
        <v>1.0000000217601761</v>
      </c>
    </row>
    <row r="19" spans="1:4" x14ac:dyDescent="0.25">
      <c r="A19">
        <v>-6.5678738057613401E-2</v>
      </c>
      <c r="B19">
        <v>-0.17939189076423601</v>
      </c>
      <c r="C19">
        <v>-0.98158282041549705</v>
      </c>
      <c r="D19" s="1">
        <f>SQRT(_15[[#This Row],[Z-Axis]]^2+_15[[#This Row],[Y-Axis]]^2+_15[[#This Row],[X-Axis]]^2)</f>
        <v>0.99999999021982511</v>
      </c>
    </row>
    <row r="20" spans="1:4" x14ac:dyDescent="0.25">
      <c r="A20">
        <v>-6.5837062895298004E-2</v>
      </c>
      <c r="B20">
        <v>-0.17942143976688399</v>
      </c>
      <c r="C20">
        <v>-0.98156684637069702</v>
      </c>
      <c r="D20" s="1">
        <f>SQRT(_15[[#This Row],[Z-Axis]]^2+_15[[#This Row],[Y-Axis]]^2+_15[[#This Row],[X-Axis]]^2)</f>
        <v>1.0000000228964079</v>
      </c>
    </row>
    <row r="21" spans="1:4" x14ac:dyDescent="0.25">
      <c r="A21">
        <v>-6.5911531448364299E-2</v>
      </c>
      <c r="B21">
        <v>-0.179137378931046</v>
      </c>
      <c r="C21">
        <v>-0.98161369562149003</v>
      </c>
      <c r="D21" s="1">
        <f>SQRT(_15[[#This Row],[Z-Axis]]^2+_15[[#This Row],[Y-Axis]]^2+_15[[#This Row],[X-Axis]]^2)</f>
        <v>0.99999998896991649</v>
      </c>
    </row>
    <row r="22" spans="1:4" x14ac:dyDescent="0.25">
      <c r="A22">
        <v>-6.5772272646427196E-2</v>
      </c>
      <c r="B22">
        <v>-0.17911371588707001</v>
      </c>
      <c r="C22">
        <v>-0.98162734508514404</v>
      </c>
      <c r="D22" s="1">
        <f>SQRT(_15[[#This Row],[Z-Axis]]^2+_15[[#This Row],[Y-Axis]]^2+_15[[#This Row],[X-Axis]]^2)</f>
        <v>0.99999997984342903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5CB8-2D5C-498C-8AAC-4670BF93655D}">
  <dimension ref="A1:D30"/>
  <sheetViews>
    <sheetView workbookViewId="0">
      <selection activeCell="D2" sqref="D2:D30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4.10696193575859E-2</v>
      </c>
      <c r="B2">
        <v>-0.135378807783127</v>
      </c>
      <c r="C2">
        <v>-0.98994237184524503</v>
      </c>
      <c r="D2" s="1">
        <f>SQRT(_16[[#This Row],[Z-Axis]]^2+_16[[#This Row],[Y-Axis]]^2+_16[[#This Row],[X-Axis]]^2)</f>
        <v>1.0000000174027734</v>
      </c>
    </row>
    <row r="3" spans="1:4" x14ac:dyDescent="0.25">
      <c r="A3">
        <v>4.1049823164939901E-2</v>
      </c>
      <c r="B3">
        <v>-0.135388344526291</v>
      </c>
      <c r="C3">
        <v>-0.98994189500808705</v>
      </c>
      <c r="D3" s="1">
        <f>SQRT(_16[[#This Row],[Z-Axis]]^2+_16[[#This Row],[Y-Axis]]^2+_16[[#This Row],[X-Axis]]^2)</f>
        <v>1.0000000236538222</v>
      </c>
    </row>
    <row r="4" spans="1:4" x14ac:dyDescent="0.25">
      <c r="A4">
        <v>4.0673855692148202E-2</v>
      </c>
      <c r="B4">
        <v>-0.135572180151939</v>
      </c>
      <c r="C4">
        <v>-0.98993223905563399</v>
      </c>
      <c r="D4" s="1">
        <f>SQRT(_16[[#This Row],[Z-Axis]]^2+_16[[#This Row],[Y-Axis]]^2+_16[[#This Row],[X-Axis]]^2)</f>
        <v>1.0000000082448581</v>
      </c>
    </row>
    <row r="5" spans="1:4" x14ac:dyDescent="0.25">
      <c r="A5">
        <v>4.0483932942152002E-2</v>
      </c>
      <c r="B5">
        <v>-0.13561387360096</v>
      </c>
      <c r="C5">
        <v>-0.98993432521820102</v>
      </c>
      <c r="D5" s="1">
        <f>SQRT(_16[[#This Row],[Z-Axis]]^2+_16[[#This Row],[Y-Axis]]^2+_16[[#This Row],[X-Axis]]^2)</f>
        <v>1.0000000198923682</v>
      </c>
    </row>
    <row r="6" spans="1:4" x14ac:dyDescent="0.25">
      <c r="A6">
        <v>4.0425337851047502E-2</v>
      </c>
      <c r="B6">
        <v>-0.13565799593925501</v>
      </c>
      <c r="C6">
        <v>-0.98993062973022505</v>
      </c>
      <c r="D6" s="1">
        <f>SQRT(_16[[#This Row],[Z-Axis]]^2+_16[[#This Row],[Y-Axis]]^2+_16[[#This Row],[X-Axis]]^2)</f>
        <v>0.99999997574035282</v>
      </c>
    </row>
    <row r="7" spans="1:4" x14ac:dyDescent="0.25">
      <c r="A7">
        <v>4.0269326418638202E-2</v>
      </c>
      <c r="B7">
        <v>-0.135816425085068</v>
      </c>
      <c r="C7">
        <v>-0.989915311336517</v>
      </c>
      <c r="D7" s="1">
        <f>SQRT(_16[[#This Row],[Z-Axis]]^2+_16[[#This Row],[Y-Axis]]^2+_16[[#This Row],[X-Axis]]^2)</f>
        <v>1.0000000217957858</v>
      </c>
    </row>
    <row r="8" spans="1:4" x14ac:dyDescent="0.25">
      <c r="A8">
        <v>4.0065631270408603E-2</v>
      </c>
      <c r="B8">
        <v>-0.13601242005825001</v>
      </c>
      <c r="C8">
        <v>-0.98989665508270297</v>
      </c>
      <c r="D8" s="1">
        <f>SQRT(_16[[#This Row],[Z-Axis]]^2+_16[[#This Row],[Y-Axis]]^2+_16[[#This Row],[X-Axis]]^2)</f>
        <v>1.000000010481561</v>
      </c>
    </row>
    <row r="9" spans="1:4" x14ac:dyDescent="0.25">
      <c r="A9">
        <v>3.9659652858972598E-2</v>
      </c>
      <c r="B9">
        <v>-0.13611347973346699</v>
      </c>
      <c r="C9">
        <v>-0.98989909887313798</v>
      </c>
      <c r="D9" s="1">
        <f>SQRT(_16[[#This Row],[Z-Axis]]^2+_16[[#This Row],[Y-Axis]]^2+_16[[#This Row],[X-Axis]]^2)</f>
        <v>0.99999999668994888</v>
      </c>
    </row>
    <row r="10" spans="1:4" x14ac:dyDescent="0.25">
      <c r="A10">
        <v>3.9440114051103599E-2</v>
      </c>
      <c r="B10">
        <v>-0.136149227619171</v>
      </c>
      <c r="C10">
        <v>-0.98990297317504905</v>
      </c>
      <c r="D10" s="1">
        <f>SQRT(_16[[#This Row],[Z-Axis]]^2+_16[[#This Row],[Y-Axis]]^2+_16[[#This Row],[X-Axis]]^2)</f>
        <v>1.0000000155392312</v>
      </c>
    </row>
    <row r="11" spans="1:4" x14ac:dyDescent="0.25">
      <c r="A11">
        <v>3.9136908948421499E-2</v>
      </c>
      <c r="B11">
        <v>-0.136242896318436</v>
      </c>
      <c r="C11">
        <v>-0.98990207910537698</v>
      </c>
      <c r="D11" s="1">
        <f>SQRT(_16[[#This Row],[Z-Axis]]^2+_16[[#This Row],[Y-Axis]]^2+_16[[#This Row],[X-Axis]]^2)</f>
        <v>0.99999997532821028</v>
      </c>
    </row>
    <row r="12" spans="1:4" x14ac:dyDescent="0.25">
      <c r="A12">
        <v>3.9057627320289598E-2</v>
      </c>
      <c r="B12">
        <v>-0.136337861418724</v>
      </c>
      <c r="C12">
        <v>-0.98989218473434404</v>
      </c>
      <c r="D12" s="1">
        <f>SQRT(_16[[#This Row],[Z-Axis]]^2+_16[[#This Row],[Y-Axis]]^2+_16[[#This Row],[X-Axis]]^2)</f>
        <v>1.000000024053127</v>
      </c>
    </row>
    <row r="13" spans="1:4" x14ac:dyDescent="0.25">
      <c r="A13">
        <v>3.8838505744934103E-2</v>
      </c>
      <c r="B13">
        <v>-0.13632597029209101</v>
      </c>
      <c r="C13">
        <v>-0.98990243673324596</v>
      </c>
      <c r="D13" s="1">
        <f>SQRT(_16[[#This Row],[Z-Axis]]^2+_16[[#This Row],[Y-Axis]]^2+_16[[#This Row],[X-Axis]]^2)</f>
        <v>1.0000000169774985</v>
      </c>
    </row>
    <row r="14" spans="1:4" x14ac:dyDescent="0.25">
      <c r="A14">
        <v>3.8474470376968398E-2</v>
      </c>
      <c r="B14">
        <v>-0.13653618097305301</v>
      </c>
      <c r="C14">
        <v>-0.989887654781342</v>
      </c>
      <c r="D14" s="1">
        <f>SQRT(_16[[#This Row],[Z-Axis]]^2+_16[[#This Row],[Y-Axis]]^2+_16[[#This Row],[X-Axis]]^2)</f>
        <v>0.9999999913369999</v>
      </c>
    </row>
    <row r="15" spans="1:4" x14ac:dyDescent="0.25">
      <c r="A15">
        <v>3.8359191268682501E-2</v>
      </c>
      <c r="B15">
        <v>-0.13657362759113301</v>
      </c>
      <c r="C15">
        <v>-0.98988699913024902</v>
      </c>
      <c r="D15" s="1">
        <f>SQRT(_16[[#This Row],[Z-Axis]]^2+_16[[#This Row],[Y-Axis]]^2+_16[[#This Row],[X-Axis]]^2)</f>
        <v>1.0000000271776388</v>
      </c>
    </row>
    <row r="16" spans="1:4" x14ac:dyDescent="0.25">
      <c r="A16">
        <v>3.8607396185398102E-2</v>
      </c>
      <c r="B16">
        <v>-0.13645841181278201</v>
      </c>
      <c r="C16">
        <v>-0.989893198013306</v>
      </c>
      <c r="D16" s="1">
        <f>SQRT(_16[[#This Row],[Z-Axis]]^2+_16[[#This Row],[Y-Axis]]^2+_16[[#This Row],[X-Axis]]^2)</f>
        <v>0.99999998633384657</v>
      </c>
    </row>
    <row r="17" spans="1:4" x14ac:dyDescent="0.25">
      <c r="A17">
        <v>3.8483936339616803E-2</v>
      </c>
      <c r="B17">
        <v>-0.136639013886452</v>
      </c>
      <c r="C17">
        <v>-0.98987311124801602</v>
      </c>
      <c r="D17" s="1">
        <f>SQRT(_16[[#This Row],[Z-Axis]]^2+_16[[#This Row],[Y-Axis]]^2+_16[[#This Row],[X-Axis]]^2)</f>
        <v>1.0000000049219404</v>
      </c>
    </row>
    <row r="18" spans="1:4" x14ac:dyDescent="0.25">
      <c r="A18">
        <v>3.8297992199659403E-2</v>
      </c>
      <c r="B18">
        <v>-0.13686870038509399</v>
      </c>
      <c r="C18">
        <v>-0.989848613739014</v>
      </c>
      <c r="D18" s="1">
        <f>SQRT(_16[[#This Row],[Z-Axis]]^2+_16[[#This Row],[Y-Axis]]^2+_16[[#This Row],[X-Axis]]^2)</f>
        <v>1.0000000277363383</v>
      </c>
    </row>
    <row r="19" spans="1:4" x14ac:dyDescent="0.25">
      <c r="A19">
        <v>3.8095902651548399E-2</v>
      </c>
      <c r="B19">
        <v>-0.13699176907539401</v>
      </c>
      <c r="C19">
        <v>-0.98983937501907404</v>
      </c>
      <c r="D19" s="1">
        <f>SQRT(_16[[#This Row],[Z-Axis]]^2+_16[[#This Row],[Y-Axis]]^2+_16[[#This Row],[X-Axis]]^2)</f>
        <v>1.0000000154656965</v>
      </c>
    </row>
    <row r="20" spans="1:4" x14ac:dyDescent="0.25">
      <c r="A20">
        <v>3.8103815168142298E-2</v>
      </c>
      <c r="B20">
        <v>-0.13719475269317599</v>
      </c>
      <c r="C20">
        <v>-0.98981094360351596</v>
      </c>
      <c r="D20" s="1">
        <f>SQRT(_16[[#This Row],[Z-Axis]]^2+_16[[#This Row],[Y-Axis]]^2+_16[[#This Row],[X-Axis]]^2)</f>
        <v>1.0000000024870961</v>
      </c>
    </row>
    <row r="21" spans="1:4" x14ac:dyDescent="0.25">
      <c r="A21">
        <v>3.7838812917470897E-2</v>
      </c>
      <c r="B21">
        <v>-0.13716103136539501</v>
      </c>
      <c r="C21">
        <v>-0.98982578516006503</v>
      </c>
      <c r="D21" s="1">
        <f>SQRT(_16[[#This Row],[Z-Axis]]^2+_16[[#This Row],[Y-Axis]]^2+_16[[#This Row],[X-Axis]]^2)</f>
        <v>1.0000000046279807</v>
      </c>
    </row>
    <row r="22" spans="1:4" x14ac:dyDescent="0.25">
      <c r="A22">
        <v>3.7499345839023597E-2</v>
      </c>
      <c r="B22">
        <v>-0.13727901875972701</v>
      </c>
      <c r="C22">
        <v>-0.98982232809066795</v>
      </c>
      <c r="D22" s="1">
        <f>SQRT(_16[[#This Row],[Z-Axis]]^2+_16[[#This Row],[Y-Axis]]^2+_16[[#This Row],[X-Axis]]^2)</f>
        <v>0.99999998555840897</v>
      </c>
    </row>
    <row r="23" spans="1:4" x14ac:dyDescent="0.25">
      <c r="A23">
        <v>3.7523895502090503E-2</v>
      </c>
      <c r="B23">
        <v>-0.13727763295173601</v>
      </c>
      <c r="C23">
        <v>-0.98982161283492998</v>
      </c>
      <c r="D23" s="1">
        <f>SQRT(_16[[#This Row],[Z-Axis]]^2+_16[[#This Row],[Y-Axis]]^2+_16[[#This Row],[X-Axis]]^2)</f>
        <v>1.0000000082388127</v>
      </c>
    </row>
    <row r="24" spans="1:4" x14ac:dyDescent="0.25">
      <c r="A24">
        <v>3.7399303168058402E-2</v>
      </c>
      <c r="B24">
        <v>-0.137345790863037</v>
      </c>
      <c r="C24">
        <v>-0.98981684446334806</v>
      </c>
      <c r="D24" s="1">
        <f>SQRT(_16[[#This Row],[Z-Axis]]^2+_16[[#This Row],[Y-Axis]]^2+_16[[#This Row],[X-Axis]]^2)</f>
        <v>0.99999997986431444</v>
      </c>
    </row>
    <row r="25" spans="1:4" x14ac:dyDescent="0.25">
      <c r="A25">
        <v>3.7516590207815198E-2</v>
      </c>
      <c r="B25">
        <v>-0.13725584745407099</v>
      </c>
      <c r="C25">
        <v>-0.98982489109039296</v>
      </c>
      <c r="D25" s="1">
        <f>SQRT(_16[[#This Row],[Z-Axis]]^2+_16[[#This Row],[Y-Axis]]^2+_16[[#This Row],[X-Axis]]^2)</f>
        <v>0.9999999886116322</v>
      </c>
    </row>
    <row r="26" spans="1:4" x14ac:dyDescent="0.25">
      <c r="A26">
        <v>3.7338618189096402E-2</v>
      </c>
      <c r="B26">
        <v>-0.13708071410656</v>
      </c>
      <c r="C26">
        <v>-0.98985588550567605</v>
      </c>
      <c r="D26" s="1">
        <f>SQRT(_16[[#This Row],[Z-Axis]]^2+_16[[#This Row],[Y-Axis]]^2+_16[[#This Row],[X-Axis]]^2)</f>
        <v>0.99999998432923065</v>
      </c>
    </row>
    <row r="27" spans="1:4" x14ac:dyDescent="0.25">
      <c r="A27">
        <v>3.7311740219593E-2</v>
      </c>
      <c r="B27">
        <v>-0.137007400393486</v>
      </c>
      <c r="C27">
        <v>-0.98986709117889404</v>
      </c>
      <c r="D27" s="1">
        <f>SQRT(_16[[#This Row],[Z-Axis]]^2+_16[[#This Row],[Y-Axis]]^2+_16[[#This Row],[X-Axis]]^2)</f>
        <v>1.0000000259598798</v>
      </c>
    </row>
    <row r="28" spans="1:4" x14ac:dyDescent="0.25">
      <c r="A28">
        <v>3.7251979112625101E-2</v>
      </c>
      <c r="B28">
        <v>-0.13693398237228399</v>
      </c>
      <c r="C28">
        <v>-0.98987948894500699</v>
      </c>
      <c r="D28" s="1">
        <f>SQRT(_16[[#This Row],[Z-Axis]]^2+_16[[#This Row],[Y-Axis]]^2+_16[[#This Row],[X-Axis]]^2)</f>
        <v>1.0000000140550842</v>
      </c>
    </row>
    <row r="29" spans="1:4" x14ac:dyDescent="0.25">
      <c r="A29">
        <v>3.7383001297712298E-2</v>
      </c>
      <c r="B29">
        <v>-0.13678030669689201</v>
      </c>
      <c r="C29">
        <v>-0.98989576101303101</v>
      </c>
      <c r="D29" s="1">
        <f>SQRT(_16[[#This Row],[Z-Axis]]^2+_16[[#This Row],[Y-Axis]]^2+_16[[#This Row],[X-Axis]]^2)</f>
        <v>0.999999979378844</v>
      </c>
    </row>
    <row r="30" spans="1:4" x14ac:dyDescent="0.25">
      <c r="A30">
        <v>3.7207711488008499E-2</v>
      </c>
      <c r="B30">
        <v>-0.13669364154338801</v>
      </c>
      <c r="C30">
        <v>-0.98991435766220104</v>
      </c>
      <c r="D30" s="1">
        <f>SQRT(_16[[#This Row],[Z-Axis]]^2+_16[[#This Row],[Y-Axis]]^2+_16[[#This Row],[X-Axis]]^2)</f>
        <v>1.0000000004691676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849A-9C6C-4C08-9083-ED6C3319E609}">
  <dimension ref="A1:D42"/>
  <sheetViews>
    <sheetView topLeftCell="A9" workbookViewId="0">
      <selection activeCell="D2" sqref="D2:D42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-1.87425203621387E-2</v>
      </c>
      <c r="B2">
        <v>-0.20145016908645599</v>
      </c>
      <c r="C2">
        <v>-0.97931945323944103</v>
      </c>
      <c r="D2" s="1">
        <f>SQRT(_17[[#This Row],[Z-Axis]]^2+_17[[#This Row],[Y-Axis]]^2+_17[[#This Row],[X-Axis]]^2)</f>
        <v>1.0000000220938421</v>
      </c>
    </row>
    <row r="3" spans="1:4" x14ac:dyDescent="0.25">
      <c r="A3">
        <v>-1.99592690914869E-2</v>
      </c>
      <c r="B3">
        <v>-0.20202885568141901</v>
      </c>
      <c r="C3">
        <v>-0.97917616367340099</v>
      </c>
      <c r="D3" s="1">
        <f>SQRT(_17[[#This Row],[Z-Axis]]^2+_17[[#This Row],[Y-Axis]]^2+_17[[#This Row],[X-Axis]]^2)</f>
        <v>0.99999999522838445</v>
      </c>
    </row>
    <row r="4" spans="1:4" x14ac:dyDescent="0.25">
      <c r="A4">
        <v>-1.9130583852529501E-2</v>
      </c>
      <c r="B4">
        <v>-0.20231615006923701</v>
      </c>
      <c r="C4">
        <v>-0.97913336753845204</v>
      </c>
      <c r="D4" s="1">
        <f>SQRT(_17[[#This Row],[Z-Axis]]^2+_17[[#This Row],[Y-Axis]]^2+_17[[#This Row],[X-Axis]]^2)</f>
        <v>0.99999997762228277</v>
      </c>
    </row>
    <row r="5" spans="1:4" x14ac:dyDescent="0.25">
      <c r="A5">
        <v>-1.8530739471316299E-2</v>
      </c>
      <c r="B5">
        <v>-0.20246027410030401</v>
      </c>
      <c r="C5">
        <v>-0.97911512851715099</v>
      </c>
      <c r="D5" s="1">
        <f>SQRT(_17[[#This Row],[Z-Axis]]^2+_17[[#This Row],[Y-Axis]]^2+_17[[#This Row],[X-Axis]]^2)</f>
        <v>0.99999999289264052</v>
      </c>
    </row>
    <row r="6" spans="1:4" x14ac:dyDescent="0.25">
      <c r="A6">
        <v>-1.8181303516030301E-2</v>
      </c>
      <c r="B6">
        <v>-0.202405080199242</v>
      </c>
      <c r="C6">
        <v>-0.97913306951522805</v>
      </c>
      <c r="D6" s="1">
        <f>SQRT(_17[[#This Row],[Z-Axis]]^2+_17[[#This Row],[Y-Axis]]^2+_17[[#This Row],[X-Axis]]^2)</f>
        <v>0.9999999720531576</v>
      </c>
    </row>
    <row r="7" spans="1:4" x14ac:dyDescent="0.25">
      <c r="A7">
        <v>-1.8353220075368899E-2</v>
      </c>
      <c r="B7">
        <v>-0.20241737365722701</v>
      </c>
      <c r="C7">
        <v>-0.97912734746932995</v>
      </c>
      <c r="D7" s="1">
        <f>SQRT(_17[[#This Row],[Z-Axis]]^2+_17[[#This Row],[Y-Axis]]^2+_17[[#This Row],[X-Axis]]^2)</f>
        <v>0.9999999982038752</v>
      </c>
    </row>
    <row r="8" spans="1:4" x14ac:dyDescent="0.25">
      <c r="A8">
        <v>-1.8701883032918001E-2</v>
      </c>
      <c r="B8">
        <v>-0.202154740691185</v>
      </c>
      <c r="C8">
        <v>-0.97917503118515004</v>
      </c>
      <c r="D8" s="1">
        <f>SQRT(_17[[#This Row],[Z-Axis]]^2+_17[[#This Row],[Y-Axis]]^2+_17[[#This Row],[X-Axis]]^2)</f>
        <v>1.0000000206546682</v>
      </c>
    </row>
    <row r="9" spans="1:4" x14ac:dyDescent="0.25">
      <c r="A9">
        <v>-1.8739771097898501E-2</v>
      </c>
      <c r="B9">
        <v>-0.202125459909439</v>
      </c>
      <c r="C9">
        <v>-0.97918033599853505</v>
      </c>
      <c r="D9" s="1">
        <f>SQRT(_17[[#This Row],[Z-Axis]]^2+_17[[#This Row],[Y-Axis]]^2+_17[[#This Row],[X-Axis]]^2)</f>
        <v>1.000000005485304</v>
      </c>
    </row>
    <row r="10" spans="1:4" x14ac:dyDescent="0.25">
      <c r="A10">
        <v>-1.8764583393931399E-2</v>
      </c>
      <c r="B10">
        <v>-0.20186273753643</v>
      </c>
      <c r="C10">
        <v>-0.97923403978347801</v>
      </c>
      <c r="D10" s="1">
        <f>SQRT(_17[[#This Row],[Z-Axis]]^2+_17[[#This Row],[Y-Axis]]^2+_17[[#This Row],[X-Axis]]^2)</f>
        <v>0.99999998953315983</v>
      </c>
    </row>
    <row r="11" spans="1:4" x14ac:dyDescent="0.25">
      <c r="A11">
        <v>-1.8838966265320799E-2</v>
      </c>
      <c r="B11">
        <v>-0.20185604691505399</v>
      </c>
      <c r="C11">
        <v>-0.97923398017883301</v>
      </c>
      <c r="D11" s="1">
        <f>SQRT(_17[[#This Row],[Z-Axis]]^2+_17[[#This Row],[Y-Axis]]^2+_17[[#This Row],[X-Axis]]^2)</f>
        <v>0.99999997913149852</v>
      </c>
    </row>
    <row r="12" spans="1:4" x14ac:dyDescent="0.25">
      <c r="A12">
        <v>-1.8895143643021601E-2</v>
      </c>
      <c r="B12">
        <v>-0.20180249214172399</v>
      </c>
      <c r="C12">
        <v>-0.97924393415451005</v>
      </c>
      <c r="D12" s="1">
        <f>SQRT(_17[[#This Row],[Z-Axis]]^2+_17[[#This Row],[Y-Axis]]^2+_17[[#This Row],[X-Axis]]^2)</f>
        <v>0.99999997743315139</v>
      </c>
    </row>
    <row r="13" spans="1:4" x14ac:dyDescent="0.25">
      <c r="A13">
        <v>-1.8598925322294201E-2</v>
      </c>
      <c r="B13">
        <v>-0.201746761798859</v>
      </c>
      <c r="C13">
        <v>-0.97926110029220603</v>
      </c>
      <c r="D13" s="1">
        <f>SQRT(_17[[#This Row],[Z-Axis]]^2+_17[[#This Row],[Y-Axis]]^2+_17[[#This Row],[X-Axis]]^2)</f>
        <v>0.99999998923248579</v>
      </c>
    </row>
    <row r="14" spans="1:4" x14ac:dyDescent="0.25">
      <c r="A14">
        <v>-1.83934383094311E-2</v>
      </c>
      <c r="B14">
        <v>-0.20145326852798501</v>
      </c>
      <c r="C14">
        <v>-0.97932541370391801</v>
      </c>
      <c r="D14" s="1">
        <f>SQRT(_17[[#This Row],[Z-Axis]]^2+_17[[#This Row],[Y-Axis]]^2+_17[[#This Row],[X-Axis]]^2)</f>
        <v>1.0000000019499007</v>
      </c>
    </row>
    <row r="15" spans="1:4" x14ac:dyDescent="0.25">
      <c r="A15">
        <v>-1.82942599058151E-2</v>
      </c>
      <c r="B15">
        <v>-0.201451271772385</v>
      </c>
      <c r="C15">
        <v>-0.97932767868042003</v>
      </c>
      <c r="D15" s="1">
        <f>SQRT(_17[[#This Row],[Z-Axis]]^2+_17[[#This Row],[Y-Axis]]^2+_17[[#This Row],[X-Axis]]^2)</f>
        <v>0.99999999853689636</v>
      </c>
    </row>
    <row r="16" spans="1:4" x14ac:dyDescent="0.25">
      <c r="A16">
        <v>-1.82487182319164E-2</v>
      </c>
      <c r="B16">
        <v>-0.201189294457436</v>
      </c>
      <c r="C16">
        <v>-0.97938239574432395</v>
      </c>
      <c r="D16" s="1">
        <f>SQRT(_17[[#This Row],[Z-Axis]]^2+_17[[#This Row],[Y-Axis]]^2+_17[[#This Row],[X-Axis]]^2)</f>
        <v>1.00000001250764</v>
      </c>
    </row>
    <row r="17" spans="1:4" x14ac:dyDescent="0.25">
      <c r="A17">
        <v>-1.8128508701920499E-2</v>
      </c>
      <c r="B17">
        <v>-0.201108649373054</v>
      </c>
      <c r="C17">
        <v>-0.97940117120742798</v>
      </c>
      <c r="D17" s="1">
        <f>SQRT(_17[[#This Row],[Z-Axis]]^2+_17[[#This Row],[Y-Axis]]^2+_17[[#This Row],[X-Axis]]^2)</f>
        <v>0.99999999292144559</v>
      </c>
    </row>
    <row r="18" spans="1:4" x14ac:dyDescent="0.25">
      <c r="A18">
        <v>-1.8096182495355599E-2</v>
      </c>
      <c r="B18">
        <v>-0.201278075575829</v>
      </c>
      <c r="C18">
        <v>-0.97936695814132702</v>
      </c>
      <c r="D18" s="1">
        <f>SQRT(_17[[#This Row],[Z-Axis]]^2+_17[[#This Row],[Y-Axis]]^2+_17[[#This Row],[X-Axis]]^2)</f>
        <v>0.99999998711370497</v>
      </c>
    </row>
    <row r="19" spans="1:4" x14ac:dyDescent="0.25">
      <c r="A19">
        <v>-1.8080446869134899E-2</v>
      </c>
      <c r="B19">
        <v>-0.20120431482791901</v>
      </c>
      <c r="C19">
        <v>-0.97938239574432395</v>
      </c>
      <c r="D19" s="1">
        <f>SQRT(_17[[#This Row],[Z-Axis]]^2+_17[[#This Row],[Y-Axis]]^2+_17[[#This Row],[X-Axis]]^2)</f>
        <v>0.99999997797912554</v>
      </c>
    </row>
    <row r="20" spans="1:4" x14ac:dyDescent="0.25">
      <c r="A20">
        <v>-1.8150752410292601E-2</v>
      </c>
      <c r="B20">
        <v>-0.20117203891277299</v>
      </c>
      <c r="C20">
        <v>-0.97938776016235396</v>
      </c>
      <c r="D20" s="1">
        <f>SQRT(_17[[#This Row],[Z-Axis]]^2+_17[[#This Row],[Y-Axis]]^2+_17[[#This Row],[X-Axis]]^2)</f>
        <v>1.0000000119046073</v>
      </c>
    </row>
    <row r="21" spans="1:4" x14ac:dyDescent="0.25">
      <c r="A21">
        <v>-1.8176408484578101E-2</v>
      </c>
      <c r="B21">
        <v>-0.20124575495719901</v>
      </c>
      <c r="C21">
        <v>-0.97937214374542203</v>
      </c>
      <c r="D21" s="1">
        <f>SQRT(_17[[#This Row],[Z-Axis]]^2+_17[[#This Row],[Y-Axis]]^2+_17[[#This Row],[X-Axis]]^2)</f>
        <v>1.0000000158290974</v>
      </c>
    </row>
    <row r="22" spans="1:4" x14ac:dyDescent="0.25">
      <c r="A22">
        <v>-1.8020184710621799E-2</v>
      </c>
      <c r="B22">
        <v>-0.20126120746135701</v>
      </c>
      <c r="C22">
        <v>-0.97937184572219804</v>
      </c>
      <c r="D22" s="1">
        <f>SQRT(_17[[#This Row],[Z-Axis]]^2+_17[[#This Row],[Y-Axis]]^2+_17[[#This Row],[X-Axis]]^2)</f>
        <v>1.0000000064395567</v>
      </c>
    </row>
    <row r="23" spans="1:4" x14ac:dyDescent="0.25">
      <c r="A23">
        <v>-1.8065111711621298E-2</v>
      </c>
      <c r="B23">
        <v>-0.201273083686829</v>
      </c>
      <c r="C23">
        <v>-0.97936856746673595</v>
      </c>
      <c r="D23" s="1">
        <f>SQRT(_17[[#This Row],[Z-Axis]]^2+_17[[#This Row],[Y-Axis]]^2+_17[[#This Row],[X-Axis]]^2)</f>
        <v>0.99999999670990258</v>
      </c>
    </row>
    <row r="24" spans="1:4" x14ac:dyDescent="0.25">
      <c r="A24">
        <v>-1.8005495890974998E-2</v>
      </c>
      <c r="B24">
        <v>-0.20130828022956801</v>
      </c>
      <c r="C24">
        <v>-0.97936242818832397</v>
      </c>
      <c r="D24" s="1">
        <f>SQRT(_17[[#This Row],[Z-Axis]]^2+_17[[#This Row],[Y-Axis]]^2+_17[[#This Row],[X-Axis]]^2)</f>
        <v>0.99999999365909809</v>
      </c>
    </row>
    <row r="25" spans="1:4" x14ac:dyDescent="0.25">
      <c r="A25">
        <v>-1.7983697354793601E-2</v>
      </c>
      <c r="B25">
        <v>-0.201522931456566</v>
      </c>
      <c r="C25">
        <v>-0.97931867837905895</v>
      </c>
      <c r="D25" s="1">
        <f>SQRT(_17[[#This Row],[Z-Axis]]^2+_17[[#This Row],[Y-Axis]]^2+_17[[#This Row],[X-Axis]]^2)</f>
        <v>0.9999999895477516</v>
      </c>
    </row>
    <row r="26" spans="1:4" x14ac:dyDescent="0.25">
      <c r="A26">
        <v>-1.80814824998379E-2</v>
      </c>
      <c r="B26">
        <v>-0.20151852071285201</v>
      </c>
      <c r="C26">
        <v>-0.97931778430938698</v>
      </c>
      <c r="D26" s="1">
        <f>SQRT(_17[[#This Row],[Z-Axis]]^2+_17[[#This Row],[Y-Axis]]^2+_17[[#This Row],[X-Axis]]^2)</f>
        <v>0.99999998843216742</v>
      </c>
    </row>
    <row r="27" spans="1:4" x14ac:dyDescent="0.25">
      <c r="A27">
        <v>-1.8182650208473199E-2</v>
      </c>
      <c r="B27">
        <v>-0.201621353626251</v>
      </c>
      <c r="C27">
        <v>-0.97929477691650402</v>
      </c>
      <c r="D27" s="1">
        <f>SQRT(_17[[#This Row],[Z-Axis]]^2+_17[[#This Row],[Y-Axis]]^2+_17[[#This Row],[X-Axis]]^2)</f>
        <v>1.0000000195513152</v>
      </c>
    </row>
    <row r="28" spans="1:4" x14ac:dyDescent="0.25">
      <c r="A28">
        <v>-1.82824302464724E-2</v>
      </c>
      <c r="B28">
        <v>-0.20162424445152299</v>
      </c>
      <c r="C28">
        <v>-0.979292333126068</v>
      </c>
      <c r="D28" s="1">
        <f>SQRT(_17[[#This Row],[Z-Axis]]^2+_17[[#This Row],[Y-Axis]]^2+_17[[#This Row],[X-Axis]]^2)</f>
        <v>1.0000000284629309</v>
      </c>
    </row>
    <row r="29" spans="1:4" x14ac:dyDescent="0.25">
      <c r="A29">
        <v>-1.8237395212054301E-2</v>
      </c>
      <c r="B29">
        <v>-0.201660960912704</v>
      </c>
      <c r="C29">
        <v>-0.97928559780120805</v>
      </c>
      <c r="D29" s="1">
        <f>SQRT(_17[[#This Row],[Z-Axis]]^2+_17[[#This Row],[Y-Axis]]^2+_17[[#This Row],[X-Axis]]^2)</f>
        <v>1.0000000139006124</v>
      </c>
    </row>
    <row r="30" spans="1:4" x14ac:dyDescent="0.25">
      <c r="A30">
        <v>-1.8325544893741601E-2</v>
      </c>
      <c r="B30">
        <v>-0.20154055953025801</v>
      </c>
      <c r="C30">
        <v>-0.97930872440338101</v>
      </c>
      <c r="D30" s="1">
        <f>SQRT(_17[[#This Row],[Z-Axis]]^2+_17[[#This Row],[Y-Axis]]^2+_17[[#This Row],[X-Axis]]^2)</f>
        <v>1.0000000002119998</v>
      </c>
    </row>
    <row r="31" spans="1:4" x14ac:dyDescent="0.25">
      <c r="A31">
        <v>-1.84470824897289E-2</v>
      </c>
      <c r="B31">
        <v>-0.201544895768166</v>
      </c>
      <c r="C31">
        <v>-0.97930556535720803</v>
      </c>
      <c r="D31" s="1">
        <f>SQRT(_17[[#This Row],[Z-Axis]]^2+_17[[#This Row],[Y-Axis]]^2+_17[[#This Row],[X-Axis]]^2)</f>
        <v>1.0000000151010922</v>
      </c>
    </row>
    <row r="32" spans="1:4" x14ac:dyDescent="0.25">
      <c r="A32">
        <v>-1.8475107848644302E-2</v>
      </c>
      <c r="B32">
        <v>-0.20144510269165</v>
      </c>
      <c r="C32">
        <v>-0.97932553291320801</v>
      </c>
      <c r="D32" s="1">
        <f>SQRT(_17[[#This Row],[Z-Axis]]^2+_17[[#This Row],[Y-Axis]]^2+_17[[#This Row],[X-Axis]]^2)</f>
        <v>0.99999997921210348</v>
      </c>
    </row>
    <row r="33" spans="1:4" x14ac:dyDescent="0.25">
      <c r="A33">
        <v>-1.8536724150180799E-2</v>
      </c>
      <c r="B33">
        <v>-0.20132830739021301</v>
      </c>
      <c r="C33">
        <v>-0.97934842109680198</v>
      </c>
      <c r="D33" s="1">
        <f>SQRT(_17[[#This Row],[Z-Axis]]^2+_17[[#This Row],[Y-Axis]]^2+_17[[#This Row],[X-Axis]]^2)</f>
        <v>1.0000000137018135</v>
      </c>
    </row>
    <row r="34" spans="1:4" x14ac:dyDescent="0.25">
      <c r="A34">
        <v>-1.8820194527506801E-2</v>
      </c>
      <c r="B34">
        <v>-0.201466724276543</v>
      </c>
      <c r="C34">
        <v>-0.979314506053925</v>
      </c>
      <c r="D34" s="1">
        <f>SQRT(_17[[#This Row],[Z-Axis]]^2+_17[[#This Row],[Y-Axis]]^2+_17[[#This Row],[X-Axis]]^2)</f>
        <v>0.99999997124020801</v>
      </c>
    </row>
    <row r="35" spans="1:4" x14ac:dyDescent="0.25">
      <c r="A35">
        <v>-1.9042376428842499E-2</v>
      </c>
      <c r="B35">
        <v>-0.20132566988468201</v>
      </c>
      <c r="C35">
        <v>-0.97933924198150601</v>
      </c>
      <c r="D35" s="1">
        <f>SQRT(_17[[#This Row],[Z-Axis]]^2+_17[[#This Row],[Y-Axis]]^2+_17[[#This Row],[X-Axis]]^2)</f>
        <v>0.99999999416974217</v>
      </c>
    </row>
    <row r="36" spans="1:4" x14ac:dyDescent="0.25">
      <c r="A36">
        <v>-1.88789274543524E-2</v>
      </c>
      <c r="B36">
        <v>-0.20150563120841999</v>
      </c>
      <c r="C36">
        <v>-0.97930538654327404</v>
      </c>
      <c r="D36" s="1">
        <f>SQRT(_17[[#This Row],[Z-Axis]]^2+_17[[#This Row],[Y-Axis]]^2+_17[[#This Row],[X-Axis]]^2)</f>
        <v>0.99999998671160084</v>
      </c>
    </row>
    <row r="37" spans="1:4" x14ac:dyDescent="0.25">
      <c r="A37">
        <v>-1.8934028223156901E-2</v>
      </c>
      <c r="B37">
        <v>-0.20147880911827101</v>
      </c>
      <c r="C37">
        <v>-0.97930985689163197</v>
      </c>
      <c r="D37" s="1">
        <f>SQRT(_17[[#This Row],[Z-Axis]]^2+_17[[#This Row],[Y-Axis]]^2+_17[[#This Row],[X-Axis]]^2)</f>
        <v>1.0000000018767903</v>
      </c>
    </row>
    <row r="38" spans="1:4" x14ac:dyDescent="0.25">
      <c r="A38">
        <v>-1.8928669393062598E-2</v>
      </c>
      <c r="B38">
        <v>-0.201344549655914</v>
      </c>
      <c r="C38">
        <v>-0.97933757305145297</v>
      </c>
      <c r="D38" s="1">
        <f>SQRT(_17[[#This Row],[Z-Axis]]^2+_17[[#This Row],[Y-Axis]]^2+_17[[#This Row],[X-Axis]]^2)</f>
        <v>1.0000000020957223</v>
      </c>
    </row>
    <row r="39" spans="1:4" x14ac:dyDescent="0.25">
      <c r="A39">
        <v>-1.8764279782772099E-2</v>
      </c>
      <c r="B39">
        <v>-0.20148499310016599</v>
      </c>
      <c r="C39">
        <v>-0.97931182384491</v>
      </c>
      <c r="D39" s="1">
        <f>SQRT(_17[[#This Row],[Z-Axis]]^2+_17[[#This Row],[Y-Axis]]^2+_17[[#This Row],[X-Axis]]^2)</f>
        <v>0.99999997448139177</v>
      </c>
    </row>
    <row r="40" spans="1:4" x14ac:dyDescent="0.25">
      <c r="A40">
        <v>-1.8777702003717402E-2</v>
      </c>
      <c r="B40">
        <v>-0.20141701400279999</v>
      </c>
      <c r="C40">
        <v>-0.97932559251785301</v>
      </c>
      <c r="D40" s="1">
        <f>SQRT(_17[[#This Row],[Z-Axis]]^2+_17[[#This Row],[Y-Axis]]^2+_17[[#This Row],[X-Axis]]^2)</f>
        <v>1.000000015891394</v>
      </c>
    </row>
    <row r="41" spans="1:4" x14ac:dyDescent="0.25">
      <c r="A41">
        <v>-1.86012499034405E-2</v>
      </c>
      <c r="B41">
        <v>-0.20125131309032401</v>
      </c>
      <c r="C41">
        <v>-0.97936302423477195</v>
      </c>
      <c r="D41" s="1">
        <f>SQRT(_17[[#This Row],[Z-Axis]]^2+_17[[#This Row],[Y-Axis]]^2+_17[[#This Row],[X-Axis]]^2)</f>
        <v>1.0000000153784141</v>
      </c>
    </row>
    <row r="42" spans="1:4" x14ac:dyDescent="0.25">
      <c r="A42">
        <v>-1.8432147800922401E-2</v>
      </c>
      <c r="B42">
        <v>-0.20135104656219499</v>
      </c>
      <c r="C42">
        <v>-0.97934567928314198</v>
      </c>
      <c r="D42" s="1">
        <f>SQRT(_17[[#This Row],[Z-Axis]]^2+_17[[#This Row],[Y-Axis]]^2+_17[[#This Row],[X-Axis]]^2)</f>
        <v>0.99999997377740224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EDFD-F197-4BDF-ABB4-7E297A787D41}">
  <dimension ref="A1:D38"/>
  <sheetViews>
    <sheetView topLeftCell="A5" workbookViewId="0">
      <selection activeCell="D2" sqref="D2:D38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2.4408100172877301E-2</v>
      </c>
      <c r="B2">
        <v>-0.13619904220104201</v>
      </c>
      <c r="C2">
        <v>-0.99038076400756803</v>
      </c>
      <c r="D2" s="1">
        <f>SQRT(_18[[#This Row],[Z-Axis]]^2+_18[[#This Row],[Y-Axis]]^2+_18[[#This Row],[X-Axis]]^2)</f>
        <v>0.99999999608337231</v>
      </c>
    </row>
    <row r="3" spans="1:4" x14ac:dyDescent="0.25">
      <c r="A3">
        <v>2.4407908320426899E-2</v>
      </c>
      <c r="B3">
        <v>-0.136199325323105</v>
      </c>
      <c r="C3">
        <v>-0.99038070440292403</v>
      </c>
      <c r="D3" s="1">
        <f>SQRT(_18[[#This Row],[Z-Axis]]^2+_18[[#This Row],[Y-Axis]]^2+_18[[#This Row],[X-Axis]]^2)</f>
        <v>0.99999997093033921</v>
      </c>
    </row>
    <row r="4" spans="1:4" x14ac:dyDescent="0.25">
      <c r="A4">
        <v>2.4285867810249301E-2</v>
      </c>
      <c r="B4">
        <v>-0.13664546608924899</v>
      </c>
      <c r="C4">
        <v>-0.99032229185104403</v>
      </c>
      <c r="D4" s="1">
        <f>SQRT(_18[[#This Row],[Z-Axis]]^2+_18[[#This Row],[Y-Axis]]^2+_18[[#This Row],[X-Axis]]^2)</f>
        <v>1.0000000142575747</v>
      </c>
    </row>
    <row r="5" spans="1:4" x14ac:dyDescent="0.25">
      <c r="A5">
        <v>2.3915570229291899E-2</v>
      </c>
      <c r="B5">
        <v>-0.13683848083019301</v>
      </c>
      <c r="C5">
        <v>-0.99030464887618996</v>
      </c>
      <c r="D5" s="1">
        <f>SQRT(_18[[#This Row],[Z-Axis]]^2+_18[[#This Row],[Y-Axis]]^2+_18[[#This Row],[X-Axis]]^2)</f>
        <v>1.0000000109605505</v>
      </c>
    </row>
    <row r="6" spans="1:4" x14ac:dyDescent="0.25">
      <c r="A6">
        <v>2.3655029013752899E-2</v>
      </c>
      <c r="B6">
        <v>-0.137030065059662</v>
      </c>
      <c r="C6">
        <v>-0.990284383296967</v>
      </c>
      <c r="D6" s="1">
        <f>SQRT(_18[[#This Row],[Z-Axis]]^2+_18[[#This Row],[Y-Axis]]^2+_18[[#This Row],[X-Axis]]^2)</f>
        <v>0.99999997946487529</v>
      </c>
    </row>
    <row r="7" spans="1:4" x14ac:dyDescent="0.25">
      <c r="A7">
        <v>2.3485641926526999E-2</v>
      </c>
      <c r="B7">
        <v>-0.13713784515857699</v>
      </c>
      <c r="C7">
        <v>-0.99027353525161699</v>
      </c>
      <c r="D7" s="1">
        <f>SQRT(_18[[#This Row],[Z-Axis]]^2+_18[[#This Row],[Y-Axis]]^2+_18[[#This Row],[X-Axis]]^2)</f>
        <v>1.0000000192855871</v>
      </c>
    </row>
    <row r="8" spans="1:4" x14ac:dyDescent="0.25">
      <c r="A8">
        <v>2.3315865546464899E-2</v>
      </c>
      <c r="B8">
        <v>-0.13753940165042899</v>
      </c>
      <c r="C8">
        <v>-0.99022185802459695</v>
      </c>
      <c r="D8" s="1">
        <f>SQRT(_18[[#This Row],[Z-Axis]]^2+_18[[#This Row],[Y-Axis]]^2+_18[[#This Row],[X-Axis]]^2)</f>
        <v>1.0000000223511116</v>
      </c>
    </row>
    <row r="9" spans="1:4" x14ac:dyDescent="0.25">
      <c r="A9">
        <v>2.31420416384935E-2</v>
      </c>
      <c r="B9">
        <v>-0.13767355680465701</v>
      </c>
      <c r="C9">
        <v>-0.99020725488662698</v>
      </c>
      <c r="D9" s="1">
        <f>SQRT(_18[[#This Row],[Z-Axis]]^2+_18[[#This Row],[Y-Axis]]^2+_18[[#This Row],[X-Axis]]^2)</f>
        <v>0.99999998498227605</v>
      </c>
    </row>
    <row r="10" spans="1:4" x14ac:dyDescent="0.25">
      <c r="A10">
        <v>2.3185770958661998E-2</v>
      </c>
      <c r="B10">
        <v>-0.137865915894508</v>
      </c>
      <c r="C10">
        <v>-0.99017947912216198</v>
      </c>
      <c r="D10" s="1">
        <f>SQRT(_18[[#This Row],[Z-Axis]]^2+_18[[#This Row],[Y-Axis]]^2+_18[[#This Row],[X-Axis]]^2)</f>
        <v>0.99999999580750754</v>
      </c>
    </row>
    <row r="11" spans="1:4" x14ac:dyDescent="0.25">
      <c r="A11">
        <v>2.32651736587286E-2</v>
      </c>
      <c r="B11">
        <v>-0.13790170848369601</v>
      </c>
      <c r="C11">
        <v>-0.99017262458801303</v>
      </c>
      <c r="D11" s="1">
        <f>SQRT(_18[[#This Row],[Z-Axis]]^2+_18[[#This Row],[Y-Axis]]^2+_18[[#This Row],[X-Axis]]^2)</f>
        <v>0.99999998799580359</v>
      </c>
    </row>
    <row r="12" spans="1:4" x14ac:dyDescent="0.25">
      <c r="A12">
        <v>2.3257570341229401E-2</v>
      </c>
      <c r="B12">
        <v>-0.13795275986194599</v>
      </c>
      <c r="C12">
        <v>-0.99016571044921897</v>
      </c>
      <c r="D12" s="1">
        <f>SQRT(_18[[#This Row],[Z-Axis]]^2+_18[[#This Row],[Y-Axis]]^2+_18[[#This Row],[X-Axis]]^2)</f>
        <v>1.0000000063405556</v>
      </c>
    </row>
    <row r="13" spans="1:4" x14ac:dyDescent="0.25">
      <c r="A13">
        <v>2.3174343630671501E-2</v>
      </c>
      <c r="B13">
        <v>-0.13805298507213601</v>
      </c>
      <c r="C13">
        <v>-0.99015367031097401</v>
      </c>
      <c r="D13" s="1">
        <f>SQRT(_18[[#This Row],[Z-Axis]]^2+_18[[#This Row],[Y-Axis]]^2+_18[[#This Row],[X-Axis]]^2)</f>
        <v>0.99999998386016631</v>
      </c>
    </row>
    <row r="14" spans="1:4" x14ac:dyDescent="0.25">
      <c r="A14">
        <v>2.3173063993454E-2</v>
      </c>
      <c r="B14">
        <v>-0.138103872537613</v>
      </c>
      <c r="C14">
        <v>-0.99014663696289096</v>
      </c>
      <c r="D14" s="1">
        <f>SQRT(_18[[#This Row],[Z-Axis]]^2+_18[[#This Row],[Y-Axis]]^2+_18[[#This Row],[X-Axis]]^2)</f>
        <v>1.0000000165968264</v>
      </c>
    </row>
    <row r="15" spans="1:4" x14ac:dyDescent="0.25">
      <c r="A15">
        <v>2.30343025177717E-2</v>
      </c>
      <c r="B15">
        <v>-0.13818790018558499</v>
      </c>
      <c r="C15">
        <v>-0.99013811349868797</v>
      </c>
      <c r="D15" s="1">
        <f>SQRT(_18[[#This Row],[Z-Axis]]^2+_18[[#This Row],[Y-Axis]]^2+_18[[#This Row],[X-Axis]]^2)</f>
        <v>0.9999999793264609</v>
      </c>
    </row>
    <row r="16" spans="1:4" x14ac:dyDescent="0.25">
      <c r="A16">
        <v>2.2574828937649699E-2</v>
      </c>
      <c r="B16">
        <v>-0.138447105884552</v>
      </c>
      <c r="C16">
        <v>-0.99011248350143399</v>
      </c>
      <c r="D16" s="1">
        <f>SQRT(_18[[#This Row],[Z-Axis]]^2+_18[[#This Row],[Y-Axis]]^2+_18[[#This Row],[X-Axis]]^2)</f>
        <v>0.99999997700737475</v>
      </c>
    </row>
    <row r="17" spans="1:4" x14ac:dyDescent="0.25">
      <c r="A17">
        <v>2.2304313257336599E-2</v>
      </c>
      <c r="B17">
        <v>-0.138517796993256</v>
      </c>
      <c r="C17">
        <v>-0.99010872840881403</v>
      </c>
      <c r="D17" s="1">
        <f>SQRT(_18[[#This Row],[Z-Axis]]^2+_18[[#This Row],[Y-Axis]]^2+_18[[#This Row],[X-Axis]]^2)</f>
        <v>0.99999997827253229</v>
      </c>
    </row>
    <row r="18" spans="1:4" x14ac:dyDescent="0.25">
      <c r="A18">
        <v>2.21825800836086E-2</v>
      </c>
      <c r="B18">
        <v>-0.138631567358971</v>
      </c>
      <c r="C18">
        <v>-0.990095555782318</v>
      </c>
      <c r="D18" s="1">
        <f>SQRT(_18[[#This Row],[Z-Axis]]^2+_18[[#This Row],[Y-Axis]]^2+_18[[#This Row],[X-Axis]]^2)</f>
        <v>0.99999999395373385</v>
      </c>
    </row>
    <row r="19" spans="1:4" x14ac:dyDescent="0.25">
      <c r="A19">
        <v>2.2062348201870901E-2</v>
      </c>
      <c r="B19">
        <v>-0.138632342219353</v>
      </c>
      <c r="C19">
        <v>-0.99009811878204401</v>
      </c>
      <c r="D19" s="1">
        <f>SQRT(_18[[#This Row],[Z-Axis]]^2+_18[[#This Row],[Y-Axis]]^2+_18[[#This Row],[X-Axis]]^2)</f>
        <v>0.99999997916657335</v>
      </c>
    </row>
    <row r="20" spans="1:4" x14ac:dyDescent="0.25">
      <c r="A20">
        <v>2.21065953373909E-2</v>
      </c>
      <c r="B20">
        <v>-0.13859997689723999</v>
      </c>
      <c r="C20">
        <v>-0.99010169506072998</v>
      </c>
      <c r="D20" s="1">
        <f>SQRT(_18[[#This Row],[Z-Axis]]^2+_18[[#This Row],[Y-Axis]]^2+_18[[#This Row],[X-Axis]]^2)</f>
        <v>1.0000000108577287</v>
      </c>
    </row>
    <row r="21" spans="1:4" x14ac:dyDescent="0.25">
      <c r="A21">
        <v>2.2137628868222198E-2</v>
      </c>
      <c r="B21">
        <v>-0.13878518342971799</v>
      </c>
      <c r="C21">
        <v>-0.99007505178451505</v>
      </c>
      <c r="D21" s="1">
        <f>SQRT(_18[[#This Row],[Z-Axis]]^2+_18[[#This Row],[Y-Axis]]^2+_18[[#This Row],[X-Axis]]^2)</f>
        <v>1.0000000049588189</v>
      </c>
    </row>
    <row r="22" spans="1:4" x14ac:dyDescent="0.25">
      <c r="A22">
        <v>2.2151203826069801E-2</v>
      </c>
      <c r="B22">
        <v>-0.13887673616409299</v>
      </c>
      <c r="C22">
        <v>-0.99006187915802002</v>
      </c>
      <c r="D22" s="1">
        <f>SQRT(_18[[#This Row],[Z-Axis]]^2+_18[[#This Row],[Y-Axis]]^2+_18[[#This Row],[X-Axis]]^2)</f>
        <v>0.99999997412022212</v>
      </c>
    </row>
    <row r="23" spans="1:4" x14ac:dyDescent="0.25">
      <c r="A23">
        <v>2.2150184959173199E-2</v>
      </c>
      <c r="B23">
        <v>-0.139081120491028</v>
      </c>
      <c r="C23">
        <v>-0.99003320932388295</v>
      </c>
      <c r="D23" s="1">
        <f>SQRT(_18[[#This Row],[Z-Axis]]^2+_18[[#This Row],[Y-Axis]]^2+_18[[#This Row],[X-Axis]]^2)</f>
        <v>0.99999997216745606</v>
      </c>
    </row>
    <row r="24" spans="1:4" x14ac:dyDescent="0.25">
      <c r="A24">
        <v>2.1929062902927399E-2</v>
      </c>
      <c r="B24">
        <v>-0.13927769660949699</v>
      </c>
      <c r="C24">
        <v>-0.99001049995422397</v>
      </c>
      <c r="D24" s="1">
        <f>SQRT(_18[[#This Row],[Z-Axis]]^2+_18[[#This Row],[Y-Axis]]^2+_18[[#This Row],[X-Axis]]^2)</f>
        <v>0.99999997529612972</v>
      </c>
    </row>
    <row r="25" spans="1:4" x14ac:dyDescent="0.25">
      <c r="A25">
        <v>2.17393357306719E-2</v>
      </c>
      <c r="B25">
        <v>-0.139391079545021</v>
      </c>
      <c r="C25">
        <v>-0.98999875783920299</v>
      </c>
      <c r="D25" s="1">
        <f>SQRT(_18[[#This Row],[Z-Axis]]^2+_18[[#This Row],[Y-Axis]]^2+_18[[#This Row],[X-Axis]]^2)</f>
        <v>1.0000000061489511</v>
      </c>
    </row>
    <row r="26" spans="1:4" x14ac:dyDescent="0.25">
      <c r="A26">
        <v>2.1683581173420001E-2</v>
      </c>
      <c r="B26">
        <v>-0.13939218223094901</v>
      </c>
      <c r="C26">
        <v>-0.98999983072280895</v>
      </c>
      <c r="D26" s="1">
        <f>SQRT(_18[[#This Row],[Z-Axis]]^2+_18[[#This Row],[Y-Axis]]^2+_18[[#This Row],[X-Axis]]^2)</f>
        <v>1.0000000114954004</v>
      </c>
    </row>
    <row r="27" spans="1:4" x14ac:dyDescent="0.25">
      <c r="A27">
        <v>2.1577492356300399E-2</v>
      </c>
      <c r="B27">
        <v>-0.13954466581344599</v>
      </c>
      <c r="C27">
        <v>-0.98998063802719105</v>
      </c>
      <c r="D27" s="1">
        <f>SQRT(_18[[#This Row],[Z-Axis]]^2+_18[[#This Row],[Y-Axis]]^2+_18[[#This Row],[X-Axis]]^2)</f>
        <v>0.99999998280104829</v>
      </c>
    </row>
    <row r="28" spans="1:4" x14ac:dyDescent="0.25">
      <c r="A28">
        <v>2.1493118256330501E-2</v>
      </c>
      <c r="B28">
        <v>-0.139547899365425</v>
      </c>
      <c r="C28">
        <v>-0.989982008934021</v>
      </c>
      <c r="D28" s="1">
        <f>SQRT(_18[[#This Row],[Z-Axis]]^2+_18[[#This Row],[Y-Axis]]^2+_18[[#This Row],[X-Axis]]^2)</f>
        <v>0.99999997418136133</v>
      </c>
    </row>
    <row r="29" spans="1:4" x14ac:dyDescent="0.25">
      <c r="A29">
        <v>2.17135529965162E-2</v>
      </c>
      <c r="B29">
        <v>-0.13942490518093101</v>
      </c>
      <c r="C29">
        <v>-0.98999452590942405</v>
      </c>
      <c r="D29" s="1">
        <f>SQRT(_18[[#This Row],[Z-Axis]]^2+_18[[#This Row],[Y-Axis]]^2+_18[[#This Row],[X-Axis]]^2)</f>
        <v>0.99999997194953427</v>
      </c>
    </row>
    <row r="30" spans="1:4" x14ac:dyDescent="0.25">
      <c r="A30">
        <v>2.1707711741328201E-2</v>
      </c>
      <c r="B30">
        <v>-0.13936854898929599</v>
      </c>
      <c r="C30">
        <v>-0.99000263214111295</v>
      </c>
      <c r="D30" s="1">
        <f>SQRT(_18[[#This Row],[Z-Axis]]^2+_18[[#This Row],[Y-Axis]]^2+_18[[#This Row],[X-Axis]]^2)</f>
        <v>1.000000014421379</v>
      </c>
    </row>
    <row r="31" spans="1:4" x14ac:dyDescent="0.25">
      <c r="A31">
        <v>2.1552029997110402E-2</v>
      </c>
      <c r="B31">
        <v>-0.13934034109115601</v>
      </c>
      <c r="C31">
        <v>-0.99000996351242099</v>
      </c>
      <c r="D31" s="1">
        <f>SQRT(_18[[#This Row],[Z-Axis]]^2+_18[[#This Row],[Y-Axis]]^2+_18[[#This Row],[X-Axis]]^2)</f>
        <v>0.99999997425313025</v>
      </c>
    </row>
    <row r="32" spans="1:4" x14ac:dyDescent="0.25">
      <c r="A32">
        <v>2.1561348810792001E-2</v>
      </c>
      <c r="B32">
        <v>-0.13931119441986101</v>
      </c>
      <c r="C32">
        <v>-0.99001389741897605</v>
      </c>
      <c r="D32" s="1">
        <f>SQRT(_18[[#This Row],[Z-Axis]]^2+_18[[#This Row],[Y-Axis]]^2+_18[[#This Row],[X-Axis]]^2)</f>
        <v>1.0000000088679699</v>
      </c>
    </row>
    <row r="33" spans="1:4" x14ac:dyDescent="0.25">
      <c r="A33">
        <v>2.1584726870060002E-2</v>
      </c>
      <c r="B33">
        <v>-0.13944333791732799</v>
      </c>
      <c r="C33">
        <v>-0.98999476432800304</v>
      </c>
      <c r="D33" s="1">
        <f>SQRT(_18[[#This Row],[Z-Axis]]^2+_18[[#This Row],[Y-Axis]]^2+_18[[#This Row],[X-Axis]]^2)</f>
        <v>0.9999999891602197</v>
      </c>
    </row>
    <row r="34" spans="1:4" x14ac:dyDescent="0.25">
      <c r="A34">
        <v>2.1487681195139899E-2</v>
      </c>
      <c r="B34">
        <v>-0.13954271376133001</v>
      </c>
      <c r="C34">
        <v>-0.98998290300369296</v>
      </c>
      <c r="D34" s="1">
        <f>SQRT(_18[[#This Row],[Z-Axis]]^2+_18[[#This Row],[Y-Axis]]^2+_18[[#This Row],[X-Axis]]^2)</f>
        <v>1.0000000188233198</v>
      </c>
    </row>
    <row r="35" spans="1:4" x14ac:dyDescent="0.25">
      <c r="A35">
        <v>2.1341711282730099E-2</v>
      </c>
      <c r="B35">
        <v>-0.13967938721180001</v>
      </c>
      <c r="C35">
        <v>-0.98996675014495805</v>
      </c>
      <c r="D35" s="1">
        <f>SQRT(_18[[#This Row],[Z-Axis]]^2+_18[[#This Row],[Y-Axis]]^2+_18[[#This Row],[X-Axis]]^2)</f>
        <v>0.99999998312245442</v>
      </c>
    </row>
    <row r="36" spans="1:4" x14ac:dyDescent="0.25">
      <c r="A36">
        <v>2.13507115840912E-2</v>
      </c>
      <c r="B36">
        <v>-0.13958789408206901</v>
      </c>
      <c r="C36">
        <v>-0.98997950553893999</v>
      </c>
      <c r="D36" s="1">
        <f>SQRT(_18[[#This Row],[Z-Axis]]^2+_18[[#This Row],[Y-Axis]]^2+_18[[#This Row],[X-Axis]]^2)</f>
        <v>1.0000000272232688</v>
      </c>
    </row>
    <row r="37" spans="1:4" x14ac:dyDescent="0.25">
      <c r="A37">
        <v>2.1484561264514899E-2</v>
      </c>
      <c r="B37">
        <v>-0.13962365686893499</v>
      </c>
      <c r="C37">
        <v>-0.98997151851653997</v>
      </c>
      <c r="D37" s="1">
        <f>SQRT(_18[[#This Row],[Z-Axis]]^2+_18[[#This Row],[Y-Axis]]^2+_18[[#This Row],[X-Axis]]^2)</f>
        <v>0.99999997970206322</v>
      </c>
    </row>
    <row r="38" spans="1:4" x14ac:dyDescent="0.25">
      <c r="A38">
        <v>2.1325381472706802E-2</v>
      </c>
      <c r="B38">
        <v>-0.13955307006835899</v>
      </c>
      <c r="C38">
        <v>-0.98998492956161499</v>
      </c>
      <c r="D38" s="1">
        <f>SQRT(_18[[#This Row],[Z-Axis]]^2+_18[[#This Row],[Y-Axis]]^2+_18[[#This Row],[X-Axis]]^2)</f>
        <v>0.99999999600978828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CE8-C8AF-4DD1-8918-2189DBF2ADAE}">
  <dimension ref="A1:D38"/>
  <sheetViews>
    <sheetView topLeftCell="A5" workbookViewId="0">
      <selection activeCell="D2" sqref="D2:D38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4.2747840285301202E-2</v>
      </c>
      <c r="B2">
        <v>-0.23391757905483199</v>
      </c>
      <c r="C2">
        <v>-0.97131621837616</v>
      </c>
      <c r="D2" s="1">
        <f>SQRT(_19[[#This Row],[Z-Axis]]^2+_19[[#This Row],[Y-Axis]]^2+_19[[#This Row],[X-Axis]]^2)</f>
        <v>1.0000000038602477</v>
      </c>
    </row>
    <row r="3" spans="1:4" x14ac:dyDescent="0.25">
      <c r="A3">
        <v>4.3283600360155099E-2</v>
      </c>
      <c r="B3">
        <v>-0.23369067907333399</v>
      </c>
      <c r="C3">
        <v>-0.97134709358215299</v>
      </c>
      <c r="D3" s="1">
        <f>SQRT(_19[[#This Row],[Z-Axis]]^2+_19[[#This Row],[Y-Axis]]^2+_19[[#This Row],[X-Axis]]^2)</f>
        <v>0.99999998987819472</v>
      </c>
    </row>
    <row r="4" spans="1:4" x14ac:dyDescent="0.25">
      <c r="A4">
        <v>4.3671824038028703E-2</v>
      </c>
      <c r="B4">
        <v>-0.23316720128059401</v>
      </c>
      <c r="C4">
        <v>-0.97145551443099998</v>
      </c>
      <c r="D4" s="1">
        <f>SQRT(_19[[#This Row],[Z-Axis]]^2+_19[[#This Row],[Y-Axis]]^2+_19[[#This Row],[X-Axis]]^2)</f>
        <v>0.99999999424311614</v>
      </c>
    </row>
    <row r="5" spans="1:4" x14ac:dyDescent="0.25">
      <c r="A5">
        <v>4.4139292091131203E-2</v>
      </c>
      <c r="B5">
        <v>-0.23292770981788599</v>
      </c>
      <c r="C5">
        <v>-0.97149181365966797</v>
      </c>
      <c r="D5" s="1">
        <f>SQRT(_19[[#This Row],[Z-Axis]]^2+_19[[#This Row],[Y-Axis]]^2+_19[[#This Row],[X-Axis]]^2)</f>
        <v>0.99999996955753079</v>
      </c>
    </row>
    <row r="6" spans="1:4" x14ac:dyDescent="0.25">
      <c r="A6">
        <v>4.4644698500633198E-2</v>
      </c>
      <c r="B6">
        <v>-0.232533574104309</v>
      </c>
      <c r="C6">
        <v>-0.971563160419464</v>
      </c>
      <c r="D6" s="1">
        <f>SQRT(_19[[#This Row],[Z-Axis]]^2+_19[[#This Row],[Y-Axis]]^2+_19[[#This Row],[X-Axis]]^2)</f>
        <v>0.99999999343709689</v>
      </c>
    </row>
    <row r="7" spans="1:4" x14ac:dyDescent="0.25">
      <c r="A7">
        <v>4.4778335839509999E-2</v>
      </c>
      <c r="B7">
        <v>-0.232261046767235</v>
      </c>
      <c r="C7">
        <v>-0.97162222862243597</v>
      </c>
      <c r="D7" s="1">
        <f>SQRT(_19[[#This Row],[Z-Axis]]^2+_19[[#This Row],[Y-Axis]]^2+_19[[#This Row],[X-Axis]]^2)</f>
        <v>1.0000000241795981</v>
      </c>
    </row>
    <row r="8" spans="1:4" x14ac:dyDescent="0.25">
      <c r="A8">
        <v>4.4894069433212301E-2</v>
      </c>
      <c r="B8">
        <v>-0.23206274211406699</v>
      </c>
      <c r="C8">
        <v>-0.97166424989700295</v>
      </c>
      <c r="D8" s="1">
        <f>SQRT(_19[[#This Row],[Z-Axis]]^2+_19[[#This Row],[Y-Axis]]^2+_19[[#This Row],[X-Axis]]^2)</f>
        <v>1.0000000041378396</v>
      </c>
    </row>
    <row r="9" spans="1:4" x14ac:dyDescent="0.25">
      <c r="A9">
        <v>4.4968683272600202E-2</v>
      </c>
      <c r="B9">
        <v>-0.23190887272357899</v>
      </c>
      <c r="C9">
        <v>-0.97169750928878795</v>
      </c>
      <c r="D9" s="1">
        <f>SQRT(_19[[#This Row],[Z-Axis]]^2+_19[[#This Row],[Y-Axis]]^2+_19[[#This Row],[X-Axis]]^2)</f>
        <v>0.99999997864061307</v>
      </c>
    </row>
    <row r="10" spans="1:4" x14ac:dyDescent="0.25">
      <c r="A10">
        <v>4.52337823808193E-2</v>
      </c>
      <c r="B10">
        <v>-0.23190394043922399</v>
      </c>
      <c r="C10">
        <v>-0.97168642282485995</v>
      </c>
      <c r="D10" s="1">
        <f>SQRT(_19[[#This Row],[Z-Axis]]^2+_19[[#This Row],[Y-Axis]]^2+_19[[#This Row],[X-Axis]]^2)</f>
        <v>1.0000000184809434</v>
      </c>
    </row>
    <row r="11" spans="1:4" x14ac:dyDescent="0.25">
      <c r="A11">
        <v>4.5485727488994598E-2</v>
      </c>
      <c r="B11">
        <v>-0.23187211155891399</v>
      </c>
      <c r="C11">
        <v>-0.97168225049972501</v>
      </c>
      <c r="D11" s="1">
        <f>SQRT(_19[[#This Row],[Z-Axis]]^2+_19[[#This Row],[Y-Axis]]^2+_19[[#This Row],[X-Axis]]^2)</f>
        <v>1.0000000117301013</v>
      </c>
    </row>
    <row r="12" spans="1:4" x14ac:dyDescent="0.25">
      <c r="A12">
        <v>4.5543864369392402E-2</v>
      </c>
      <c r="B12">
        <v>-0.231670618057251</v>
      </c>
      <c r="C12">
        <v>-0.97172755002975497</v>
      </c>
      <c r="D12" s="1">
        <f>SQRT(_19[[#This Row],[Z-Axis]]^2+_19[[#This Row],[Y-Axis]]^2+_19[[#This Row],[X-Axis]]^2)</f>
        <v>0.99999997516977779</v>
      </c>
    </row>
    <row r="13" spans="1:4" x14ac:dyDescent="0.25">
      <c r="A13">
        <v>4.5519545674324001E-2</v>
      </c>
      <c r="B13">
        <v>-0.23158168792724601</v>
      </c>
      <c r="C13">
        <v>-0.97174990177154497</v>
      </c>
      <c r="D13" s="1">
        <f>SQRT(_19[[#This Row],[Z-Axis]]^2+_19[[#This Row],[Y-Axis]]^2+_19[[#This Row],[X-Axis]]^2)</f>
        <v>0.99999998940731816</v>
      </c>
    </row>
    <row r="14" spans="1:4" x14ac:dyDescent="0.25">
      <c r="A14">
        <v>4.5299008488655097E-2</v>
      </c>
      <c r="B14">
        <v>-0.23134982585906999</v>
      </c>
      <c r="C14">
        <v>-0.97181546688079801</v>
      </c>
      <c r="D14" s="1">
        <f>SQRT(_19[[#This Row],[Z-Axis]]^2+_19[[#This Row],[Y-Axis]]^2+_19[[#This Row],[X-Axis]]^2)</f>
        <v>1.0000000218819101</v>
      </c>
    </row>
    <row r="15" spans="1:4" x14ac:dyDescent="0.25">
      <c r="A15">
        <v>4.5434195548296002E-2</v>
      </c>
      <c r="B15">
        <v>-0.231278955936432</v>
      </c>
      <c r="C15">
        <v>-0.97182601690292403</v>
      </c>
      <c r="D15" s="1">
        <f>SQRT(_19[[#This Row],[Z-Axis]]^2+_19[[#This Row],[Y-Axis]]^2+_19[[#This Row],[X-Axis]]^2)</f>
        <v>1.0000000143567847</v>
      </c>
    </row>
    <row r="16" spans="1:4" x14ac:dyDescent="0.25">
      <c r="A16">
        <v>4.5678574591875097E-2</v>
      </c>
      <c r="B16">
        <v>-0.23123174905777</v>
      </c>
      <c r="C16">
        <v>-0.97182577848434404</v>
      </c>
      <c r="D16" s="1">
        <f>SQRT(_19[[#This Row],[Z-Axis]]^2+_19[[#This Row],[Y-Axis]]^2+_19[[#This Row],[X-Axis]]^2)</f>
        <v>0.99999999883788115</v>
      </c>
    </row>
    <row r="17" spans="1:4" x14ac:dyDescent="0.25">
      <c r="A17">
        <v>4.5738369226455702E-2</v>
      </c>
      <c r="B17">
        <v>-0.231028452515602</v>
      </c>
      <c r="C17">
        <v>-0.97187131643295299</v>
      </c>
      <c r="D17" s="1">
        <f>SQRT(_19[[#This Row],[Z-Axis]]^2+_19[[#This Row],[Y-Axis]]^2+_19[[#This Row],[X-Axis]]^2)</f>
        <v>0.99999999999818523</v>
      </c>
    </row>
    <row r="18" spans="1:4" x14ac:dyDescent="0.25">
      <c r="A18">
        <v>4.5738101005554199E-2</v>
      </c>
      <c r="B18">
        <v>-0.23091930150985701</v>
      </c>
      <c r="C18">
        <v>-0.97189724445342995</v>
      </c>
      <c r="D18" s="1">
        <f>SQRT(_19[[#This Row],[Z-Axis]]^2+_19[[#This Row],[Y-Axis]]^2+_19[[#This Row],[X-Axis]]^2)</f>
        <v>0.99999997573478205</v>
      </c>
    </row>
    <row r="19" spans="1:4" x14ac:dyDescent="0.25">
      <c r="A19">
        <v>4.5829154551029198E-2</v>
      </c>
      <c r="B19">
        <v>-0.23064108192920699</v>
      </c>
      <c r="C19">
        <v>-0.97195905447006203</v>
      </c>
      <c r="D19" s="1">
        <f>SQRT(_19[[#This Row],[Z-Axis]]^2+_19[[#This Row],[Y-Axis]]^2+_19[[#This Row],[X-Axis]]^2)</f>
        <v>1.0000000118233372</v>
      </c>
    </row>
    <row r="20" spans="1:4" x14ac:dyDescent="0.25">
      <c r="A20">
        <v>4.5743029564619099E-2</v>
      </c>
      <c r="B20">
        <v>-0.23056113719940199</v>
      </c>
      <c r="C20">
        <v>-0.971982061862946</v>
      </c>
      <c r="D20" s="1">
        <f>SQRT(_19[[#This Row],[Z-Axis]]^2+_19[[#This Row],[Y-Axis]]^2+_19[[#This Row],[X-Axis]]^2)</f>
        <v>0.99999999566188746</v>
      </c>
    </row>
    <row r="21" spans="1:4" x14ac:dyDescent="0.25">
      <c r="A21">
        <v>4.5478601008653599E-2</v>
      </c>
      <c r="B21">
        <v>-0.23050883412361101</v>
      </c>
      <c r="C21">
        <v>-0.97200685739517201</v>
      </c>
      <c r="D21" s="1">
        <f>SQRT(_19[[#This Row],[Z-Axis]]^2+_19[[#This Row],[Y-Axis]]^2+_19[[#This Row],[X-Axis]]^2)</f>
        <v>0.99999997829098419</v>
      </c>
    </row>
    <row r="22" spans="1:4" x14ac:dyDescent="0.25">
      <c r="A22">
        <v>4.5461557805538198E-2</v>
      </c>
      <c r="B22">
        <v>-0.23046712577343001</v>
      </c>
      <c r="C22">
        <v>-0.97201758623123202</v>
      </c>
      <c r="D22" s="1">
        <f>SQRT(_19[[#This Row],[Z-Axis]]^2+_19[[#This Row],[Y-Axis]]^2+_19[[#This Row],[X-Axis]]^2)</f>
        <v>1.0000000186215814</v>
      </c>
    </row>
    <row r="23" spans="1:4" x14ac:dyDescent="0.25">
      <c r="A23">
        <v>4.5475415885448497E-2</v>
      </c>
      <c r="B23">
        <v>-0.23041373491287201</v>
      </c>
      <c r="C23">
        <v>-0.97202956676483199</v>
      </c>
      <c r="D23" s="1">
        <f>SQRT(_19[[#This Row],[Z-Axis]]^2+_19[[#This Row],[Y-Axis]]^2+_19[[#This Row],[X-Axis]]^2)</f>
        <v>0.99999999067574041</v>
      </c>
    </row>
    <row r="24" spans="1:4" x14ac:dyDescent="0.25">
      <c r="A24">
        <v>4.57679405808449E-2</v>
      </c>
      <c r="B24">
        <v>-0.230298057198524</v>
      </c>
      <c r="C24">
        <v>-0.97204327583312999</v>
      </c>
      <c r="D24" s="1">
        <f>SQRT(_19[[#This Row],[Z-Axis]]^2+_19[[#This Row],[Y-Axis]]^2+_19[[#This Row],[X-Axis]]^2)</f>
        <v>1.0000000148134143</v>
      </c>
    </row>
    <row r="25" spans="1:4" x14ac:dyDescent="0.25">
      <c r="A25">
        <v>4.5796804130077397E-2</v>
      </c>
      <c r="B25">
        <v>-0.23044203221797899</v>
      </c>
      <c r="C25">
        <v>-0.97200775146484397</v>
      </c>
      <c r="D25" s="1">
        <f>SQRT(_19[[#This Row],[Z-Axis]]^2+_19[[#This Row],[Y-Axis]]^2+_19[[#This Row],[X-Axis]]^2)</f>
        <v>0.99999997319451095</v>
      </c>
    </row>
    <row r="26" spans="1:4" x14ac:dyDescent="0.25">
      <c r="A26">
        <v>4.5800942927599002E-2</v>
      </c>
      <c r="B26">
        <v>-0.23042182624340099</v>
      </c>
      <c r="C26">
        <v>-0.97201240062713601</v>
      </c>
      <c r="D26" s="1">
        <f>SQRT(_19[[#This Row],[Z-Axis]]^2+_19[[#This Row],[Y-Axis]]^2+_19[[#This Row],[X-Axis]]^2)</f>
        <v>1.0000000256776644</v>
      </c>
    </row>
    <row r="27" spans="1:4" x14ac:dyDescent="0.25">
      <c r="A27">
        <v>4.5695442706346498E-2</v>
      </c>
      <c r="B27">
        <v>-0.23032779991626701</v>
      </c>
      <c r="C27">
        <v>-0.97203963994979903</v>
      </c>
      <c r="D27" s="1">
        <f>SQRT(_19[[#This Row],[Z-Axis]]^2+_19[[#This Row],[Y-Axis]]^2+_19[[#This Row],[X-Axis]]^2)</f>
        <v>1.0000000152660657</v>
      </c>
    </row>
    <row r="28" spans="1:4" x14ac:dyDescent="0.25">
      <c r="A28">
        <v>4.5775666832923903E-2</v>
      </c>
      <c r="B28">
        <v>-0.23037269711494399</v>
      </c>
      <c r="C28">
        <v>-0.97202521562576305</v>
      </c>
      <c r="D28" s="1">
        <f>SQRT(_19[[#This Row],[Z-Axis]]^2+_19[[#This Row],[Y-Axis]]^2+_19[[#This Row],[X-Axis]]^2)</f>
        <v>1.0000000055311618</v>
      </c>
    </row>
    <row r="29" spans="1:4" x14ac:dyDescent="0.25">
      <c r="A29">
        <v>4.5920830219984103E-2</v>
      </c>
      <c r="B29">
        <v>-0.23020417988300301</v>
      </c>
      <c r="C29">
        <v>-0.97205829620361295</v>
      </c>
      <c r="D29" s="1">
        <f>SQRT(_19[[#This Row],[Z-Axis]]^2+_19[[#This Row],[Y-Axis]]^2+_19[[#This Row],[X-Axis]]^2)</f>
        <v>1.0000000091509846</v>
      </c>
    </row>
    <row r="30" spans="1:4" x14ac:dyDescent="0.25">
      <c r="A30">
        <v>4.5891515910625499E-2</v>
      </c>
      <c r="B30">
        <v>-0.23016723990440399</v>
      </c>
      <c r="C30">
        <v>-0.97206842899322499</v>
      </c>
      <c r="D30" s="1">
        <f>SQRT(_19[[#This Row],[Z-Axis]]^2+_19[[#This Row],[Y-Axis]]^2+_19[[#This Row],[X-Axis]]^2)</f>
        <v>1.0000000101015716</v>
      </c>
    </row>
    <row r="31" spans="1:4" x14ac:dyDescent="0.25">
      <c r="A31">
        <v>4.5988179743290003E-2</v>
      </c>
      <c r="B31">
        <v>-0.230162188410759</v>
      </c>
      <c r="C31">
        <v>-0.97206503152847301</v>
      </c>
      <c r="D31" s="1">
        <f>SQRT(_19[[#This Row],[Z-Axis]]^2+_19[[#This Row],[Y-Axis]]^2+_19[[#This Row],[X-Axis]]^2)</f>
        <v>0.99999998558529102</v>
      </c>
    </row>
    <row r="32" spans="1:4" x14ac:dyDescent="0.25">
      <c r="A32">
        <v>4.6053800731897403E-2</v>
      </c>
      <c r="B32">
        <v>-0.23006211221218101</v>
      </c>
      <c r="C32">
        <v>-0.97208565473556496</v>
      </c>
      <c r="D32" s="1">
        <f>SQRT(_19[[#This Row],[Z-Axis]]^2+_19[[#This Row],[Y-Axis]]^2+_19[[#This Row],[X-Axis]]^2)</f>
        <v>1.0000000240900275</v>
      </c>
    </row>
    <row r="33" spans="1:4" x14ac:dyDescent="0.25">
      <c r="A33">
        <v>4.6042207628488499E-2</v>
      </c>
      <c r="B33">
        <v>-0.23007284104824099</v>
      </c>
      <c r="C33">
        <v>-0.97208362817764304</v>
      </c>
      <c r="D33" s="1">
        <f>SQRT(_19[[#This Row],[Z-Axis]]^2+_19[[#This Row],[Y-Axis]]^2+_19[[#This Row],[X-Axis]]^2)</f>
        <v>0.99999998862116202</v>
      </c>
    </row>
    <row r="34" spans="1:4" x14ac:dyDescent="0.25">
      <c r="A34">
        <v>4.6187624335289001E-2</v>
      </c>
      <c r="B34">
        <v>-0.230112165212631</v>
      </c>
      <c r="C34">
        <v>-0.97206741571426403</v>
      </c>
      <c r="D34" s="1">
        <f>SQRT(_19[[#This Row],[Z-Axis]]^2+_19[[#This Row],[Y-Axis]]^2+_19[[#This Row],[X-Axis]]^2)</f>
        <v>0.99999998295699521</v>
      </c>
    </row>
    <row r="35" spans="1:4" x14ac:dyDescent="0.25">
      <c r="A35">
        <v>4.6150516718626002E-2</v>
      </c>
      <c r="B35">
        <v>-0.22995232045650499</v>
      </c>
      <c r="C35">
        <v>-0.97210705280303999</v>
      </c>
      <c r="D35" s="1">
        <f>SQRT(_19[[#This Row],[Z-Axis]]^2+_19[[#This Row],[Y-Axis]]^2+_19[[#This Row],[X-Axis]]^2)</f>
        <v>1.0000000309930694</v>
      </c>
    </row>
    <row r="36" spans="1:4" x14ac:dyDescent="0.25">
      <c r="A36">
        <v>4.6203233301639599E-2</v>
      </c>
      <c r="B36">
        <v>-0.23005639016628299</v>
      </c>
      <c r="C36">
        <v>-0.97207987308502197</v>
      </c>
      <c r="D36" s="1">
        <f>SQRT(_19[[#This Row],[Z-Axis]]^2+_19[[#This Row],[Y-Axis]]^2+_19[[#This Row],[X-Axis]]^2)</f>
        <v>0.99999998054042938</v>
      </c>
    </row>
    <row r="37" spans="1:4" x14ac:dyDescent="0.25">
      <c r="A37">
        <v>4.6226114034652703E-2</v>
      </c>
      <c r="B37">
        <v>-0.23018068075180101</v>
      </c>
      <c r="C37">
        <v>-0.97204935550689697</v>
      </c>
      <c r="D37" s="1">
        <f>SQRT(_19[[#This Row],[Z-Axis]]^2+_19[[#This Row],[Y-Axis]]^2+_19[[#This Row],[X-Axis]]^2)</f>
        <v>0.99999997447574018</v>
      </c>
    </row>
    <row r="38" spans="1:4" x14ac:dyDescent="0.25">
      <c r="A38">
        <v>4.6412318944931003E-2</v>
      </c>
      <c r="B38">
        <v>-0.23025955259799999</v>
      </c>
      <c r="C38">
        <v>-0.97202181816101096</v>
      </c>
      <c r="D38" s="1">
        <f>SQRT(_19[[#This Row],[Z-Axis]]^2+_19[[#This Row],[Y-Axis]]^2+_19[[#This Row],[X-Axis]]^2)</f>
        <v>0.99999998994675732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0F34-DD06-4916-81C6-2D415E3C592A}">
  <dimension ref="A1:D29"/>
  <sheetViews>
    <sheetView workbookViewId="0">
      <selection activeCell="F10" sqref="F10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8.9158304035663605E-2</v>
      </c>
      <c r="B2">
        <v>-4.9677260220050798E-2</v>
      </c>
      <c r="C2">
        <v>-0.99477785825729403</v>
      </c>
      <c r="D2" s="1">
        <f>SQRT(_2[[#This Row],[Z-Axis]]^2+_2[[#This Row],[Y-Axis]]^2+_2[[#This Row],[X-Axis]]^2)</f>
        <v>1.0000000103202276</v>
      </c>
    </row>
    <row r="3" spans="1:4" x14ac:dyDescent="0.25">
      <c r="A3">
        <v>8.9214719831943498E-2</v>
      </c>
      <c r="B3">
        <v>-4.9697235226631199E-2</v>
      </c>
      <c r="C3">
        <v>-0.99477177858352706</v>
      </c>
      <c r="D3" s="1">
        <f>SQRT(_2[[#This Row],[Z-Axis]]^2+_2[[#This Row],[Y-Axis]]^2+_2[[#This Row],[X-Axis]]^2)</f>
        <v>0.99999998644504839</v>
      </c>
    </row>
    <row r="4" spans="1:4" x14ac:dyDescent="0.25">
      <c r="A4">
        <v>8.9535519480705303E-2</v>
      </c>
      <c r="B4">
        <v>-4.9562040716409697E-2</v>
      </c>
      <c r="C4">
        <v>-0.99474972486496005</v>
      </c>
      <c r="D4" s="1">
        <f>SQRT(_2[[#This Row],[Z-Axis]]^2+_2[[#This Row],[Y-Axis]]^2+_2[[#This Row],[X-Axis]]^2)</f>
        <v>1.0000000101237843</v>
      </c>
    </row>
    <row r="5" spans="1:4" x14ac:dyDescent="0.25">
      <c r="A5">
        <v>8.9647069573402405E-2</v>
      </c>
      <c r="B5">
        <v>-4.9527686089277302E-2</v>
      </c>
      <c r="C5">
        <v>-0.99474138021469105</v>
      </c>
      <c r="D5" s="1">
        <f>SQRT(_2[[#This Row],[Z-Axis]]^2+_2[[#This Row],[Y-Axis]]^2+_2[[#This Row],[X-Axis]]^2)</f>
        <v>1.0000000011419425</v>
      </c>
    </row>
    <row r="6" spans="1:4" x14ac:dyDescent="0.25">
      <c r="A6">
        <v>8.9646458625793499E-2</v>
      </c>
      <c r="B6">
        <v>-4.9452062696218498E-2</v>
      </c>
      <c r="C6">
        <v>-0.99474519491195701</v>
      </c>
      <c r="D6" s="1">
        <f>SQRT(_2[[#This Row],[Z-Axis]]^2+_2[[#This Row],[Y-Axis]]^2+_2[[#This Row],[X-Axis]]^2)</f>
        <v>0.99999999842474208</v>
      </c>
    </row>
    <row r="7" spans="1:4" x14ac:dyDescent="0.25">
      <c r="A7">
        <v>8.9853689074516296E-2</v>
      </c>
      <c r="B7">
        <v>-4.9474876374006299E-2</v>
      </c>
      <c r="C7">
        <v>-0.99472534656524703</v>
      </c>
      <c r="D7" s="1">
        <f>SQRT(_2[[#This Row],[Z-Axis]]^2+_2[[#This Row],[Y-Axis]]^2+_2[[#This Row],[X-Axis]]^2)</f>
        <v>0.99999998196593676</v>
      </c>
    </row>
    <row r="8" spans="1:4" x14ac:dyDescent="0.25">
      <c r="A8">
        <v>9.0899199247360202E-2</v>
      </c>
      <c r="B8">
        <v>-4.95533309876919E-2</v>
      </c>
      <c r="C8">
        <v>-0.99462646245956399</v>
      </c>
      <c r="D8" s="1">
        <f>SQRT(_2[[#This Row],[Z-Axis]]^2+_2[[#This Row],[Y-Axis]]^2+_2[[#This Row],[X-Axis]]^2)</f>
        <v>0.99999999843030674</v>
      </c>
    </row>
    <row r="9" spans="1:4" x14ac:dyDescent="0.25">
      <c r="A9">
        <v>9.0269193053245503E-2</v>
      </c>
      <c r="B9">
        <v>-4.9178365617990501E-2</v>
      </c>
      <c r="C9">
        <v>-0.99470245838165305</v>
      </c>
      <c r="D9" s="1">
        <f>SQRT(_2[[#This Row],[Z-Axis]]^2+_2[[#This Row],[Y-Axis]]^2+_2[[#This Row],[X-Axis]]^2)</f>
        <v>1.0000000097849224</v>
      </c>
    </row>
    <row r="10" spans="1:4" x14ac:dyDescent="0.25">
      <c r="A10">
        <v>9.0092077851295499E-2</v>
      </c>
      <c r="B10">
        <v>-4.91308271884918E-2</v>
      </c>
      <c r="C10">
        <v>-0.99472087621688798</v>
      </c>
      <c r="D10" s="1">
        <f>SQRT(_2[[#This Row],[Z-Axis]]^2+_2[[#This Row],[Y-Axis]]^2+_2[[#This Row],[X-Axis]]^2)</f>
        <v>1.000000021126741</v>
      </c>
    </row>
    <row r="11" spans="1:4" x14ac:dyDescent="0.25">
      <c r="A11">
        <v>9.0201884508132907E-2</v>
      </c>
      <c r="B11">
        <v>-4.9090486019849798E-2</v>
      </c>
      <c r="C11">
        <v>-0.99471288919448797</v>
      </c>
      <c r="D11" s="1">
        <f>SQRT(_2[[#This Row],[Z-Axis]]^2+_2[[#This Row],[Y-Axis]]^2+_2[[#This Row],[X-Axis]]^2)</f>
        <v>0.9999999938580646</v>
      </c>
    </row>
    <row r="12" spans="1:4" x14ac:dyDescent="0.25">
      <c r="A12">
        <v>9.0247668325901004E-2</v>
      </c>
      <c r="B12">
        <v>-4.9035180360078798E-2</v>
      </c>
      <c r="C12">
        <v>-0.99471145868301403</v>
      </c>
      <c r="D12" s="1">
        <f>SQRT(_2[[#This Row],[Z-Axis]]^2+_2[[#This Row],[Y-Axis]]^2+_2[[#This Row],[X-Axis]]^2)</f>
        <v>0.99999998829324832</v>
      </c>
    </row>
    <row r="13" spans="1:4" x14ac:dyDescent="0.25">
      <c r="A13">
        <v>9.0006299316883101E-2</v>
      </c>
      <c r="B13">
        <v>-4.8990767449140597E-2</v>
      </c>
      <c r="C13">
        <v>-0.99473553895950295</v>
      </c>
      <c r="D13" s="1">
        <f>SQRT(_2[[#This Row],[Z-Axis]]^2+_2[[#This Row],[Y-Axis]]^2+_2[[#This Row],[X-Axis]]^2)</f>
        <v>1.0000000108405145</v>
      </c>
    </row>
    <row r="14" spans="1:4" x14ac:dyDescent="0.25">
      <c r="A14">
        <v>8.9849188923835796E-2</v>
      </c>
      <c r="B14">
        <v>-4.91953380405903E-2</v>
      </c>
      <c r="C14">
        <v>-0.99473965167999301</v>
      </c>
      <c r="D14" s="1">
        <f>SQRT(_2[[#This Row],[Z-Axis]]^2+_2[[#This Row],[Y-Axis]]^2+_2[[#This Row],[X-Axis]]^2)</f>
        <v>1.0000000163298164</v>
      </c>
    </row>
    <row r="15" spans="1:4" x14ac:dyDescent="0.25">
      <c r="A15">
        <v>8.9875936508178697E-2</v>
      </c>
      <c r="B15">
        <v>-4.9251746386289597E-2</v>
      </c>
      <c r="C15">
        <v>-0.994734406471252</v>
      </c>
      <c r="D15" s="1">
        <f>SQRT(_2[[#This Row],[Z-Axis]]^2+_2[[#This Row],[Y-Axis]]^2+_2[[#This Row],[X-Axis]]^2)</f>
        <v>0.9999999789515176</v>
      </c>
    </row>
    <row r="16" spans="1:4" x14ac:dyDescent="0.25">
      <c r="A16">
        <v>8.9896969497203799E-2</v>
      </c>
      <c r="B16">
        <v>-4.9195948988199199E-2</v>
      </c>
      <c r="C16">
        <v>-0.99473530054092396</v>
      </c>
      <c r="D16" s="1">
        <f>SQRT(_2[[#This Row],[Z-Axis]]^2+_2[[#This Row],[Y-Axis]]^2+_2[[#This Row],[X-Axis]]^2)</f>
        <v>1.0000000123319364</v>
      </c>
    </row>
    <row r="17" spans="1:4" x14ac:dyDescent="0.25">
      <c r="A17">
        <v>8.9748941361904103E-2</v>
      </c>
      <c r="B17">
        <v>-4.8963706940412501E-2</v>
      </c>
      <c r="C17">
        <v>-0.99476009607315097</v>
      </c>
      <c r="D17" s="1">
        <f>SQRT(_2[[#This Row],[Z-Axis]]^2+_2[[#This Row],[Y-Axis]]^2+_2[[#This Row],[X-Axis]]^2)</f>
        <v>0.99999998290619663</v>
      </c>
    </row>
    <row r="18" spans="1:4" x14ac:dyDescent="0.25">
      <c r="A18">
        <v>8.99665802717209E-2</v>
      </c>
      <c r="B18">
        <v>-4.8631712794303901E-2</v>
      </c>
      <c r="C18">
        <v>-0.99475675821304299</v>
      </c>
      <c r="D18" s="1">
        <f>SQRT(_2[[#This Row],[Z-Axis]]^2+_2[[#This Row],[Y-Axis]]^2+_2[[#This Row],[X-Axis]]^2)</f>
        <v>1.0000000185328088</v>
      </c>
    </row>
    <row r="19" spans="1:4" x14ac:dyDescent="0.25">
      <c r="A19">
        <v>9.0128451585769598E-2</v>
      </c>
      <c r="B19">
        <v>-4.8604957759380299E-2</v>
      </c>
      <c r="C19">
        <v>-0.99474340677261397</v>
      </c>
      <c r="D19" s="1">
        <f>SQRT(_2[[#This Row],[Z-Axis]]^2+_2[[#This Row],[Y-Axis]]^2+_2[[#This Row],[X-Axis]]^2)</f>
        <v>1.0000000125108128</v>
      </c>
    </row>
    <row r="20" spans="1:4" x14ac:dyDescent="0.25">
      <c r="A20">
        <v>9.0147435665130601E-2</v>
      </c>
      <c r="B20">
        <v>-4.8588249832391697E-2</v>
      </c>
      <c r="C20">
        <v>-0.99474251270294201</v>
      </c>
      <c r="D20" s="1">
        <f>SQRT(_2[[#This Row],[Z-Axis]]^2+_2[[#This Row],[Y-Axis]]^2+_2[[#This Row],[X-Axis]]^2)</f>
        <v>1.000000022378668</v>
      </c>
    </row>
    <row r="21" spans="1:4" x14ac:dyDescent="0.25">
      <c r="A21">
        <v>9.0051867067813901E-2</v>
      </c>
      <c r="B21">
        <v>-4.8476882278919199E-2</v>
      </c>
      <c r="C21">
        <v>-0.994756579399109</v>
      </c>
      <c r="D21" s="1">
        <f>SQRT(_2[[#This Row],[Z-Axis]]^2+_2[[#This Row],[Y-Axis]]^2+_2[[#This Row],[X-Axis]]^2)</f>
        <v>0.99999999956784957</v>
      </c>
    </row>
    <row r="22" spans="1:4" x14ac:dyDescent="0.25">
      <c r="A22">
        <v>8.99377912282944E-2</v>
      </c>
      <c r="B22">
        <v>-4.8406288027763401E-2</v>
      </c>
      <c r="C22">
        <v>-0.994770348072052</v>
      </c>
      <c r="D22" s="1">
        <f>SQRT(_2[[#This Row],[Z-Axis]]^2+_2[[#This Row],[Y-Axis]]^2+_2[[#This Row],[X-Axis]]^2)</f>
        <v>1.0000000102075213</v>
      </c>
    </row>
    <row r="23" spans="1:4" x14ac:dyDescent="0.25">
      <c r="A23">
        <v>8.9843921363353701E-2</v>
      </c>
      <c r="B23">
        <v>-4.8185668885707897E-2</v>
      </c>
      <c r="C23">
        <v>-0.99478954076767001</v>
      </c>
      <c r="D23" s="1">
        <f>SQRT(_2[[#This Row],[Z-Axis]]^2+_2[[#This Row],[Y-Axis]]^2+_2[[#This Row],[X-Axis]]^2)</f>
        <v>1.0000000096563297</v>
      </c>
    </row>
    <row r="24" spans="1:4" x14ac:dyDescent="0.25">
      <c r="A24">
        <v>8.9868418872356401E-2</v>
      </c>
      <c r="B24">
        <v>-4.8020955175161403E-2</v>
      </c>
      <c r="C24">
        <v>-0.994795262813568</v>
      </c>
      <c r="D24" s="1">
        <f>SQRT(_2[[#This Row],[Z-Axis]]^2+_2[[#This Row],[Y-Axis]]^2+_2[[#This Row],[X-Axis]]^2)</f>
        <v>0.99999997988143374</v>
      </c>
    </row>
    <row r="25" spans="1:4" x14ac:dyDescent="0.25">
      <c r="A25">
        <v>8.9788958430290194E-2</v>
      </c>
      <c r="B25">
        <v>-4.7927424311637899E-2</v>
      </c>
      <c r="C25">
        <v>-0.99480694532394398</v>
      </c>
      <c r="D25" s="1">
        <f>SQRT(_2[[#This Row],[Z-Axis]]^2+_2[[#This Row],[Y-Axis]]^2+_2[[#This Row],[X-Axis]]^2)</f>
        <v>0.99999997676095009</v>
      </c>
    </row>
    <row r="26" spans="1:4" x14ac:dyDescent="0.25">
      <c r="A26">
        <v>8.9617811143398299E-2</v>
      </c>
      <c r="B26">
        <v>-4.7894578427076298E-2</v>
      </c>
      <c r="C26">
        <v>-0.99482399225234996</v>
      </c>
      <c r="D26" s="1">
        <f>SQRT(_2[[#This Row],[Z-Axis]]^2+_2[[#This Row],[Y-Axis]]^2+_2[[#This Row],[X-Axis]]^2)</f>
        <v>1.0000000091388723</v>
      </c>
    </row>
    <row r="27" spans="1:4" x14ac:dyDescent="0.25">
      <c r="A27">
        <v>8.9663527905940996E-2</v>
      </c>
      <c r="B27">
        <v>-4.75802272558212E-2</v>
      </c>
      <c r="C27">
        <v>-0.99483495950698797</v>
      </c>
      <c r="D27" s="1">
        <f>SQRT(_2[[#This Row],[Z-Axis]]^2+_2[[#This Row],[Y-Axis]]^2+_2[[#This Row],[X-Axis]]^2)</f>
        <v>1.0000000114597627</v>
      </c>
    </row>
    <row r="28" spans="1:4" x14ac:dyDescent="0.25">
      <c r="A28">
        <v>8.9448839426040594E-2</v>
      </c>
      <c r="B28">
        <v>-4.7568004578352002E-2</v>
      </c>
      <c r="C28">
        <v>-0.99485486745834395</v>
      </c>
      <c r="D28" s="1">
        <f>SQRT(_2[[#This Row],[Z-Axis]]^2+_2[[#This Row],[Y-Axis]]^2+_2[[#This Row],[X-Axis]]^2)</f>
        <v>1.0000000086198952</v>
      </c>
    </row>
    <row r="29" spans="1:4" x14ac:dyDescent="0.25">
      <c r="A29">
        <v>9.1478340327739702E-2</v>
      </c>
      <c r="B29">
        <v>-4.9133624881506001E-2</v>
      </c>
      <c r="C29">
        <v>-0.99459421634674094</v>
      </c>
      <c r="D29" s="1">
        <f>SQRT(_2[[#This Row],[Z-Axis]]^2+_2[[#This Row],[Y-Axis]]^2+_2[[#This Row],[X-Axis]]^2)</f>
        <v>1.0000000275167507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A8E6-439E-4C86-83CD-8859C895E136}">
  <dimension ref="A1:D27"/>
  <sheetViews>
    <sheetView workbookViewId="0">
      <selection activeCell="D2" sqref="D2:D27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2.9106136411428399E-2</v>
      </c>
      <c r="B2">
        <v>-9.9816687405109406E-2</v>
      </c>
      <c r="C2">
        <v>-0.99458003044128396</v>
      </c>
      <c r="D2" s="1">
        <f>SQRT(_20[[#This Row],[Z-Axis]]^2+_20[[#This Row],[Y-Axis]]^2+_20[[#This Row],[X-Axis]]^2)</f>
        <v>0.99999998760695752</v>
      </c>
    </row>
    <row r="3" spans="1:4" x14ac:dyDescent="0.25">
      <c r="A3">
        <v>2.4456629529595399E-2</v>
      </c>
      <c r="B3">
        <v>-9.9030174314975697E-2</v>
      </c>
      <c r="C3">
        <v>-0.99478381872177102</v>
      </c>
      <c r="D3" s="1">
        <f>SQRT(_20[[#This Row],[Z-Axis]]^2+_20[[#This Row],[Y-Axis]]^2+_20[[#This Row],[X-Axis]]^2)</f>
        <v>0.99999997407173546</v>
      </c>
    </row>
    <row r="4" spans="1:4" x14ac:dyDescent="0.25">
      <c r="A4">
        <v>2.32280325144529E-2</v>
      </c>
      <c r="B4">
        <v>-9.8536670207977295E-2</v>
      </c>
      <c r="C4">
        <v>-0.99486231803893999</v>
      </c>
      <c r="D4" s="1">
        <f>SQRT(_20[[#This Row],[Z-Axis]]^2+_20[[#This Row],[Y-Axis]]^2+_20[[#This Row],[X-Axis]]^2)</f>
        <v>1.0000000243619902</v>
      </c>
    </row>
    <row r="5" spans="1:4" x14ac:dyDescent="0.25">
      <c r="A5">
        <v>2.2985266521573101E-2</v>
      </c>
      <c r="B5">
        <v>-9.8239712417125702E-2</v>
      </c>
      <c r="C5">
        <v>-0.99489730596542403</v>
      </c>
      <c r="D5" s="1">
        <f>SQRT(_20[[#This Row],[Z-Axis]]^2+_20[[#This Row],[Y-Axis]]^2+_20[[#This Row],[X-Axis]]^2)</f>
        <v>1.0000000064950629</v>
      </c>
    </row>
    <row r="6" spans="1:4" x14ac:dyDescent="0.25">
      <c r="A6">
        <v>2.3123940452933301E-2</v>
      </c>
      <c r="B6">
        <v>-9.7953498363494901E-2</v>
      </c>
      <c r="C6">
        <v>-0.99492228031158403</v>
      </c>
      <c r="D6" s="1">
        <f>SQRT(_20[[#This Row],[Z-Axis]]^2+_20[[#This Row],[Y-Axis]]^2+_20[[#This Row],[X-Axis]]^2)</f>
        <v>0.99999997416205977</v>
      </c>
    </row>
    <row r="7" spans="1:4" x14ac:dyDescent="0.25">
      <c r="A7">
        <v>2.3146873340010601E-2</v>
      </c>
      <c r="B7">
        <v>-9.7954966127872495E-2</v>
      </c>
      <c r="C7">
        <v>-0.99492162466049205</v>
      </c>
      <c r="D7" s="1">
        <f>SQRT(_20[[#This Row],[Z-Axis]]^2+_20[[#This Row],[Y-Axis]]^2+_20[[#This Row],[X-Axis]]^2)</f>
        <v>0.99999999617580204</v>
      </c>
    </row>
    <row r="8" spans="1:4" x14ac:dyDescent="0.25">
      <c r="A8">
        <v>2.3078380152583101E-2</v>
      </c>
      <c r="B8">
        <v>-9.8053000867366805E-2</v>
      </c>
      <c r="C8">
        <v>-0.99491357803344704</v>
      </c>
      <c r="D8" s="1">
        <f>SQRT(_20[[#This Row],[Z-Axis]]^2+_20[[#This Row],[Y-Axis]]^2+_20[[#This Row],[X-Axis]]^2)</f>
        <v>1.0000000151824393</v>
      </c>
    </row>
    <row r="9" spans="1:4" x14ac:dyDescent="0.25">
      <c r="A9">
        <v>2.29873415082693E-2</v>
      </c>
      <c r="B9">
        <v>-9.7976706922054305E-2</v>
      </c>
      <c r="C9">
        <v>-0.99492317438125599</v>
      </c>
      <c r="D9" s="1">
        <f>SQRT(_20[[#This Row],[Z-Axis]]^2+_20[[#This Row],[Y-Axis]]^2+_20[[#This Row],[X-Axis]]^2)</f>
        <v>0.99999998794489142</v>
      </c>
    </row>
    <row r="10" spans="1:4" x14ac:dyDescent="0.25">
      <c r="A10">
        <v>2.29620430618525E-2</v>
      </c>
      <c r="B10">
        <v>-9.7959816455841106E-2</v>
      </c>
      <c r="C10">
        <v>-0.99492543935775801</v>
      </c>
      <c r="D10" s="1">
        <f>SQRT(_20[[#This Row],[Z-Axis]]^2+_20[[#This Row],[Y-Axis]]^2+_20[[#This Row],[X-Axis]]^2)</f>
        <v>1.000000005471432</v>
      </c>
    </row>
    <row r="11" spans="1:4" x14ac:dyDescent="0.25">
      <c r="A11">
        <v>2.2910028696060201E-2</v>
      </c>
      <c r="B11">
        <v>-9.7981266677379594E-2</v>
      </c>
      <c r="C11">
        <v>-0.99492454528808605</v>
      </c>
      <c r="D11" s="1">
        <f>SQRT(_20[[#This Row],[Z-Axis]]^2+_20[[#This Row],[Y-Axis]]^2+_20[[#This Row],[X-Axis]]^2)</f>
        <v>1.0000000244256311</v>
      </c>
    </row>
    <row r="12" spans="1:4" x14ac:dyDescent="0.25">
      <c r="A12">
        <v>2.2858951240778001E-2</v>
      </c>
      <c r="B12">
        <v>-9.7897812724113506E-2</v>
      </c>
      <c r="C12">
        <v>-0.99493390321731601</v>
      </c>
      <c r="D12" s="1">
        <f>SQRT(_20[[#This Row],[Z-Axis]]^2+_20[[#This Row],[Y-Axis]]^2+_20[[#This Row],[X-Axis]]^2)</f>
        <v>0.99999999257961869</v>
      </c>
    </row>
    <row r="13" spans="1:4" x14ac:dyDescent="0.25">
      <c r="A13">
        <v>2.27096788585186E-2</v>
      </c>
      <c r="B13">
        <v>-9.8147153854370103E-2</v>
      </c>
      <c r="C13">
        <v>-0.99491274356841997</v>
      </c>
      <c r="D13" s="1">
        <f>SQRT(_20[[#This Row],[Z-Axis]]^2+_20[[#This Row],[Y-Axis]]^2+_20[[#This Row],[X-Axis]]^2)</f>
        <v>0.99999998031920534</v>
      </c>
    </row>
    <row r="14" spans="1:4" x14ac:dyDescent="0.25">
      <c r="A14">
        <v>2.2737523540854499E-2</v>
      </c>
      <c r="B14">
        <v>-9.80371683835983E-2</v>
      </c>
      <c r="C14">
        <v>-0.994922995567322</v>
      </c>
      <c r="D14" s="1">
        <f>SQRT(_20[[#This Row],[Z-Axis]]^2+_20[[#This Row],[Y-Axis]]^2+_20[[#This Row],[X-Axis]]^2)</f>
        <v>1.0000000242350489</v>
      </c>
    </row>
    <row r="15" spans="1:4" x14ac:dyDescent="0.25">
      <c r="A15">
        <v>2.28471010923386E-2</v>
      </c>
      <c r="B15">
        <v>-9.8122857511043604E-2</v>
      </c>
      <c r="C15">
        <v>-0.99491202831268299</v>
      </c>
      <c r="D15" s="1">
        <f>SQRT(_20[[#This Row],[Z-Axis]]^2+_20[[#This Row],[Y-Axis]]^2+_20[[#This Row],[X-Axis]]^2)</f>
        <v>1.0000000146378565</v>
      </c>
    </row>
    <row r="16" spans="1:4" x14ac:dyDescent="0.25">
      <c r="A16">
        <v>2.26949844509363E-2</v>
      </c>
      <c r="B16">
        <v>-9.8163783550262396E-2</v>
      </c>
      <c r="C16">
        <v>-0.99491143226623502</v>
      </c>
      <c r="D16" s="1">
        <f>SQRT(_20[[#This Row],[Z-Axis]]^2+_20[[#This Row],[Y-Axis]]^2+_20[[#This Row],[X-Axis]]^2)</f>
        <v>0.99999997438709076</v>
      </c>
    </row>
    <row r="17" spans="1:4" x14ac:dyDescent="0.25">
      <c r="A17">
        <v>2.29475647211075E-2</v>
      </c>
      <c r="B17">
        <v>-9.8069056868553203E-2</v>
      </c>
      <c r="C17">
        <v>-0.99491500854492199</v>
      </c>
      <c r="D17" s="1">
        <f>SQRT(_20[[#This Row],[Z-Axis]]^2+_20[[#This Row],[Y-Axis]]^2+_20[[#This Row],[X-Axis]]^2)</f>
        <v>1.0000000024348294</v>
      </c>
    </row>
    <row r="18" spans="1:4" x14ac:dyDescent="0.25">
      <c r="A18">
        <v>2.2918503731489199E-2</v>
      </c>
      <c r="B18">
        <v>-9.8193503916263594E-2</v>
      </c>
      <c r="C18">
        <v>-0.99490338563919101</v>
      </c>
      <c r="D18" s="1">
        <f>SQRT(_20[[#This Row],[Z-Axis]]^2+_20[[#This Row],[Y-Axis]]^2+_20[[#This Row],[X-Axis]]^2)</f>
        <v>0.9999999843904841</v>
      </c>
    </row>
    <row r="19" spans="1:4" x14ac:dyDescent="0.25">
      <c r="A19">
        <v>2.2646743804216399E-2</v>
      </c>
      <c r="B19">
        <v>-9.8220996558666201E-2</v>
      </c>
      <c r="C19">
        <v>-0.99490690231323198</v>
      </c>
      <c r="D19" s="1">
        <f>SQRT(_20[[#This Row],[Z-Axis]]^2+_20[[#This Row],[Y-Axis]]^2+_20[[#This Row],[X-Axis]]^2)</f>
        <v>0.99999999172021103</v>
      </c>
    </row>
    <row r="20" spans="1:4" x14ac:dyDescent="0.25">
      <c r="A20">
        <v>2.25904993712902E-2</v>
      </c>
      <c r="B20">
        <v>-9.8386950790882097E-2</v>
      </c>
      <c r="C20">
        <v>-0.99489176273346003</v>
      </c>
      <c r="D20" s="1">
        <f>SQRT(_20[[#This Row],[Z-Axis]]^2+_20[[#This Row],[Y-Axis]]^2+_20[[#This Row],[X-Axis]]^2)</f>
        <v>0.9999999711513311</v>
      </c>
    </row>
    <row r="21" spans="1:4" x14ac:dyDescent="0.25">
      <c r="A21">
        <v>2.2390417754650099E-2</v>
      </c>
      <c r="B21">
        <v>-9.8542287945747403E-2</v>
      </c>
      <c r="C21">
        <v>-0.99488091468811002</v>
      </c>
      <c r="D21" s="1">
        <f>SQRT(_20[[#This Row],[Z-Axis]]^2+_20[[#This Row],[Y-Axis]]^2+_20[[#This Row],[X-Axis]]^2)</f>
        <v>0.99999997386573003</v>
      </c>
    </row>
    <row r="22" spans="1:4" x14ac:dyDescent="0.25">
      <c r="A22">
        <v>2.2132048383355099E-2</v>
      </c>
      <c r="B22">
        <v>-9.8644837737083393E-2</v>
      </c>
      <c r="C22">
        <v>-0.99487656354904197</v>
      </c>
      <c r="D22" s="1">
        <f>SQRT(_20[[#This Row],[Z-Axis]]^2+_20[[#This Row],[Y-Axis]]^2+_20[[#This Row],[X-Axis]]^2)</f>
        <v>1.0000000041384847</v>
      </c>
    </row>
    <row r="23" spans="1:4" x14ac:dyDescent="0.25">
      <c r="A23">
        <v>2.2140480577945699E-2</v>
      </c>
      <c r="B23">
        <v>-9.8782815039157895E-2</v>
      </c>
      <c r="C23">
        <v>-0.99486267566680897</v>
      </c>
      <c r="D23" s="1">
        <f>SQRT(_20[[#This Row],[Z-Axis]]^2+_20[[#This Row],[Y-Axis]]^2+_20[[#This Row],[X-Axis]]^2)</f>
        <v>0.99999999443110255</v>
      </c>
    </row>
    <row r="24" spans="1:4" x14ac:dyDescent="0.25">
      <c r="A24">
        <v>2.21123192459345E-2</v>
      </c>
      <c r="B24">
        <v>-9.8835632205009502E-2</v>
      </c>
      <c r="C24">
        <v>-0.99485808610916104</v>
      </c>
      <c r="D24" s="1">
        <f>SQRT(_20[[#This Row],[Z-Axis]]^2+_20[[#This Row],[Y-Axis]]^2+_20[[#This Row],[X-Axis]]^2)</f>
        <v>1.0000000241762901</v>
      </c>
    </row>
    <row r="25" spans="1:4" x14ac:dyDescent="0.25">
      <c r="A25">
        <v>2.2190600633621198E-2</v>
      </c>
      <c r="B25">
        <v>-9.8739288747310597E-2</v>
      </c>
      <c r="C25">
        <v>-0.99486589431762695</v>
      </c>
      <c r="D25" s="1">
        <f>SQRT(_20[[#This Row],[Z-Axis]]^2+_20[[#This Row],[Y-Axis]]^2+_20[[#This Row],[X-Axis]]^2)</f>
        <v>1.0000000087876086</v>
      </c>
    </row>
    <row r="26" spans="1:4" x14ac:dyDescent="0.25">
      <c r="A26">
        <v>2.21677664667368E-2</v>
      </c>
      <c r="B26">
        <v>-9.8626755177974701E-2</v>
      </c>
      <c r="C26">
        <v>-0.99487757682800304</v>
      </c>
      <c r="D26" s="1">
        <f>SQRT(_20[[#This Row],[Z-Axis]]^2+_20[[#This Row],[Y-Axis]]^2+_20[[#This Row],[X-Axis]]^2)</f>
        <v>1.0000000197911094</v>
      </c>
    </row>
    <row r="27" spans="1:4" x14ac:dyDescent="0.25">
      <c r="A27">
        <v>2.2124234586954099E-2</v>
      </c>
      <c r="B27">
        <v>-9.8633728921413394E-2</v>
      </c>
      <c r="C27">
        <v>-0.99487781524658203</v>
      </c>
      <c r="D27" s="1">
        <f>SQRT(_20[[#This Row],[Z-Axis]]^2+_20[[#This Row],[Y-Axis]]^2+_20[[#This Row],[X-Axis]]^2)</f>
        <v>0.99999998075340657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DDE-CB35-4B25-A488-33106B81E30A}">
  <dimension ref="A1:D25"/>
  <sheetViews>
    <sheetView workbookViewId="0">
      <selection activeCell="D2" sqref="D2:D25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-8.0561093986034393E-2</v>
      </c>
      <c r="B2">
        <v>-8.4245450794696794E-2</v>
      </c>
      <c r="C2">
        <v>-0.99318307638168302</v>
      </c>
      <c r="D2" s="1">
        <f>SQRT(_21[[#This Row],[Z-Axis]]^2+_21[[#This Row],[Y-Axis]]^2+_21[[#This Row],[X-Axis]]^2)</f>
        <v>1.000000004527406</v>
      </c>
    </row>
    <row r="3" spans="1:4" x14ac:dyDescent="0.25">
      <c r="A3">
        <v>-8.1442885100841494E-2</v>
      </c>
      <c r="B3">
        <v>-8.42180326581001E-2</v>
      </c>
      <c r="C3">
        <v>-0.99311345815658603</v>
      </c>
      <c r="D3" s="1">
        <f>SQRT(_21[[#This Row],[Z-Axis]]^2+_21[[#This Row],[Y-Axis]]^2+_21[[#This Row],[X-Axis]]^2)</f>
        <v>0.99999998066504114</v>
      </c>
    </row>
    <row r="4" spans="1:4" x14ac:dyDescent="0.25">
      <c r="A4">
        <v>-8.1780739128589602E-2</v>
      </c>
      <c r="B4">
        <v>-8.4150925278663594E-2</v>
      </c>
      <c r="C4">
        <v>-0.99309140443801902</v>
      </c>
      <c r="D4" s="1">
        <f>SQRT(_21[[#This Row],[Z-Axis]]^2+_21[[#This Row],[Y-Axis]]^2+_21[[#This Row],[X-Axis]]^2)</f>
        <v>1.0000000025431752</v>
      </c>
    </row>
    <row r="5" spans="1:4" x14ac:dyDescent="0.25">
      <c r="A5">
        <v>-8.2224182784557301E-2</v>
      </c>
      <c r="B5">
        <v>-8.4212817251682295E-2</v>
      </c>
      <c r="C5">
        <v>-0.99304956197738603</v>
      </c>
      <c r="D5" s="1">
        <f>SQRT(_21[[#This Row],[Z-Axis]]^2+_21[[#This Row],[Y-Axis]]^2+_21[[#This Row],[X-Axis]]^2)</f>
        <v>1.0000000236837656</v>
      </c>
    </row>
    <row r="6" spans="1:4" x14ac:dyDescent="0.25">
      <c r="A6">
        <v>-8.2341440021991702E-2</v>
      </c>
      <c r="B6">
        <v>-8.4174104034900707E-2</v>
      </c>
      <c r="C6">
        <v>-0.99304312467575095</v>
      </c>
      <c r="D6" s="1">
        <f>SQRT(_21[[#This Row],[Z-Axis]]^2+_21[[#This Row],[Y-Axis]]^2+_21[[#This Row],[X-Axis]]^2)</f>
        <v>1.0000000200003762</v>
      </c>
    </row>
    <row r="7" spans="1:4" x14ac:dyDescent="0.25">
      <c r="A7">
        <v>-8.2501627504825606E-2</v>
      </c>
      <c r="B7">
        <v>-8.4347754716873197E-2</v>
      </c>
      <c r="C7">
        <v>-0.99301505088806197</v>
      </c>
      <c r="D7" s="1">
        <f>SQRT(_21[[#This Row],[Z-Axis]]^2+_21[[#This Row],[Y-Axis]]^2+_21[[#This Row],[X-Axis]]^2)</f>
        <v>0.9999999767784713</v>
      </c>
    </row>
    <row r="8" spans="1:4" x14ac:dyDescent="0.25">
      <c r="A8">
        <v>-8.2733720541000394E-2</v>
      </c>
      <c r="B8">
        <v>-8.4433041512966198E-2</v>
      </c>
      <c r="C8">
        <v>-0.99298852682113603</v>
      </c>
      <c r="D8" s="1">
        <f>SQRT(_21[[#This Row],[Z-Axis]]^2+_21[[#This Row],[Y-Axis]]^2+_21[[#This Row],[X-Axis]]^2)</f>
        <v>1.0000000107060483</v>
      </c>
    </row>
    <row r="9" spans="1:4" x14ac:dyDescent="0.25">
      <c r="A9">
        <v>-8.2827068865299197E-2</v>
      </c>
      <c r="B9">
        <v>-8.4590256214141804E-2</v>
      </c>
      <c r="C9">
        <v>-0.99296736717224099</v>
      </c>
      <c r="D9" s="1">
        <f>SQRT(_21[[#This Row],[Z-Axis]]^2+_21[[#This Row],[Y-Axis]]^2+_21[[#This Row],[X-Axis]]^2)</f>
        <v>1.0000000135260816</v>
      </c>
    </row>
    <row r="10" spans="1:4" x14ac:dyDescent="0.25">
      <c r="A10">
        <v>-8.2852192223071996E-2</v>
      </c>
      <c r="B10">
        <v>-8.4435559809207902E-2</v>
      </c>
      <c r="C10">
        <v>-0.99297845363616899</v>
      </c>
      <c r="D10" s="1">
        <f>SQRT(_21[[#This Row],[Z-Axis]]^2+_21[[#This Row],[Y-Axis]]^2+_21[[#This Row],[X-Axis]]^2)</f>
        <v>1.0000000294510698</v>
      </c>
    </row>
    <row r="11" spans="1:4" x14ac:dyDescent="0.25">
      <c r="A11">
        <v>-8.2942314445972401E-2</v>
      </c>
      <c r="B11">
        <v>-8.4495864808559404E-2</v>
      </c>
      <c r="C11">
        <v>-0.99296575784683205</v>
      </c>
      <c r="D11" s="1">
        <f>SQRT(_21[[#This Row],[Z-Axis]]^2+_21[[#This Row],[Y-Axis]]^2+_21[[#This Row],[X-Axis]]^2)</f>
        <v>0.99999998747586705</v>
      </c>
    </row>
    <row r="12" spans="1:4" x14ac:dyDescent="0.25">
      <c r="A12">
        <v>-8.31164941191673E-2</v>
      </c>
      <c r="B12">
        <v>-8.4690138697624207E-2</v>
      </c>
      <c r="C12">
        <v>-0.99293464422225997</v>
      </c>
      <c r="D12" s="1">
        <f>SQRT(_21[[#This Row],[Z-Axis]]^2+_21[[#This Row],[Y-Axis]]^2+_21[[#This Row],[X-Axis]]^2)</f>
        <v>0.99999998944203505</v>
      </c>
    </row>
    <row r="13" spans="1:4" x14ac:dyDescent="0.25">
      <c r="A13">
        <v>-8.3251774311065702E-2</v>
      </c>
      <c r="B13">
        <v>-8.4861665964126601E-2</v>
      </c>
      <c r="C13">
        <v>-0.99290865659713801</v>
      </c>
      <c r="D13" s="1">
        <f>SQRT(_21[[#This Row],[Z-Axis]]^2+_21[[#This Row],[Y-Axis]]^2+_21[[#This Row],[X-Axis]]^2)</f>
        <v>0.99999998031084025</v>
      </c>
    </row>
    <row r="14" spans="1:4" x14ac:dyDescent="0.25">
      <c r="A14">
        <v>-8.3235010504722595E-2</v>
      </c>
      <c r="B14">
        <v>-8.4948077797889696E-2</v>
      </c>
      <c r="C14">
        <v>-0.99290269613266002</v>
      </c>
      <c r="D14" s="1">
        <f>SQRT(_21[[#This Row],[Z-Axis]]^2+_21[[#This Row],[Y-Axis]]^2+_21[[#This Row],[X-Axis]]^2)</f>
        <v>1.0000000034413914</v>
      </c>
    </row>
    <row r="15" spans="1:4" x14ac:dyDescent="0.25">
      <c r="A15">
        <v>-8.3400689065456404E-2</v>
      </c>
      <c r="B15">
        <v>-8.4806516766548198E-2</v>
      </c>
      <c r="C15">
        <v>-0.99290090799331698</v>
      </c>
      <c r="D15" s="1">
        <f>SQRT(_21[[#This Row],[Z-Axis]]^2+_21[[#This Row],[Y-Axis]]^2+_21[[#This Row],[X-Axis]]^2)</f>
        <v>1.0000000166583103</v>
      </c>
    </row>
    <row r="16" spans="1:4" x14ac:dyDescent="0.25">
      <c r="A16">
        <v>-8.3541192114353194E-2</v>
      </c>
      <c r="B16">
        <v>-8.4674037992954199E-2</v>
      </c>
      <c r="C16">
        <v>-0.992900371551514</v>
      </c>
      <c r="D16" s="1">
        <f>SQRT(_21[[#This Row],[Z-Axis]]^2+_21[[#This Row],[Y-Axis]]^2+_21[[#This Row],[X-Axis]]^2)</f>
        <v>0.99999998565852699</v>
      </c>
    </row>
    <row r="17" spans="1:4" x14ac:dyDescent="0.25">
      <c r="A17">
        <v>-8.3745911717414898E-2</v>
      </c>
      <c r="B17">
        <v>-8.4598734974861201E-2</v>
      </c>
      <c r="C17">
        <v>-0.99288958311080899</v>
      </c>
      <c r="D17" s="1">
        <f>SQRT(_21[[#This Row],[Z-Axis]]^2+_21[[#This Row],[Y-Axis]]^2+_21[[#This Row],[X-Axis]]^2)</f>
        <v>1.0000000239693416</v>
      </c>
    </row>
    <row r="18" spans="1:4" x14ac:dyDescent="0.25">
      <c r="A18">
        <v>-8.3986707031726796E-2</v>
      </c>
      <c r="B18">
        <v>-8.4614641964435605E-2</v>
      </c>
      <c r="C18">
        <v>-0.99286788702011097</v>
      </c>
      <c r="D18" s="1">
        <f>SQRT(_21[[#This Row],[Z-Axis]]^2+_21[[#This Row],[Y-Axis]]^2+_21[[#This Row],[X-Axis]]^2)</f>
        <v>1.0000000228342911</v>
      </c>
    </row>
    <row r="19" spans="1:4" x14ac:dyDescent="0.25">
      <c r="A19">
        <v>-8.4052421152591705E-2</v>
      </c>
      <c r="B19">
        <v>-8.4712833166122395E-2</v>
      </c>
      <c r="C19">
        <v>-0.99285393953323398</v>
      </c>
      <c r="D19" s="1">
        <f>SQRT(_21[[#This Row],[Z-Axis]]^2+_21[[#This Row],[Y-Axis]]^2+_21[[#This Row],[X-Axis]]^2)</f>
        <v>1.0000000094256531</v>
      </c>
    </row>
    <row r="20" spans="1:4" x14ac:dyDescent="0.25">
      <c r="A20">
        <v>-8.3809986710548401E-2</v>
      </c>
      <c r="B20">
        <v>-8.4737613797187805E-2</v>
      </c>
      <c r="C20">
        <v>-0.99287229776382402</v>
      </c>
      <c r="D20" s="1">
        <f>SQRT(_21[[#This Row],[Z-Axis]]^2+_21[[#This Row],[Y-Axis]]^2+_21[[#This Row],[X-Axis]]^2)</f>
        <v>0.99999998836563952</v>
      </c>
    </row>
    <row r="21" spans="1:4" x14ac:dyDescent="0.25">
      <c r="A21">
        <v>-8.4013290703296703E-2</v>
      </c>
      <c r="B21">
        <v>-8.4720626473426805E-2</v>
      </c>
      <c r="C21">
        <v>-0.99285656213760398</v>
      </c>
      <c r="D21" s="1">
        <f>SQRT(_21[[#This Row],[Z-Axis]]^2+_21[[#This Row],[Y-Axis]]^2+_21[[#This Row],[X-Axis]]^2)</f>
        <v>0.99999998527227418</v>
      </c>
    </row>
    <row r="22" spans="1:4" x14ac:dyDescent="0.25">
      <c r="A22">
        <v>-8.4011338651180295E-2</v>
      </c>
      <c r="B22">
        <v>-8.4961444139480605E-2</v>
      </c>
      <c r="C22">
        <v>-0.99283617734909102</v>
      </c>
      <c r="D22" s="1">
        <f>SQRT(_21[[#This Row],[Z-Axis]]^2+_21[[#This Row],[Y-Axis]]^2+_21[[#This Row],[X-Axis]]^2)</f>
        <v>1.0000000135326925</v>
      </c>
    </row>
    <row r="23" spans="1:4" x14ac:dyDescent="0.25">
      <c r="A23">
        <v>-8.4322527050971999E-2</v>
      </c>
      <c r="B23">
        <v>-8.5089892148971599E-2</v>
      </c>
      <c r="C23">
        <v>-0.99279880523681596</v>
      </c>
      <c r="D23" s="1">
        <f>SQRT(_21[[#This Row],[Z-Axis]]^2+_21[[#This Row],[Y-Axis]]^2+_21[[#This Row],[X-Axis]]^2)</f>
        <v>1.000000022996917</v>
      </c>
    </row>
    <row r="24" spans="1:4" x14ac:dyDescent="0.25">
      <c r="A24">
        <v>-8.4358990192413302E-2</v>
      </c>
      <c r="B24">
        <v>-8.5217230021953597E-2</v>
      </c>
      <c r="C24">
        <v>-0.99278473854064897</v>
      </c>
      <c r="D24" s="1">
        <f>SQRT(_21[[#This Row],[Z-Axis]]^2+_21[[#This Row],[Y-Axis]]^2+_21[[#This Row],[X-Axis]]^2)</f>
        <v>0.99999997629906123</v>
      </c>
    </row>
    <row r="25" spans="1:4" x14ac:dyDescent="0.25">
      <c r="A25">
        <v>-8.4468409419059795E-2</v>
      </c>
      <c r="B25">
        <v>-8.528171479702E-2</v>
      </c>
      <c r="C25">
        <v>-0.99276989698410001</v>
      </c>
      <c r="D25" s="1">
        <f>SQRT(_21[[#This Row],[Z-Axis]]^2+_21[[#This Row],[Y-Axis]]^2+_21[[#This Row],[X-Axis]]^2)</f>
        <v>0.99999997571316301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E29E-CA5D-4530-B897-531DFED7B513}">
  <dimension ref="A1:D30"/>
  <sheetViews>
    <sheetView workbookViewId="0">
      <selection activeCell="D2" sqref="D2:D30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-7.5003206729888902E-2</v>
      </c>
      <c r="B2">
        <v>-0.158614531159401</v>
      </c>
      <c r="C2">
        <v>-0.98448765277862604</v>
      </c>
      <c r="D2" s="1">
        <f>SQRT(_22[[#This Row],[Z-Axis]]^2+_22[[#This Row],[Y-Axis]]^2+_22[[#This Row],[X-Axis]]^2)</f>
        <v>0.9999999944941258</v>
      </c>
    </row>
    <row r="3" spans="1:4" x14ac:dyDescent="0.25">
      <c r="A3">
        <v>-7.4997782707214397E-2</v>
      </c>
      <c r="B3">
        <v>-0.158615067601204</v>
      </c>
      <c r="C3">
        <v>-0.98448801040649403</v>
      </c>
      <c r="D3" s="1">
        <f>SQRT(_22[[#This Row],[Z-Axis]]^2+_22[[#This Row],[Y-Axis]]^2+_22[[#This Row],[X-Axis]]^2)</f>
        <v>1.0000000248576348</v>
      </c>
    </row>
    <row r="4" spans="1:4" x14ac:dyDescent="0.25">
      <c r="A4">
        <v>-7.8231595456600203E-2</v>
      </c>
      <c r="B4">
        <v>-0.15432864427566501</v>
      </c>
      <c r="C4">
        <v>-0.98491752147674605</v>
      </c>
      <c r="D4" s="1">
        <f>SQRT(_22[[#This Row],[Z-Axis]]^2+_22[[#This Row],[Y-Axis]]^2+_22[[#This Row],[X-Axis]]^2)</f>
        <v>1.000000018541773</v>
      </c>
    </row>
    <row r="5" spans="1:4" x14ac:dyDescent="0.25">
      <c r="A5">
        <v>-7.8580908477306394E-2</v>
      </c>
      <c r="B5">
        <v>-0.15436029434204099</v>
      </c>
      <c r="C5">
        <v>-0.98488473892211903</v>
      </c>
      <c r="D5" s="1">
        <f>SQRT(_22[[#This Row],[Z-Axis]]^2+_22[[#This Row],[Y-Axis]]^2+_22[[#This Row],[X-Axis]]^2)</f>
        <v>1.0000000043040853</v>
      </c>
    </row>
    <row r="6" spans="1:4" x14ac:dyDescent="0.25">
      <c r="A6">
        <v>-7.8776642680168193E-2</v>
      </c>
      <c r="B6">
        <v>-0.154401645064354</v>
      </c>
      <c r="C6">
        <v>-0.98486262559890803</v>
      </c>
      <c r="D6" s="1">
        <f>SQRT(_22[[#This Row],[Z-Axis]]^2+_22[[#This Row],[Y-Axis]]^2+_22[[#This Row],[X-Axis]]^2)</f>
        <v>1.0000000093660562</v>
      </c>
    </row>
    <row r="7" spans="1:4" x14ac:dyDescent="0.25">
      <c r="A7">
        <v>-7.9066306352615398E-2</v>
      </c>
      <c r="B7">
        <v>-0.15441983938217199</v>
      </c>
      <c r="C7">
        <v>-0.98483657836914096</v>
      </c>
      <c r="D7" s="1">
        <f>SQRT(_22[[#This Row],[Z-Axis]]^2+_22[[#This Row],[Y-Axis]]^2+_22[[#This Row],[X-Axis]]^2)</f>
        <v>1.0000000268444489</v>
      </c>
    </row>
    <row r="8" spans="1:4" x14ac:dyDescent="0.25">
      <c r="A8">
        <v>-7.9118452966213199E-2</v>
      </c>
      <c r="B8">
        <v>-0.15441086888313299</v>
      </c>
      <c r="C8">
        <v>-0.98483377695083596</v>
      </c>
      <c r="D8" s="1">
        <f>SQRT(_22[[#This Row],[Z-Axis]]^2+_22[[#This Row],[Y-Axis]]^2+_22[[#This Row],[X-Axis]]^2)</f>
        <v>1.0000000071261299</v>
      </c>
    </row>
    <row r="9" spans="1:4" x14ac:dyDescent="0.25">
      <c r="A9">
        <v>-7.9227119684219402E-2</v>
      </c>
      <c r="B9">
        <v>-0.15446108579635601</v>
      </c>
      <c r="C9">
        <v>-0.98481714725494396</v>
      </c>
      <c r="D9" s="1">
        <f>SQRT(_22[[#This Row],[Z-Axis]]^2+_22[[#This Row],[Y-Axis]]^2+_22[[#This Row],[X-Axis]]^2)</f>
        <v>0.99999998852310634</v>
      </c>
    </row>
    <row r="10" spans="1:4" x14ac:dyDescent="0.25">
      <c r="A10">
        <v>-7.9349629580974607E-2</v>
      </c>
      <c r="B10">
        <v>-0.15450748801231401</v>
      </c>
      <c r="C10">
        <v>-0.98480004072189298</v>
      </c>
      <c r="D10" s="1">
        <f>SQRT(_22[[#This Row],[Z-Axis]]^2+_22[[#This Row],[Y-Axis]]^2+_22[[#This Row],[X-Axis]]^2)</f>
        <v>1.0000000238861773</v>
      </c>
    </row>
    <row r="11" spans="1:4" x14ac:dyDescent="0.25">
      <c r="A11">
        <v>-7.9713724553584997E-2</v>
      </c>
      <c r="B11">
        <v>-0.15449984371662101</v>
      </c>
      <c r="C11">
        <v>-0.98477178812027</v>
      </c>
      <c r="D11" s="1">
        <f>SQRT(_22[[#This Row],[Z-Axis]]^2+_22[[#This Row],[Y-Axis]]^2+_22[[#This Row],[X-Axis]]^2)</f>
        <v>0.99999997713412925</v>
      </c>
    </row>
    <row r="12" spans="1:4" x14ac:dyDescent="0.25">
      <c r="A12">
        <v>-7.9997859895229298E-2</v>
      </c>
      <c r="B12">
        <v>-0.154433533549309</v>
      </c>
      <c r="C12">
        <v>-0.98475915193557695</v>
      </c>
      <c r="D12" s="1">
        <f>SQRT(_22[[#This Row],[Z-Axis]]^2+_22[[#This Row],[Y-Axis]]^2+_22[[#This Row],[X-Axis]]^2)</f>
        <v>0.99999998059660933</v>
      </c>
    </row>
    <row r="13" spans="1:4" x14ac:dyDescent="0.25">
      <c r="A13">
        <v>-8.0346904695033999E-2</v>
      </c>
      <c r="B13">
        <v>-0.154230177402496</v>
      </c>
      <c r="C13">
        <v>-0.98476260900497403</v>
      </c>
      <c r="D13" s="1">
        <f>SQRT(_22[[#This Row],[Z-Axis]]^2+_22[[#This Row],[Y-Axis]]^2+_22[[#This Row],[X-Axis]]^2)</f>
        <v>0.99999998440498061</v>
      </c>
    </row>
    <row r="14" spans="1:4" x14ac:dyDescent="0.25">
      <c r="A14">
        <v>-8.0729715526104001E-2</v>
      </c>
      <c r="B14">
        <v>-0.154037564992905</v>
      </c>
      <c r="C14">
        <v>-0.98476147651672397</v>
      </c>
      <c r="D14" s="1">
        <f>SQRT(_22[[#This Row],[Z-Axis]]^2+_22[[#This Row],[Y-Axis]]^2+_22[[#This Row],[X-Axis]]^2)</f>
        <v>1.0000000120146337</v>
      </c>
    </row>
    <row r="15" spans="1:4" x14ac:dyDescent="0.25">
      <c r="A15">
        <v>-8.0789402127265902E-2</v>
      </c>
      <c r="B15">
        <v>-0.153877824544907</v>
      </c>
      <c r="C15">
        <v>-0.98478156328201305</v>
      </c>
      <c r="D15" s="1">
        <f>SQRT(_22[[#This Row],[Z-Axis]]^2+_22[[#This Row],[Y-Axis]]^2+_22[[#This Row],[X-Axis]]^2)</f>
        <v>1.0000000198814596</v>
      </c>
    </row>
    <row r="16" spans="1:4" x14ac:dyDescent="0.25">
      <c r="A16">
        <v>-8.0901324748992906E-2</v>
      </c>
      <c r="B16">
        <v>-0.15390336513519301</v>
      </c>
      <c r="C16">
        <v>-0.98476839065551802</v>
      </c>
      <c r="D16" s="1">
        <f>SQRT(_22[[#This Row],[Z-Axis]]^2+_22[[#This Row],[Y-Axis]]^2+_22[[#This Row],[X-Axis]]^2)</f>
        <v>1.0000000266901683</v>
      </c>
    </row>
    <row r="17" spans="1:4" x14ac:dyDescent="0.25">
      <c r="A17">
        <v>-8.0976687371730804E-2</v>
      </c>
      <c r="B17">
        <v>-0.153951436281204</v>
      </c>
      <c r="C17">
        <v>-0.98475468158721902</v>
      </c>
      <c r="D17" s="1">
        <f>SQRT(_22[[#This Row],[Z-Axis]]^2+_22[[#This Row],[Y-Axis]]^2+_22[[#This Row],[X-Axis]]^2)</f>
        <v>1.0000000257693447</v>
      </c>
    </row>
    <row r="18" spans="1:4" x14ac:dyDescent="0.25">
      <c r="A18">
        <v>-8.09674263000488E-2</v>
      </c>
      <c r="B18">
        <v>-0.15375921130180401</v>
      </c>
      <c r="C18">
        <v>-0.98478543758392301</v>
      </c>
      <c r="D18" s="1">
        <f>SQRT(_22[[#This Row],[Z-Axis]]^2+_22[[#This Row],[Y-Axis]]^2+_22[[#This Row],[X-Axis]]^2)</f>
        <v>0.99999998862958261</v>
      </c>
    </row>
    <row r="19" spans="1:4" x14ac:dyDescent="0.25">
      <c r="A19">
        <v>-8.0833464860916096E-2</v>
      </c>
      <c r="B19">
        <v>-0.15372782945632901</v>
      </c>
      <c r="C19">
        <v>-0.98480135202407804</v>
      </c>
      <c r="D19" s="1">
        <f>SQRT(_22[[#This Row],[Z-Axis]]^2+_22[[#This Row],[Y-Axis]]^2+_22[[#This Row],[X-Axis]]^2)</f>
        <v>0.99999999876961354</v>
      </c>
    </row>
    <row r="20" spans="1:4" x14ac:dyDescent="0.25">
      <c r="A20">
        <v>-8.0858409404754597E-2</v>
      </c>
      <c r="B20">
        <v>-0.15370838344097101</v>
      </c>
      <c r="C20">
        <v>-0.98480236530303999</v>
      </c>
      <c r="D20" s="1">
        <f>SQRT(_22[[#This Row],[Z-Axis]]^2+_22[[#This Row],[Y-Axis]]^2+_22[[#This Row],[X-Axis]]^2)</f>
        <v>1.0000000241089826</v>
      </c>
    </row>
    <row r="21" spans="1:4" x14ac:dyDescent="0.25">
      <c r="A21">
        <v>-8.08293372392654E-2</v>
      </c>
      <c r="B21">
        <v>-0.15359328687191001</v>
      </c>
      <c r="C21">
        <v>-0.98482269048690796</v>
      </c>
      <c r="D21" s="1">
        <f>SQRT(_22[[#This Row],[Z-Axis]]^2+_22[[#This Row],[Y-Axis]]^2+_22[[#This Row],[X-Axis]]^2)</f>
        <v>1.0000000056142639</v>
      </c>
    </row>
    <row r="22" spans="1:4" x14ac:dyDescent="0.25">
      <c r="A22">
        <v>-8.0819241702556596E-2</v>
      </c>
      <c r="B22">
        <v>-0.15363267064094499</v>
      </c>
      <c r="C22">
        <v>-0.98481738567352295</v>
      </c>
      <c r="D22" s="1">
        <f>SQRT(_22[[#This Row],[Z-Axis]]^2+_22[[#This Row],[Y-Axis]]^2+_22[[#This Row],[X-Axis]]^2)</f>
        <v>1.0000000152212387</v>
      </c>
    </row>
    <row r="23" spans="1:4" x14ac:dyDescent="0.25">
      <c r="A23">
        <v>-8.0765955150127397E-2</v>
      </c>
      <c r="B23">
        <v>-0.15362387895584101</v>
      </c>
      <c r="C23">
        <v>-0.98482310771942105</v>
      </c>
      <c r="D23" s="1">
        <f>SQRT(_22[[#This Row],[Z-Axis]]^2+_22[[#This Row],[Y-Axis]]^2+_22[[#This Row],[X-Axis]]^2)</f>
        <v>0.99999999459744482</v>
      </c>
    </row>
    <row r="24" spans="1:4" x14ac:dyDescent="0.25">
      <c r="A24">
        <v>-8.0730028450489003E-2</v>
      </c>
      <c r="B24">
        <v>-0.153710901737213</v>
      </c>
      <c r="C24">
        <v>-0.98481249809265103</v>
      </c>
      <c r="D24" s="1">
        <f>SQRT(_22[[#This Row],[Z-Axis]]^2+_22[[#This Row],[Y-Axis]]^2+_22[[#This Row],[X-Axis]]^2)</f>
        <v>1.0000000176029857</v>
      </c>
    </row>
    <row r="25" spans="1:4" x14ac:dyDescent="0.25">
      <c r="A25">
        <v>-8.0995909869670896E-2</v>
      </c>
      <c r="B25">
        <v>-0.153766274452209</v>
      </c>
      <c r="C25">
        <v>-0.98478198051452603</v>
      </c>
      <c r="D25" s="1">
        <f>SQRT(_22[[#This Row],[Z-Axis]]^2+_22[[#This Row],[Y-Axis]]^2+_22[[#This Row],[X-Axis]]^2)</f>
        <v>0.99999997686031994</v>
      </c>
    </row>
    <row r="26" spans="1:4" x14ac:dyDescent="0.25">
      <c r="A26">
        <v>-8.1137575209140805E-2</v>
      </c>
      <c r="B26">
        <v>-0.153756678104401</v>
      </c>
      <c r="C26">
        <v>-0.98477184772491499</v>
      </c>
      <c r="D26" s="1">
        <f>SQRT(_22[[#This Row],[Z-Axis]]^2+_22[[#This Row],[Y-Axis]]^2+_22[[#This Row],[X-Axis]]^2)</f>
        <v>1.0000000071220312</v>
      </c>
    </row>
    <row r="27" spans="1:4" x14ac:dyDescent="0.25">
      <c r="A27">
        <v>-8.11347141861916E-2</v>
      </c>
      <c r="B27">
        <v>-0.15385384857654599</v>
      </c>
      <c r="C27">
        <v>-0.98475688695907604</v>
      </c>
      <c r="D27" s="1">
        <f>SQRT(_22[[#This Row],[Z-Axis]]^2+_22[[#This Row],[Y-Axis]]^2+_22[[#This Row],[X-Axis]]^2)</f>
        <v>0.99999998749061003</v>
      </c>
    </row>
    <row r="28" spans="1:4" x14ac:dyDescent="0.25">
      <c r="A28">
        <v>-8.1456370651721996E-2</v>
      </c>
      <c r="B28">
        <v>-0.15408220887184099</v>
      </c>
      <c r="C28">
        <v>-0.98469465970992998</v>
      </c>
      <c r="D28" s="1">
        <f>SQRT(_22[[#This Row],[Z-Axis]]^2+_22[[#This Row],[Y-Axis]]^2+_22[[#This Row],[X-Axis]]^2)</f>
        <v>1.0000000201359154</v>
      </c>
    </row>
    <row r="29" spans="1:4" x14ac:dyDescent="0.25">
      <c r="A29">
        <v>-8.1660486757755293E-2</v>
      </c>
      <c r="B29">
        <v>-0.15419384837150599</v>
      </c>
      <c r="C29">
        <v>-0.98466026782989502</v>
      </c>
      <c r="D29" s="1">
        <f>SQRT(_22[[#This Row],[Z-Axis]]^2+_22[[#This Row],[Y-Axis]]^2+_22[[#This Row],[X-Axis]]^2)</f>
        <v>1.0000000105079845</v>
      </c>
    </row>
    <row r="30" spans="1:4" x14ac:dyDescent="0.25">
      <c r="A30">
        <v>-8.0908760428428594E-2</v>
      </c>
      <c r="B30">
        <v>-0.15470424294471699</v>
      </c>
      <c r="C30">
        <v>-0.98464226722717296</v>
      </c>
      <c r="D30" s="1">
        <f>SQRT(_22[[#This Row],[Z-Axis]]^2+_22[[#This Row],[Y-Axis]]^2+_22[[#This Row],[X-Axis]]^2)</f>
        <v>1.000000012354715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FF47-88EA-4E84-AA25-2BEA73C86DC4}">
  <dimension ref="A1:D33"/>
  <sheetViews>
    <sheetView workbookViewId="0">
      <selection activeCell="D2" sqref="D2:D33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-4.4734321534633602E-2</v>
      </c>
      <c r="B2">
        <v>-0.154735133051872</v>
      </c>
      <c r="C2">
        <v>-0.98694270849227905</v>
      </c>
      <c r="D2" s="1">
        <f>SQRT(_23[[#This Row],[Z-Axis]]^2+_23[[#This Row],[Y-Axis]]^2+_23[[#This Row],[X-Axis]]^2)</f>
        <v>1.00000001538491</v>
      </c>
    </row>
    <row r="3" spans="1:4" x14ac:dyDescent="0.25">
      <c r="A3">
        <v>-4.5145552605390597E-2</v>
      </c>
      <c r="B3">
        <v>-0.15457598865032199</v>
      </c>
      <c r="C3">
        <v>-0.98694890737533603</v>
      </c>
      <c r="D3" s="1">
        <f>SQRT(_23[[#This Row],[Z-Axis]]^2+_23[[#This Row],[Y-Axis]]^2+_23[[#This Row],[X-Axis]]^2)</f>
        <v>1.0000000014783201</v>
      </c>
    </row>
    <row r="4" spans="1:4" x14ac:dyDescent="0.25">
      <c r="A4">
        <v>-4.5667849481105798E-2</v>
      </c>
      <c r="B4">
        <v>-0.15442718565464</v>
      </c>
      <c r="C4">
        <v>-0.98694819211959794</v>
      </c>
      <c r="D4" s="1">
        <f>SQRT(_23[[#This Row],[Z-Axis]]^2+_23[[#This Row],[Y-Axis]]^2+_23[[#This Row],[X-Axis]]^2)</f>
        <v>1.0000000210367921</v>
      </c>
    </row>
    <row r="5" spans="1:4" x14ac:dyDescent="0.25">
      <c r="A5">
        <v>-4.5693777501583099E-2</v>
      </c>
      <c r="B5">
        <v>-0.15420617163181299</v>
      </c>
      <c r="C5">
        <v>-0.98698151111602805</v>
      </c>
      <c r="D5" s="1">
        <f>SQRT(_23[[#This Row],[Z-Axis]]^2+_23[[#This Row],[Y-Axis]]^2+_23[[#This Row],[X-Axis]]^2)</f>
        <v>0.99999998397829115</v>
      </c>
    </row>
    <row r="6" spans="1:4" x14ac:dyDescent="0.25">
      <c r="A6">
        <v>-4.5979209244251203E-2</v>
      </c>
      <c r="B6">
        <v>-0.153943076729774</v>
      </c>
      <c r="C6">
        <v>-0.98700934648513805</v>
      </c>
      <c r="D6" s="1">
        <f>SQRT(_23[[#This Row],[Z-Axis]]^2+_23[[#This Row],[Y-Axis]]^2+_23[[#This Row],[X-Axis]]^2)</f>
        <v>1.0000000043023876</v>
      </c>
    </row>
    <row r="7" spans="1:4" x14ac:dyDescent="0.25">
      <c r="A7">
        <v>-4.6131219714879997E-2</v>
      </c>
      <c r="B7">
        <v>-0.15367107093334201</v>
      </c>
      <c r="C7">
        <v>-0.98704463243484497</v>
      </c>
      <c r="D7" s="1">
        <f>SQRT(_23[[#This Row],[Z-Axis]]^2+_23[[#This Row],[Y-Axis]]^2+_23[[#This Row],[X-Axis]]^2)</f>
        <v>0.99999999694631048</v>
      </c>
    </row>
    <row r="8" spans="1:4" x14ac:dyDescent="0.25">
      <c r="A8">
        <v>-4.6164289116859401E-2</v>
      </c>
      <c r="B8">
        <v>-0.15357796847820299</v>
      </c>
      <c r="C8">
        <v>-0.98705756664276101</v>
      </c>
      <c r="D8" s="1">
        <f>SQRT(_23[[#This Row],[Z-Axis]]^2+_23[[#This Row],[Y-Axis]]^2+_23[[#This Row],[X-Axis]]^2)</f>
        <v>0.9999999869291426</v>
      </c>
    </row>
    <row r="9" spans="1:4" x14ac:dyDescent="0.25">
      <c r="A9">
        <v>-4.6291057020425803E-2</v>
      </c>
      <c r="B9">
        <v>-0.153629586100578</v>
      </c>
      <c r="C9">
        <v>-0.98704361915588401</v>
      </c>
      <c r="D9" s="1">
        <f>SQRT(_23[[#This Row],[Z-Axis]]^2+_23[[#This Row],[Y-Axis]]^2+_23[[#This Row],[X-Axis]]^2)</f>
        <v>1.0000000089009244</v>
      </c>
    </row>
    <row r="10" spans="1:4" x14ac:dyDescent="0.25">
      <c r="A10">
        <v>-4.6381860971450799E-2</v>
      </c>
      <c r="B10">
        <v>-0.15354128181934401</v>
      </c>
      <c r="C10">
        <v>-0.98705309629440297</v>
      </c>
      <c r="D10" s="1">
        <f>SQRT(_23[[#This Row],[Z-Axis]]^2+_23[[#This Row],[Y-Axis]]^2+_23[[#This Row],[X-Axis]]^2)</f>
        <v>1.000000008577135</v>
      </c>
    </row>
    <row r="11" spans="1:4" x14ac:dyDescent="0.25">
      <c r="A11">
        <v>-4.6457279473543202E-2</v>
      </c>
      <c r="B11">
        <v>-0.153479784727097</v>
      </c>
      <c r="C11">
        <v>-0.98705911636352495</v>
      </c>
      <c r="D11" s="1">
        <f>SQRT(_23[[#This Row],[Z-Axis]]^2+_23[[#This Row],[Y-Axis]]^2+_23[[#This Row],[X-Axis]]^2)</f>
        <v>1.0000000111661507</v>
      </c>
    </row>
    <row r="12" spans="1:4" x14ac:dyDescent="0.25">
      <c r="A12">
        <v>-4.6575315296649898E-2</v>
      </c>
      <c r="B12">
        <v>-0.15341928601265001</v>
      </c>
      <c r="C12">
        <v>-0.98706293106079102</v>
      </c>
      <c r="D12" s="1">
        <f>SQRT(_23[[#This Row],[Z-Axis]]^2+_23[[#This Row],[Y-Axis]]^2+_23[[#This Row],[X-Axis]]^2)</f>
        <v>0.99999998359496656</v>
      </c>
    </row>
    <row r="13" spans="1:4" x14ac:dyDescent="0.25">
      <c r="A13">
        <v>-4.67483438551426E-2</v>
      </c>
      <c r="B13">
        <v>-0.15337923169136</v>
      </c>
      <c r="C13">
        <v>-0.98706096410751298</v>
      </c>
      <c r="D13" s="1">
        <f>SQRT(_23[[#This Row],[Z-Axis]]^2+_23[[#This Row],[Y-Axis]]^2+_23[[#This Row],[X-Axis]]^2)</f>
        <v>0.9999999716161414</v>
      </c>
    </row>
    <row r="14" spans="1:4" x14ac:dyDescent="0.25">
      <c r="A14">
        <v>-4.7201447188854197E-2</v>
      </c>
      <c r="B14">
        <v>-0.15339621901512099</v>
      </c>
      <c r="C14">
        <v>-0.98703676462173495</v>
      </c>
      <c r="D14" s="1">
        <f>SQRT(_23[[#This Row],[Z-Axis]]^2+_23[[#This Row],[Y-Axis]]^2+_23[[#This Row],[X-Axis]]^2)</f>
        <v>0.9999999756698994</v>
      </c>
    </row>
    <row r="15" spans="1:4" x14ac:dyDescent="0.25">
      <c r="A15">
        <v>-4.7271352261304897E-2</v>
      </c>
      <c r="B15">
        <v>-0.15340678393840801</v>
      </c>
      <c r="C15">
        <v>-0.98703181743621804</v>
      </c>
      <c r="D15" s="1">
        <f>SQRT(_23[[#This Row],[Z-Axis]]^2+_23[[#This Row],[Y-Axis]]^2+_23[[#This Row],[X-Axis]]^2)</f>
        <v>1.0000000153671906</v>
      </c>
    </row>
    <row r="16" spans="1:4" x14ac:dyDescent="0.25">
      <c r="A16">
        <v>-4.7742299735546098E-2</v>
      </c>
      <c r="B16">
        <v>-0.15322163701057401</v>
      </c>
      <c r="C16">
        <v>-0.98703789710998502</v>
      </c>
      <c r="D16" s="1">
        <f>SQRT(_23[[#This Row],[Z-Axis]]^2+_23[[#This Row],[Y-Axis]]^2+_23[[#This Row],[X-Axis]]^2)</f>
        <v>1.00000000378177</v>
      </c>
    </row>
    <row r="17" spans="1:4" x14ac:dyDescent="0.25">
      <c r="A17">
        <v>-4.7915559262037298E-2</v>
      </c>
      <c r="B17">
        <v>-0.15315555036067999</v>
      </c>
      <c r="C17">
        <v>-0.98703974485397306</v>
      </c>
      <c r="D17" s="1">
        <f>SQRT(_23[[#This Row],[Z-Axis]]^2+_23[[#This Row],[Y-Axis]]^2+_23[[#This Row],[X-Axis]]^2)</f>
        <v>0.9999999906735364</v>
      </c>
    </row>
    <row r="18" spans="1:4" x14ac:dyDescent="0.25">
      <c r="A18">
        <v>-4.8025682568550103E-2</v>
      </c>
      <c r="B18">
        <v>-0.153139963746071</v>
      </c>
      <c r="C18">
        <v>-0.98703682422637895</v>
      </c>
      <c r="D18" s="1">
        <f>SQRT(_23[[#This Row],[Z-Axis]]^2+_23[[#This Row],[Y-Axis]]^2+_23[[#This Row],[X-Axis]]^2)</f>
        <v>1.0000000035306094</v>
      </c>
    </row>
    <row r="19" spans="1:4" x14ac:dyDescent="0.25">
      <c r="A19">
        <v>-4.81745935976505E-2</v>
      </c>
      <c r="B19">
        <v>-0.153117194771767</v>
      </c>
      <c r="C19">
        <v>-0.98703306913375799</v>
      </c>
      <c r="D19" s="1">
        <f>SQRT(_23[[#This Row],[Z-Axis]]^2+_23[[#This Row],[Y-Axis]]^2+_23[[#This Row],[X-Axis]]^2)</f>
        <v>0.99999997318333955</v>
      </c>
    </row>
    <row r="20" spans="1:4" x14ac:dyDescent="0.25">
      <c r="A20">
        <v>-4.8193063586950302E-2</v>
      </c>
      <c r="B20">
        <v>-0.15298449993133501</v>
      </c>
      <c r="C20">
        <v>-0.98705279827117898</v>
      </c>
      <c r="D20" s="1">
        <f>SQRT(_23[[#This Row],[Z-Axis]]^2+_23[[#This Row],[Y-Axis]]^2+_23[[#This Row],[X-Axis]]^2)</f>
        <v>1.0000000275860503</v>
      </c>
    </row>
    <row r="21" spans="1:4" x14ac:dyDescent="0.25">
      <c r="A21">
        <v>-4.8380363732576398E-2</v>
      </c>
      <c r="B21">
        <v>-0.15300264954567</v>
      </c>
      <c r="C21">
        <v>-0.98704081773757901</v>
      </c>
      <c r="D21" s="1">
        <f>SQRT(_23[[#This Row],[Z-Axis]]^2+_23[[#This Row],[Y-Axis]]^2+_23[[#This Row],[X-Axis]]^2)</f>
        <v>1.0000000231214798</v>
      </c>
    </row>
    <row r="22" spans="1:4" x14ac:dyDescent="0.25">
      <c r="A22">
        <v>-4.8572972416877802E-2</v>
      </c>
      <c r="B22">
        <v>-0.15292443335056299</v>
      </c>
      <c r="C22">
        <v>-0.98704344034195002</v>
      </c>
      <c r="D22" s="1">
        <f>SQRT(_23[[#This Row],[Z-Axis]]^2+_23[[#This Row],[Y-Axis]]^2+_23[[#This Row],[X-Axis]]^2)</f>
        <v>0.999999984543537</v>
      </c>
    </row>
    <row r="23" spans="1:4" x14ac:dyDescent="0.25">
      <c r="A23">
        <v>-4.8559442162513698E-2</v>
      </c>
      <c r="B23">
        <v>-0.15299177169799799</v>
      </c>
      <c r="C23">
        <v>-0.98703366518020597</v>
      </c>
      <c r="D23" s="1">
        <f>SQRT(_23[[#This Row],[Z-Axis]]^2+_23[[#This Row],[Y-Axis]]^2+_23[[#This Row],[X-Axis]]^2)</f>
        <v>0.99999997891474868</v>
      </c>
    </row>
    <row r="24" spans="1:4" x14ac:dyDescent="0.25">
      <c r="A24">
        <v>-4.8566278070211397E-2</v>
      </c>
      <c r="B24">
        <v>-0.15295366942882499</v>
      </c>
      <c r="C24">
        <v>-0.98703926801681496</v>
      </c>
      <c r="D24" s="1">
        <f>SQRT(_23[[#This Row],[Z-Axis]]^2+_23[[#This Row],[Y-Axis]]^2+_23[[#This Row],[X-Axis]]^2)</f>
        <v>1.0000000124822526</v>
      </c>
    </row>
    <row r="25" spans="1:4" x14ac:dyDescent="0.25">
      <c r="A25">
        <v>-4.8603605479001999E-2</v>
      </c>
      <c r="B25">
        <v>-0.15291826426982899</v>
      </c>
      <c r="C25">
        <v>-0.98704290390014604</v>
      </c>
      <c r="D25" s="1">
        <f>SQRT(_23[[#This Row],[Z-Axis]]^2+_23[[#This Row],[Y-Axis]]^2+_23[[#This Row],[X-Axis]]^2)</f>
        <v>1.0000000000762443</v>
      </c>
    </row>
    <row r="26" spans="1:4" x14ac:dyDescent="0.25">
      <c r="A26">
        <v>-4.8480480909347499E-2</v>
      </c>
      <c r="B26">
        <v>-0.15279231965541801</v>
      </c>
      <c r="C26">
        <v>-0.98706847429275502</v>
      </c>
      <c r="D26" s="1">
        <f>SQRT(_23[[#This Row],[Z-Axis]]^2+_23[[#This Row],[Y-Axis]]^2+_23[[#This Row],[X-Axis]]^2)</f>
        <v>1.0000000114587559</v>
      </c>
    </row>
    <row r="27" spans="1:4" x14ac:dyDescent="0.25">
      <c r="A27">
        <v>-4.8468898981809602E-2</v>
      </c>
      <c r="B27">
        <v>-0.152544811367989</v>
      </c>
      <c r="C27">
        <v>-0.98710733652114901</v>
      </c>
      <c r="D27" s="1">
        <f>SQRT(_23[[#This Row],[Z-Axis]]^2+_23[[#This Row],[Y-Axis]]^2+_23[[#This Row],[X-Axis]]^2)</f>
        <v>1.0000000237288402</v>
      </c>
    </row>
    <row r="28" spans="1:4" x14ac:dyDescent="0.25">
      <c r="A28">
        <v>-4.8808373510837597E-2</v>
      </c>
      <c r="B28">
        <v>-0.15250003337860099</v>
      </c>
      <c r="C28">
        <v>-0.98709750175476096</v>
      </c>
      <c r="D28" s="1">
        <f>SQRT(_23[[#This Row],[Z-Axis]]^2+_23[[#This Row],[Y-Axis]]^2+_23[[#This Row],[X-Axis]]^2)</f>
        <v>0.99999999773786907</v>
      </c>
    </row>
    <row r="29" spans="1:4" x14ac:dyDescent="0.25">
      <c r="A29">
        <v>-4.90476116538048E-2</v>
      </c>
      <c r="B29">
        <v>-0.15265412628650701</v>
      </c>
      <c r="C29">
        <v>-0.98706179857253995</v>
      </c>
      <c r="D29" s="1">
        <f>SQRT(_23[[#This Row],[Z-Axis]]^2+_23[[#This Row],[Y-Axis]]^2+_23[[#This Row],[X-Axis]]^2)</f>
        <v>0.99999997234124804</v>
      </c>
    </row>
    <row r="30" spans="1:4" x14ac:dyDescent="0.25">
      <c r="A30">
        <v>-4.9207095056772197E-2</v>
      </c>
      <c r="B30">
        <v>-0.15260775387287101</v>
      </c>
      <c r="C30">
        <v>-0.98706108331680298</v>
      </c>
      <c r="D30" s="1">
        <f>SQRT(_23[[#This Row],[Z-Axis]]^2+_23[[#This Row],[Y-Axis]]^2+_23[[#This Row],[X-Axis]]^2)</f>
        <v>1.0000000234722946</v>
      </c>
    </row>
    <row r="31" spans="1:4" x14ac:dyDescent="0.25">
      <c r="A31">
        <v>-4.9136407673358903E-2</v>
      </c>
      <c r="B31">
        <v>-0.152493536472321</v>
      </c>
      <c r="C31">
        <v>-0.98708224296569802</v>
      </c>
      <c r="D31" s="1">
        <f>SQRT(_23[[#This Row],[Z-Axis]]^2+_23[[#This Row],[Y-Axis]]^2+_23[[#This Row],[X-Axis]]^2)</f>
        <v>1.0000000098015354</v>
      </c>
    </row>
    <row r="32" spans="1:4" x14ac:dyDescent="0.25">
      <c r="A32">
        <v>-4.9163393676281003E-2</v>
      </c>
      <c r="B32">
        <v>-0.152318760752678</v>
      </c>
      <c r="C32">
        <v>-0.98710787296295199</v>
      </c>
      <c r="D32" s="1">
        <f>SQRT(_23[[#This Row],[Z-Axis]]^2+_23[[#This Row],[Y-Axis]]^2+_23[[#This Row],[X-Axis]]^2)</f>
        <v>0.99999999851022192</v>
      </c>
    </row>
    <row r="33" spans="1:4" x14ac:dyDescent="0.25">
      <c r="A33">
        <v>-4.9155656248331098E-2</v>
      </c>
      <c r="B33">
        <v>-0.15215480327606201</v>
      </c>
      <c r="C33">
        <v>-0.98713356256484996</v>
      </c>
      <c r="D33" s="1">
        <f>SQRT(_23[[#This Row],[Z-Axis]]^2+_23[[#This Row],[Y-Axis]]^2+_23[[#This Row],[X-Axis]]^2)</f>
        <v>1.0000000165215768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152B-C463-4FA7-BA29-2277A8E6C983}">
  <dimension ref="A1:D28"/>
  <sheetViews>
    <sheetView workbookViewId="0">
      <selection activeCell="D2" sqref="D2:D28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-0.23271869122982</v>
      </c>
      <c r="B2">
        <v>-0.18627391755580899</v>
      </c>
      <c r="C2">
        <v>-0.95453864336013805</v>
      </c>
      <c r="D2" s="1">
        <f>SQRT(_24[[#This Row],[Z-Axis]]^2+_24[[#This Row],[Y-Axis]]^2+_24[[#This Row],[X-Axis]]^2)</f>
        <v>0.99999999163856068</v>
      </c>
    </row>
    <row r="3" spans="1:4" x14ac:dyDescent="0.25">
      <c r="A3">
        <v>-0.23294429481029499</v>
      </c>
      <c r="B3">
        <v>-0.18575955927372001</v>
      </c>
      <c r="C3">
        <v>-0.95458388328552202</v>
      </c>
      <c r="D3" s="1">
        <f>SQRT(_24[[#This Row],[Z-Axis]]^2+_24[[#This Row],[Y-Axis]]^2+_24[[#This Row],[X-Axis]]^2)</f>
        <v>1.0000000242873495</v>
      </c>
    </row>
    <row r="4" spans="1:4" x14ac:dyDescent="0.25">
      <c r="A4">
        <v>-0.233368575572968</v>
      </c>
      <c r="B4">
        <v>-0.18528860807418801</v>
      </c>
      <c r="C4">
        <v>-0.95457178354263295</v>
      </c>
      <c r="D4" s="1">
        <f>SQRT(_24[[#This Row],[Z-Axis]]^2+_24[[#This Row],[Y-Axis]]^2+_24[[#This Row],[X-Axis]]^2)</f>
        <v>1.0000000251413945</v>
      </c>
    </row>
    <row r="5" spans="1:4" x14ac:dyDescent="0.25">
      <c r="A5">
        <v>-0.23350316286087</v>
      </c>
      <c r="B5">
        <v>-0.18498815596103699</v>
      </c>
      <c r="C5">
        <v>-0.95459711551666304</v>
      </c>
      <c r="D5" s="1">
        <f>SQRT(_24[[#This Row],[Z-Axis]]^2+_24[[#This Row],[Y-Axis]]^2+_24[[#This Row],[X-Axis]]^2)</f>
        <v>0.99999999893231417</v>
      </c>
    </row>
    <row r="6" spans="1:4" x14ac:dyDescent="0.25">
      <c r="A6">
        <v>-0.23359403014183</v>
      </c>
      <c r="B6">
        <v>-0.18440619111061099</v>
      </c>
      <c r="C6">
        <v>-0.95468747615814198</v>
      </c>
      <c r="D6" s="1">
        <f>SQRT(_24[[#This Row],[Z-Axis]]^2+_24[[#This Row],[Y-Axis]]^2+_24[[#This Row],[X-Axis]]^2)</f>
        <v>0.99999999568551412</v>
      </c>
    </row>
    <row r="7" spans="1:4" x14ac:dyDescent="0.25">
      <c r="A7">
        <v>-0.23377746343612699</v>
      </c>
      <c r="B7">
        <v>-0.18411128222942399</v>
      </c>
      <c r="C7">
        <v>-0.95469951629638705</v>
      </c>
      <c r="D7" s="1">
        <f>SQRT(_24[[#This Row],[Z-Axis]]^2+_24[[#This Row],[Y-Axis]]^2+_24[[#This Row],[X-Axis]]^2)</f>
        <v>1.0000000165356737</v>
      </c>
    </row>
    <row r="8" spans="1:4" x14ac:dyDescent="0.25">
      <c r="A8">
        <v>-0.23376448452472701</v>
      </c>
      <c r="B8">
        <v>-0.18377633392810799</v>
      </c>
      <c r="C8">
        <v>-0.95476722717285201</v>
      </c>
      <c r="D8" s="1">
        <f>SQRT(_24[[#This Row],[Z-Axis]]^2+_24[[#This Row],[Y-Axis]]^2+_24[[#This Row],[X-Axis]]^2)</f>
        <v>1.0000000166102514</v>
      </c>
    </row>
    <row r="9" spans="1:4" x14ac:dyDescent="0.25">
      <c r="A9">
        <v>-0.23365887999534601</v>
      </c>
      <c r="B9">
        <v>-0.183544486761093</v>
      </c>
      <c r="C9">
        <v>-0.95483767986297596</v>
      </c>
      <c r="D9" s="1">
        <f>SQRT(_24[[#This Row],[Z-Axis]]^2+_24[[#This Row],[Y-Axis]]^2+_24[[#This Row],[X-Axis]]^2)</f>
        <v>1.0000000228535915</v>
      </c>
    </row>
    <row r="10" spans="1:4" x14ac:dyDescent="0.25">
      <c r="A10">
        <v>-0.23345786333084101</v>
      </c>
      <c r="B10">
        <v>-0.18334686756134</v>
      </c>
      <c r="C10">
        <v>-0.95492476224899303</v>
      </c>
      <c r="D10" s="1">
        <f>SQRT(_24[[#This Row],[Z-Axis]]^2+_24[[#This Row],[Y-Axis]]^2+_24[[#This Row],[X-Axis]]^2)</f>
        <v>0.99999997467592627</v>
      </c>
    </row>
    <row r="11" spans="1:4" x14ac:dyDescent="0.25">
      <c r="A11">
        <v>-0.23342454433441201</v>
      </c>
      <c r="B11">
        <v>-0.183326676487923</v>
      </c>
      <c r="C11">
        <v>-0.95493680238723799</v>
      </c>
      <c r="D11" s="1">
        <f>SQRT(_24[[#This Row],[Z-Axis]]^2+_24[[#This Row],[Y-Axis]]^2+_24[[#This Row],[X-Axis]]^2)</f>
        <v>0.99999999238169912</v>
      </c>
    </row>
    <row r="12" spans="1:4" x14ac:dyDescent="0.25">
      <c r="A12">
        <v>-0.23361024260520899</v>
      </c>
      <c r="B12">
        <v>-0.18339292705059099</v>
      </c>
      <c r="C12">
        <v>-0.95487868785858199</v>
      </c>
      <c r="D12" s="1">
        <f>SQRT(_24[[#This Row],[Z-Axis]]^2+_24[[#This Row],[Y-Axis]]^2+_24[[#This Row],[X-Axis]]^2)</f>
        <v>1.0000000098343875</v>
      </c>
    </row>
    <row r="13" spans="1:4" x14ac:dyDescent="0.25">
      <c r="A13">
        <v>-0.233473271131516</v>
      </c>
      <c r="B13">
        <v>-0.18343317508697499</v>
      </c>
      <c r="C13">
        <v>-0.95490443706512396</v>
      </c>
      <c r="D13" s="1">
        <f>SQRT(_24[[#This Row],[Z-Axis]]^2+_24[[#This Row],[Y-Axis]]^2+_24[[#This Row],[X-Axis]]^2)</f>
        <v>0.99999999099100023</v>
      </c>
    </row>
    <row r="14" spans="1:4" x14ac:dyDescent="0.25">
      <c r="A14">
        <v>-0.23362478613853499</v>
      </c>
      <c r="B14">
        <v>-0.18357796967029599</v>
      </c>
      <c r="C14">
        <v>-0.954839587211609</v>
      </c>
      <c r="D14" s="1">
        <f>SQRT(_24[[#This Row],[Z-Axis]]^2+_24[[#This Row],[Y-Axis]]^2+_24[[#This Row],[X-Axis]]^2)</f>
        <v>1.0000000244764897</v>
      </c>
    </row>
    <row r="15" spans="1:4" x14ac:dyDescent="0.25">
      <c r="A15">
        <v>-0.23373095691204099</v>
      </c>
      <c r="B15">
        <v>-0.18354015052318601</v>
      </c>
      <c r="C15">
        <v>-0.95482087135314897</v>
      </c>
      <c r="D15" s="1">
        <f>SQRT(_24[[#This Row],[Z-Axis]]^2+_24[[#This Row],[Y-Axis]]^2+_24[[#This Row],[X-Axis]]^2)</f>
        <v>1.000000021722339</v>
      </c>
    </row>
    <row r="16" spans="1:4" x14ac:dyDescent="0.25">
      <c r="A16">
        <v>-0.234007358551025</v>
      </c>
      <c r="B16">
        <v>-0.18361790478229501</v>
      </c>
      <c r="C16">
        <v>-0.95473819971084595</v>
      </c>
      <c r="D16" s="1">
        <f>SQRT(_24[[#This Row],[Z-Axis]]^2+_24[[#This Row],[Y-Axis]]^2+_24[[#This Row],[X-Axis]]^2)</f>
        <v>1.0000000043998876</v>
      </c>
    </row>
    <row r="17" spans="1:4" x14ac:dyDescent="0.25">
      <c r="A17">
        <v>-0.23398694396019001</v>
      </c>
      <c r="B17">
        <v>-0.18367867171764399</v>
      </c>
      <c r="C17">
        <v>-0.95473152399063099</v>
      </c>
      <c r="D17" s="1">
        <f>SQRT(_24[[#This Row],[Z-Axis]]^2+_24[[#This Row],[Y-Axis]]^2+_24[[#This Row],[X-Axis]]^2)</f>
        <v>1.0000000136446299</v>
      </c>
    </row>
    <row r="18" spans="1:4" x14ac:dyDescent="0.25">
      <c r="A18">
        <v>-0.234049797058105</v>
      </c>
      <c r="B18">
        <v>-0.18352665007114399</v>
      </c>
      <c r="C18">
        <v>-0.95474535226821899</v>
      </c>
      <c r="D18" s="1">
        <f>SQRT(_24[[#This Row],[Z-Axis]]^2+_24[[#This Row],[Y-Axis]]^2+_24[[#This Row],[X-Axis]]^2)</f>
        <v>1.0000000132335209</v>
      </c>
    </row>
    <row r="19" spans="1:4" x14ac:dyDescent="0.25">
      <c r="A19">
        <v>-0.23401851952076</v>
      </c>
      <c r="B19">
        <v>-0.18352408707141901</v>
      </c>
      <c r="C19">
        <v>-0.954753518104553</v>
      </c>
      <c r="D19" s="1">
        <f>SQRT(_24[[#This Row],[Z-Axis]]^2+_24[[#This Row],[Y-Axis]]^2+_24[[#This Row],[X-Axis]]^2)</f>
        <v>1.0000000191735534</v>
      </c>
    </row>
    <row r="20" spans="1:4" x14ac:dyDescent="0.25">
      <c r="A20">
        <v>-0.23410978913307201</v>
      </c>
      <c r="B20">
        <v>-0.18344479799270599</v>
      </c>
      <c r="C20">
        <v>-0.95474636554717995</v>
      </c>
      <c r="D20" s="1">
        <f>SQRT(_24[[#This Row],[Z-Axis]]^2+_24[[#This Row],[Y-Axis]]^2+_24[[#This Row],[X-Axis]]^2)</f>
        <v>1.0000000049020328</v>
      </c>
    </row>
    <row r="21" spans="1:4" x14ac:dyDescent="0.25">
      <c r="A21">
        <v>-0.23417127132415799</v>
      </c>
      <c r="B21">
        <v>-0.183525815606117</v>
      </c>
      <c r="C21">
        <v>-0.95471572875976596</v>
      </c>
      <c r="D21" s="1">
        <f>SQRT(_24[[#This Row],[Z-Axis]]^2+_24[[#This Row],[Y-Axis]]^2+_24[[#This Row],[X-Axis]]^2)</f>
        <v>1.0000000160243767</v>
      </c>
    </row>
    <row r="22" spans="1:4" x14ac:dyDescent="0.25">
      <c r="A22">
        <v>-0.234136462211609</v>
      </c>
      <c r="B22">
        <v>-0.18352997303009</v>
      </c>
      <c r="C22">
        <v>-0.95472341775894198</v>
      </c>
      <c r="D22" s="1">
        <f>SQRT(_24[[#This Row],[Z-Axis]]^2+_24[[#This Row],[Y-Axis]]^2+_24[[#This Row],[X-Axis]]^2)</f>
        <v>0.99999996917735401</v>
      </c>
    </row>
    <row r="23" spans="1:4" x14ac:dyDescent="0.25">
      <c r="A23">
        <v>-0.234013065695763</v>
      </c>
      <c r="B23">
        <v>-0.18365031480789201</v>
      </c>
      <c r="C23">
        <v>-0.95473057031631503</v>
      </c>
      <c r="D23" s="1">
        <f>SQRT(_24[[#This Row],[Z-Axis]]^2+_24[[#This Row],[Y-Axis]]^2+_24[[#This Row],[X-Axis]]^2)</f>
        <v>1.0000000074709416</v>
      </c>
    </row>
    <row r="24" spans="1:4" x14ac:dyDescent="0.25">
      <c r="A24">
        <v>-0.23387469351291701</v>
      </c>
      <c r="B24">
        <v>-0.18343816697597501</v>
      </c>
      <c r="C24">
        <v>-0.95480525493621804</v>
      </c>
      <c r="D24" s="1">
        <f>SQRT(_24[[#This Row],[Z-Axis]]^2+_24[[#This Row],[Y-Axis]]^2+_24[[#This Row],[X-Axis]]^2)</f>
        <v>1.0000000041115413</v>
      </c>
    </row>
    <row r="25" spans="1:4" x14ac:dyDescent="0.25">
      <c r="A25">
        <v>-0.23391225934028601</v>
      </c>
      <c r="B25">
        <v>-0.18329069018364</v>
      </c>
      <c r="C25">
        <v>-0.95482438802719105</v>
      </c>
      <c r="D25" s="1">
        <f>SQRT(_24[[#This Row],[Z-Axis]]^2+_24[[#This Row],[Y-Axis]]^2+_24[[#This Row],[X-Axis]]^2)</f>
        <v>1.000000017074586</v>
      </c>
    </row>
    <row r="26" spans="1:4" x14ac:dyDescent="0.25">
      <c r="A26">
        <v>-0.23398138582706501</v>
      </c>
      <c r="B26">
        <v>-0.18330748379230499</v>
      </c>
      <c r="C26">
        <v>-0.95480424165725697</v>
      </c>
      <c r="D26" s="1">
        <f>SQRT(_24[[#This Row],[Z-Axis]]^2+_24[[#This Row],[Y-Axis]]^2+_24[[#This Row],[X-Axis]]^2)</f>
        <v>1.0000000312072543</v>
      </c>
    </row>
    <row r="27" spans="1:4" x14ac:dyDescent="0.25">
      <c r="A27">
        <v>-0.23381304740905801</v>
      </c>
      <c r="B27">
        <v>-0.183276206254959</v>
      </c>
      <c r="C27">
        <v>-0.95485144853591897</v>
      </c>
      <c r="D27" s="1">
        <f>SQRT(_24[[#This Row],[Z-Axis]]^2+_24[[#This Row],[Y-Axis]]^2+_24[[#This Row],[X-Axis]]^2)</f>
        <v>0.99999999884453172</v>
      </c>
    </row>
    <row r="28" spans="1:4" x14ac:dyDescent="0.25">
      <c r="A28">
        <v>-0.23387326300144201</v>
      </c>
      <c r="B28">
        <v>-0.18323551118373901</v>
      </c>
      <c r="C28">
        <v>-0.95484453439712502</v>
      </c>
      <c r="D28" s="1">
        <f>SQRT(_24[[#This Row],[Z-Axis]]^2+_24[[#This Row],[Y-Axis]]^2+_24[[#This Row],[X-Axis]]^2)</f>
        <v>1.0000000202868851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164E-592D-433D-9B37-63BAF5FE8E97}">
  <dimension ref="A1:D26"/>
  <sheetViews>
    <sheetView workbookViewId="0">
      <selection activeCell="D2" sqref="D2:D26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-0.25370121002197299</v>
      </c>
      <c r="B2">
        <v>-0.134427830576897</v>
      </c>
      <c r="C2">
        <v>-0.95789605379104603</v>
      </c>
      <c r="D2" s="1">
        <f>SQRT(_25[[#This Row],[Z-Axis]]^2+_25[[#This Row],[Y-Axis]]^2+_25[[#This Row],[X-Axis]]^2)</f>
        <v>0.99999999773434134</v>
      </c>
    </row>
    <row r="3" spans="1:4" x14ac:dyDescent="0.25">
      <c r="A3">
        <v>-0.25508642196655301</v>
      </c>
      <c r="B3">
        <v>-0.13384719192981701</v>
      </c>
      <c r="C3">
        <v>-0.95760947465896595</v>
      </c>
      <c r="D3" s="1">
        <f>SQRT(_25[[#This Row],[Z-Axis]]^2+_25[[#This Row],[Y-Axis]]^2+_25[[#This Row],[X-Axis]]^2)</f>
        <v>1.0000000297079079</v>
      </c>
    </row>
    <row r="4" spans="1:4" x14ac:dyDescent="0.25">
      <c r="A4">
        <v>-0.255611062049866</v>
      </c>
      <c r="B4">
        <v>-0.133477702736855</v>
      </c>
      <c r="C4">
        <v>-0.95752114057540905</v>
      </c>
      <c r="D4" s="1">
        <f>SQRT(_25[[#This Row],[Z-Axis]]^2+_25[[#This Row],[Y-Axis]]^2+_25[[#This Row],[X-Axis]]^2)</f>
        <v>1.0000000234095001</v>
      </c>
    </row>
    <row r="5" spans="1:4" x14ac:dyDescent="0.25">
      <c r="A5">
        <v>-0.256050825119019</v>
      </c>
      <c r="B5">
        <v>-0.133249446749687</v>
      </c>
      <c r="C5">
        <v>-0.95743542909622203</v>
      </c>
      <c r="D5" s="1">
        <f>SQRT(_25[[#This Row],[Z-Axis]]^2+_25[[#This Row],[Y-Axis]]^2+_25[[#This Row],[X-Axis]]^2)</f>
        <v>1.0000000204959474</v>
      </c>
    </row>
    <row r="6" spans="1:4" x14ac:dyDescent="0.25">
      <c r="A6">
        <v>-0.256458580493927</v>
      </c>
      <c r="B6">
        <v>-0.13310968875884999</v>
      </c>
      <c r="C6">
        <v>-0.95734572410583496</v>
      </c>
      <c r="D6" s="1">
        <f>SQRT(_25[[#This Row],[Z-Axis]]^2+_25[[#This Row],[Y-Axis]]^2+_25[[#This Row],[X-Axis]]^2)</f>
        <v>1.0000000141070817</v>
      </c>
    </row>
    <row r="7" spans="1:4" x14ac:dyDescent="0.25">
      <c r="A7">
        <v>-0.25661832094192499</v>
      </c>
      <c r="B7">
        <v>-0.13308010995388</v>
      </c>
      <c r="C7">
        <v>-0.95730704069137595</v>
      </c>
      <c r="D7" s="1">
        <f>SQRT(_25[[#This Row],[Z-Axis]]^2+_25[[#This Row],[Y-Axis]]^2+_25[[#This Row],[X-Axis]]^2)</f>
        <v>1.0000000242328344</v>
      </c>
    </row>
    <row r="8" spans="1:4" x14ac:dyDescent="0.25">
      <c r="A8">
        <v>-0.25704699754714999</v>
      </c>
      <c r="B8">
        <v>-0.133127257227898</v>
      </c>
      <c r="C8">
        <v>-0.95718544721603405</v>
      </c>
      <c r="D8" s="1">
        <f>SQRT(_25[[#This Row],[Z-Axis]]^2+_25[[#This Row],[Y-Axis]]^2+_25[[#This Row],[X-Axis]]^2)</f>
        <v>1.0000000029635931</v>
      </c>
    </row>
    <row r="9" spans="1:4" x14ac:dyDescent="0.25">
      <c r="A9">
        <v>-0.257288128137588</v>
      </c>
      <c r="B9">
        <v>-0.13323327898979201</v>
      </c>
      <c r="C9">
        <v>-0.95710587501525901</v>
      </c>
      <c r="D9" s="1">
        <f>SQRT(_25[[#This Row],[Z-Axis]]^2+_25[[#This Row],[Y-Axis]]^2+_25[[#This Row],[X-Axis]]^2)</f>
        <v>0.99999997174981969</v>
      </c>
    </row>
    <row r="10" spans="1:4" x14ac:dyDescent="0.25">
      <c r="A10">
        <v>-0.25753906369209301</v>
      </c>
      <c r="B10">
        <v>-0.13317164778709401</v>
      </c>
      <c r="C10">
        <v>-0.95704698562622104</v>
      </c>
      <c r="D10" s="1">
        <f>SQRT(_25[[#This Row],[Z-Axis]]^2+_25[[#This Row],[Y-Axis]]^2+_25[[#This Row],[X-Axis]]^2)</f>
        <v>0.99999999489898295</v>
      </c>
    </row>
    <row r="11" spans="1:4" x14ac:dyDescent="0.25">
      <c r="A11">
        <v>-0.25757929682731601</v>
      </c>
      <c r="B11">
        <v>-0.133166968822479</v>
      </c>
      <c r="C11">
        <v>-0.957036852836609</v>
      </c>
      <c r="D11" s="1">
        <f>SQRT(_25[[#This Row],[Z-Axis]]^2+_25[[#This Row],[Y-Axis]]^2+_25[[#This Row],[X-Axis]]^2)</f>
        <v>1.0000000367134108</v>
      </c>
    </row>
    <row r="12" spans="1:4" x14ac:dyDescent="0.25">
      <c r="A12">
        <v>-0.2574602663517</v>
      </c>
      <c r="B12">
        <v>-0.133152469992638</v>
      </c>
      <c r="C12">
        <v>-0.95707082748413097</v>
      </c>
      <c r="D12" s="1">
        <f>SQRT(_25[[#This Row],[Z-Axis]]^2+_25[[#This Row],[Y-Axis]]^2+_25[[#This Row],[X-Axis]]^2)</f>
        <v>0.99999996891809351</v>
      </c>
    </row>
    <row r="13" spans="1:4" x14ac:dyDescent="0.25">
      <c r="A13">
        <v>-0.25748726725578303</v>
      </c>
      <c r="B13">
        <v>-0.13320255279540999</v>
      </c>
      <c r="C13">
        <v>-0.95705664157867398</v>
      </c>
      <c r="D13" s="1">
        <f>SQRT(_25[[#This Row],[Z-Axis]]^2+_25[[#This Row],[Y-Axis]]^2+_25[[#This Row],[X-Axis]]^2)</f>
        <v>1.0000000140299576</v>
      </c>
    </row>
    <row r="14" spans="1:4" x14ac:dyDescent="0.25">
      <c r="A14">
        <v>-0.25770470499992398</v>
      </c>
      <c r="B14">
        <v>-0.133205115795136</v>
      </c>
      <c r="C14">
        <v>-0.95699775218963601</v>
      </c>
      <c r="D14" s="1">
        <f>SQRT(_25[[#This Row],[Z-Axis]]^2+_25[[#This Row],[Y-Axis]]^2+_25[[#This Row],[X-Axis]]^2)</f>
        <v>1.0000000077745546</v>
      </c>
    </row>
    <row r="15" spans="1:4" x14ac:dyDescent="0.25">
      <c r="A15">
        <v>-0.25771343708038302</v>
      </c>
      <c r="B15">
        <v>-0.133121892809868</v>
      </c>
      <c r="C15">
        <v>-0.95700699090957597</v>
      </c>
      <c r="D15" s="1">
        <f>SQRT(_25[[#This Row],[Z-Axis]]^2+_25[[#This Row],[Y-Axis]]^2+_25[[#This Row],[X-Axis]]^2)</f>
        <v>1.0000000173234336</v>
      </c>
    </row>
    <row r="16" spans="1:4" x14ac:dyDescent="0.25">
      <c r="A16">
        <v>-0.25778999924659701</v>
      </c>
      <c r="B16">
        <v>-0.13303653895855</v>
      </c>
      <c r="C16">
        <v>-0.95699822902679399</v>
      </c>
      <c r="D16" s="1">
        <f>SQRT(_25[[#This Row],[Z-Axis]]^2+_25[[#This Row],[Y-Axis]]^2+_25[[#This Row],[X-Axis]]^2)</f>
        <v>1.000000007385025</v>
      </c>
    </row>
    <row r="17" spans="1:4" x14ac:dyDescent="0.25">
      <c r="A17">
        <v>-0.25774675607681302</v>
      </c>
      <c r="B17">
        <v>-0.132934540510178</v>
      </c>
      <c r="C17">
        <v>-0.95702403783798196</v>
      </c>
      <c r="D17" s="1">
        <f>SQRT(_25[[#This Row],[Z-Axis]]^2+_25[[#This Row],[Y-Axis]]^2+_25[[#This Row],[X-Axis]]^2)</f>
        <v>0.99999999566424369</v>
      </c>
    </row>
    <row r="18" spans="1:4" x14ac:dyDescent="0.25">
      <c r="A18">
        <v>-0.257654309272766</v>
      </c>
      <c r="B18">
        <v>-0.13303379714489</v>
      </c>
      <c r="C18">
        <v>-0.95703512430190996</v>
      </c>
      <c r="D18" s="1">
        <f>SQRT(_25[[#This Row],[Z-Axis]]^2+_25[[#This Row],[Y-Axis]]^2+_25[[#This Row],[X-Axis]]^2)</f>
        <v>0.99999998170859283</v>
      </c>
    </row>
    <row r="19" spans="1:4" x14ac:dyDescent="0.25">
      <c r="A19">
        <v>-0.25738504528999301</v>
      </c>
      <c r="B19">
        <v>-0.133087188005447</v>
      </c>
      <c r="C19">
        <v>-0.95710015296936002</v>
      </c>
      <c r="D19" s="1">
        <f>SQRT(_25[[#This Row],[Z-Axis]]^2+_25[[#This Row],[Y-Axis]]^2+_25[[#This Row],[X-Axis]]^2)</f>
        <v>0.99999998198205053</v>
      </c>
    </row>
    <row r="20" spans="1:4" x14ac:dyDescent="0.25">
      <c r="A20">
        <v>-0.25715824961662298</v>
      </c>
      <c r="B20">
        <v>-0.13299959897995001</v>
      </c>
      <c r="C20">
        <v>-0.95717328786849998</v>
      </c>
      <c r="D20" s="1">
        <f>SQRT(_25[[#This Row],[Z-Axis]]^2+_25[[#This Row],[Y-Axis]]^2+_25[[#This Row],[X-Axis]]^2)</f>
        <v>0.99999998084185338</v>
      </c>
    </row>
    <row r="21" spans="1:4" x14ac:dyDescent="0.25">
      <c r="A21">
        <v>-0.25704720616340598</v>
      </c>
      <c r="B21">
        <v>-0.132786199450493</v>
      </c>
      <c r="C21">
        <v>-0.95723277330398604</v>
      </c>
      <c r="D21" s="1">
        <f>SQRT(_25[[#This Row],[Z-Axis]]^2+_25[[#This Row],[Y-Axis]]^2+_25[[#This Row],[X-Axis]]^2)</f>
        <v>1.0000000116240795</v>
      </c>
    </row>
    <row r="22" spans="1:4" x14ac:dyDescent="0.25">
      <c r="A22">
        <v>-0.25708106160163902</v>
      </c>
      <c r="B22">
        <v>-0.132790386676788</v>
      </c>
      <c r="C22">
        <v>-0.95722311735153198</v>
      </c>
      <c r="D22" s="1">
        <f>SQRT(_25[[#This Row],[Z-Axis]]^2+_25[[#This Row],[Y-Axis]]^2+_25[[#This Row],[X-Axis]]^2)</f>
        <v>1.0000000277100902</v>
      </c>
    </row>
    <row r="23" spans="1:4" x14ac:dyDescent="0.25">
      <c r="A23">
        <v>-0.25699988007545499</v>
      </c>
      <c r="B23">
        <v>-0.132643178105354</v>
      </c>
      <c r="C23">
        <v>-0.95726531744003296</v>
      </c>
      <c r="D23" s="1">
        <f>SQRT(_25[[#This Row],[Z-Axis]]^2+_25[[#This Row],[Y-Axis]]^2+_25[[#This Row],[X-Axis]]^2)</f>
        <v>1.0000000195151268</v>
      </c>
    </row>
    <row r="24" spans="1:4" x14ac:dyDescent="0.25">
      <c r="A24">
        <v>-0.25719636678695701</v>
      </c>
      <c r="B24">
        <v>-0.13260243833065</v>
      </c>
      <c r="C24">
        <v>-0.95721817016601596</v>
      </c>
      <c r="D24" s="1">
        <f>SQRT(_25[[#This Row],[Z-Axis]]^2+_25[[#This Row],[Y-Axis]]^2+_25[[#This Row],[X-Axis]]^2)</f>
        <v>1.0000000015178103</v>
      </c>
    </row>
    <row r="25" spans="1:4" x14ac:dyDescent="0.25">
      <c r="A25">
        <v>-0.258123189210892</v>
      </c>
      <c r="B25">
        <v>-0.13215813040733301</v>
      </c>
      <c r="C25">
        <v>-0.95703011751174905</v>
      </c>
      <c r="D25" s="1">
        <f>SQRT(_25[[#This Row],[Z-Axis]]^2+_25[[#This Row],[Y-Axis]]^2+_25[[#This Row],[X-Axis]]^2)</f>
        <v>0.99999999903285786</v>
      </c>
    </row>
    <row r="26" spans="1:4" x14ac:dyDescent="0.25">
      <c r="A26">
        <v>-0.25869444012641901</v>
      </c>
      <c r="B26">
        <v>-0.134574964642525</v>
      </c>
      <c r="C26">
        <v>-0.95653897523880005</v>
      </c>
      <c r="D26" s="1">
        <f>SQRT(_25[[#This Row],[Z-Axis]]^2+_25[[#This Row],[Y-Axis]]^2+_25[[#This Row],[X-Axis]]^2)</f>
        <v>1.0000000228058756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D271-C58B-4AC2-954B-66E3FFA39FAA}">
  <dimension ref="A1:D35"/>
  <sheetViews>
    <sheetView topLeftCell="A6" workbookViewId="0">
      <selection activeCell="D2" sqref="D2:D35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5.1605114713311204E-3</v>
      </c>
      <c r="B2">
        <v>5.9034410864114803E-2</v>
      </c>
      <c r="C2">
        <v>-0.99824261665344205</v>
      </c>
      <c r="D2" s="1">
        <f>SQRT(_26[[#This Row],[Z-Axis]]^2+_26[[#This Row],[Y-Axis]]^2+_26[[#This Row],[X-Axis]]^2)</f>
        <v>1.0000000071239148</v>
      </c>
    </row>
    <row r="3" spans="1:4" x14ac:dyDescent="0.25">
      <c r="A3">
        <v>1.7919717356562599E-3</v>
      </c>
      <c r="B3">
        <v>5.9833817183971398E-2</v>
      </c>
      <c r="C3">
        <v>-0.99820673465728804</v>
      </c>
      <c r="D3" s="1">
        <f>SQRT(_26[[#This Row],[Z-Axis]]^2+_26[[#This Row],[Y-Axis]]^2+_26[[#This Row],[X-Axis]]^2)</f>
        <v>0.99999999097833581</v>
      </c>
    </row>
    <row r="4" spans="1:4" x14ac:dyDescent="0.25">
      <c r="A4">
        <v>1.12597527913749E-3</v>
      </c>
      <c r="B4">
        <v>6.0336735099554097E-2</v>
      </c>
      <c r="C4">
        <v>-0.99817746877670299</v>
      </c>
      <c r="D4" s="1">
        <f>SQRT(_26[[#This Row],[Z-Axis]]^2+_26[[#This Row],[Y-Axis]]^2+_26[[#This Row],[X-Axis]]^2)</f>
        <v>1.0000000242981342</v>
      </c>
    </row>
    <row r="5" spans="1:4" x14ac:dyDescent="0.25">
      <c r="A5">
        <v>1.1209890944883199E-3</v>
      </c>
      <c r="B5">
        <v>6.02972134947777E-2</v>
      </c>
      <c r="C5">
        <v>-0.99817985296249401</v>
      </c>
      <c r="D5" s="1">
        <f>SQRT(_26[[#This Row],[Z-Axis]]^2+_26[[#This Row],[Y-Axis]]^2+_26[[#This Row],[X-Axis]]^2)</f>
        <v>1.0000000147160055</v>
      </c>
    </row>
    <row r="6" spans="1:4" x14ac:dyDescent="0.25">
      <c r="A6">
        <v>7.9133786493912296E-4</v>
      </c>
      <c r="B6">
        <v>6.0423072427511201E-2</v>
      </c>
      <c r="C6">
        <v>-0.99817252159118597</v>
      </c>
      <c r="D6" s="1">
        <f>SQRT(_26[[#This Row],[Z-Axis]]^2+_26[[#This Row],[Y-Axis]]^2+_26[[#This Row],[X-Axis]]^2)</f>
        <v>0.99999997837845145</v>
      </c>
    </row>
    <row r="7" spans="1:4" x14ac:dyDescent="0.25">
      <c r="A7">
        <v>7.24801153410226E-4</v>
      </c>
      <c r="B7">
        <v>6.0607999563217198E-2</v>
      </c>
      <c r="C7">
        <v>-0.99816137552261397</v>
      </c>
      <c r="D7" s="1">
        <f>SQRT(_26[[#This Row],[Z-Axis]]^2+_26[[#This Row],[Y-Axis]]^2+_26[[#This Row],[X-Axis]]^2)</f>
        <v>0.99999999326648181</v>
      </c>
    </row>
    <row r="8" spans="1:4" x14ac:dyDescent="0.25">
      <c r="A8">
        <v>5.7557551190257105E-4</v>
      </c>
      <c r="B8">
        <v>6.0810286551713902E-2</v>
      </c>
      <c r="C8">
        <v>-0.99814915657043501</v>
      </c>
      <c r="D8" s="1">
        <f>SQRT(_26[[#This Row],[Z-Axis]]^2+_26[[#This Row],[Y-Axis]]^2+_26[[#This Row],[X-Axis]]^2)</f>
        <v>0.99999998049997096</v>
      </c>
    </row>
    <row r="9" spans="1:4" x14ac:dyDescent="0.25">
      <c r="A9">
        <v>2.6064834673888998E-4</v>
      </c>
      <c r="B9">
        <v>6.0936402529478101E-2</v>
      </c>
      <c r="C9">
        <v>-0.99814164638519298</v>
      </c>
      <c r="D9" s="1">
        <f>SQRT(_26[[#This Row],[Z-Axis]]^2+_26[[#This Row],[Y-Axis]]^2+_26[[#This Row],[X-Axis]]^2)</f>
        <v>1.0000000296696689</v>
      </c>
    </row>
    <row r="10" spans="1:4" x14ac:dyDescent="0.25">
      <c r="A10">
        <v>1.6452069394290401E-4</v>
      </c>
      <c r="B10">
        <v>6.1025433242321001E-2</v>
      </c>
      <c r="C10">
        <v>-0.99813622236251798</v>
      </c>
      <c r="D10" s="1">
        <f>SQRT(_26[[#This Row],[Z-Axis]]^2+_26[[#This Row],[Y-Axis]]^2+_26[[#This Row],[X-Axis]]^2)</f>
        <v>1.0000000244807945</v>
      </c>
    </row>
    <row r="11" spans="1:4" x14ac:dyDescent="0.25">
      <c r="A11">
        <v>1.6640135436318801E-4</v>
      </c>
      <c r="B11">
        <v>6.1082731932401699E-2</v>
      </c>
      <c r="C11">
        <v>-0.99813270568847701</v>
      </c>
      <c r="D11" s="1">
        <f>SQRT(_26[[#This Row],[Z-Axis]]^2+_26[[#This Row],[Y-Axis]]^2+_26[[#This Row],[X-Axis]]^2)</f>
        <v>1.0000000129973681</v>
      </c>
    </row>
    <row r="12" spans="1:4" x14ac:dyDescent="0.25">
      <c r="A12">
        <v>9.0019830167875608E-6</v>
      </c>
      <c r="B12">
        <v>6.1159059405326802E-2</v>
      </c>
      <c r="C12">
        <v>-0.99812805652618397</v>
      </c>
      <c r="D12" s="1">
        <f>SQRT(_26[[#This Row],[Z-Axis]]^2+_26[[#This Row],[Y-Axis]]^2+_26[[#This Row],[X-Axis]]^2)</f>
        <v>1.0000000239265583</v>
      </c>
    </row>
    <row r="13" spans="1:4" x14ac:dyDescent="0.25">
      <c r="A13">
        <v>-2.38365668337792E-4</v>
      </c>
      <c r="B13">
        <v>6.1221096664667102E-2</v>
      </c>
      <c r="C13">
        <v>-0.99812418222427401</v>
      </c>
      <c r="D13" s="1">
        <f>SQRT(_26[[#This Row],[Z-Axis]]^2+_26[[#This Row],[Y-Axis]]^2+_26[[#This Row],[X-Axis]]^2)</f>
        <v>0.99999998131794587</v>
      </c>
    </row>
    <row r="14" spans="1:4" x14ac:dyDescent="0.25">
      <c r="A14">
        <v>-3.0368939042091402E-4</v>
      </c>
      <c r="B14">
        <v>6.1291478574275998E-2</v>
      </c>
      <c r="C14">
        <v>-0.99811989068984996</v>
      </c>
      <c r="D14" s="1">
        <f>SQRT(_26[[#This Row],[Z-Axis]]^2+_26[[#This Row],[Y-Axis]]^2+_26[[#This Row],[X-Axis]]^2)</f>
        <v>1.000000026881892</v>
      </c>
    </row>
    <row r="15" spans="1:4" x14ac:dyDescent="0.25">
      <c r="A15">
        <v>-3.8427620893344299E-4</v>
      </c>
      <c r="B15">
        <v>6.1553400009870501E-2</v>
      </c>
      <c r="C15">
        <v>-0.99810373783111594</v>
      </c>
      <c r="D15" s="1">
        <f>SQRT(_26[[#This Row],[Z-Axis]]^2+_26[[#This Row],[Y-Axis]]^2+_26[[#This Row],[X-Axis]]^2)</f>
        <v>1.0000000200967123</v>
      </c>
    </row>
    <row r="16" spans="1:4" x14ac:dyDescent="0.25">
      <c r="A16">
        <v>-5.1492574857547901E-4</v>
      </c>
      <c r="B16">
        <v>6.1709169298410402E-2</v>
      </c>
      <c r="C16">
        <v>-0.998094022274017</v>
      </c>
      <c r="D16" s="1">
        <f>SQRT(_26[[#This Row],[Z-Axis]]^2+_26[[#This Row],[Y-Axis]]^2+_26[[#This Row],[X-Axis]]^2)</f>
        <v>0.99999998201157603</v>
      </c>
    </row>
    <row r="17" spans="1:4" x14ac:dyDescent="0.25">
      <c r="A17">
        <v>-7.2602083673700701E-4</v>
      </c>
      <c r="B17">
        <v>6.1756171286106103E-2</v>
      </c>
      <c r="C17">
        <v>-0.99809098243713401</v>
      </c>
      <c r="D17" s="1">
        <f>SQRT(_26[[#This Row],[Z-Axis]]^2+_26[[#This Row],[Y-Axis]]^2+_26[[#This Row],[X-Axis]]^2)</f>
        <v>0.99999998051024863</v>
      </c>
    </row>
    <row r="18" spans="1:4" x14ac:dyDescent="0.25">
      <c r="A18">
        <v>-8.5366016719490301E-4</v>
      </c>
      <c r="B18">
        <v>6.1947580426931402E-2</v>
      </c>
      <c r="C18">
        <v>-0.99807906150817904</v>
      </c>
      <c r="D18" s="1">
        <f>SQRT(_26[[#This Row],[Z-Axis]]^2+_26[[#This Row],[Y-Axis]]^2+_26[[#This Row],[X-Axis]]^2)</f>
        <v>1.0000000222387395</v>
      </c>
    </row>
    <row r="19" spans="1:4" x14ac:dyDescent="0.25">
      <c r="A19">
        <v>-7.4144167592749E-4</v>
      </c>
      <c r="B19">
        <v>6.1975762248039197E-2</v>
      </c>
      <c r="C19">
        <v>-0.998077392578125</v>
      </c>
      <c r="D19" s="1">
        <f>SQRT(_26[[#This Row],[Z-Axis]]^2+_26[[#This Row],[Y-Axis]]^2+_26[[#This Row],[X-Axis]]^2)</f>
        <v>1.0000000132087663</v>
      </c>
    </row>
    <row r="20" spans="1:4" x14ac:dyDescent="0.25">
      <c r="A20">
        <v>-8.2897127140313398E-4</v>
      </c>
      <c r="B20">
        <v>6.18242546916008E-2</v>
      </c>
      <c r="C20">
        <v>-0.99808669090270996</v>
      </c>
      <c r="D20" s="1">
        <f>SQRT(_26[[#This Row],[Z-Axis]]^2+_26[[#This Row],[Y-Axis]]^2+_26[[#This Row],[X-Axis]]^2)</f>
        <v>0.999999984109331</v>
      </c>
    </row>
    <row r="21" spans="1:4" x14ac:dyDescent="0.25">
      <c r="A21">
        <v>-8.7338295998051795E-4</v>
      </c>
      <c r="B21">
        <v>6.1696134507656097E-2</v>
      </c>
      <c r="C21">
        <v>-0.99809461832046498</v>
      </c>
      <c r="D21" s="1">
        <f>SQRT(_26[[#This Row],[Z-Axis]]^2+_26[[#This Row],[Y-Axis]]^2+_26[[#This Row],[X-Axis]]^2)</f>
        <v>1.0000000214656277</v>
      </c>
    </row>
    <row r="22" spans="1:4" x14ac:dyDescent="0.25">
      <c r="A22">
        <v>-9.7198964795097698E-4</v>
      </c>
      <c r="B22">
        <v>6.1773564666509601E-2</v>
      </c>
      <c r="C22">
        <v>-0.99808973073959395</v>
      </c>
      <c r="D22" s="1">
        <f>SQRT(_26[[#This Row],[Z-Axis]]^2+_26[[#This Row],[Y-Axis]]^2+_26[[#This Row],[X-Axis]]^2)</f>
        <v>1.0000000143316592</v>
      </c>
    </row>
    <row r="23" spans="1:4" x14ac:dyDescent="0.25">
      <c r="A23">
        <v>-9.0776383876800505E-4</v>
      </c>
      <c r="B23">
        <v>6.1911817640066202E-2</v>
      </c>
      <c r="C23">
        <v>-0.99808120727539096</v>
      </c>
      <c r="D23" s="1">
        <f>SQRT(_26[[#This Row],[Z-Axis]]^2+_26[[#This Row],[Y-Axis]]^2+_26[[#This Row],[X-Axis]]^2)</f>
        <v>0.99999999675749285</v>
      </c>
    </row>
    <row r="24" spans="1:4" x14ac:dyDescent="0.25">
      <c r="A24">
        <v>-8.9766521705314495E-4</v>
      </c>
      <c r="B24">
        <v>6.1984721571206998E-2</v>
      </c>
      <c r="C24">
        <v>-0.99807667732238803</v>
      </c>
      <c r="D24" s="1">
        <f>SQRT(_26[[#This Row],[Z-Axis]]^2+_26[[#This Row],[Y-Axis]]^2+_26[[#This Row],[X-Axis]]^2)</f>
        <v>0.99999998266299994</v>
      </c>
    </row>
    <row r="25" spans="1:4" x14ac:dyDescent="0.25">
      <c r="A25">
        <v>-1.04243296664208E-3</v>
      </c>
      <c r="B25">
        <v>6.1933305114507703E-2</v>
      </c>
      <c r="C25">
        <v>-0.99807971715927102</v>
      </c>
      <c r="D25" s="1">
        <f>SQRT(_26[[#This Row],[Z-Axis]]^2+_26[[#This Row],[Y-Axis]]^2+_26[[#This Row],[X-Axis]]^2)</f>
        <v>0.99999997137681307</v>
      </c>
    </row>
    <row r="26" spans="1:4" x14ac:dyDescent="0.25">
      <c r="A26">
        <v>-8.3271303446963397E-4</v>
      </c>
      <c r="B26">
        <v>6.2069118022918701E-2</v>
      </c>
      <c r="C26">
        <v>-0.99807149171829201</v>
      </c>
      <c r="D26" s="1">
        <f>SQRT(_26[[#This Row],[Z-Axis]]^2+_26[[#This Row],[Y-Axis]]^2+_26[[#This Row],[X-Axis]]^2)</f>
        <v>0.99999998570195858</v>
      </c>
    </row>
    <row r="27" spans="1:4" x14ac:dyDescent="0.25">
      <c r="A27">
        <v>-9.9035084713250399E-4</v>
      </c>
      <c r="B27">
        <v>6.22438341379166E-2</v>
      </c>
      <c r="C27">
        <v>-0.99806046485900901</v>
      </c>
      <c r="D27" s="1">
        <f>SQRT(_26[[#This Row],[Z-Axis]]^2+_26[[#This Row],[Y-Axis]]^2+_26[[#This Row],[X-Axis]]^2)</f>
        <v>0.99999998359878484</v>
      </c>
    </row>
    <row r="28" spans="1:4" x14ac:dyDescent="0.25">
      <c r="A28">
        <v>-9.5715845236554698E-4</v>
      </c>
      <c r="B28">
        <v>6.2467638403177303E-2</v>
      </c>
      <c r="C28">
        <v>-0.99804651737213101</v>
      </c>
      <c r="D28" s="1">
        <f>SQRT(_26[[#This Row],[Z-Axis]]^2+_26[[#This Row],[Y-Axis]]^2+_26[[#This Row],[X-Axis]]^2)</f>
        <v>0.9999999864193061</v>
      </c>
    </row>
    <row r="29" spans="1:4" x14ac:dyDescent="0.25">
      <c r="A29">
        <v>-9.7887078300118403E-4</v>
      </c>
      <c r="B29">
        <v>6.2438771128654501E-2</v>
      </c>
      <c r="C29">
        <v>-0.99804830551147505</v>
      </c>
      <c r="D29" s="1">
        <f>SQRT(_26[[#This Row],[Z-Axis]]^2+_26[[#This Row],[Y-Axis]]^2+_26[[#This Row],[X-Axis]]^2)</f>
        <v>0.99999998923119637</v>
      </c>
    </row>
    <row r="30" spans="1:4" x14ac:dyDescent="0.25">
      <c r="A30">
        <v>-1.1120135895907901E-3</v>
      </c>
      <c r="B30">
        <v>6.2512986361980397E-2</v>
      </c>
      <c r="C30">
        <v>-0.99804353713989302</v>
      </c>
      <c r="D30" s="1">
        <f>SQRT(_26[[#This Row],[Z-Axis]]^2+_26[[#This Row],[Y-Axis]]^2+_26[[#This Row],[X-Axis]]^2)</f>
        <v>1.0000000060324128</v>
      </c>
    </row>
    <row r="31" spans="1:4" x14ac:dyDescent="0.25">
      <c r="A31">
        <v>-1.0832415428012601E-3</v>
      </c>
      <c r="B31">
        <v>6.2610931694507599E-2</v>
      </c>
      <c r="C31">
        <v>-0.99803739786148105</v>
      </c>
      <c r="D31" s="1">
        <f>SQRT(_26[[#This Row],[Z-Axis]]^2+_26[[#This Row],[Y-Axis]]^2+_26[[#This Row],[X-Axis]]^2)</f>
        <v>0.99999997485500491</v>
      </c>
    </row>
    <row r="32" spans="1:4" x14ac:dyDescent="0.25">
      <c r="A32">
        <v>-1.1124805314466401E-3</v>
      </c>
      <c r="B32">
        <v>6.2840618193149594E-2</v>
      </c>
      <c r="C32">
        <v>-0.99802297353744496</v>
      </c>
      <c r="D32" s="1">
        <f>SQRT(_26[[#This Row],[Z-Axis]]^2+_26[[#This Row],[Y-Axis]]^2+_26[[#This Row],[X-Axis]]^2)</f>
        <v>1.0000000183081768</v>
      </c>
    </row>
    <row r="33" spans="1:4" x14ac:dyDescent="0.25">
      <c r="A33">
        <v>6.7159568425267902E-4</v>
      </c>
      <c r="B33">
        <v>6.2009550631046302E-2</v>
      </c>
      <c r="C33">
        <v>-0.99807530641555797</v>
      </c>
      <c r="D33" s="1">
        <f>SQRT(_26[[#This Row],[Z-Axis]]^2+_26[[#This Row],[Y-Axis]]^2+_26[[#This Row],[X-Axis]]^2)</f>
        <v>0.99999997634336835</v>
      </c>
    </row>
    <row r="34" spans="1:4" x14ac:dyDescent="0.25">
      <c r="A34">
        <v>6.1241809278726599E-2</v>
      </c>
      <c r="B34">
        <v>-0.55372029542922996</v>
      </c>
      <c r="C34">
        <v>-0.83044767379760698</v>
      </c>
      <c r="D34" s="1">
        <f>SQRT(_26[[#This Row],[Z-Axis]]^2+_26[[#This Row],[Y-Axis]]^2+_26[[#This Row],[X-Axis]]^2)</f>
        <v>1.0000000318449107</v>
      </c>
    </row>
    <row r="35" spans="1:4" x14ac:dyDescent="0.25">
      <c r="A35">
        <v>7.0028245449066204E-2</v>
      </c>
      <c r="B35">
        <v>-0.58598381280899003</v>
      </c>
      <c r="C35">
        <v>-0.80729120969772306</v>
      </c>
      <c r="D35" s="1">
        <f>SQRT(_26[[#This Row],[Z-Axis]]^2+_26[[#This Row],[Y-Axis]]^2+_26[[#This Row],[X-Axis]]^2)</f>
        <v>1.0000000406450238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85" zoomScaleNormal="85" workbookViewId="0">
      <selection activeCell="A27" sqref="A27"/>
    </sheetView>
  </sheetViews>
  <sheetFormatPr defaultRowHeight="15" x14ac:dyDescent="0.25"/>
  <cols>
    <col min="1" max="1" width="29" customWidth="1"/>
    <col min="2" max="2" width="23.28515625" bestFit="1" customWidth="1"/>
    <col min="3" max="3" width="36.42578125" customWidth="1"/>
    <col min="4" max="4" width="35.28515625" customWidth="1"/>
    <col min="5" max="5" width="40.140625" customWidth="1"/>
    <col min="6" max="6" width="60.7109375" customWidth="1"/>
    <col min="7" max="7" width="18.85546875" bestFit="1" customWidth="1"/>
  </cols>
  <sheetData>
    <row r="1" spans="1:7" x14ac:dyDescent="0.25">
      <c r="A1" t="s">
        <v>10</v>
      </c>
      <c r="B1" t="s">
        <v>4</v>
      </c>
      <c r="C1" s="2" t="s">
        <v>5</v>
      </c>
      <c r="E1" t="s">
        <v>7</v>
      </c>
      <c r="F1" t="s">
        <v>8</v>
      </c>
      <c r="G1" t="s">
        <v>11</v>
      </c>
    </row>
    <row r="2" spans="1:7" x14ac:dyDescent="0.25">
      <c r="A2" s="1">
        <f>_xlfn.STDEV.S(_1[Kolumna1])/SQRT(30)</f>
        <v>3.2066277094097434E-9</v>
      </c>
      <c r="B2">
        <v>410</v>
      </c>
      <c r="C2" s="1">
        <f>AVERAGE(_1[Kolumna1])</f>
        <v>1.0000000025241367</v>
      </c>
      <c r="D2" s="1">
        <f>AVERAGE(_1[Kolumna1])</f>
        <v>1.0000000025241367</v>
      </c>
      <c r="E2" s="1">
        <f>$C$30+(-3.086*(10^-6))*B2</f>
        <v>9.7936321227777352</v>
      </c>
      <c r="F2" s="1">
        <f t="shared" ref="F2:F27" si="0">C2*9.81</f>
        <v>9.8100000247617807</v>
      </c>
      <c r="G2" s="1">
        <f>A2*9.81</f>
        <v>3.1457017829309587E-8</v>
      </c>
    </row>
    <row r="3" spans="1:7" x14ac:dyDescent="0.25">
      <c r="A3" s="1">
        <f>_xlfn.STDEV.S(_2[Kolumna1])/SQRT(28)</f>
        <v>2.7286026302028265E-9</v>
      </c>
      <c r="B3">
        <v>410</v>
      </c>
      <c r="C3" s="1">
        <f>AVERAGE(_2[Kolumna1])</f>
        <v>1.0000000031252356</v>
      </c>
      <c r="D3" s="1">
        <f>AVERAGE(_2[Kolumna1])</f>
        <v>1.0000000031252356</v>
      </c>
      <c r="E3" s="1">
        <f t="shared" ref="E3:E27" si="1">$C$30+(-3.086*(10^-6))*B3</f>
        <v>9.7936321227777352</v>
      </c>
      <c r="F3" s="1">
        <f t="shared" si="0"/>
        <v>9.8100000306585624</v>
      </c>
      <c r="G3" s="1">
        <f>A3*9.81</f>
        <v>2.6767591802289729E-8</v>
      </c>
    </row>
    <row r="4" spans="1:7" x14ac:dyDescent="0.25">
      <c r="A4" s="1">
        <f>_xlfn.STDEV.S(_3[Kolumna1])/SQRT(29)</f>
        <v>3.216184725755595E-9</v>
      </c>
      <c r="B4">
        <v>420</v>
      </c>
      <c r="C4" s="1">
        <f>AVERAGE(_3[Kolumna1])</f>
        <v>1.0000000029291316</v>
      </c>
      <c r="D4" s="1">
        <f>AVERAGE(_3[Kolumna1])</f>
        <v>1.0000000029291316</v>
      </c>
      <c r="E4" s="1">
        <f t="shared" si="1"/>
        <v>9.7936012627777362</v>
      </c>
      <c r="F4" s="1">
        <f t="shared" si="0"/>
        <v>9.8100000287347822</v>
      </c>
      <c r="G4" s="1">
        <f>A4*9.81</f>
        <v>3.1550772159662391E-8</v>
      </c>
    </row>
    <row r="5" spans="1:7" x14ac:dyDescent="0.25">
      <c r="A5" s="1">
        <f>_xlfn.STDEV.S(_4[Kolumna1])/SQRT(28)</f>
        <v>3.2446323250814571E-9</v>
      </c>
      <c r="B5">
        <v>420</v>
      </c>
      <c r="C5" s="1">
        <f>AVERAGE(_4[Kolumna1])</f>
        <v>1.0000000052702311</v>
      </c>
      <c r="D5" s="1">
        <f>AVERAGE(_4[Kolumna1])</f>
        <v>1.0000000052702311</v>
      </c>
      <c r="E5" s="1">
        <f t="shared" si="1"/>
        <v>9.7936012627777362</v>
      </c>
      <c r="F5" s="1">
        <f t="shared" si="0"/>
        <v>9.8100000517009676</v>
      </c>
      <c r="G5" s="1">
        <f>A5*9.81</f>
        <v>3.1829843109049094E-8</v>
      </c>
    </row>
    <row r="6" spans="1:7" x14ac:dyDescent="0.25">
      <c r="A6" s="1">
        <f>_xlfn.STDEV.S(_5[Kolumna1])/SQRT(32)</f>
        <v>2.9067368900988674E-9</v>
      </c>
      <c r="B6">
        <v>430</v>
      </c>
      <c r="C6" s="1">
        <f>AVERAGE(_5[Kolumna1])</f>
        <v>0.99999999745291246</v>
      </c>
      <c r="D6" s="1">
        <f>AVERAGE(_5[Kolumna1])</f>
        <v>0.99999999745291246</v>
      </c>
      <c r="E6" s="1">
        <f t="shared" si="1"/>
        <v>9.7935704027777355</v>
      </c>
      <c r="F6" s="1">
        <f t="shared" si="0"/>
        <v>9.8099999750130724</v>
      </c>
      <c r="G6" s="1">
        <f>A6*9.81</f>
        <v>2.8515088891869891E-8</v>
      </c>
    </row>
    <row r="7" spans="1:7" x14ac:dyDescent="0.25">
      <c r="A7" s="1">
        <f>_xlfn.STDEV.S(_6[Kolumna1])/SQRT(30)</f>
        <v>3.4580714306074428E-9</v>
      </c>
      <c r="B7">
        <v>440</v>
      </c>
      <c r="C7" s="1">
        <f>AVERAGE(_6[Kolumna1])</f>
        <v>1.0000000018917088</v>
      </c>
      <c r="D7" s="1">
        <f>AVERAGE(_6[Kolumna1])</f>
        <v>1.0000000018917088</v>
      </c>
      <c r="E7" s="1">
        <f t="shared" si="1"/>
        <v>9.7935395427777348</v>
      </c>
      <c r="F7" s="1">
        <f>C7*9.81</f>
        <v>9.8100000185576643</v>
      </c>
      <c r="G7" s="1">
        <f>A7*9.81</f>
        <v>3.3923680734259018E-8</v>
      </c>
    </row>
    <row r="8" spans="1:7" x14ac:dyDescent="0.25">
      <c r="A8" s="1">
        <f>_xlfn.STDEV.S(_7[Kolumna1])/SQRT(29)</f>
        <v>3.5258295225168868E-9</v>
      </c>
      <c r="B8">
        <v>460</v>
      </c>
      <c r="C8" s="1">
        <f>AVERAGE(_7[Kolumna1])</f>
        <v>0.99999999617651947</v>
      </c>
      <c r="D8" s="1">
        <f>AVERAGE(_7[Kolumna1])</f>
        <v>0.99999999617651947</v>
      </c>
      <c r="E8" s="1">
        <f t="shared" si="1"/>
        <v>9.793477822777735</v>
      </c>
      <c r="F8" s="1">
        <f t="shared" si="0"/>
        <v>9.8099999624916556</v>
      </c>
      <c r="G8" s="1">
        <f>A8*9.81</f>
        <v>3.4588387615890659E-8</v>
      </c>
    </row>
    <row r="9" spans="1:7" x14ac:dyDescent="0.25">
      <c r="A9" s="1">
        <f>_xlfn.STDEV.S(_8[Kolumna1])/SQRT(24)</f>
        <v>3.4256092792261608E-9</v>
      </c>
      <c r="B9">
        <v>470</v>
      </c>
      <c r="C9" s="1">
        <f>AVERAGE(_8[Kolumna1])</f>
        <v>0.99999999885309798</v>
      </c>
      <c r="D9" s="1">
        <f>AVERAGE(_8[Kolumna1])</f>
        <v>0.99999999885309798</v>
      </c>
      <c r="E9" s="1">
        <f t="shared" si="1"/>
        <v>9.7934469627777361</v>
      </c>
      <c r="F9" s="1">
        <f t="shared" si="0"/>
        <v>9.809999988748892</v>
      </c>
      <c r="G9" s="1">
        <f>A9*9.81</f>
        <v>3.3605227029208639E-8</v>
      </c>
    </row>
    <row r="10" spans="1:7" x14ac:dyDescent="0.25">
      <c r="A10" s="1">
        <f>_xlfn.STDEV.S(_9[Kolumna1])/SQRT(29)</f>
        <v>3.4153456859779652E-9</v>
      </c>
      <c r="B10">
        <v>490</v>
      </c>
      <c r="C10" s="1">
        <f>AVERAGE(_9[Kolumna1])</f>
        <v>0.99999999930463135</v>
      </c>
      <c r="D10" s="1">
        <f>AVERAGE(_9[Kolumna1])</f>
        <v>0.99999999930463135</v>
      </c>
      <c r="E10" s="1">
        <f t="shared" si="1"/>
        <v>9.7933852427777346</v>
      </c>
      <c r="F10" s="1">
        <f t="shared" si="0"/>
        <v>9.8099999931784332</v>
      </c>
      <c r="G10" s="1">
        <f>A10*9.81</f>
        <v>3.3504541179443841E-8</v>
      </c>
    </row>
    <row r="11" spans="1:7" x14ac:dyDescent="0.25">
      <c r="A11" s="1">
        <f>_xlfn.STDEV.S(_10[Kolumna1])/SQRT(37)</f>
        <v>2.7113544463669445E-9</v>
      </c>
      <c r="B11">
        <v>500</v>
      </c>
      <c r="C11" s="1">
        <f>AVERAGE(_10[Kolumna1])</f>
        <v>1.0000000013148216</v>
      </c>
      <c r="D11" s="1">
        <f>AVERAGE(_10[Kolumna1])</f>
        <v>1.0000000013148216</v>
      </c>
      <c r="E11" s="1">
        <f t="shared" si="1"/>
        <v>9.7933543827777356</v>
      </c>
      <c r="F11" s="1">
        <f t="shared" si="0"/>
        <v>9.8100000128984011</v>
      </c>
      <c r="G11" s="1">
        <f>A11*9.81</f>
        <v>2.6598387118859728E-8</v>
      </c>
    </row>
    <row r="12" spans="1:7" x14ac:dyDescent="0.25">
      <c r="A12" s="1">
        <f>_xlfn.STDEV.S(_11[Kolumna1])/SQRT(38)</f>
        <v>2.7577402208892367E-9</v>
      </c>
      <c r="B12">
        <v>510</v>
      </c>
      <c r="C12" s="1">
        <f>AVERAGE(_11[Kolumna1])</f>
        <v>1.000000003947527</v>
      </c>
      <c r="D12" s="1">
        <f>AVERAGE(_11[Kolumna1])</f>
        <v>1.000000003947527</v>
      </c>
      <c r="E12" s="1">
        <f t="shared" si="1"/>
        <v>9.7933235227777349</v>
      </c>
      <c r="F12" s="1">
        <f t="shared" si="0"/>
        <v>9.8100000387252404</v>
      </c>
      <c r="G12" s="1">
        <f>A12*9.81</f>
        <v>2.7053431566923412E-8</v>
      </c>
    </row>
    <row r="13" spans="1:7" x14ac:dyDescent="0.25">
      <c r="A13" s="1">
        <f>_xlfn.STDEV.S(_12[Kolumna1])/SQRT(25)</f>
        <v>3.0773433833880389E-9</v>
      </c>
      <c r="B13">
        <v>530</v>
      </c>
      <c r="C13" s="1">
        <f>AVERAGE(_12[Kolumna1])</f>
        <v>1.0000000024692763</v>
      </c>
      <c r="D13" s="1">
        <f>AVERAGE(_12[Kolumna1])</f>
        <v>1.0000000024692763</v>
      </c>
      <c r="E13" s="1">
        <f t="shared" si="1"/>
        <v>9.7932618027777352</v>
      </c>
      <c r="F13" s="1">
        <f t="shared" si="0"/>
        <v>9.8100000242236014</v>
      </c>
      <c r="G13" s="1">
        <f>A13*9.81</f>
        <v>3.0188738591036664E-8</v>
      </c>
    </row>
    <row r="14" spans="1:7" x14ac:dyDescent="0.25">
      <c r="A14" s="1">
        <f>_xlfn.STDEV.S(_13[Kolumna1])/SQRT(30)</f>
        <v>3.1199437949754939E-9</v>
      </c>
      <c r="B14">
        <v>530</v>
      </c>
      <c r="C14" s="1">
        <f>AVERAGE(_13[Kolumna1])</f>
        <v>1.0000000005529432</v>
      </c>
      <c r="D14" s="1">
        <f>AVERAGE(_13[Kolumna1])</f>
        <v>1.0000000005529432</v>
      </c>
      <c r="E14" s="1">
        <f t="shared" si="1"/>
        <v>9.7932618027777352</v>
      </c>
      <c r="F14" s="1">
        <f t="shared" si="0"/>
        <v>9.8100000054243743</v>
      </c>
      <c r="G14" s="1">
        <f>A14*9.81</f>
        <v>3.0606648628709594E-8</v>
      </c>
    </row>
    <row r="15" spans="1:7" x14ac:dyDescent="0.25">
      <c r="A15" s="1">
        <f>_xlfn.STDEV.S(_14[Kolumna1])/SQRT(21)</f>
        <v>3.6061794715281409E-9</v>
      </c>
      <c r="B15">
        <v>550</v>
      </c>
      <c r="C15" s="1">
        <f>AVERAGE(_14[Kolumna1])</f>
        <v>1.0000000017342274</v>
      </c>
      <c r="D15" s="1">
        <f>AVERAGE(_14[Kolumna1])</f>
        <v>1.0000000017342274</v>
      </c>
      <c r="E15" s="1">
        <f t="shared" si="1"/>
        <v>9.7932000827777355</v>
      </c>
      <c r="F15" s="1">
        <f t="shared" si="0"/>
        <v>9.8100000170127721</v>
      </c>
      <c r="G15" s="1">
        <f>A15*9.81</f>
        <v>3.5376620615691062E-8</v>
      </c>
    </row>
    <row r="16" spans="1:7" x14ac:dyDescent="0.25">
      <c r="A16" s="3">
        <f>_xlfn.STDEV.S(_15[Kolumna1])/SQRT(21)</f>
        <v>3.4339323633055458E-9</v>
      </c>
      <c r="B16">
        <v>580</v>
      </c>
      <c r="C16" s="1">
        <f>AVERAGE(_15[Kolumna1])</f>
        <v>1.000000001629876</v>
      </c>
      <c r="D16" s="1">
        <f>AVERAGE(_15[Kolumna1])</f>
        <v>1.000000001629876</v>
      </c>
      <c r="E16" s="1">
        <f t="shared" si="1"/>
        <v>9.793107502777735</v>
      </c>
      <c r="F16" s="1">
        <f t="shared" si="0"/>
        <v>9.8100000159890843</v>
      </c>
      <c r="G16" s="1">
        <f>A16*9.81</f>
        <v>3.3686876484027405E-8</v>
      </c>
    </row>
    <row r="17" spans="1:7" x14ac:dyDescent="0.25">
      <c r="A17" s="1">
        <f>_xlfn.STDEV.S(_16[Kolumna1])/SQRT(29)</f>
        <v>3.1463060514128481E-9</v>
      </c>
      <c r="B17">
        <v>590</v>
      </c>
      <c r="C17" s="1">
        <f>AVERAGE(_16[Kolumna1])</f>
        <v>1.0000000045638777</v>
      </c>
      <c r="D17" s="1">
        <f>AVERAGE(_16[Kolumna1])</f>
        <v>1.0000000045638777</v>
      </c>
      <c r="E17" s="1">
        <f t="shared" si="1"/>
        <v>9.793076642777736</v>
      </c>
      <c r="F17" s="1">
        <f t="shared" si="0"/>
        <v>9.8100000447716411</v>
      </c>
      <c r="G17" s="1">
        <f>A17*9.81</f>
        <v>3.086526236436004E-8</v>
      </c>
    </row>
    <row r="18" spans="1:7" x14ac:dyDescent="0.25">
      <c r="A18" s="1">
        <f>_xlfn.STDEV.S(_4[Kolumna1])/SQRT(28)</f>
        <v>3.2446323250814571E-9</v>
      </c>
      <c r="B18">
        <v>610</v>
      </c>
      <c r="C18" s="1">
        <f>AVERAGE(_17[Kolumna1])</f>
        <v>0.99999999753316793</v>
      </c>
      <c r="D18" s="1">
        <f>AVERAGE(_17[Kolumna1])</f>
        <v>0.99999999753316793</v>
      </c>
      <c r="E18" s="1">
        <f t="shared" si="1"/>
        <v>9.7930149227777363</v>
      </c>
      <c r="F18" s="1">
        <f t="shared" si="0"/>
        <v>9.8099999758003786</v>
      </c>
      <c r="G18" s="1">
        <f>A18*9.81</f>
        <v>3.1829843109049094E-8</v>
      </c>
    </row>
    <row r="19" spans="1:7" x14ac:dyDescent="0.25">
      <c r="A19" s="1">
        <f>_xlfn.STDEV.S(_18[Kolumna1])/SQRT(37)</f>
        <v>2.864324819518316E-9</v>
      </c>
      <c r="B19">
        <v>620</v>
      </c>
      <c r="C19" s="1">
        <f>AVERAGE(_18[Kolumna1])</f>
        <v>0.99999999384333671</v>
      </c>
      <c r="D19" s="1">
        <f>AVERAGE(_19[Kolumna1])</f>
        <v>0.99999999917703497</v>
      </c>
      <c r="E19" s="1">
        <f t="shared" si="1"/>
        <v>9.7929840627777356</v>
      </c>
      <c r="F19" s="1">
        <f t="shared" si="0"/>
        <v>9.8099999396031343</v>
      </c>
      <c r="G19" s="1">
        <f>A19*9.81</f>
        <v>2.809902647947468E-8</v>
      </c>
    </row>
    <row r="20" spans="1:7" x14ac:dyDescent="0.25">
      <c r="A20" s="1">
        <f>_xlfn.STDEV.S(_19[Kolumna1])/SQRT(37)</f>
        <v>2.8797752527639639E-9</v>
      </c>
      <c r="B20">
        <v>640</v>
      </c>
      <c r="C20" s="1">
        <f>AVERAGE(_19[Kolumna1])</f>
        <v>0.99999999917703497</v>
      </c>
      <c r="D20" s="1">
        <f>AVERAGE(_20[Kolumna1])</f>
        <v>0.9999999976037468</v>
      </c>
      <c r="E20" s="1">
        <f t="shared" si="1"/>
        <v>9.7929223427777359</v>
      </c>
      <c r="F20" s="1">
        <f t="shared" si="0"/>
        <v>9.8099999919267127</v>
      </c>
      <c r="G20" s="1">
        <f>A20*9.81</f>
        <v>2.8250595229614488E-8</v>
      </c>
    </row>
    <row r="21" spans="1:7" x14ac:dyDescent="0.25">
      <c r="A21" s="1">
        <f>_xlfn.STDEV.S(_20[Kolumna1])/SQRT(24)</f>
        <v>3.6973520348081308E-9</v>
      </c>
      <c r="B21">
        <v>650</v>
      </c>
      <c r="C21" s="1">
        <f>AVERAGE(_20[Kolumna1])</f>
        <v>0.9999999976037468</v>
      </c>
      <c r="D21" s="1">
        <f>AVERAGE(_21[Kolumna1])</f>
        <v>1.0000000018032267</v>
      </c>
      <c r="E21" s="1">
        <f t="shared" si="1"/>
        <v>9.7928914827777351</v>
      </c>
      <c r="F21" s="1">
        <f t="shared" si="0"/>
        <v>9.8099999764927563</v>
      </c>
      <c r="G21" s="1">
        <f>A21*9.81</f>
        <v>3.6271023461467763E-8</v>
      </c>
    </row>
    <row r="22" spans="1:7" x14ac:dyDescent="0.25">
      <c r="A22" s="1">
        <f>_xlfn.STDEV.S(_21[Kolumna1])/SQRT(29)</f>
        <v>3.3620841959693616E-9</v>
      </c>
      <c r="B22">
        <v>670</v>
      </c>
      <c r="C22" s="1">
        <f>AVERAGE(_21[Kolumna1])</f>
        <v>1.0000000018032267</v>
      </c>
      <c r="D22" s="1">
        <f>AVERAGE(_22[Kolumna1])</f>
        <v>1.0000000063258812</v>
      </c>
      <c r="E22" s="1">
        <f t="shared" si="1"/>
        <v>9.7928297627777354</v>
      </c>
      <c r="F22" s="1">
        <f t="shared" si="0"/>
        <v>9.8100000176896547</v>
      </c>
      <c r="G22" s="1">
        <f>A22*9.81</f>
        <v>3.2982045962459439E-8</v>
      </c>
    </row>
    <row r="23" spans="1:7" x14ac:dyDescent="0.25">
      <c r="A23" s="1">
        <f>_xlfn.STDEV.S(_22[Kolumna1])/SQRT(29)</f>
        <v>2.9768213065072029E-9</v>
      </c>
      <c r="B23">
        <v>670</v>
      </c>
      <c r="C23" s="1">
        <f>AVERAGE(_22[Kolumna1])</f>
        <v>1.0000000063258812</v>
      </c>
      <c r="D23" s="1">
        <f>AVERAGE(_23[Kolumna1])</f>
        <v>1.0000000011379522</v>
      </c>
      <c r="E23" s="1">
        <f t="shared" si="1"/>
        <v>9.7928297627777354</v>
      </c>
      <c r="F23" s="1">
        <f t="shared" si="0"/>
        <v>9.8100000620568952</v>
      </c>
      <c r="G23" s="1">
        <f>A23*9.81</f>
        <v>2.920261701683566E-8</v>
      </c>
    </row>
    <row r="24" spans="1:7" x14ac:dyDescent="0.25">
      <c r="A24" s="1">
        <f>_xlfn.STDEV.S(_23[Kolumna1])/SQRT(32)</f>
        <v>2.9495388531849698E-9</v>
      </c>
      <c r="B24">
        <v>690</v>
      </c>
      <c r="C24" s="1">
        <f>AVERAGE(_23[Kolumna1])</f>
        <v>1.0000000011379522</v>
      </c>
      <c r="D24" s="1">
        <f>AVERAGE(_24[Kolumna1])</f>
        <v>1.0000000083450959</v>
      </c>
      <c r="E24" s="1">
        <f t="shared" si="1"/>
        <v>9.7927680427777357</v>
      </c>
      <c r="F24" s="1">
        <f t="shared" si="0"/>
        <v>9.8100000111633108</v>
      </c>
      <c r="G24" s="1">
        <f>A24*9.81</f>
        <v>2.8934976149744556E-8</v>
      </c>
    </row>
    <row r="25" spans="1:7" x14ac:dyDescent="0.25">
      <c r="A25" s="1">
        <f>_xlfn.STDEV.S(_24[Kolumna1])/SQRT(27)</f>
        <v>2.9673710540648182E-9</v>
      </c>
      <c r="B25">
        <v>700</v>
      </c>
      <c r="C25" s="1">
        <f>AVERAGE(_24[Kolumna1])</f>
        <v>1.0000000083450959</v>
      </c>
      <c r="D25" s="1">
        <f>AVERAGE(_25[Kolumna1])</f>
        <v>1.0000000061538827</v>
      </c>
      <c r="E25" s="1">
        <f t="shared" si="1"/>
        <v>9.792737182777735</v>
      </c>
      <c r="F25" s="1">
        <f t="shared" si="0"/>
        <v>9.8100000818653914</v>
      </c>
      <c r="G25" s="1">
        <f>A25*9.81</f>
        <v>2.9109910040375869E-8</v>
      </c>
    </row>
    <row r="26" spans="1:7" x14ac:dyDescent="0.25">
      <c r="A26" s="1">
        <f>_xlfn.STDEV.S(_25[Kolumna1])/SQRT(25)</f>
        <v>3.7207155597529034E-9</v>
      </c>
      <c r="B26">
        <v>710</v>
      </c>
      <c r="C26" s="1">
        <f>AVERAGE(_25[Kolumna1])</f>
        <v>1.0000000061538827</v>
      </c>
      <c r="D26" s="1">
        <f>AVERAGE(_26[Kolumna1])</f>
        <v>1.0000000020672242</v>
      </c>
      <c r="E26" s="1">
        <f t="shared" si="1"/>
        <v>9.792706322777736</v>
      </c>
      <c r="F26" s="1">
        <f t="shared" si="0"/>
        <v>9.8100000603695907</v>
      </c>
      <c r="G26" s="1">
        <f>A26*9.81</f>
        <v>3.6500219641175985E-8</v>
      </c>
    </row>
    <row r="27" spans="1:7" x14ac:dyDescent="0.25">
      <c r="A27" s="1">
        <f>_xlfn.STDEV.S(_26[Kolumna1])/SQRT(34)</f>
        <v>3.5081254930079947E-9</v>
      </c>
      <c r="B27">
        <v>720</v>
      </c>
      <c r="C27" s="1">
        <f>AVERAGE(_26[Kolumna1])</f>
        <v>1.0000000020672242</v>
      </c>
      <c r="D27" s="1"/>
      <c r="E27" s="1">
        <f t="shared" si="1"/>
        <v>9.7926754627777353</v>
      </c>
      <c r="F27" s="1">
        <f t="shared" si="0"/>
        <v>9.8100000202794693</v>
      </c>
      <c r="G27" s="1">
        <f>A27*9.81</f>
        <v>3.441471108640843E-8</v>
      </c>
    </row>
    <row r="28" spans="1:7" x14ac:dyDescent="0.25">
      <c r="A28" s="4">
        <f>AVERAGE(A2:A26)</f>
        <v>3.1857222132957727E-9</v>
      </c>
      <c r="F28" s="5" t="s">
        <v>12</v>
      </c>
      <c r="G28" s="4">
        <f>AVERAGE(G2:G27)</f>
        <v>3.1373580149892193E-8</v>
      </c>
    </row>
    <row r="29" spans="1:7" x14ac:dyDescent="0.25">
      <c r="A29">
        <f>A28*2</f>
        <v>6.3714444265915454E-9</v>
      </c>
      <c r="B29" t="s">
        <v>9</v>
      </c>
      <c r="C29" t="s">
        <v>6</v>
      </c>
    </row>
    <row r="30" spans="1:7" x14ac:dyDescent="0.25">
      <c r="B30">
        <v>49.705829999999999</v>
      </c>
      <c r="C30">
        <f>9.780327*(1+0.0053024*SIN(B30)^2-0.0000058*SIN(2*B30)^2)</f>
        <v>9.7948973827777355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8DA6-50B9-423C-9897-D87D60E7353F}">
  <dimension ref="A1:D30"/>
  <sheetViews>
    <sheetView workbookViewId="0">
      <selection activeCell="D14" sqref="D14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7.0048034191131606E-2</v>
      </c>
      <c r="B2">
        <v>-0.15905921161174799</v>
      </c>
      <c r="C2">
        <v>-0.98478090763091997</v>
      </c>
      <c r="D2" s="1">
        <f>SQRT(_3[[#This Row],[Z-Axis]]^2+_3[[#This Row],[Y-Axis]]^2+_3[[#This Row],[X-Axis]]^2)</f>
        <v>0.9999999979634856</v>
      </c>
    </row>
    <row r="3" spans="1:4" x14ac:dyDescent="0.25">
      <c r="A3">
        <v>6.99920654296875E-2</v>
      </c>
      <c r="B3">
        <v>-0.159186646342278</v>
      </c>
      <c r="C3">
        <v>-0.98476427793502797</v>
      </c>
      <c r="D3" s="1">
        <f>SQRT(_3[[#This Row],[Z-Axis]]^2+_3[[#This Row],[Y-Axis]]^2+_3[[#This Row],[X-Axis]]^2)</f>
        <v>0.99999998034685589</v>
      </c>
    </row>
    <row r="4" spans="1:4" x14ac:dyDescent="0.25">
      <c r="A4">
        <v>7.0024959743022905E-2</v>
      </c>
      <c r="B4">
        <v>-0.15916463732719399</v>
      </c>
      <c r="C4">
        <v>-0.98476552963256803</v>
      </c>
      <c r="D4" s="1">
        <f>SQRT(_3[[#This Row],[Z-Axis]]^2+_3[[#This Row],[Y-Axis]]^2+_3[[#This Row],[X-Axis]]^2)</f>
        <v>1.0000000125575106</v>
      </c>
    </row>
    <row r="5" spans="1:4" x14ac:dyDescent="0.25">
      <c r="A5">
        <v>7.0210121572017697E-2</v>
      </c>
      <c r="B5">
        <v>-0.159061849117279</v>
      </c>
      <c r="C5">
        <v>-0.984768927097321</v>
      </c>
      <c r="D5" s="1">
        <f>SQRT(_3[[#This Row],[Z-Axis]]^2+_3[[#This Row],[Y-Axis]]^2+_3[[#This Row],[X-Axis]]^2)</f>
        <v>0.99999998639608711</v>
      </c>
    </row>
    <row r="6" spans="1:4" x14ac:dyDescent="0.25">
      <c r="A6">
        <v>7.0286050438880907E-2</v>
      </c>
      <c r="B6">
        <v>-0.159194320440292</v>
      </c>
      <c r="C6">
        <v>-0.98474210500717196</v>
      </c>
      <c r="D6" s="1">
        <f>SQRT(_3[[#This Row],[Z-Axis]]^2+_3[[#This Row],[Y-Axis]]^2+_3[[#This Row],[X-Axis]]^2)</f>
        <v>0.99999998696034964</v>
      </c>
    </row>
    <row r="7" spans="1:4" x14ac:dyDescent="0.25">
      <c r="A7">
        <v>7.0124462246894795E-2</v>
      </c>
      <c r="B7">
        <v>-0.15934799611568401</v>
      </c>
      <c r="C7">
        <v>-0.98472875356674205</v>
      </c>
      <c r="D7" s="1">
        <f>SQRT(_3[[#This Row],[Z-Axis]]^2+_3[[#This Row],[Y-Axis]]^2+_3[[#This Row],[X-Axis]]^2)</f>
        <v>0.99999997108630445</v>
      </c>
    </row>
    <row r="8" spans="1:4" x14ac:dyDescent="0.25">
      <c r="A8">
        <v>7.0081986486911801E-2</v>
      </c>
      <c r="B8">
        <v>-0.15932783484458901</v>
      </c>
      <c r="C8">
        <v>-0.98473507165908802</v>
      </c>
      <c r="D8" s="1">
        <f>SQRT(_3[[#This Row],[Z-Axis]]^2+_3[[#This Row],[Y-Axis]]^2+_3[[#This Row],[X-Axis]]^2)</f>
        <v>1.0000000025708227</v>
      </c>
    </row>
    <row r="9" spans="1:4" x14ac:dyDescent="0.25">
      <c r="A9">
        <v>6.9966718554496807E-2</v>
      </c>
      <c r="B9">
        <v>-0.15944710373878501</v>
      </c>
      <c r="C9">
        <v>-0.98472398519516002</v>
      </c>
      <c r="D9" s="1">
        <f>SQRT(_3[[#This Row],[Z-Axis]]^2+_3[[#This Row],[Y-Axis]]^2+_3[[#This Row],[X-Axis]]^2)</f>
        <v>1.0000000238073041</v>
      </c>
    </row>
    <row r="10" spans="1:4" x14ac:dyDescent="0.25">
      <c r="A10">
        <v>6.9900244474410997E-2</v>
      </c>
      <c r="B10">
        <v>-0.15940211713314101</v>
      </c>
      <c r="C10">
        <v>-0.98473596572875999</v>
      </c>
      <c r="D10" s="1">
        <f>SQRT(_3[[#This Row],[Z-Axis]]^2+_3[[#This Row],[Y-Axis]]^2+_3[[#This Row],[X-Axis]]^2)</f>
        <v>1.0000000006619316</v>
      </c>
    </row>
    <row r="11" spans="1:4" x14ac:dyDescent="0.25">
      <c r="A11">
        <v>6.9634228944778401E-2</v>
      </c>
      <c r="B11">
        <v>-0.159501567482948</v>
      </c>
      <c r="C11">
        <v>-0.98473870754241899</v>
      </c>
      <c r="D11" s="1">
        <f>SQRT(_3[[#This Row],[Z-Axis]]^2+_3[[#This Row],[Y-Axis]]^2+_3[[#This Row],[X-Axis]]^2)</f>
        <v>0.99999999900128245</v>
      </c>
    </row>
    <row r="12" spans="1:4" x14ac:dyDescent="0.25">
      <c r="A12">
        <v>6.9531247019767803E-2</v>
      </c>
      <c r="B12">
        <v>-0.159291312098503</v>
      </c>
      <c r="C12">
        <v>-0.984780013561249</v>
      </c>
      <c r="D12" s="1">
        <f>SQRT(_3[[#This Row],[Z-Axis]]^2+_3[[#This Row],[Y-Axis]]^2+_3[[#This Row],[X-Axis]]^2)</f>
        <v>0.99999999576594023</v>
      </c>
    </row>
    <row r="13" spans="1:4" x14ac:dyDescent="0.25">
      <c r="A13">
        <v>6.9444030523300199E-2</v>
      </c>
      <c r="B13">
        <v>-0.15922412276268</v>
      </c>
      <c r="C13">
        <v>-0.98479706048965399</v>
      </c>
      <c r="D13" s="1">
        <f>SQRT(_3[[#This Row],[Z-Axis]]^2+_3[[#This Row],[Y-Axis]]^2+_3[[#This Row],[X-Axis]]^2)</f>
        <v>1.0000000224969643</v>
      </c>
    </row>
    <row r="14" spans="1:4" x14ac:dyDescent="0.25">
      <c r="A14">
        <v>6.9574989378452301E-2</v>
      </c>
      <c r="B14">
        <v>-0.158952131867409</v>
      </c>
      <c r="C14">
        <v>-0.98483175039291404</v>
      </c>
      <c r="D14" s="1">
        <f>SQRT(_3[[#This Row],[Z-Axis]]^2+_3[[#This Row],[Y-Axis]]^2+_3[[#This Row],[X-Axis]]^2)</f>
        <v>1.0000000179770883</v>
      </c>
    </row>
    <row r="15" spans="1:4" x14ac:dyDescent="0.25">
      <c r="A15">
        <v>6.9374859333038302E-2</v>
      </c>
      <c r="B15">
        <v>-0.15902595221996299</v>
      </c>
      <c r="C15">
        <v>-0.98483395576476995</v>
      </c>
      <c r="D15" s="1">
        <f>SQRT(_3[[#This Row],[Z-Axis]]^2+_3[[#This Row],[Y-Axis]]^2+_3[[#This Row],[X-Axis]]^2)</f>
        <v>1.0000000225071146</v>
      </c>
    </row>
    <row r="16" spans="1:4" x14ac:dyDescent="0.25">
      <c r="A16">
        <v>6.9570131599903107E-2</v>
      </c>
      <c r="B16">
        <v>-0.15911331772804299</v>
      </c>
      <c r="C16">
        <v>-0.98480606079101596</v>
      </c>
      <c r="D16" s="1">
        <f>SQRT(_3[[#This Row],[Z-Axis]]^2+_3[[#This Row],[Y-Axis]]^2+_3[[#This Row],[X-Axis]]^2)</f>
        <v>1.0000000142299856</v>
      </c>
    </row>
    <row r="17" spans="1:4" x14ac:dyDescent="0.25">
      <c r="A17">
        <v>6.9477230310440105E-2</v>
      </c>
      <c r="B17">
        <v>-0.15917706489562999</v>
      </c>
      <c r="C17">
        <v>-0.984802305698395</v>
      </c>
      <c r="D17" s="1">
        <f>SQRT(_3[[#This Row],[Z-Axis]]^2+_3[[#This Row],[Y-Axis]]^2+_3[[#This Row],[X-Axis]]^2)</f>
        <v>1.0000000024146363</v>
      </c>
    </row>
    <row r="18" spans="1:4" x14ac:dyDescent="0.25">
      <c r="A18">
        <v>6.9316796958446503E-2</v>
      </c>
      <c r="B18">
        <v>-0.159256011247635</v>
      </c>
      <c r="C18">
        <v>-0.98480087518692005</v>
      </c>
      <c r="D18" s="1">
        <f>SQRT(_3[[#This Row],[Z-Axis]]^2+_3[[#This Row],[Y-Axis]]^2+_3[[#This Row],[X-Axis]]^2)</f>
        <v>1.0000000296140041</v>
      </c>
    </row>
    <row r="19" spans="1:4" x14ac:dyDescent="0.25">
      <c r="A19">
        <v>6.9556251168250996E-2</v>
      </c>
      <c r="B19">
        <v>-0.15907391905784601</v>
      </c>
      <c r="C19">
        <v>-0.984813392162323</v>
      </c>
      <c r="D19" s="1">
        <f>SQRT(_3[[#This Row],[Z-Axis]]^2+_3[[#This Row],[Y-Axis]]^2+_3[[#This Row],[X-Axis]]^2)</f>
        <v>1.0000000005916321</v>
      </c>
    </row>
    <row r="20" spans="1:4" x14ac:dyDescent="0.25">
      <c r="A20">
        <v>6.9640271365642603E-2</v>
      </c>
      <c r="B20">
        <v>-0.15909931063652</v>
      </c>
      <c r="C20">
        <v>-0.98480337858200095</v>
      </c>
      <c r="D20" s="1">
        <f>SQRT(_3[[#This Row],[Z-Axis]]^2+_3[[#This Row],[Y-Axis]]^2+_3[[#This Row],[X-Axis]]^2)</f>
        <v>1.0000000262537097</v>
      </c>
    </row>
    <row r="21" spans="1:4" x14ac:dyDescent="0.25">
      <c r="A21">
        <v>6.9657862186431899E-2</v>
      </c>
      <c r="B21">
        <v>-0.15906481444835699</v>
      </c>
      <c r="C21">
        <v>-0.984807670116425</v>
      </c>
      <c r="D21" s="1">
        <f>SQRT(_3[[#This Row],[Z-Axis]]^2+_3[[#This Row],[Y-Axis]]^2+_3[[#This Row],[X-Axis]]^2)</f>
        <v>0.99999999004000772</v>
      </c>
    </row>
    <row r="22" spans="1:4" x14ac:dyDescent="0.25">
      <c r="A22">
        <v>6.9733604788780199E-2</v>
      </c>
      <c r="B22">
        <v>-0.15890479087829601</v>
      </c>
      <c r="C22">
        <v>-0.98482817411422696</v>
      </c>
      <c r="D22" s="1">
        <f>SQRT(_3[[#This Row],[Z-Axis]]^2+_3[[#This Row],[Y-Axis]]^2+_3[[#This Row],[X-Axis]]^2)</f>
        <v>1.0000000203650372</v>
      </c>
    </row>
    <row r="23" spans="1:4" x14ac:dyDescent="0.25">
      <c r="A23">
        <v>6.9663085043430301E-2</v>
      </c>
      <c r="B23">
        <v>-0.15883389115333599</v>
      </c>
      <c r="C23">
        <v>-0.98484456539153997</v>
      </c>
      <c r="D23" s="1">
        <f>SQRT(_3[[#This Row],[Z-Axis]]^2+_3[[#This Row],[Y-Axis]]^2+_3[[#This Row],[X-Axis]]^2)</f>
        <v>0.99999998418896441</v>
      </c>
    </row>
    <row r="24" spans="1:4" x14ac:dyDescent="0.25">
      <c r="A24">
        <v>6.9501213729381603E-2</v>
      </c>
      <c r="B24">
        <v>-0.15879566967487299</v>
      </c>
      <c r="C24">
        <v>-0.98486220836639404</v>
      </c>
      <c r="D24" s="1">
        <f>SQRT(_3[[#This Row],[Z-Axis]]^2+_3[[#This Row],[Y-Axis]]^2+_3[[#This Row],[X-Axis]]^2)</f>
        <v>1.0000000264428393</v>
      </c>
    </row>
    <row r="25" spans="1:4" x14ac:dyDescent="0.25">
      <c r="A25">
        <v>6.9346368312835693E-2</v>
      </c>
      <c r="B25">
        <v>-0.158899411559105</v>
      </c>
      <c r="C25">
        <v>-0.98485636711120605</v>
      </c>
      <c r="D25" s="1">
        <f>SQRT(_3[[#This Row],[Z-Axis]]^2+_3[[#This Row],[Y-Axis]]^2+_3[[#This Row],[X-Axis]]^2)</f>
        <v>1.0000000028157459</v>
      </c>
    </row>
    <row r="26" spans="1:4" x14ac:dyDescent="0.25">
      <c r="A26">
        <v>6.9400668144226102E-2</v>
      </c>
      <c r="B26">
        <v>-0.158878087997437</v>
      </c>
      <c r="C26">
        <v>-0.98485594987869296</v>
      </c>
      <c r="D26" s="1">
        <f>SQRT(_3[[#This Row],[Z-Axis]]^2+_3[[#This Row],[Y-Axis]]^2+_3[[#This Row],[X-Axis]]^2)</f>
        <v>0.99999997079802405</v>
      </c>
    </row>
    <row r="27" spans="1:4" x14ac:dyDescent="0.25">
      <c r="A27">
        <v>6.9126494228839902E-2</v>
      </c>
      <c r="B27">
        <v>-0.15890330076217599</v>
      </c>
      <c r="C27">
        <v>-0.98487120866775502</v>
      </c>
      <c r="D27" s="1">
        <f>SQRT(_3[[#This Row],[Z-Axis]]^2+_3[[#This Row],[Y-Axis]]^2+_3[[#This Row],[X-Axis]]^2)</f>
        <v>1.0000000144300845</v>
      </c>
    </row>
    <row r="28" spans="1:4" x14ac:dyDescent="0.25">
      <c r="A28">
        <v>6.9345906376838698E-2</v>
      </c>
      <c r="B28">
        <v>-0.15880779922008501</v>
      </c>
      <c r="C28">
        <v>-0.98487114906311002</v>
      </c>
      <c r="D28" s="1">
        <f>SQRT(_3[[#This Row],[Z-Axis]]^2+_3[[#This Row],[Y-Axis]]^2+_3[[#This Row],[X-Axis]]^2)</f>
        <v>0.99999997604062107</v>
      </c>
    </row>
    <row r="29" spans="1:4" x14ac:dyDescent="0.25">
      <c r="A29">
        <v>6.9279611110687297E-2</v>
      </c>
      <c r="B29">
        <v>-0.158547952771187</v>
      </c>
      <c r="C29">
        <v>-0.98491770029068004</v>
      </c>
      <c r="D29" s="1">
        <f>SQRT(_3[[#This Row],[Z-Axis]]^2+_3[[#This Row],[Y-Axis]]^2+_3[[#This Row],[X-Axis]]^2)</f>
        <v>0.9999999970947322</v>
      </c>
    </row>
    <row r="30" spans="1:4" x14ac:dyDescent="0.25">
      <c r="A30">
        <v>6.9667093455791501E-2</v>
      </c>
      <c r="B30">
        <v>-0.158470049500465</v>
      </c>
      <c r="C30">
        <v>-0.98490291833877597</v>
      </c>
      <c r="D30" s="1">
        <f>SQRT(_3[[#This Row],[Z-Axis]]^2+_3[[#This Row],[Y-Axis]]^2+_3[[#This Row],[X-Axis]]^2)</f>
        <v>1.0000000095257477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4A74-BC97-4881-B282-11395D4880CB}">
  <dimension ref="A1:D29"/>
  <sheetViews>
    <sheetView workbookViewId="0">
      <selection activeCell="E2" sqref="E2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-3.4772194921970402E-2</v>
      </c>
      <c r="B2">
        <v>-5.9181686490774203E-2</v>
      </c>
      <c r="C2">
        <v>-0.99764144420623802</v>
      </c>
      <c r="D2" s="1">
        <f>SQRT(_4[[#This Row],[Z-Axis]]^2+_4[[#This Row],[Y-Axis]]^2+_4[[#This Row],[X-Axis]]^2)</f>
        <v>1.000000014376746</v>
      </c>
    </row>
    <row r="3" spans="1:4" x14ac:dyDescent="0.25">
      <c r="A3">
        <v>-3.4436017274856602E-2</v>
      </c>
      <c r="B3">
        <v>-5.9331439435481997E-2</v>
      </c>
      <c r="C3">
        <v>-0.99764418601989802</v>
      </c>
      <c r="D3" s="1">
        <f>SQRT(_4[[#This Row],[Z-Axis]]^2+_4[[#This Row],[Y-Axis]]^2+_4[[#This Row],[X-Axis]]^2)</f>
        <v>0.99999999044527266</v>
      </c>
    </row>
    <row r="4" spans="1:4" x14ac:dyDescent="0.25">
      <c r="A4">
        <v>-3.4065596759319298E-2</v>
      </c>
      <c r="B4">
        <v>-5.93478865921497E-2</v>
      </c>
      <c r="C4">
        <v>-0.99765592813491799</v>
      </c>
      <c r="D4" s="1">
        <f>SQRT(_4[[#This Row],[Z-Axis]]^2+_4[[#This Row],[Y-Axis]]^2+_4[[#This Row],[X-Axis]]^2)</f>
        <v>0.99999999373413384</v>
      </c>
    </row>
    <row r="5" spans="1:4" x14ac:dyDescent="0.25">
      <c r="A5">
        <v>-3.3977944403886802E-2</v>
      </c>
      <c r="B5">
        <v>-5.92188760638237E-2</v>
      </c>
      <c r="C5">
        <v>-0.99766659736633301</v>
      </c>
      <c r="D5" s="1">
        <f>SQRT(_4[[#This Row],[Z-Axis]]^2+_4[[#This Row],[Y-Axis]]^2+_4[[#This Row],[X-Axis]]^2)</f>
        <v>1.0000000077443465</v>
      </c>
    </row>
    <row r="6" spans="1:4" x14ac:dyDescent="0.25">
      <c r="A6">
        <v>-3.38997505605221E-2</v>
      </c>
      <c r="B6">
        <v>-5.9192758053541197E-2</v>
      </c>
      <c r="C6">
        <v>-0.99767082929611195</v>
      </c>
      <c r="D6" s="1">
        <f>SQRT(_4[[#This Row],[Z-Axis]]^2+_4[[#This Row],[Y-Axis]]^2+_4[[#This Row],[X-Axis]]^2)</f>
        <v>1.0000000296612208</v>
      </c>
    </row>
    <row r="7" spans="1:4" x14ac:dyDescent="0.25">
      <c r="A7">
        <v>-3.3885121345519999E-2</v>
      </c>
      <c r="B7">
        <v>-5.9441972523927702E-2</v>
      </c>
      <c r="C7">
        <v>-0.99765646457672097</v>
      </c>
      <c r="D7" s="1">
        <f>SQRT(_4[[#This Row],[Z-Axis]]^2+_4[[#This Row],[Y-Axis]]^2+_4[[#This Row],[X-Axis]]^2)</f>
        <v>0.99999998542892898</v>
      </c>
    </row>
    <row r="8" spans="1:4" x14ac:dyDescent="0.25">
      <c r="A8">
        <v>-3.3894818276166902E-2</v>
      </c>
      <c r="B8">
        <v>-5.9468958526849802E-2</v>
      </c>
      <c r="C8">
        <v>-0.99765455722808805</v>
      </c>
      <c r="D8" s="1">
        <f>SQRT(_4[[#This Row],[Z-Axis]]^2+_4[[#This Row],[Y-Axis]]^2+_4[[#This Row],[X-Axis]]^2)</f>
        <v>1.0000000156461073</v>
      </c>
    </row>
    <row r="9" spans="1:4" x14ac:dyDescent="0.25">
      <c r="A9">
        <v>-3.3988106995820999E-2</v>
      </c>
      <c r="B9">
        <v>-5.9639554470777498E-2</v>
      </c>
      <c r="C9">
        <v>-0.99764120578765902</v>
      </c>
      <c r="D9" s="1">
        <f>SQRT(_4[[#This Row],[Z-Axis]]^2+_4[[#This Row],[Y-Axis]]^2+_4[[#This Row],[X-Axis]]^2)</f>
        <v>1.0000000216800429</v>
      </c>
    </row>
    <row r="10" spans="1:4" x14ac:dyDescent="0.25">
      <c r="A10">
        <v>-3.4192342311143903E-2</v>
      </c>
      <c r="B10">
        <v>-5.9953831136226703E-2</v>
      </c>
      <c r="C10">
        <v>-0.99761539697647095</v>
      </c>
      <c r="D10" s="1">
        <f>SQRT(_4[[#This Row],[Z-Axis]]^2+_4[[#This Row],[Y-Axis]]^2+_4[[#This Row],[X-Axis]]^2)</f>
        <v>1.0000000292125772</v>
      </c>
    </row>
    <row r="11" spans="1:4" x14ac:dyDescent="0.25">
      <c r="A11">
        <v>-3.40322703123093E-2</v>
      </c>
      <c r="B11">
        <v>-5.98599873483181E-2</v>
      </c>
      <c r="C11">
        <v>-0.99762648344039895</v>
      </c>
      <c r="D11" s="1">
        <f>SQRT(_4[[#This Row],[Z-Axis]]^2+_4[[#This Row],[Y-Axis]]^2+_4[[#This Row],[X-Axis]]^2)</f>
        <v>1.0000000069848036</v>
      </c>
    </row>
    <row r="12" spans="1:4" x14ac:dyDescent="0.25">
      <c r="A12">
        <v>-3.4006442874670001E-2</v>
      </c>
      <c r="B12">
        <v>-5.9661354869604097E-2</v>
      </c>
      <c r="C12">
        <v>-0.99763923883438099</v>
      </c>
      <c r="D12" s="1">
        <f>SQRT(_4[[#This Row],[Z-Axis]]^2+_4[[#This Row],[Y-Axis]]^2+_4[[#This Row],[X-Axis]]^2)</f>
        <v>0.99999998314195393</v>
      </c>
    </row>
    <row r="13" spans="1:4" x14ac:dyDescent="0.25">
      <c r="A13">
        <v>-3.4066669642925297E-2</v>
      </c>
      <c r="B13">
        <v>-5.9458833187818499E-2</v>
      </c>
      <c r="C13">
        <v>-0.99764931201934803</v>
      </c>
      <c r="D13" s="1">
        <f>SQRT(_4[[#This Row],[Z-Axis]]^2+_4[[#This Row],[Y-Axis]]^2+_4[[#This Row],[X-Axis]]^2)</f>
        <v>1.0000000202986477</v>
      </c>
    </row>
    <row r="14" spans="1:4" x14ac:dyDescent="0.25">
      <c r="A14">
        <v>-3.4056123346090303E-2</v>
      </c>
      <c r="B14">
        <v>-5.9247776865959202E-2</v>
      </c>
      <c r="C14">
        <v>-0.99766218662261996</v>
      </c>
      <c r="D14" s="1">
        <f>SQRT(_4[[#This Row],[Z-Axis]]^2+_4[[#This Row],[Y-Axis]]^2+_4[[#This Row],[X-Axis]]^2)</f>
        <v>0.99999997860877476</v>
      </c>
    </row>
    <row r="15" spans="1:4" x14ac:dyDescent="0.25">
      <c r="A15">
        <v>-3.41748930513859E-2</v>
      </c>
      <c r="B15">
        <v>-5.9358097612857798E-2</v>
      </c>
      <c r="C15">
        <v>-0.99765157699585005</v>
      </c>
      <c r="D15" s="1">
        <f>SQRT(_4[[#This Row],[Z-Axis]]^2+_4[[#This Row],[Y-Axis]]^2+_4[[#This Row],[X-Axis]]^2)</f>
        <v>0.99999998807479873</v>
      </c>
    </row>
    <row r="16" spans="1:4" x14ac:dyDescent="0.25">
      <c r="A16">
        <v>-3.4224629402160603E-2</v>
      </c>
      <c r="B16">
        <v>-5.9486776590347297E-2</v>
      </c>
      <c r="C16">
        <v>-0.99764221906661998</v>
      </c>
      <c r="D16" s="1">
        <f>SQRT(_4[[#This Row],[Z-Axis]]^2+_4[[#This Row],[Y-Axis]]^2+_4[[#This Row],[X-Axis]]^2)</f>
        <v>0.99999999955549745</v>
      </c>
    </row>
    <row r="17" spans="1:4" x14ac:dyDescent="0.25">
      <c r="A17">
        <v>-3.4533794969320297E-2</v>
      </c>
      <c r="B17">
        <v>-5.96521273255348E-2</v>
      </c>
      <c r="C17">
        <v>-0.99762171506881703</v>
      </c>
      <c r="D17" s="1">
        <f>SQRT(_4[[#This Row],[Z-Axis]]^2+_4[[#This Row],[Y-Axis]]^2+_4[[#This Row],[X-Axis]]^2)</f>
        <v>1.000000022833146</v>
      </c>
    </row>
    <row r="18" spans="1:4" x14ac:dyDescent="0.25">
      <c r="A18">
        <v>-3.4549310803413398E-2</v>
      </c>
      <c r="B18">
        <v>-5.9718955308198901E-2</v>
      </c>
      <c r="C18">
        <v>-0.99761718511581399</v>
      </c>
      <c r="D18" s="1">
        <f>SQRT(_4[[#This Row],[Z-Axis]]^2+_4[[#This Row],[Y-Axis]]^2+_4[[#This Row],[X-Axis]]^2)</f>
        <v>1.0000000282692465</v>
      </c>
    </row>
    <row r="19" spans="1:4" x14ac:dyDescent="0.25">
      <c r="A19">
        <v>-3.4401509910821901E-2</v>
      </c>
      <c r="B19">
        <v>-5.9825215488672298E-2</v>
      </c>
      <c r="C19">
        <v>-0.99761587381362904</v>
      </c>
      <c r="D19" s="1">
        <f>SQRT(_4[[#This Row],[Z-Axis]]^2+_4[[#This Row],[Y-Axis]]^2+_4[[#This Row],[X-Axis]]^2)</f>
        <v>0.99999997598867019</v>
      </c>
    </row>
    <row r="20" spans="1:4" x14ac:dyDescent="0.25">
      <c r="A20">
        <v>-3.4397747367620503E-2</v>
      </c>
      <c r="B20">
        <v>-5.99096044898033E-2</v>
      </c>
      <c r="C20">
        <v>-0.99761098623275801</v>
      </c>
      <c r="D20" s="1">
        <f>SQRT(_4[[#This Row],[Z-Axis]]^2+_4[[#This Row],[Y-Axis]]^2+_4[[#This Row],[X-Axis]]^2)</f>
        <v>1.0000000227931933</v>
      </c>
    </row>
    <row r="21" spans="1:4" x14ac:dyDescent="0.25">
      <c r="A21">
        <v>-3.4243490546941799E-2</v>
      </c>
      <c r="B21">
        <v>-5.9973008930683101E-2</v>
      </c>
      <c r="C21">
        <v>-0.99761247634887695</v>
      </c>
      <c r="D21" s="1">
        <f>SQRT(_4[[#This Row],[Z-Axis]]^2+_4[[#This Row],[Y-Axis]]^2+_4[[#This Row],[X-Axis]]^2)</f>
        <v>1.0000000157059883</v>
      </c>
    </row>
    <row r="22" spans="1:4" x14ac:dyDescent="0.25">
      <c r="A22">
        <v>-3.4209124743938397E-2</v>
      </c>
      <c r="B22">
        <v>-6.01081028580666E-2</v>
      </c>
      <c r="C22">
        <v>-0.99760550260543801</v>
      </c>
      <c r="D22" s="1">
        <f>SQRT(_4[[#This Row],[Z-Axis]]^2+_4[[#This Row],[Y-Axis]]^2+_4[[#This Row],[X-Axis]]^2)</f>
        <v>0.99999999353679536</v>
      </c>
    </row>
    <row r="23" spans="1:4" x14ac:dyDescent="0.25">
      <c r="A23">
        <v>-3.4217733889818198E-2</v>
      </c>
      <c r="B23">
        <v>-6.0185190290212603E-2</v>
      </c>
      <c r="C23">
        <v>-0.99760055541992199</v>
      </c>
      <c r="D23" s="1">
        <f>SQRT(_4[[#This Row],[Z-Axis]]^2+_4[[#This Row],[Y-Axis]]^2+_4[[#This Row],[X-Axis]]^2)</f>
        <v>0.99999998930848011</v>
      </c>
    </row>
    <row r="24" spans="1:4" x14ac:dyDescent="0.25">
      <c r="A24">
        <v>-3.4022461622953401E-2</v>
      </c>
      <c r="B24">
        <v>-6.0153994709253297E-2</v>
      </c>
      <c r="C24">
        <v>-0.99760913848876998</v>
      </c>
      <c r="D24" s="1">
        <f>SQRT(_4[[#This Row],[Z-Axis]]^2+_4[[#This Row],[Y-Axis]]^2+_4[[#This Row],[X-Axis]]^2)</f>
        <v>1.0000000120853361</v>
      </c>
    </row>
    <row r="25" spans="1:4" x14ac:dyDescent="0.25">
      <c r="A25">
        <v>-3.3830128610134097E-2</v>
      </c>
      <c r="B25">
        <v>-6.0164488852024099E-2</v>
      </c>
      <c r="C25">
        <v>-0.99761503934860196</v>
      </c>
      <c r="D25" s="1">
        <f>SQRT(_4[[#This Row],[Z-Axis]]^2+_4[[#This Row],[Y-Axis]]^2+_4[[#This Row],[X-Axis]]^2)</f>
        <v>1.0000000050275581</v>
      </c>
    </row>
    <row r="26" spans="1:4" x14ac:dyDescent="0.25">
      <c r="A26">
        <v>-3.3625282347202301E-2</v>
      </c>
      <c r="B26">
        <v>-6.00878670811653E-2</v>
      </c>
      <c r="C26">
        <v>-0.99762660264968905</v>
      </c>
      <c r="D26" s="1">
        <f>SQRT(_4[[#This Row],[Z-Axis]]^2+_4[[#This Row],[Y-Axis]]^2+_4[[#This Row],[X-Axis]]^2)</f>
        <v>1.0000000248488263</v>
      </c>
    </row>
    <row r="27" spans="1:4" x14ac:dyDescent="0.25">
      <c r="A27">
        <v>-3.3490493893623401E-2</v>
      </c>
      <c r="B27">
        <v>-5.9997543692588799E-2</v>
      </c>
      <c r="C27">
        <v>-0.99763655662536599</v>
      </c>
      <c r="D27" s="1">
        <f>SQRT(_4[[#This Row],[Z-Axis]]^2+_4[[#This Row],[Y-Axis]]^2+_4[[#This Row],[X-Axis]]^2)</f>
        <v>1.00000000877285</v>
      </c>
    </row>
    <row r="28" spans="1:4" x14ac:dyDescent="0.25">
      <c r="A28">
        <v>-3.3798735588789E-2</v>
      </c>
      <c r="B28">
        <v>-6.0100115835666698E-2</v>
      </c>
      <c r="C28">
        <v>-0.99761998653411899</v>
      </c>
      <c r="D28" s="1">
        <f>SQRT(_4[[#This Row],[Z-Axis]]^2+_4[[#This Row],[Y-Axis]]^2+_4[[#This Row],[X-Axis]]^2)</f>
        <v>1.0000000079915985</v>
      </c>
    </row>
    <row r="29" spans="1:4" x14ac:dyDescent="0.25">
      <c r="A29">
        <v>-3.4094698727130897E-2</v>
      </c>
      <c r="B29">
        <v>-5.9953998774290099E-2</v>
      </c>
      <c r="C29">
        <v>-0.99761867523193404</v>
      </c>
      <c r="D29" s="1">
        <f>SQRT(_4[[#This Row],[Z-Axis]]^2+_4[[#This Row],[Y-Axis]]^2+_4[[#This Row],[X-Axis]]^2)</f>
        <v>0.99999997581091993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DAFC-4D6C-41CC-AB36-E3EE42C3ADC9}">
  <dimension ref="A1:D33"/>
  <sheetViews>
    <sheetView workbookViewId="0">
      <selection activeCell="E2" sqref="E2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7.5492642819881398E-2</v>
      </c>
      <c r="B2">
        <v>-0.113771997392178</v>
      </c>
      <c r="C2">
        <v>-0.99063456058502197</v>
      </c>
      <c r="D2" s="1">
        <f>SQRT(_5[[#This Row],[Z-Axis]]^2+_5[[#This Row],[Y-Axis]]^2+_5[[#This Row],[X-Axis]]^2)</f>
        <v>1.0000000195680077</v>
      </c>
    </row>
    <row r="3" spans="1:4" x14ac:dyDescent="0.25">
      <c r="A3">
        <v>7.5324848294258104E-2</v>
      </c>
      <c r="B3">
        <v>-0.113581210374832</v>
      </c>
      <c r="C3">
        <v>-0.99066919088363603</v>
      </c>
      <c r="D3" s="1">
        <f>SQRT(_5[[#This Row],[Z-Axis]]^2+_5[[#This Row],[Y-Axis]]^2+_5[[#This Row],[X-Axis]]^2)</f>
        <v>0.99999998494340137</v>
      </c>
    </row>
    <row r="4" spans="1:4" x14ac:dyDescent="0.25">
      <c r="A4">
        <v>7.4957303702831296E-2</v>
      </c>
      <c r="B4">
        <v>-0.11342191696167001</v>
      </c>
      <c r="C4">
        <v>-0.99071532487869296</v>
      </c>
      <c r="D4" s="1">
        <f>SQRT(_5[[#This Row],[Z-Axis]]^2+_5[[#This Row],[Y-Axis]]^2+_5[[#This Row],[X-Axis]]^2)</f>
        <v>0.99999999178757626</v>
      </c>
    </row>
    <row r="5" spans="1:4" x14ac:dyDescent="0.25">
      <c r="A5">
        <v>7.43556618690491E-2</v>
      </c>
      <c r="B5">
        <v>-0.11347182840108901</v>
      </c>
      <c r="C5">
        <v>-0.99075496196746804</v>
      </c>
      <c r="D5" s="1">
        <f>SQRT(_5[[#This Row],[Z-Axis]]^2+_5[[#This Row],[Y-Axis]]^2+_5[[#This Row],[X-Axis]]^2)</f>
        <v>1.0000000074779147</v>
      </c>
    </row>
    <row r="6" spans="1:4" x14ac:dyDescent="0.25">
      <c r="A6">
        <v>7.4156768620014205E-2</v>
      </c>
      <c r="B6">
        <v>-0.113546930253506</v>
      </c>
      <c r="C6">
        <v>-0.99076128005981401</v>
      </c>
      <c r="D6" s="1">
        <f>SQRT(_5[[#This Row],[Z-Axis]]^2+_5[[#This Row],[Y-Axis]]^2+_5[[#This Row],[X-Axis]]^2)</f>
        <v>1.0000000228839587</v>
      </c>
    </row>
    <row r="7" spans="1:4" x14ac:dyDescent="0.25">
      <c r="A7">
        <v>7.4096307158470195E-2</v>
      </c>
      <c r="B7">
        <v>-0.113579407334328</v>
      </c>
      <c r="C7">
        <v>-0.99076205492019598</v>
      </c>
      <c r="D7" s="1">
        <f>SQRT(_5[[#This Row],[Z-Axis]]^2+_5[[#This Row],[Y-Axis]]^2+_5[[#This Row],[X-Axis]]^2)</f>
        <v>0.99999999698731445</v>
      </c>
    </row>
    <row r="8" spans="1:4" x14ac:dyDescent="0.25">
      <c r="A8">
        <v>7.4250258505344405E-2</v>
      </c>
      <c r="B8">
        <v>-0.113727614283562</v>
      </c>
      <c r="C8">
        <v>-0.99073350429534901</v>
      </c>
      <c r="D8" s="1">
        <f>SQRT(_5[[#This Row],[Z-Axis]]^2+_5[[#This Row],[Y-Axis]]^2+_5[[#This Row],[X-Axis]]^2)</f>
        <v>0.99999997383604144</v>
      </c>
    </row>
    <row r="9" spans="1:4" x14ac:dyDescent="0.25">
      <c r="A9">
        <v>7.4165187776088701E-2</v>
      </c>
      <c r="B9">
        <v>-0.11369960755109799</v>
      </c>
      <c r="C9">
        <v>-0.99074310064315796</v>
      </c>
      <c r="D9" s="1">
        <f>SQRT(_5[[#This Row],[Z-Axis]]^2+_5[[#This Row],[Y-Axis]]^2+_5[[#This Row],[X-Axis]]^2)</f>
        <v>0.99999998365357723</v>
      </c>
    </row>
    <row r="10" spans="1:4" x14ac:dyDescent="0.25">
      <c r="A10">
        <v>7.3894426226615906E-2</v>
      </c>
      <c r="B10">
        <v>-0.113774061203003</v>
      </c>
      <c r="C10">
        <v>-0.99075478315353405</v>
      </c>
      <c r="D10" s="1">
        <f>SQRT(_5[[#This Row],[Z-Axis]]^2+_5[[#This Row],[Y-Axis]]^2+_5[[#This Row],[X-Axis]]^2)</f>
        <v>0.99999998178579574</v>
      </c>
    </row>
    <row r="11" spans="1:4" x14ac:dyDescent="0.25">
      <c r="A11">
        <v>7.3769949376583099E-2</v>
      </c>
      <c r="B11">
        <v>-0.11375512927770599</v>
      </c>
      <c r="C11">
        <v>-0.99076622724533103</v>
      </c>
      <c r="D11" s="1">
        <f>SQRT(_5[[#This Row],[Z-Axis]]^2+_5[[#This Row],[Y-Axis]]^2+_5[[#This Row],[X-Axis]]^2)</f>
        <v>0.99999997595897872</v>
      </c>
    </row>
    <row r="12" spans="1:4" x14ac:dyDescent="0.25">
      <c r="A12">
        <v>7.3908843100070995E-2</v>
      </c>
      <c r="B12">
        <v>-0.11391714215278601</v>
      </c>
      <c r="C12">
        <v>-0.99073725938796997</v>
      </c>
      <c r="D12" s="1">
        <f>SQRT(_5[[#This Row],[Z-Axis]]^2+_5[[#This Row],[Y-Axis]]^2+_5[[#This Row],[X-Axis]]^2)</f>
        <v>0.99999997475211699</v>
      </c>
    </row>
    <row r="13" spans="1:4" x14ac:dyDescent="0.25">
      <c r="A13">
        <v>7.3837898671627003E-2</v>
      </c>
      <c r="B13">
        <v>-0.113824680447578</v>
      </c>
      <c r="C13">
        <v>-0.990753173828125</v>
      </c>
      <c r="D13" s="1">
        <f>SQRT(_5[[#This Row],[Z-Axis]]^2+_5[[#This Row],[Y-Axis]]^2+_5[[#This Row],[X-Axis]]^2)</f>
        <v>0.99999997230486837</v>
      </c>
    </row>
    <row r="14" spans="1:4" x14ac:dyDescent="0.25">
      <c r="A14">
        <v>7.3758989572524997E-2</v>
      </c>
      <c r="B14">
        <v>-0.114126682281494</v>
      </c>
      <c r="C14">
        <v>-0.99072432518005404</v>
      </c>
      <c r="D14" s="1">
        <f>SQRT(_5[[#This Row],[Z-Axis]]^2+_5[[#This Row],[Y-Axis]]^2+_5[[#This Row],[X-Axis]]^2)</f>
        <v>0.99999998832740711</v>
      </c>
    </row>
    <row r="15" spans="1:4" x14ac:dyDescent="0.25">
      <c r="A15">
        <v>7.3743782937526703E-2</v>
      </c>
      <c r="B15">
        <v>-0.11436466127634</v>
      </c>
      <c r="C15">
        <v>-0.99069803953170799</v>
      </c>
      <c r="D15" s="1">
        <f>SQRT(_5[[#This Row],[Z-Axis]]^2+_5[[#This Row],[Y-Axis]]^2+_5[[#This Row],[X-Axis]]^2)</f>
        <v>1.0000000134013793</v>
      </c>
    </row>
    <row r="16" spans="1:4" x14ac:dyDescent="0.25">
      <c r="A16">
        <v>7.3732778429985005E-2</v>
      </c>
      <c r="B16">
        <v>-0.114482067525387</v>
      </c>
      <c r="C16">
        <v>-0.99068528413772605</v>
      </c>
      <c r="D16" s="1">
        <f>SQRT(_5[[#This Row],[Z-Axis]]^2+_5[[#This Row],[Y-Axis]]^2+_5[[#This Row],[X-Axis]]^2)</f>
        <v>0.99999999930346972</v>
      </c>
    </row>
    <row r="17" spans="1:4" x14ac:dyDescent="0.25">
      <c r="A17">
        <v>7.3700748383998899E-2</v>
      </c>
      <c r="B17">
        <v>-0.11456350237131099</v>
      </c>
      <c r="C17">
        <v>-0.990678250789642</v>
      </c>
      <c r="D17" s="1">
        <f>SQRT(_5[[#This Row],[Z-Axis]]^2+_5[[#This Row],[Y-Axis]]^2+_5[[#This Row],[X-Axis]]^2)</f>
        <v>0.99999999648778382</v>
      </c>
    </row>
    <row r="18" spans="1:4" x14ac:dyDescent="0.25">
      <c r="A18">
        <v>7.3426589369773906E-2</v>
      </c>
      <c r="B18">
        <v>-0.114632926881313</v>
      </c>
      <c r="C18">
        <v>-0.99069058895111095</v>
      </c>
      <c r="D18" s="1">
        <f>SQRT(_5[[#This Row],[Z-Axis]]^2+_5[[#This Row],[Y-Axis]]^2+_5[[#This Row],[X-Axis]]^2)</f>
        <v>1.0000000074940765</v>
      </c>
    </row>
    <row r="19" spans="1:4" x14ac:dyDescent="0.25">
      <c r="A19">
        <v>7.3468871414661394E-2</v>
      </c>
      <c r="B19">
        <v>-0.114500291645527</v>
      </c>
      <c r="C19">
        <v>-0.99070280790329002</v>
      </c>
      <c r="D19" s="1">
        <f>SQRT(_5[[#This Row],[Z-Axis]]^2+_5[[#This Row],[Y-Axis]]^2+_5[[#This Row],[X-Axis]]^2)</f>
        <v>1.0000000227206587</v>
      </c>
    </row>
    <row r="20" spans="1:4" x14ac:dyDescent="0.25">
      <c r="A20">
        <v>7.3544763028621701E-2</v>
      </c>
      <c r="B20">
        <v>-0.11446776986122099</v>
      </c>
      <c r="C20">
        <v>-0.99070090055465698</v>
      </c>
      <c r="D20" s="1">
        <f>SQRT(_5[[#This Row],[Z-Axis]]^2+_5[[#This Row],[Y-Axis]]^2+_5[[#This Row],[X-Axis]]^2)</f>
        <v>0.99999998843287285</v>
      </c>
    </row>
    <row r="21" spans="1:4" x14ac:dyDescent="0.25">
      <c r="A21">
        <v>7.3633916676044506E-2</v>
      </c>
      <c r="B21">
        <v>-0.114275448024273</v>
      </c>
      <c r="C21">
        <v>-0.99071651697158802</v>
      </c>
      <c r="D21" s="1">
        <f>SQRT(_5[[#This Row],[Z-Axis]]^2+_5[[#This Row],[Y-Axis]]^2+_5[[#This Row],[X-Axis]]^2)</f>
        <v>1.0000000243532587</v>
      </c>
    </row>
    <row r="22" spans="1:4" x14ac:dyDescent="0.25">
      <c r="A22">
        <v>7.3684170842170701E-2</v>
      </c>
      <c r="B22">
        <v>-0.11427166312933</v>
      </c>
      <c r="C22">
        <v>-0.99071317911148105</v>
      </c>
      <c r="D22" s="1">
        <f>SQRT(_5[[#This Row],[Z-Axis]]^2+_5[[#This Row],[Y-Axis]]^2+_5[[#This Row],[X-Axis]]^2)</f>
        <v>0.99999998664610934</v>
      </c>
    </row>
    <row r="23" spans="1:4" x14ac:dyDescent="0.25">
      <c r="A23">
        <v>7.3412090539932195E-2</v>
      </c>
      <c r="B23">
        <v>-0.114258445799351</v>
      </c>
      <c r="C23">
        <v>-0.99073493480682395</v>
      </c>
      <c r="D23" s="1">
        <f>SQRT(_5[[#This Row],[Z-Axis]]^2+_5[[#This Row],[Y-Axis]]^2+_5[[#This Row],[X-Axis]]^2)</f>
        <v>1.0000000192603038</v>
      </c>
    </row>
    <row r="24" spans="1:4" x14ac:dyDescent="0.25">
      <c r="A24">
        <v>7.3399290442466694E-2</v>
      </c>
      <c r="B24">
        <v>-0.11420713365078</v>
      </c>
      <c r="C24">
        <v>-0.99074178934097301</v>
      </c>
      <c r="D24" s="1">
        <f>SQRT(_5[[#This Row],[Z-Axis]]^2+_5[[#This Row],[Y-Axis]]^2+_5[[#This Row],[X-Axis]]^2)</f>
        <v>1.0000000091803687</v>
      </c>
    </row>
    <row r="25" spans="1:4" x14ac:dyDescent="0.25">
      <c r="A25">
        <v>7.3089629411697402E-2</v>
      </c>
      <c r="B25">
        <v>-0.114270552992821</v>
      </c>
      <c r="C25">
        <v>-0.99075734615325906</v>
      </c>
      <c r="D25" s="1">
        <f>SQRT(_5[[#This Row],[Z-Axis]]^2+_5[[#This Row],[Y-Axis]]^2+_5[[#This Row],[X-Axis]]^2)</f>
        <v>0.99999998608273655</v>
      </c>
    </row>
    <row r="26" spans="1:4" x14ac:dyDescent="0.25">
      <c r="A26">
        <v>7.2924621403217302E-2</v>
      </c>
      <c r="B26">
        <v>-0.114329285919666</v>
      </c>
      <c r="C26">
        <v>-0.99076277017593395</v>
      </c>
      <c r="D26" s="1">
        <f>SQRT(_5[[#This Row],[Z-Axis]]^2+_5[[#This Row],[Y-Axis]]^2+_5[[#This Row],[X-Axis]]^2)</f>
        <v>1.0000000263961966</v>
      </c>
    </row>
    <row r="27" spans="1:4" x14ac:dyDescent="0.25">
      <c r="A27">
        <v>7.2762183845043196E-2</v>
      </c>
      <c r="B27">
        <v>-0.114206723868847</v>
      </c>
      <c r="C27">
        <v>-0.99078881740570102</v>
      </c>
      <c r="D27" s="1">
        <f>SQRT(_5[[#This Row],[Z-Axis]]^2+_5[[#This Row],[Y-Axis]]^2+_5[[#This Row],[X-Axis]]^2)</f>
        <v>0.99999999593547129</v>
      </c>
    </row>
    <row r="28" spans="1:4" x14ac:dyDescent="0.25">
      <c r="A28">
        <v>7.2641894221305806E-2</v>
      </c>
      <c r="B28">
        <v>-0.114341035485268</v>
      </c>
      <c r="C28">
        <v>-0.99078214168548595</v>
      </c>
      <c r="D28" s="1">
        <f>SQRT(_5[[#This Row],[Z-Axis]]^2+_5[[#This Row],[Y-Axis]]^2+_5[[#This Row],[X-Axis]]^2)</f>
        <v>0.99999998473739038</v>
      </c>
    </row>
    <row r="29" spans="1:4" x14ac:dyDescent="0.25">
      <c r="A29">
        <v>7.2357021272182506E-2</v>
      </c>
      <c r="B29">
        <v>-0.114449821412563</v>
      </c>
      <c r="C29">
        <v>-0.99079042673110995</v>
      </c>
      <c r="D29" s="1">
        <f>SQRT(_5[[#This Row],[Z-Axis]]^2+_5[[#This Row],[Y-Axis]]^2+_5[[#This Row],[X-Axis]]^2)</f>
        <v>0.99999998492538267</v>
      </c>
    </row>
    <row r="30" spans="1:4" x14ac:dyDescent="0.25">
      <c r="A30">
        <v>7.2162777185440105E-2</v>
      </c>
      <c r="B30">
        <v>-0.11436933279037501</v>
      </c>
      <c r="C30">
        <v>-0.99081391096115101</v>
      </c>
      <c r="D30" s="1">
        <f>SQRT(_5[[#This Row],[Z-Axis]]^2+_5[[#This Row],[Y-Axis]]^2+_5[[#This Row],[X-Axis]]^2)</f>
        <v>1.0000000084240814</v>
      </c>
    </row>
    <row r="31" spans="1:4" x14ac:dyDescent="0.25">
      <c r="A31">
        <v>7.2226107120513902E-2</v>
      </c>
      <c r="B31">
        <v>-0.114442951977253</v>
      </c>
      <c r="C31">
        <v>-0.99080079793929998</v>
      </c>
      <c r="D31" s="1">
        <f>SQRT(_5[[#This Row],[Z-Axis]]^2+_5[[#This Row],[Y-Axis]]^2+_5[[#This Row],[X-Axis]]^2)</f>
        <v>1.0000000105021025</v>
      </c>
    </row>
    <row r="32" spans="1:4" x14ac:dyDescent="0.25">
      <c r="A32">
        <v>7.2289213538169902E-2</v>
      </c>
      <c r="B32">
        <v>-0.114500485360622</v>
      </c>
      <c r="C32">
        <v>-0.99078953266143799</v>
      </c>
      <c r="D32" s="1">
        <f>SQRT(_5[[#This Row],[Z-Axis]]^2+_5[[#This Row],[Y-Axis]]^2+_5[[#This Row],[X-Axis]]^2)</f>
        <v>0.99999999478662793</v>
      </c>
    </row>
    <row r="33" spans="1:4" x14ac:dyDescent="0.25">
      <c r="A33">
        <v>7.2347752749919905E-2</v>
      </c>
      <c r="B33">
        <v>-0.114289417862892</v>
      </c>
      <c r="C33">
        <v>-0.99080961942672696</v>
      </c>
      <c r="D33" s="1">
        <f>SQRT(_5[[#This Row],[Z-Axis]]^2+_5[[#This Row],[Y-Axis]]^2+_5[[#This Row],[X-Axis]]^2)</f>
        <v>0.99999998515596888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3A60-3557-48E0-A700-75EC6E751C28}">
  <dimension ref="A1:D31"/>
  <sheetViews>
    <sheetView workbookViewId="0">
      <selection activeCell="D2" sqref="D2:D31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7.0625640451908098E-2</v>
      </c>
      <c r="B2">
        <v>-0.104009822010994</v>
      </c>
      <c r="C2">
        <v>-0.992065489292145</v>
      </c>
      <c r="D2" s="1">
        <f>SQRT(_6[[#This Row],[Z-Axis]]^2+_6[[#This Row],[Y-Axis]]^2+_6[[#This Row],[X-Axis]]^2)</f>
        <v>0.9999999796042317</v>
      </c>
    </row>
    <row r="3" spans="1:4" x14ac:dyDescent="0.25">
      <c r="A3">
        <v>7.0601962506771102E-2</v>
      </c>
      <c r="B3">
        <v>-0.10380508005619001</v>
      </c>
      <c r="C3">
        <v>-0.99208861589431796</v>
      </c>
      <c r="D3" s="1">
        <f>SQRT(_6[[#This Row],[Z-Axis]]^2+_6[[#This Row],[Y-Axis]]^2+_6[[#This Row],[X-Axis]]^2)</f>
        <v>0.99999997677119135</v>
      </c>
    </row>
    <row r="4" spans="1:4" x14ac:dyDescent="0.25">
      <c r="A4">
        <v>7.0761024951934801E-2</v>
      </c>
      <c r="B4">
        <v>-0.103658892214298</v>
      </c>
      <c r="C4">
        <v>-0.99209260940551802</v>
      </c>
      <c r="D4" s="1">
        <f>SQRT(_6[[#This Row],[Z-Axis]]^2+_6[[#This Row],[Y-Axis]]^2+_6[[#This Row],[X-Axis]]^2)</f>
        <v>1.0000000171121965</v>
      </c>
    </row>
    <row r="5" spans="1:4" x14ac:dyDescent="0.25">
      <c r="A5">
        <v>7.0397935807704898E-2</v>
      </c>
      <c r="B5">
        <v>-0.103382080793381</v>
      </c>
      <c r="C5">
        <v>-0.99214732646942105</v>
      </c>
      <c r="D5" s="1">
        <f>SQRT(_6[[#This Row],[Z-Axis]]^2+_6[[#This Row],[Y-Axis]]^2+_6[[#This Row],[X-Axis]]^2)</f>
        <v>1.0000000207077873</v>
      </c>
    </row>
    <row r="6" spans="1:4" x14ac:dyDescent="0.25">
      <c r="A6">
        <v>7.0177704095840399E-2</v>
      </c>
      <c r="B6">
        <v>-0.10347131639719</v>
      </c>
      <c r="C6">
        <v>-0.99215358495712302</v>
      </c>
      <c r="D6" s="1">
        <f>SQRT(_6[[#This Row],[Z-Axis]]^2+_6[[#This Row],[Y-Axis]]^2+_6[[#This Row],[X-Axis]]^2)</f>
        <v>0.9999999798062007</v>
      </c>
    </row>
    <row r="7" spans="1:4" x14ac:dyDescent="0.25">
      <c r="A7">
        <v>7.0138186216354398E-2</v>
      </c>
      <c r="B7">
        <v>-0.10342705249786401</v>
      </c>
      <c r="C7">
        <v>-0.99216103553771995</v>
      </c>
      <c r="D7" s="1">
        <f>SQRT(_6[[#This Row],[Z-Axis]]^2+_6[[#This Row],[Y-Axis]]^2+_6[[#This Row],[X-Axis]]^2)</f>
        <v>1.0000000203966981</v>
      </c>
    </row>
    <row r="8" spans="1:4" x14ac:dyDescent="0.25">
      <c r="A8">
        <v>7.0040076971054105E-2</v>
      </c>
      <c r="B8">
        <v>-0.103280924260616</v>
      </c>
      <c r="C8">
        <v>-0.99218314886093095</v>
      </c>
      <c r="D8" s="1">
        <f>SQRT(_6[[#This Row],[Z-Axis]]^2+_6[[#This Row],[Y-Axis]]^2+_6[[#This Row],[X-Axis]]^2)</f>
        <v>0.99999998129091505</v>
      </c>
    </row>
    <row r="9" spans="1:4" x14ac:dyDescent="0.25">
      <c r="A9">
        <v>6.9968536496162401E-2</v>
      </c>
      <c r="B9">
        <v>-0.10314226895570799</v>
      </c>
      <c r="C9">
        <v>-0.99220263957977295</v>
      </c>
      <c r="D9" s="1">
        <f>SQRT(_6[[#This Row],[Z-Axis]]^2+_6[[#This Row],[Y-Axis]]^2+_6[[#This Row],[X-Axis]]^2)</f>
        <v>1.0000000008669074</v>
      </c>
    </row>
    <row r="10" spans="1:4" x14ac:dyDescent="0.25">
      <c r="A10">
        <v>6.9976769387722002E-2</v>
      </c>
      <c r="B10">
        <v>-0.10310523211956001</v>
      </c>
      <c r="C10">
        <v>-0.99220591783523604</v>
      </c>
      <c r="D10" s="1">
        <f>SQRT(_6[[#This Row],[Z-Axis]]^2+_6[[#This Row],[Y-Axis]]^2+_6[[#This Row],[X-Axis]]^2)</f>
        <v>1.0000000102658169</v>
      </c>
    </row>
    <row r="11" spans="1:4" x14ac:dyDescent="0.25">
      <c r="A11">
        <v>7.0036582648754106E-2</v>
      </c>
      <c r="B11">
        <v>-0.10306150466203701</v>
      </c>
      <c r="C11">
        <v>-0.99220621585846003</v>
      </c>
      <c r="D11" s="1">
        <f>SQRT(_6[[#This Row],[Z-Axis]]^2+_6[[#This Row],[Y-Axis]]^2+_6[[#This Row],[X-Axis]]^2)</f>
        <v>0.99999998572024185</v>
      </c>
    </row>
    <row r="12" spans="1:4" x14ac:dyDescent="0.25">
      <c r="A12">
        <v>6.9989599287509904E-2</v>
      </c>
      <c r="B12">
        <v>-0.103072360157967</v>
      </c>
      <c r="C12">
        <v>-0.99220842123031605</v>
      </c>
      <c r="D12" s="1">
        <f>SQRT(_6[[#This Row],[Z-Axis]]^2+_6[[#This Row],[Y-Axis]]^2+_6[[#This Row],[X-Axis]]^2)</f>
        <v>1.000000003298658</v>
      </c>
    </row>
    <row r="13" spans="1:4" x14ac:dyDescent="0.25">
      <c r="A13">
        <v>6.9953888654708904E-2</v>
      </c>
      <c r="B13">
        <v>-0.10333856195211399</v>
      </c>
      <c r="C13">
        <v>-0.99218326807022095</v>
      </c>
      <c r="D13" s="1">
        <f>SQRT(_6[[#This Row],[Z-Axis]]^2+_6[[#This Row],[Y-Axis]]^2+_6[[#This Row],[X-Axis]]^2)</f>
        <v>1.0000000211813749</v>
      </c>
    </row>
    <row r="14" spans="1:4" x14ac:dyDescent="0.25">
      <c r="A14">
        <v>6.99044540524483E-2</v>
      </c>
      <c r="B14">
        <v>-0.103482559323311</v>
      </c>
      <c r="C14">
        <v>-0.99217170476913397</v>
      </c>
      <c r="D14" s="1">
        <f>SQRT(_6[[#This Row],[Z-Axis]]^2+_6[[#This Row],[Y-Axis]]^2+_6[[#This Row],[X-Axis]]^2)</f>
        <v>0.99999998226248132</v>
      </c>
    </row>
    <row r="15" spans="1:4" x14ac:dyDescent="0.25">
      <c r="A15">
        <v>6.9703035056591006E-2</v>
      </c>
      <c r="B15">
        <v>-0.10346762090921401</v>
      </c>
      <c r="C15">
        <v>-0.992187440395355</v>
      </c>
      <c r="D15" s="1">
        <f>SQRT(_6[[#This Row],[Z-Axis]]^2+_6[[#This Row],[Y-Axis]]^2+_6[[#This Row],[X-Axis]]^2)</f>
        <v>0.99999998927549949</v>
      </c>
    </row>
    <row r="16" spans="1:4" x14ac:dyDescent="0.25">
      <c r="A16">
        <v>6.9688998162746402E-2</v>
      </c>
      <c r="B16">
        <v>-0.103526495397091</v>
      </c>
      <c r="C16">
        <v>-0.99218231439590399</v>
      </c>
      <c r="D16" s="1">
        <f>SQRT(_6[[#This Row],[Z-Axis]]^2+_6[[#This Row],[Y-Axis]]^2+_6[[#This Row],[X-Axis]]^2)</f>
        <v>1.0000000183570716</v>
      </c>
    </row>
    <row r="17" spans="1:4" x14ac:dyDescent="0.25">
      <c r="A17">
        <v>6.9641783833503695E-2</v>
      </c>
      <c r="B17">
        <v>-0.10368810594081899</v>
      </c>
      <c r="C17">
        <v>-0.99216872453689597</v>
      </c>
      <c r="D17" s="1">
        <f>SQRT(_6[[#This Row],[Z-Axis]]^2+_6[[#This Row],[Y-Axis]]^2+_6[[#This Row],[X-Axis]]^2)</f>
        <v>0.99999998965913894</v>
      </c>
    </row>
    <row r="18" spans="1:4" x14ac:dyDescent="0.25">
      <c r="A18">
        <v>6.9737777113914504E-2</v>
      </c>
      <c r="B18">
        <v>-0.103603012859821</v>
      </c>
      <c r="C18">
        <v>-0.992170870304108</v>
      </c>
      <c r="D18" s="1">
        <f>SQRT(_6[[#This Row],[Z-Axis]]^2+_6[[#This Row],[Y-Axis]]^2+_6[[#This Row],[X-Axis]]^2)</f>
        <v>0.99999998885521657</v>
      </c>
    </row>
    <row r="19" spans="1:4" x14ac:dyDescent="0.25">
      <c r="A19">
        <v>6.98133185505867E-2</v>
      </c>
      <c r="B19">
        <v>-0.10346724838018399</v>
      </c>
      <c r="C19">
        <v>-0.99217975139617898</v>
      </c>
      <c r="D19" s="1">
        <f>SQRT(_6[[#This Row],[Z-Axis]]^2+_6[[#This Row],[Y-Axis]]^2+_6[[#This Row],[X-Axis]]^2)</f>
        <v>1.0000000150074977</v>
      </c>
    </row>
    <row r="20" spans="1:4" x14ac:dyDescent="0.25">
      <c r="A20">
        <v>6.9851920008659404E-2</v>
      </c>
      <c r="B20">
        <v>-0.103472158312798</v>
      </c>
      <c r="C20">
        <v>-0.992176532745361</v>
      </c>
      <c r="D20" s="1">
        <f>SQRT(_6[[#This Row],[Z-Axis]]^2+_6[[#This Row],[Y-Axis]]^2+_6[[#This Row],[X-Axis]]^2)</f>
        <v>1.0000000252027055</v>
      </c>
    </row>
    <row r="21" spans="1:4" x14ac:dyDescent="0.25">
      <c r="A21">
        <v>6.9815307855606107E-2</v>
      </c>
      <c r="B21">
        <v>-0.103625230491161</v>
      </c>
      <c r="C21">
        <v>-0.99216312170028698</v>
      </c>
      <c r="D21" s="1">
        <f>SQRT(_6[[#This Row],[Z-Axis]]^2+_6[[#This Row],[Y-Axis]]^2+_6[[#This Row],[X-Axis]]^2)</f>
        <v>1.0000000128336888</v>
      </c>
    </row>
    <row r="22" spans="1:4" x14ac:dyDescent="0.25">
      <c r="A22">
        <v>6.98985084891319E-2</v>
      </c>
      <c r="B22">
        <v>-0.103752106428146</v>
      </c>
      <c r="C22">
        <v>-0.99214398860931396</v>
      </c>
      <c r="D22" s="1">
        <f>SQRT(_6[[#This Row],[Z-Axis]]^2+_6[[#This Row],[Y-Axis]]^2+_6[[#This Row],[X-Axis]]^2)</f>
        <v>0.99999999760544045</v>
      </c>
    </row>
    <row r="23" spans="1:4" x14ac:dyDescent="0.25">
      <c r="A23">
        <v>7.0072144269943196E-2</v>
      </c>
      <c r="B23">
        <v>-0.10395311564207101</v>
      </c>
      <c r="C23">
        <v>-0.99211072921752896</v>
      </c>
      <c r="D23" s="1">
        <f>SQRT(_6[[#This Row],[Z-Axis]]^2+_6[[#This Row],[Y-Axis]]^2+_6[[#This Row],[X-Axis]]^2)</f>
        <v>1.0000000273414089</v>
      </c>
    </row>
    <row r="24" spans="1:4" x14ac:dyDescent="0.25">
      <c r="A24">
        <v>6.9997638463973999E-2</v>
      </c>
      <c r="B24">
        <v>-0.1041080057621</v>
      </c>
      <c r="C24">
        <v>-0.99209970235824596</v>
      </c>
      <c r="D24" s="1">
        <f>SQRT(_6[[#This Row],[Z-Axis]]^2+_6[[#This Row],[Y-Axis]]^2+_6[[#This Row],[X-Axis]]^2)</f>
        <v>0.99999998283680736</v>
      </c>
    </row>
    <row r="25" spans="1:4" x14ac:dyDescent="0.25">
      <c r="A25">
        <v>6.9763205945491805E-2</v>
      </c>
      <c r="B25">
        <v>-0.104126401245594</v>
      </c>
      <c r="C25">
        <v>-0.99211430549621604</v>
      </c>
      <c r="D25" s="1">
        <f>SQRT(_6[[#This Row],[Z-Axis]]^2+_6[[#This Row],[Y-Axis]]^2+_6[[#This Row],[X-Axis]]^2)</f>
        <v>1.0000000037551953</v>
      </c>
    </row>
    <row r="26" spans="1:4" x14ac:dyDescent="0.25">
      <c r="A26">
        <v>6.9603264331817599E-2</v>
      </c>
      <c r="B26">
        <v>-0.10401552915573101</v>
      </c>
      <c r="C26">
        <v>-0.99213719367981001</v>
      </c>
      <c r="D26" s="1">
        <f>SQRT(_6[[#This Row],[Z-Axis]]^2+_6[[#This Row],[Y-Axis]]^2+_6[[#This Row],[X-Axis]]^2)</f>
        <v>1.0000000278970198</v>
      </c>
    </row>
    <row r="27" spans="1:4" x14ac:dyDescent="0.25">
      <c r="A27">
        <v>6.9610998034477206E-2</v>
      </c>
      <c r="B27">
        <v>-0.10393700003624</v>
      </c>
      <c r="C27">
        <v>-0.99214488267898604</v>
      </c>
      <c r="D27" s="1">
        <f>SQRT(_6[[#This Row],[Z-Axis]]^2+_6[[#This Row],[Y-Axis]]^2+_6[[#This Row],[X-Axis]]^2)</f>
        <v>1.0000000296249938</v>
      </c>
    </row>
    <row r="28" spans="1:4" x14ac:dyDescent="0.25">
      <c r="A28">
        <v>6.9542579352855696E-2</v>
      </c>
      <c r="B28">
        <v>-0.10384962707758</v>
      </c>
      <c r="C28">
        <v>-0.99215877056121804</v>
      </c>
      <c r="D28" s="1">
        <f>SQRT(_6[[#This Row],[Z-Axis]]^2+_6[[#This Row],[Y-Axis]]^2+_6[[#This Row],[X-Axis]]^2)</f>
        <v>0.99999997069437374</v>
      </c>
    </row>
    <row r="29" spans="1:4" x14ac:dyDescent="0.25">
      <c r="A29">
        <v>6.9773904979229001E-2</v>
      </c>
      <c r="B29">
        <v>-0.103798598051071</v>
      </c>
      <c r="C29">
        <v>-0.99214792251586903</v>
      </c>
      <c r="D29" s="1">
        <f>SQRT(_6[[#This Row],[Z-Axis]]^2+_6[[#This Row],[Y-Axis]]^2+_6[[#This Row],[X-Axis]]^2)</f>
        <v>1.0000000234629862</v>
      </c>
    </row>
    <row r="30" spans="1:4" x14ac:dyDescent="0.25">
      <c r="A30">
        <v>6.9848120212554904E-2</v>
      </c>
      <c r="B30">
        <v>-0.103726804256439</v>
      </c>
      <c r="C30">
        <v>-0.99215018749237105</v>
      </c>
      <c r="D30" s="1">
        <f>SQRT(_6[[#This Row],[Z-Axis]]^2+_6[[#This Row],[Y-Axis]]^2+_6[[#This Row],[X-Axis]]^2)</f>
        <v>1.0000000021798141</v>
      </c>
    </row>
    <row r="31" spans="1:4" x14ac:dyDescent="0.25">
      <c r="A31">
        <v>7.0018827915191595E-2</v>
      </c>
      <c r="B31">
        <v>-0.10374255478382099</v>
      </c>
      <c r="C31">
        <v>-0.99213647842407204</v>
      </c>
      <c r="D31" s="1">
        <f>SQRT(_6[[#This Row],[Z-Axis]]^2+_6[[#This Row],[Y-Axis]]^2+_6[[#This Row],[X-Axis]]^2)</f>
        <v>0.99999997287770492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B557-53C5-4F72-B215-831FB3F95FA4}">
  <dimension ref="A1:D30"/>
  <sheetViews>
    <sheetView workbookViewId="0">
      <selection activeCell="D2" sqref="D2:D30"/>
    </sheetView>
  </sheetViews>
  <sheetFormatPr defaultRowHeight="15" x14ac:dyDescent="0.25"/>
  <cols>
    <col min="1" max="1" width="12" bestFit="1" customWidth="1"/>
    <col min="2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2.6600411161780399E-2</v>
      </c>
      <c r="B2">
        <v>-0.21549887955188801</v>
      </c>
      <c r="C2">
        <v>-0.97614169120788596</v>
      </c>
      <c r="D2" s="1">
        <f>SQRT(_7[[#This Row],[Z-Axis]]^2+_7[[#This Row],[Y-Axis]]^2+_7[[#This Row],[X-Axis]]^2)</f>
        <v>0.99999997513814309</v>
      </c>
    </row>
    <row r="3" spans="1:4" x14ac:dyDescent="0.25">
      <c r="A3">
        <v>2.6592414826154698E-2</v>
      </c>
      <c r="B3">
        <v>-0.21549536287784599</v>
      </c>
      <c r="C3">
        <v>-0.97614270448684703</v>
      </c>
      <c r="D3" s="1">
        <f>SQRT(_7[[#This Row],[Z-Axis]]^2+_7[[#This Row],[Y-Axis]]^2+_7[[#This Row],[X-Axis]]^2)</f>
        <v>0.9999999937355184</v>
      </c>
    </row>
    <row r="4" spans="1:4" x14ac:dyDescent="0.25">
      <c r="A4">
        <v>2.6388503611087799E-2</v>
      </c>
      <c r="B4">
        <v>-0.215329140424728</v>
      </c>
      <c r="C4">
        <v>-0.97618490457534801</v>
      </c>
      <c r="D4" s="1">
        <f>SQRT(_7[[#This Row],[Z-Axis]]^2+_7[[#This Row],[Y-Axis]]^2+_7[[#This Row],[X-Axis]]^2)</f>
        <v>0.99999997987983269</v>
      </c>
    </row>
    <row r="5" spans="1:4" x14ac:dyDescent="0.25">
      <c r="A5">
        <v>2.6158921420574199E-2</v>
      </c>
      <c r="B5">
        <v>-0.214996382594109</v>
      </c>
      <c r="C5">
        <v>-0.97626441717147805</v>
      </c>
      <c r="D5" s="1">
        <f>SQRT(_7[[#This Row],[Z-Axis]]^2+_7[[#This Row],[Y-Axis]]^2+_7[[#This Row],[X-Axis]]^2)</f>
        <v>0.99999997296680265</v>
      </c>
    </row>
    <row r="6" spans="1:4" x14ac:dyDescent="0.25">
      <c r="A6">
        <v>2.6035478338599202E-2</v>
      </c>
      <c r="B6">
        <v>-0.214785575866699</v>
      </c>
      <c r="C6">
        <v>-0.97631412744522095</v>
      </c>
      <c r="D6" s="1">
        <f>SQRT(_7[[#This Row],[Z-Axis]]^2+_7[[#This Row],[Y-Axis]]^2+_7[[#This Row],[X-Axis]]^2)</f>
        <v>0.99999998259091605</v>
      </c>
    </row>
    <row r="7" spans="1:4" x14ac:dyDescent="0.25">
      <c r="A7">
        <v>2.5885390117764501E-2</v>
      </c>
      <c r="B7">
        <v>-0.21469232439994801</v>
      </c>
      <c r="C7">
        <v>-0.97633862495422397</v>
      </c>
      <c r="D7" s="1">
        <f>SQRT(_7[[#This Row],[Z-Axis]]^2+_7[[#This Row],[Y-Axis]]^2+_7[[#This Row],[X-Axis]]^2)</f>
        <v>0.99999997907765292</v>
      </c>
    </row>
    <row r="8" spans="1:4" x14ac:dyDescent="0.25">
      <c r="A8">
        <v>2.5796717032790201E-2</v>
      </c>
      <c r="B8">
        <v>-0.21445173025131201</v>
      </c>
      <c r="C8">
        <v>-0.97639387845992998</v>
      </c>
      <c r="D8" s="1">
        <f>SQRT(_7[[#This Row],[Z-Axis]]^2+_7[[#This Row],[Y-Axis]]^2+_7[[#This Row],[X-Axis]]^2)</f>
        <v>1.0000000105557378</v>
      </c>
    </row>
    <row r="9" spans="1:4" x14ac:dyDescent="0.25">
      <c r="A9">
        <v>2.55966559052467E-2</v>
      </c>
      <c r="B9">
        <v>-0.21435946226120001</v>
      </c>
      <c r="C9">
        <v>-0.97641938924789395</v>
      </c>
      <c r="D9" s="1">
        <f>SQRT(_7[[#This Row],[Z-Axis]]^2+_7[[#This Row],[Y-Axis]]^2+_7[[#This Row],[X-Axis]]^2)</f>
        <v>0.99999999577683629</v>
      </c>
    </row>
    <row r="10" spans="1:4" x14ac:dyDescent="0.25">
      <c r="A10">
        <v>2.5517811998724899E-2</v>
      </c>
      <c r="B10">
        <v>-0.21436500549316401</v>
      </c>
      <c r="C10">
        <v>-0.97642022371292103</v>
      </c>
      <c r="D10" s="1">
        <f>SQRT(_7[[#This Row],[Z-Axis]]^2+_7[[#This Row],[Y-Axis]]^2+_7[[#This Row],[X-Axis]]^2)</f>
        <v>0.99999998379243848</v>
      </c>
    </row>
    <row r="11" spans="1:4" x14ac:dyDescent="0.25">
      <c r="A11">
        <v>2.54665017127991E-2</v>
      </c>
      <c r="B11">
        <v>-0.21438421308994299</v>
      </c>
      <c r="C11">
        <v>-0.97641736268997203</v>
      </c>
      <c r="D11" s="1">
        <f>SQRT(_7[[#This Row],[Z-Axis]]^2+_7[[#This Row],[Y-Axis]]^2+_7[[#This Row],[X-Axis]]^2)</f>
        <v>0.99999999984706123</v>
      </c>
    </row>
    <row r="12" spans="1:4" x14ac:dyDescent="0.25">
      <c r="A12">
        <v>2.5538600981235501E-2</v>
      </c>
      <c r="B12">
        <v>-0.21441565454006201</v>
      </c>
      <c r="C12">
        <v>-0.97640860080719005</v>
      </c>
      <c r="D12" s="1">
        <f>SQRT(_7[[#This Row],[Z-Axis]]^2+_7[[#This Row],[Y-Axis]]^2+_7[[#This Row],[X-Axis]]^2)</f>
        <v>1.000000024391088</v>
      </c>
    </row>
    <row r="13" spans="1:4" x14ac:dyDescent="0.25">
      <c r="A13">
        <v>2.5525784119963601E-2</v>
      </c>
      <c r="B13">
        <v>-0.21444714069366499</v>
      </c>
      <c r="C13">
        <v>-0.97640198469161998</v>
      </c>
      <c r="D13" s="1">
        <f>SQRT(_7[[#This Row],[Z-Axis]]^2+_7[[#This Row],[Y-Axis]]^2+_7[[#This Row],[X-Axis]]^2)</f>
        <v>0.99999998875818097</v>
      </c>
    </row>
    <row r="14" spans="1:4" x14ac:dyDescent="0.25">
      <c r="A14">
        <v>2.54025422036648E-2</v>
      </c>
      <c r="B14">
        <v>-0.21452081203460699</v>
      </c>
      <c r="C14">
        <v>-0.97638905048370395</v>
      </c>
      <c r="D14" s="1">
        <f>SQRT(_7[[#This Row],[Z-Axis]]^2+_7[[#This Row],[Y-Axis]]^2+_7[[#This Row],[X-Axis]]^2)</f>
        <v>1.0000000229254322</v>
      </c>
    </row>
    <row r="15" spans="1:4" x14ac:dyDescent="0.25">
      <c r="A15">
        <v>2.54206247627735E-2</v>
      </c>
      <c r="B15">
        <v>-0.214394360780716</v>
      </c>
      <c r="C15">
        <v>-0.97641634941101096</v>
      </c>
      <c r="D15" s="1">
        <f>SQRT(_7[[#This Row],[Z-Axis]]^2+_7[[#This Row],[Y-Axis]]^2+_7[[#This Row],[X-Axis]]^2)</f>
        <v>1.0000000187475133</v>
      </c>
    </row>
    <row r="16" spans="1:4" x14ac:dyDescent="0.25">
      <c r="A16">
        <v>2.5395149365067499E-2</v>
      </c>
      <c r="B16">
        <v>-0.214386060833931</v>
      </c>
      <c r="C16">
        <v>-0.97641879320144598</v>
      </c>
      <c r="D16" s="1">
        <f>SQRT(_7[[#This Row],[Z-Axis]]^2+_7[[#This Row],[Y-Axis]]^2+_7[[#This Row],[X-Axis]]^2)</f>
        <v>0.99999997820406583</v>
      </c>
    </row>
    <row r="17" spans="1:4" x14ac:dyDescent="0.25">
      <c r="A17">
        <v>2.5368712842464398E-2</v>
      </c>
      <c r="B17">
        <v>-0.214293852448463</v>
      </c>
      <c r="C17">
        <v>-0.97643971443176303</v>
      </c>
      <c r="D17" s="1">
        <f>SQRT(_7[[#This Row],[Z-Axis]]^2+_7[[#This Row],[Y-Axis]]^2+_7[[#This Row],[X-Axis]]^2)</f>
        <v>0.99999997135403451</v>
      </c>
    </row>
    <row r="18" spans="1:4" x14ac:dyDescent="0.25">
      <c r="A18">
        <v>2.5445653125643699E-2</v>
      </c>
      <c r="B18">
        <v>-0.21411949396133401</v>
      </c>
      <c r="C18">
        <v>-0.97647601366043102</v>
      </c>
      <c r="D18" s="1">
        <f>SQRT(_7[[#This Row],[Z-Axis]]^2+_7[[#This Row],[Y-Axis]]^2+_7[[#This Row],[X-Axis]]^2)</f>
        <v>1.000000022105707</v>
      </c>
    </row>
    <row r="19" spans="1:4" x14ac:dyDescent="0.25">
      <c r="A19">
        <v>2.5751700624823601E-2</v>
      </c>
      <c r="B19">
        <v>-0.214031547307968</v>
      </c>
      <c r="C19">
        <v>-0.97648727893829401</v>
      </c>
      <c r="D19" s="1">
        <f>SQRT(_7[[#This Row],[Z-Axis]]^2+_7[[#This Row],[Y-Axis]]^2+_7[[#This Row],[X-Axis]]^2)</f>
        <v>1.0000000296282132</v>
      </c>
    </row>
    <row r="20" spans="1:4" x14ac:dyDescent="0.25">
      <c r="A20">
        <v>2.5784915313124698E-2</v>
      </c>
      <c r="B20">
        <v>-0.214144647121429</v>
      </c>
      <c r="C20">
        <v>-0.97646158933639504</v>
      </c>
      <c r="D20" s="1">
        <f>SQRT(_7[[#This Row],[Z-Axis]]^2+_7[[#This Row],[Y-Axis]]^2+_7[[#This Row],[X-Axis]]^2)</f>
        <v>1.0000000135989124</v>
      </c>
    </row>
    <row r="21" spans="1:4" x14ac:dyDescent="0.25">
      <c r="A21">
        <v>2.58057527244091E-2</v>
      </c>
      <c r="B21">
        <v>-0.21424950659275099</v>
      </c>
      <c r="C21">
        <v>-0.97643804550170898</v>
      </c>
      <c r="D21" s="1">
        <f>SQRT(_7[[#This Row],[Z-Axis]]^2+_7[[#This Row],[Y-Axis]]^2+_7[[#This Row],[X-Axis]]^2)</f>
        <v>1.0000000223260539</v>
      </c>
    </row>
    <row r="22" spans="1:4" x14ac:dyDescent="0.25">
      <c r="A22">
        <v>2.59249787777662E-2</v>
      </c>
      <c r="B22">
        <v>-0.21408075094223</v>
      </c>
      <c r="C22">
        <v>-0.97647190093994096</v>
      </c>
      <c r="D22" s="1">
        <f>SQRT(_7[[#This Row],[Z-Axis]]^2+_7[[#This Row],[Y-Axis]]^2+_7[[#This Row],[X-Axis]]^2)</f>
        <v>1.000000022886939</v>
      </c>
    </row>
    <row r="23" spans="1:4" x14ac:dyDescent="0.25">
      <c r="A23">
        <v>2.6048658415675201E-2</v>
      </c>
      <c r="B23">
        <v>-0.21393838524818401</v>
      </c>
      <c r="C23">
        <v>-0.97649979591369596</v>
      </c>
      <c r="D23" s="1">
        <f>SQRT(_7[[#This Row],[Z-Axis]]^2+_7[[#This Row],[Y-Axis]]^2+_7[[#This Row],[X-Axis]]^2)</f>
        <v>1.0000000083536733</v>
      </c>
    </row>
    <row r="24" spans="1:4" x14ac:dyDescent="0.25">
      <c r="A24">
        <v>2.6010684669017799E-2</v>
      </c>
      <c r="B24">
        <v>-0.21395076811313599</v>
      </c>
      <c r="C24">
        <v>-0.97649806737899802</v>
      </c>
      <c r="D24" s="1">
        <f>SQRT(_7[[#This Row],[Z-Axis]]^2+_7[[#This Row],[Y-Axis]]^2+_7[[#This Row],[X-Axis]]^2)</f>
        <v>0.99999998124403489</v>
      </c>
    </row>
    <row r="25" spans="1:4" x14ac:dyDescent="0.25">
      <c r="A25">
        <v>2.57673673331738E-2</v>
      </c>
      <c r="B25">
        <v>-0.213952541351318</v>
      </c>
      <c r="C25">
        <v>-0.976504147052765</v>
      </c>
      <c r="D25" s="1">
        <f>SQRT(_7[[#This Row],[Z-Axis]]^2+_7[[#This Row],[Y-Axis]]^2+_7[[#This Row],[X-Axis]]^2)</f>
        <v>0.99999999819060914</v>
      </c>
    </row>
    <row r="26" spans="1:4" x14ac:dyDescent="0.25">
      <c r="A26">
        <v>2.5638584047555899E-2</v>
      </c>
      <c r="B26">
        <v>-0.21395431458950001</v>
      </c>
      <c r="C26">
        <v>-0.976507127285004</v>
      </c>
      <c r="D26" s="1">
        <f>SQRT(_7[[#This Row],[Z-Axis]]^2+_7[[#This Row],[Y-Axis]]^2+_7[[#This Row],[X-Axis]]^2)</f>
        <v>0.99999997768091842</v>
      </c>
    </row>
    <row r="27" spans="1:4" x14ac:dyDescent="0.25">
      <c r="A27">
        <v>2.5583758950233501E-2</v>
      </c>
      <c r="B27">
        <v>-0.21375598013401001</v>
      </c>
      <c r="C27">
        <v>-0.97655200958251998</v>
      </c>
      <c r="D27" s="1">
        <f>SQRT(_7[[#This Row],[Z-Axis]]^2+_7[[#This Row],[Y-Axis]]^2+_7[[#This Row],[X-Axis]]^2)</f>
        <v>0.99999998759236652</v>
      </c>
    </row>
    <row r="28" spans="1:4" x14ac:dyDescent="0.25">
      <c r="A28">
        <v>2.5523174554109601E-2</v>
      </c>
      <c r="B28">
        <v>-0.21368041634559601</v>
      </c>
      <c r="C28">
        <v>-0.97657012939453103</v>
      </c>
      <c r="D28" s="1">
        <f>SQRT(_7[[#This Row],[Z-Axis]]^2+_7[[#This Row],[Y-Axis]]^2+_7[[#This Row],[X-Axis]]^2)</f>
        <v>0.99999998519729882</v>
      </c>
    </row>
    <row r="29" spans="1:4" x14ac:dyDescent="0.25">
      <c r="A29">
        <v>2.5619667023420299E-2</v>
      </c>
      <c r="B29">
        <v>-0.213572427630424</v>
      </c>
      <c r="C29">
        <v>-0.97659122943878196</v>
      </c>
      <c r="D29" s="1">
        <f>SQRT(_7[[#This Row],[Z-Axis]]^2+_7[[#This Row],[Y-Axis]]^2+_7[[#This Row],[X-Axis]]^2)</f>
        <v>0.99999998929954759</v>
      </c>
    </row>
    <row r="30" spans="1:4" x14ac:dyDescent="0.25">
      <c r="A30">
        <v>2.5796465575695E-2</v>
      </c>
      <c r="B30">
        <v>-0.213279128074646</v>
      </c>
      <c r="C30">
        <v>-0.97665065526962302</v>
      </c>
      <c r="D30" s="1">
        <f>SQRT(_7[[#This Row],[Z-Axis]]^2+_7[[#This Row],[Y-Axis]]^2+_7[[#This Row],[X-Axis]]^2)</f>
        <v>0.9999999732735313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7DAF-B80E-4197-B88B-63928BF46DCB}">
  <dimension ref="A1:D25"/>
  <sheetViews>
    <sheetView workbookViewId="0">
      <selection activeCell="D2" sqref="D2:D25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-3.7134688347578E-2</v>
      </c>
      <c r="B2">
        <v>-0.20197241008281699</v>
      </c>
      <c r="C2">
        <v>-0.97868692874908403</v>
      </c>
      <c r="D2" s="1">
        <f>SQRT(_8[[#This Row],[Z-Axis]]^2+_8[[#This Row],[Y-Axis]]^2+_8[[#This Row],[X-Axis]]^2)</f>
        <v>0.99999997200882362</v>
      </c>
    </row>
    <row r="3" spans="1:4" x14ac:dyDescent="0.25">
      <c r="A3">
        <v>-3.7388093769550303E-2</v>
      </c>
      <c r="B3">
        <v>-0.202088132500648</v>
      </c>
      <c r="C3">
        <v>-0.97865343093872104</v>
      </c>
      <c r="D3" s="1">
        <f>SQRT(_8[[#This Row],[Z-Axis]]^2+_8[[#This Row],[Y-Axis]]^2+_8[[#This Row],[X-Axis]]^2)</f>
        <v>1.0000000103707249</v>
      </c>
    </row>
    <row r="4" spans="1:4" x14ac:dyDescent="0.25">
      <c r="A4">
        <v>-3.7353619933128399E-2</v>
      </c>
      <c r="B4">
        <v>-0.202273964881897</v>
      </c>
      <c r="C4">
        <v>-0.97861635684966997</v>
      </c>
      <c r="D4" s="1">
        <f>SQRT(_8[[#This Row],[Z-Axis]]^2+_8[[#This Row],[Y-Axis]]^2+_8[[#This Row],[X-Axis]]^2)</f>
        <v>1.0000000118424359</v>
      </c>
    </row>
    <row r="5" spans="1:4" x14ac:dyDescent="0.25">
      <c r="A5">
        <v>-3.7439025938510902E-2</v>
      </c>
      <c r="B5">
        <v>-0.20232613384723699</v>
      </c>
      <c r="C5">
        <v>-0.97860229015350297</v>
      </c>
      <c r="D5" s="1">
        <f>SQRT(_8[[#This Row],[Z-Axis]]^2+_8[[#This Row],[Y-Axis]]^2+_8[[#This Row],[X-Axis]]^2)</f>
        <v>0.99999999369723769</v>
      </c>
    </row>
    <row r="6" spans="1:4" x14ac:dyDescent="0.25">
      <c r="A6">
        <v>-3.7527784705162E-2</v>
      </c>
      <c r="B6">
        <v>-0.20220267772674599</v>
      </c>
      <c r="C6">
        <v>-0.97862440347671498</v>
      </c>
      <c r="D6" s="1">
        <f>SQRT(_8[[#This Row],[Z-Axis]]^2+_8[[#This Row],[Y-Axis]]^2+_8[[#This Row],[X-Axis]]^2)</f>
        <v>0.99999999029244968</v>
      </c>
    </row>
    <row r="7" spans="1:4" x14ac:dyDescent="0.25">
      <c r="A7">
        <v>-3.7752412259578698E-2</v>
      </c>
      <c r="B7">
        <v>-0.20224291086196899</v>
      </c>
      <c r="C7">
        <v>-0.97860747575759899</v>
      </c>
      <c r="D7" s="1">
        <f>SQRT(_8[[#This Row],[Z-Axis]]^2+_8[[#This Row],[Y-Axis]]^2+_8[[#This Row],[X-Axis]]^2)</f>
        <v>1.0000000156169995</v>
      </c>
    </row>
    <row r="8" spans="1:4" x14ac:dyDescent="0.25">
      <c r="A8">
        <v>-3.7853177636861801E-2</v>
      </c>
      <c r="B8">
        <v>-0.20251360535621599</v>
      </c>
      <c r="C8">
        <v>-0.97854757308960005</v>
      </c>
      <c r="D8" s="1">
        <f>SQRT(_8[[#This Row],[Z-Axis]]^2+_8[[#This Row],[Y-Axis]]^2+_8[[#This Row],[X-Axis]]^2)</f>
        <v>0.99999998810556345</v>
      </c>
    </row>
    <row r="9" spans="1:4" x14ac:dyDescent="0.25">
      <c r="A9">
        <v>-3.7875946611166E-2</v>
      </c>
      <c r="B9">
        <v>-0.20233483612537401</v>
      </c>
      <c r="C9">
        <v>-0.97858369350433405</v>
      </c>
      <c r="D9" s="1">
        <f>SQRT(_8[[#This Row],[Z-Axis]]^2+_8[[#This Row],[Y-Axis]]^2+_8[[#This Row],[X-Axis]]^2)</f>
        <v>1.0000000092170791</v>
      </c>
    </row>
    <row r="10" spans="1:4" x14ac:dyDescent="0.25">
      <c r="A10">
        <v>-3.7970282137394E-2</v>
      </c>
      <c r="B10">
        <v>-0.20232078433036799</v>
      </c>
      <c r="C10">
        <v>-0.97858291864395097</v>
      </c>
      <c r="D10" s="1">
        <f>SQRT(_8[[#This Row],[Z-Axis]]^2+_8[[#This Row],[Y-Axis]]^2+_8[[#This Row],[X-Axis]]^2)</f>
        <v>0.99999998537968104</v>
      </c>
    </row>
    <row r="11" spans="1:4" x14ac:dyDescent="0.25">
      <c r="A11">
        <v>-3.7740711122751201E-2</v>
      </c>
      <c r="B11">
        <v>-0.20234087109565699</v>
      </c>
      <c r="C11">
        <v>-0.978587687015533</v>
      </c>
      <c r="D11" s="1">
        <f>SQRT(_8[[#This Row],[Z-Axis]]^2+_8[[#This Row],[Y-Axis]]^2+_8[[#This Row],[X-Axis]]^2)</f>
        <v>1.0000000252851053</v>
      </c>
    </row>
    <row r="12" spans="1:4" x14ac:dyDescent="0.25">
      <c r="A12">
        <v>-3.8016062229871798E-2</v>
      </c>
      <c r="B12">
        <v>-0.20226131379604301</v>
      </c>
      <c r="C12">
        <v>-0.97859346866607699</v>
      </c>
      <c r="D12" s="1">
        <f>SQRT(_8[[#This Row],[Z-Axis]]^2+_8[[#This Row],[Y-Axis]]^2+_8[[#This Row],[X-Axis]]^2)</f>
        <v>1.0000000184809354</v>
      </c>
    </row>
    <row r="13" spans="1:4" x14ac:dyDescent="0.25">
      <c r="A13">
        <v>-3.8029775023460402E-2</v>
      </c>
      <c r="B13">
        <v>-0.20220932364463801</v>
      </c>
      <c r="C13">
        <v>-0.97860366106033303</v>
      </c>
      <c r="D13" s="1">
        <f>SQRT(_8[[#This Row],[Z-Axis]]^2+_8[[#This Row],[Y-Axis]]^2+_8[[#This Row],[X-Axis]]^2)</f>
        <v>0.99999999989892208</v>
      </c>
    </row>
    <row r="14" spans="1:4" x14ac:dyDescent="0.25">
      <c r="A14">
        <v>-3.7955794483423198E-2</v>
      </c>
      <c r="B14">
        <v>-0.20217393338680301</v>
      </c>
      <c r="C14">
        <v>-0.97861385345458995</v>
      </c>
      <c r="D14" s="1">
        <f>SQRT(_8[[#This Row],[Z-Axis]]^2+_8[[#This Row],[Y-Axis]]^2+_8[[#This Row],[X-Axis]]^2)</f>
        <v>1.0000000079246005</v>
      </c>
    </row>
    <row r="15" spans="1:4" x14ac:dyDescent="0.25">
      <c r="A15">
        <v>-3.8023259490728399E-2</v>
      </c>
      <c r="B15">
        <v>-0.202086672186852</v>
      </c>
      <c r="C15">
        <v>-0.97862923145294201</v>
      </c>
      <c r="D15" s="1">
        <f>SQRT(_8[[#This Row],[Z-Axis]]^2+_8[[#This Row],[Y-Axis]]^2+_8[[#This Row],[X-Axis]]^2)</f>
        <v>0.99999998199601559</v>
      </c>
    </row>
    <row r="16" spans="1:4" x14ac:dyDescent="0.25">
      <c r="A16">
        <v>-3.8277965039014802E-2</v>
      </c>
      <c r="B16">
        <v>-0.20192541182041199</v>
      </c>
      <c r="C16">
        <v>-0.97865259647369396</v>
      </c>
      <c r="D16" s="1">
        <f>SQRT(_8[[#This Row],[Z-Axis]]^2+_8[[#This Row],[Y-Axis]]^2+_8[[#This Row],[X-Axis]]^2)</f>
        <v>0.99999998956553693</v>
      </c>
    </row>
    <row r="17" spans="1:4" x14ac:dyDescent="0.25">
      <c r="A17">
        <v>-3.8420915603637702E-2</v>
      </c>
      <c r="B17">
        <v>-0.201841801404953</v>
      </c>
      <c r="C17">
        <v>-0.97866427898407005</v>
      </c>
      <c r="D17" s="1">
        <f>SQRT(_8[[#This Row],[Z-Axis]]^2+_8[[#This Row],[Y-Axis]]^2+_8[[#This Row],[X-Axis]]^2)</f>
        <v>1.0000000252548138</v>
      </c>
    </row>
    <row r="18" spans="1:4" x14ac:dyDescent="0.25">
      <c r="A18">
        <v>-3.8618676364421803E-2</v>
      </c>
      <c r="B18">
        <v>-0.20174568891525299</v>
      </c>
      <c r="C18">
        <v>-0.97867625951767001</v>
      </c>
      <c r="D18" s="1">
        <f>SQRT(_8[[#This Row],[Z-Axis]]^2+_8[[#This Row],[Y-Axis]]^2+_8[[#This Row],[X-Axis]]^2)</f>
        <v>0.99999997305176347</v>
      </c>
    </row>
    <row r="19" spans="1:4" x14ac:dyDescent="0.25">
      <c r="A19">
        <v>-3.8501154631376301E-2</v>
      </c>
      <c r="B19">
        <v>-0.20149052143096899</v>
      </c>
      <c r="C19">
        <v>-0.97873347997665405</v>
      </c>
      <c r="D19" s="1">
        <f>SQRT(_8[[#This Row],[Z-Axis]]^2+_8[[#This Row],[Y-Axis]]^2+_8[[#This Row],[X-Axis]]^2)</f>
        <v>0.99999999698084219</v>
      </c>
    </row>
    <row r="20" spans="1:4" x14ac:dyDescent="0.25">
      <c r="A20">
        <v>-3.8613267242908499E-2</v>
      </c>
      <c r="B20">
        <v>-0.201721876859665</v>
      </c>
      <c r="C20">
        <v>-0.97868138551712003</v>
      </c>
      <c r="D20" s="1">
        <f>SQRT(_8[[#This Row],[Z-Axis]]^2+_8[[#This Row],[Y-Axis]]^2+_8[[#This Row],[X-Axis]]^2)</f>
        <v>0.99999997718433364</v>
      </c>
    </row>
    <row r="21" spans="1:4" x14ac:dyDescent="0.25">
      <c r="A21">
        <v>-3.8631532341241802E-2</v>
      </c>
      <c r="B21">
        <v>-0.20159886777401001</v>
      </c>
      <c r="C21">
        <v>-0.97870600223541304</v>
      </c>
      <c r="D21" s="1">
        <f>SQRT(_8[[#This Row],[Z-Axis]]^2+_8[[#This Row],[Y-Axis]]^2+_8[[#This Row],[X-Axis]]^2)</f>
        <v>0.99999996879520925</v>
      </c>
    </row>
    <row r="22" spans="1:4" x14ac:dyDescent="0.25">
      <c r="A22">
        <v>-3.8733109831809998E-2</v>
      </c>
      <c r="B22">
        <v>-0.20164379477500899</v>
      </c>
      <c r="C22">
        <v>-0.97869277000427202</v>
      </c>
      <c r="D22" s="1">
        <f>SQRT(_8[[#This Row],[Z-Axis]]^2+_8[[#This Row],[Y-Axis]]^2+_8[[#This Row],[X-Axis]]^2)</f>
        <v>1.0000000059135719</v>
      </c>
    </row>
    <row r="23" spans="1:4" x14ac:dyDescent="0.25">
      <c r="A23">
        <v>-3.8753211498260498E-2</v>
      </c>
      <c r="B23">
        <v>-0.20156069099903101</v>
      </c>
      <c r="C23">
        <v>-0.97870910167694103</v>
      </c>
      <c r="D23" s="1">
        <f>SQRT(_8[[#This Row],[Z-Axis]]^2+_8[[#This Row],[Y-Axis]]^2+_8[[#This Row],[X-Axis]]^2)</f>
        <v>1.0000000146313603</v>
      </c>
    </row>
    <row r="24" spans="1:4" x14ac:dyDescent="0.25">
      <c r="A24">
        <v>-3.85799296200275E-2</v>
      </c>
      <c r="B24">
        <v>-0.201678082346916</v>
      </c>
      <c r="C24">
        <v>-0.97869175672531095</v>
      </c>
      <c r="D24" s="1">
        <f>SQRT(_8[[#This Row],[Z-Axis]]^2+_8[[#This Row],[Y-Axis]]^2+_8[[#This Row],[X-Axis]]^2)</f>
        <v>1.0000000072753454</v>
      </c>
    </row>
    <row r="25" spans="1:4" x14ac:dyDescent="0.25">
      <c r="A25">
        <v>-3.8586217910051297E-2</v>
      </c>
      <c r="B25">
        <v>-0.20183530449867201</v>
      </c>
      <c r="C25">
        <v>-0.97865909337997403</v>
      </c>
      <c r="D25" s="1">
        <f>SQRT(_8[[#This Row],[Z-Axis]]^2+_8[[#This Row],[Y-Axis]]^2+_8[[#This Row],[X-Axis]]^2)</f>
        <v>1.0000000037049932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AC1E-D6C4-4B91-89E9-D1D33AA8F2ED}">
  <dimension ref="A1:D30"/>
  <sheetViews>
    <sheetView workbookViewId="0">
      <selection activeCell="D2" sqref="D2:D30"/>
    </sheetView>
  </sheetViews>
  <sheetFormatPr defaultRowHeight="15" x14ac:dyDescent="0.25"/>
  <cols>
    <col min="1" max="3" width="12.710937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2.1704102982766899E-4</v>
      </c>
      <c r="B2">
        <v>-9.0177044272422804E-2</v>
      </c>
      <c r="C2">
        <v>-0.99592572450637795</v>
      </c>
      <c r="D2" s="1">
        <f>SQRT(_9[[#This Row],[Z-Axis]]^2+_9[[#This Row],[Y-Axis]]^2+_9[[#This Row],[X-Axis]]^2)</f>
        <v>0.9999999975770365</v>
      </c>
    </row>
    <row r="3" spans="1:4" x14ac:dyDescent="0.25">
      <c r="A3">
        <v>-2.3633240198250901E-4</v>
      </c>
      <c r="B3">
        <v>-9.0414114296436296E-2</v>
      </c>
      <c r="C3">
        <v>-0.99590420722961404</v>
      </c>
      <c r="D3" s="1">
        <f>SQRT(_9[[#This Row],[Z-Axis]]^2+_9[[#This Row],[Y-Axis]]^2+_9[[#This Row],[X-Axis]]^2)</f>
        <v>0.99999997894732939</v>
      </c>
    </row>
    <row r="4" spans="1:4" x14ac:dyDescent="0.25">
      <c r="A4">
        <v>-1.20520395284984E-4</v>
      </c>
      <c r="B4">
        <v>-9.0609811246395097E-2</v>
      </c>
      <c r="C4">
        <v>-0.99588644504547097</v>
      </c>
      <c r="D4" s="1">
        <f>SQRT(_9[[#This Row],[Z-Axis]]^2+_9[[#This Row],[Y-Axis]]^2+_9[[#This Row],[X-Axis]]^2)</f>
        <v>0.99999998192228923</v>
      </c>
    </row>
    <row r="5" spans="1:4" x14ac:dyDescent="0.25">
      <c r="A5">
        <v>-3.1152280280366502E-4</v>
      </c>
      <c r="B5">
        <v>-9.0744040906429305E-2</v>
      </c>
      <c r="C5">
        <v>-0.99587422609329201</v>
      </c>
      <c r="D5" s="1">
        <f>SQRT(_9[[#This Row],[Z-Axis]]^2+_9[[#This Row],[Y-Axis]]^2+_9[[#This Row],[X-Axis]]^2)</f>
        <v>1.0000000261016986</v>
      </c>
    </row>
    <row r="6" spans="1:4" x14ac:dyDescent="0.25">
      <c r="A6">
        <v>-8.4983395936433199E-5</v>
      </c>
      <c r="B6">
        <v>-9.0934738516807598E-2</v>
      </c>
      <c r="C6">
        <v>-0.99585682153701804</v>
      </c>
      <c r="D6" s="1">
        <f>SQRT(_9[[#This Row],[Z-Axis]]^2+_9[[#This Row],[Y-Axis]]^2+_9[[#This Row],[X-Axis]]^2)</f>
        <v>0.99999997144655461</v>
      </c>
    </row>
    <row r="7" spans="1:4" x14ac:dyDescent="0.25">
      <c r="A7">
        <v>-2.78114777756855E-4</v>
      </c>
      <c r="B7">
        <v>-9.0959146618843106E-2</v>
      </c>
      <c r="C7">
        <v>-0.99585455656051602</v>
      </c>
      <c r="D7" s="1">
        <f>SQRT(_9[[#This Row],[Z-Axis]]^2+_9[[#This Row],[Y-Axis]]^2+_9[[#This Row],[X-Axis]]^2)</f>
        <v>0.9999999707618995</v>
      </c>
    </row>
    <row r="8" spans="1:4" x14ac:dyDescent="0.25">
      <c r="A8">
        <v>-3.7025724304840001E-4</v>
      </c>
      <c r="B8">
        <v>-9.1081440448761E-2</v>
      </c>
      <c r="C8">
        <v>-0.99584335088729903</v>
      </c>
      <c r="D8" s="1">
        <f>SQRT(_9[[#This Row],[Z-Axis]]^2+_9[[#This Row],[Y-Axis]]^2+_9[[#This Row],[X-Axis]]^2)</f>
        <v>0.9999999726955453</v>
      </c>
    </row>
    <row r="9" spans="1:4" x14ac:dyDescent="0.25">
      <c r="A9">
        <v>-3.31514194840565E-4</v>
      </c>
      <c r="B9">
        <v>-9.1569632291793795E-2</v>
      </c>
      <c r="C9">
        <v>-0.99579864740371704</v>
      </c>
      <c r="D9" s="1">
        <f>SQRT(_9[[#This Row],[Z-Axis]]^2+_9[[#This Row],[Y-Axis]]^2+_9[[#This Row],[X-Axis]]^2)</f>
        <v>1.0000000268153937</v>
      </c>
    </row>
    <row r="10" spans="1:4" x14ac:dyDescent="0.25">
      <c r="A10">
        <v>6.1407178009176002E-7</v>
      </c>
      <c r="B10">
        <v>-9.1750830411910997E-2</v>
      </c>
      <c r="C10">
        <v>-0.99578201770782504</v>
      </c>
      <c r="D10" s="1">
        <f>SQRT(_9[[#This Row],[Z-Axis]]^2+_9[[#This Row],[Y-Axis]]^2+_9[[#This Row],[X-Axis]]^2)</f>
        <v>1.0000000208359596</v>
      </c>
    </row>
    <row r="11" spans="1:4" x14ac:dyDescent="0.25">
      <c r="A11">
        <v>4.5659580791834701E-5</v>
      </c>
      <c r="B11">
        <v>-9.2122666537761702E-2</v>
      </c>
      <c r="C11">
        <v>-0.99574768543243397</v>
      </c>
      <c r="D11" s="1">
        <f>SQRT(_9[[#This Row],[Z-Axis]]^2+_9[[#This Row],[Y-Axis]]^2+_9[[#This Row],[X-Axis]]^2)</f>
        <v>1.000000020409437</v>
      </c>
    </row>
    <row r="12" spans="1:4" x14ac:dyDescent="0.25">
      <c r="A12">
        <v>-6.04273482167628E-5</v>
      </c>
      <c r="B12">
        <v>-9.2224694788456005E-2</v>
      </c>
      <c r="C12">
        <v>-0.99573820829391502</v>
      </c>
      <c r="D12" s="1">
        <f>SQRT(_9[[#This Row],[Z-Axis]]^2+_9[[#This Row],[Y-Axis]]^2+_9[[#This Row],[X-Axis]]^2)</f>
        <v>0.99999998871833218</v>
      </c>
    </row>
    <row r="13" spans="1:4" x14ac:dyDescent="0.25">
      <c r="A13">
        <v>-9.858637213255899E-7</v>
      </c>
      <c r="B13">
        <v>-9.2405989766120897E-2</v>
      </c>
      <c r="C13">
        <v>-0.99572139978408802</v>
      </c>
      <c r="D13" s="1">
        <f>SQRT(_9[[#This Row],[Z-Axis]]^2+_9[[#This Row],[Y-Axis]]^2+_9[[#This Row],[X-Axis]]^2)</f>
        <v>0.99999998646680588</v>
      </c>
    </row>
    <row r="14" spans="1:4" x14ac:dyDescent="0.25">
      <c r="A14">
        <v>-2.5910866679623701E-4</v>
      </c>
      <c r="B14">
        <v>-9.2467367649078397E-2</v>
      </c>
      <c r="C14">
        <v>-0.99571567773819003</v>
      </c>
      <c r="D14" s="1">
        <f>SQRT(_9[[#This Row],[Z-Axis]]^2+_9[[#This Row],[Y-Axis]]^2+_9[[#This Row],[X-Axis]]^2)</f>
        <v>0.99999999605543699</v>
      </c>
    </row>
    <row r="15" spans="1:4" x14ac:dyDescent="0.25">
      <c r="A15">
        <v>-3.7170454743318298E-4</v>
      </c>
      <c r="B15">
        <v>-9.2363506555557195E-2</v>
      </c>
      <c r="C15">
        <v>-0.99572527408599798</v>
      </c>
      <c r="D15" s="1">
        <f>SQRT(_9[[#This Row],[Z-Axis]]^2+_9[[#This Row],[Y-Axis]]^2+_9[[#This Row],[X-Axis]]^2)</f>
        <v>0.99999998848057237</v>
      </c>
    </row>
    <row r="16" spans="1:4" x14ac:dyDescent="0.25">
      <c r="A16">
        <v>-1.4824839308857899E-4</v>
      </c>
      <c r="B16">
        <v>-9.2450529336929294E-2</v>
      </c>
      <c r="C16">
        <v>-0.99571728706359897</v>
      </c>
      <c r="D16" s="1">
        <f>SQRT(_9[[#This Row],[Z-Axis]]^2+_9[[#This Row],[Y-Axis]]^2+_9[[#This Row],[X-Axis]]^2)</f>
        <v>1.0000000190547789</v>
      </c>
    </row>
    <row r="17" spans="1:4" x14ac:dyDescent="0.25">
      <c r="A17">
        <v>2.9778861062368398E-5</v>
      </c>
      <c r="B17">
        <v>-9.2387959361076397E-2</v>
      </c>
      <c r="C17">
        <v>-0.99572306871414196</v>
      </c>
      <c r="D17" s="1">
        <f>SQRT(_9[[#This Row],[Z-Axis]]^2+_9[[#This Row],[Y-Axis]]^2+_9[[#This Row],[X-Axis]]^2)</f>
        <v>0.99999998274559598</v>
      </c>
    </row>
    <row r="18" spans="1:4" x14ac:dyDescent="0.25">
      <c r="A18">
        <v>9.6343057521153201E-5</v>
      </c>
      <c r="B18">
        <v>-9.2475533485412598E-2</v>
      </c>
      <c r="C18">
        <v>-0.99571496248245195</v>
      </c>
      <c r="D18" s="1">
        <f>SQRT(_9[[#This Row],[Z-Axis]]^2+_9[[#This Row],[Y-Axis]]^2+_9[[#This Row],[X-Axis]]^2)</f>
        <v>1.0000000100434134</v>
      </c>
    </row>
    <row r="19" spans="1:4" x14ac:dyDescent="0.25">
      <c r="A19">
        <v>2.8435114654712401E-4</v>
      </c>
      <c r="B19">
        <v>-9.2369914054870605E-2</v>
      </c>
      <c r="C19">
        <v>-0.995724737644196</v>
      </c>
      <c r="D19" s="1">
        <f>SQRT(_9[[#This Row],[Z-Axis]]^2+_9[[#This Row],[Y-Axis]]^2+_9[[#This Row],[X-Axis]]^2)</f>
        <v>1.0000000175173407</v>
      </c>
    </row>
    <row r="20" spans="1:4" x14ac:dyDescent="0.25">
      <c r="A20">
        <v>5.0781294703483603E-4</v>
      </c>
      <c r="B20">
        <v>-9.2410311102867099E-2</v>
      </c>
      <c r="C20">
        <v>-0.99572086334228505</v>
      </c>
      <c r="D20" s="1">
        <f>SQRT(_9[[#This Row],[Z-Axis]]^2+_9[[#This Row],[Y-Axis]]^2+_9[[#This Row],[X-Axis]]^2)</f>
        <v>0.9999999805836115</v>
      </c>
    </row>
    <row r="21" spans="1:4" x14ac:dyDescent="0.25">
      <c r="A21">
        <v>7.4398791184648904E-4</v>
      </c>
      <c r="B21">
        <v>-9.2395558953285203E-2</v>
      </c>
      <c r="C21">
        <v>-0.995722115039825</v>
      </c>
      <c r="D21" s="1">
        <f>SQRT(_9[[#This Row],[Z-Axis]]^2+_9[[#This Row],[Y-Axis]]^2+_9[[#This Row],[X-Axis]]^2)</f>
        <v>1.0000000116058427</v>
      </c>
    </row>
    <row r="22" spans="1:4" x14ac:dyDescent="0.25">
      <c r="A22">
        <v>8.8488531764596701E-4</v>
      </c>
      <c r="B22">
        <v>-9.2457942664623302E-2</v>
      </c>
      <c r="C22">
        <v>-0.99571621417999301</v>
      </c>
      <c r="D22" s="1">
        <f>SQRT(_9[[#This Row],[Z-Axis]]^2+_9[[#This Row],[Y-Axis]]^2+_9[[#This Row],[X-Axis]]^2)</f>
        <v>1.0000000166823688</v>
      </c>
    </row>
    <row r="23" spans="1:4" x14ac:dyDescent="0.25">
      <c r="A23">
        <v>1.13823474384844E-3</v>
      </c>
      <c r="B23">
        <v>-9.2244610190391499E-2</v>
      </c>
      <c r="C23">
        <v>-0.99573570489883401</v>
      </c>
      <c r="D23" s="1">
        <f>SQRT(_9[[#This Row],[Z-Axis]]^2+_9[[#This Row],[Y-Axis]]^2+_9[[#This Row],[X-Axis]]^2)</f>
        <v>0.99999997884894332</v>
      </c>
    </row>
    <row r="24" spans="1:4" x14ac:dyDescent="0.25">
      <c r="A24">
        <v>1.2061829911544899E-3</v>
      </c>
      <c r="B24">
        <v>-9.2060476541519207E-2</v>
      </c>
      <c r="C24">
        <v>-0.99575269222259499</v>
      </c>
      <c r="D24" s="1">
        <f>SQRT(_9[[#This Row],[Z-Axis]]^2+_9[[#This Row],[Y-Axis]]^2+_9[[#This Row],[X-Axis]]^2)</f>
        <v>1.0000000051435027</v>
      </c>
    </row>
    <row r="25" spans="1:4" x14ac:dyDescent="0.25">
      <c r="A25">
        <v>1.32937519811094E-3</v>
      </c>
      <c r="B25">
        <v>-9.2017449438571902E-2</v>
      </c>
      <c r="C25">
        <v>-0.99575650691986095</v>
      </c>
      <c r="D25" s="1">
        <f>SQRT(_9[[#This Row],[Z-Axis]]^2+_9[[#This Row],[Y-Axis]]^2+_9[[#This Row],[X-Axis]]^2)</f>
        <v>0.99999999965642028</v>
      </c>
    </row>
    <row r="26" spans="1:4" x14ac:dyDescent="0.25">
      <c r="A26">
        <v>1.48157763760537E-3</v>
      </c>
      <c r="B26">
        <v>-9.1939933598041507E-2</v>
      </c>
      <c r="C26">
        <v>-0.9957634806633</v>
      </c>
      <c r="D26" s="1">
        <f>SQRT(_9[[#This Row],[Z-Axis]]^2+_9[[#This Row],[Y-Axis]]^2+_9[[#This Row],[X-Axis]]^2)</f>
        <v>1.000000027942499</v>
      </c>
    </row>
    <row r="27" spans="1:4" x14ac:dyDescent="0.25">
      <c r="A27">
        <v>1.49178155697882E-3</v>
      </c>
      <c r="B27">
        <v>-9.1961368918418898E-2</v>
      </c>
      <c r="C27">
        <v>-0.99576145410537698</v>
      </c>
      <c r="D27" s="1">
        <f>SQRT(_9[[#This Row],[Z-Axis]]^2+_9[[#This Row],[Y-Axis]]^2+_9[[#This Row],[X-Axis]]^2)</f>
        <v>0.99999999613380897</v>
      </c>
    </row>
    <row r="28" spans="1:4" x14ac:dyDescent="0.25">
      <c r="A28">
        <v>1.4524172293022301E-3</v>
      </c>
      <c r="B28">
        <v>-9.1996118426322895E-2</v>
      </c>
      <c r="C28">
        <v>-0.99575829505920399</v>
      </c>
      <c r="D28" s="1">
        <f>SQRT(_9[[#This Row],[Z-Axis]]^2+_9[[#This Row],[Y-Axis]]^2+_9[[#This Row],[X-Axis]]^2)</f>
        <v>0.9999999887502653</v>
      </c>
    </row>
    <row r="29" spans="1:4" x14ac:dyDescent="0.25">
      <c r="A29">
        <v>1.4460592065006501E-3</v>
      </c>
      <c r="B29">
        <v>-9.2027500271797194E-2</v>
      </c>
      <c r="C29">
        <v>-0.99575543403625499</v>
      </c>
      <c r="D29" s="1">
        <f>SQRT(_9[[#This Row],[Z-Axis]]^2+_9[[#This Row],[Y-Axis]]^2+_9[[#This Row],[X-Axis]]^2)</f>
        <v>1.0000000181531172</v>
      </c>
    </row>
    <row r="30" spans="1:4" x14ac:dyDescent="0.25">
      <c r="A30">
        <v>1.45263154990971E-3</v>
      </c>
      <c r="B30">
        <v>-9.2069752514362294E-2</v>
      </c>
      <c r="C30">
        <v>-0.99575150012970004</v>
      </c>
      <c r="D30" s="1">
        <f>SQRT(_9[[#This Row],[Z-Axis]]^2+_9[[#This Row],[Y-Axis]]^2+_9[[#This Row],[X-Axis]]^2)</f>
        <v>0.99999999973851184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2" ma:contentTypeDescription="Utwórz nowy dokument." ma:contentTypeScope="" ma:versionID="cb9e66541c0d5061c61978d8618165a7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aba51c435736052b0277ec830f25d8fd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L 4 F A A B Q S w M E F A A C A A g A c L C e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c L C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w n l W + z I M U u A I A A O l A A A A T A B w A R m 9 y b X V s Y X M v U 2 V j d G l v b j E u b S C i G A A o o B Q A A A A A A A A A A A A A A A A A A A A A A A A A A A D t 2 s F O G k E Y w P E 7 C e 8 w G S + Q b I m z A m o N B w M 1 9 W K 0 0 K T V 7 W H d / d Q p u z N k Z w A X 4 s W 3 a P o Y n p r 0 Z n m v D m C l b W p S R 5 J J N p 8 X Z U e W b + A X V v 2 r I N J c C t J d f m Z 7 5 V K 5 p K 7 C D G K y Q R k l L Z K A L p e I + Z h 9 y + 7 v 4 t m t N A f b a l T r y G i Y g t C V A 5 5 A r S 2 F N j d U h X Z e B 8 f y P A s F B K w W q R G t e m c d S H j K N W Q t u k c 9 0 p b J M B W q 1 f D I G x H J m I v L F v M b m x 4 5 G U o N X Z 0 n 0 F p 9 W T u S A j 5 V v e U c G / Q o v J z d 3 t + N + 5 x I M p D x O J 9 9 V x M p 8 t T c m n C Z c p h P 3 g v P z X 2 P M 5 m a E 7 2 F M I Z M V R 5 3 4 Z G z h 6 X 9 J O l G Y R J m q q W z 4 e 8 P d G r O J M z z I o n O B 6 t T 9 s z m 1 I X M 0 u U + e v k A V O X / x v K m U 3 r Y M U / B o d D N e m 1 + 1 x u P T G m P p 2 Z x / j B A N F z r x c E P r / a v u f p 1 W A z T c 8 g W C x + f W j j 9 1 8 L N a k P v 1 V D w H 1 + 0 J P 3 F 6 P l q U + 8 g l S N 4 e G U q f + / d e x x x P v 5 N t V z i 4 u m T / s n I f y k j H x k V h 9 F i 7 O W g z 2 O 0 9 V J G W 8 g I G d H 6 S x n V k R E y o g 1 b R t 3 I j B B B c M A n e T 8 k P Y i u B I 8 m I g w a R E E K S m e G W q x 0 O M 7 J x f y b O J l 9 z W Q s x 1 z 1 w 8 C 8 v p + h r 4 M G M k S G t O m a Y R M Z I k O 6 7 Z r h N j I s D k P r 3 z R 3 X D P c Q Y b I k O 6 6 Z r i L D I v D 0 P q i z D Z d O 2 S b C B E h U m Y d E t Y G E U s E Q j Q Q r V P E 2 i B i y 0 C I B q J 1 z F g b R K w h C N F A t M 4 h a 4 O I P Q U h G o j O g w r D o o I Q D U T n S Y V h U y k Q R O u / I j L n U Y V h V U G I B q L z r M K w q x Q I o v 2 l 2 X l Y Y V h W C g T R / j + a n Z c V H 8 t K g S B a v y P 6 z s u K j 2 U F I R q I z s u K j 2 W l Q B D t L 8 3 O y 4 q P Z Q U h G o j O y 4 q P Z Q U h G o j O y 4 q P Z a V A E O 1 / R n R e V n w s K w W C + J x 3 x J 9 Q S w E C L Q A U A A I A C A B w s J 5 V N x l j E q Q A A A D 2 A A A A E g A A A A A A A A A A A A A A A A A A A A A A Q 2 9 u Z m l n L 1 B h Y 2 t h Z 2 U u e G 1 s U E s B A i 0 A F A A C A A g A c L C e V Q / K 6 a u k A A A A 6 Q A A A B M A A A A A A A A A A A A A A A A A 8 A A A A F t D b 2 5 0 Z W 5 0 X 1 R 5 c G V z X S 5 4 b W x Q S w E C L Q A U A A I A C A B w s J 5 V v s y D F L g C A A D p Q A A A E w A A A A A A A A A A A A A A A A D h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5 A A A A A A A A J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5 O j U 5 O j A 3 L j U 0 O T A 4 O T R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X V 0 b 1 J l b W 9 2 Z W R D b 2 x 1 b W 5 z M S 5 7 W C 1 B e G l z L D B 9 J n F 1 b 3 Q 7 L C Z x d W 9 0 O 1 N l Y 3 R p b 2 4 x L z E v Q X V 0 b 1 J l b W 9 2 Z W R D b 2 x 1 b W 5 z M S 5 7 W S 1 B e G l z L D F 9 J n F 1 b 3 Q 7 L C Z x d W 9 0 O 1 N l Y 3 R p b 2 4 x L z E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v Q X V 0 b 1 J l b W 9 2 Z W R D b 2 x 1 b W 5 z M S 5 7 W C 1 B e G l z L D B 9 J n F 1 b 3 Q 7 L C Z x d W 9 0 O 1 N l Y 3 R p b 2 4 x L z E v Q X V 0 b 1 J l b W 9 2 Z W R D b 2 x 1 b W 5 z M S 5 7 W S 1 B e G l z L D F 9 J n F 1 b 3 Q 7 L C Z x d W 9 0 O 1 N l Y 3 R p b 2 4 x L z E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E 5 O j A 0 L j A w O T U w N j J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Q X V 0 b 1 J l b W 9 2 Z W R D b 2 x 1 b W 5 z M S 5 7 W C 1 B e G l z L D B 9 J n F 1 b 3 Q 7 L C Z x d W 9 0 O 1 N l Y 3 R p b 2 4 x L z I v Q X V 0 b 1 J l b W 9 2 Z W R D b 2 x 1 b W 5 z M S 5 7 W S 1 B e G l z L D F 9 J n F 1 b 3 Q 7 L C Z x d W 9 0 O 1 N l Y 3 R p b 2 4 x L z I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v Q X V 0 b 1 J l b W 9 2 Z W R D b 2 x 1 b W 5 z M S 5 7 W C 1 B e G l z L D B 9 J n F 1 b 3 Q 7 L C Z x d W 9 0 O 1 N l Y 3 R p b 2 4 x L z I v Q X V 0 b 1 J l b W 9 2 Z W R D b 2 x 1 b W 5 z M S 5 7 W S 1 B e G l z L D F 9 J n F 1 b 3 Q 7 L C Z x d W 9 0 O 1 N l Y 3 R p b 2 4 x L z I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E 5 O j Q z L j Q 5 N D U 0 M z d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Q X V 0 b 1 J l b W 9 2 Z W R D b 2 x 1 b W 5 z M S 5 7 W C 1 B e G l z L D B 9 J n F 1 b 3 Q 7 L C Z x d W 9 0 O 1 N l Y 3 R p b 2 4 x L z M v Q X V 0 b 1 J l b W 9 2 Z W R D b 2 x 1 b W 5 z M S 5 7 W S 1 B e G l z L D F 9 J n F 1 b 3 Q 7 L C Z x d W 9 0 O 1 N l Y 3 R p b 2 4 x L z M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v Q X V 0 b 1 J l b W 9 2 Z W R D b 2 x 1 b W 5 z M S 5 7 W C 1 B e G l z L D B 9 J n F 1 b 3 Q 7 L C Z x d W 9 0 O 1 N l Y 3 R p b 2 4 x L z M v Q X V 0 b 1 J l b W 9 2 Z W R D b 2 x 1 b W 5 z M S 5 7 W S 1 B e G l z L D F 9 J n F 1 b 3 Q 7 L C Z x d W 9 0 O 1 N l Y 3 R p b 2 4 x L z M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I w O j I 4 L j A y N D E 3 M z V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Q X V 0 b 1 J l b W 9 2 Z W R D b 2 x 1 b W 5 z M S 5 7 W C 1 B e G l z L D B 9 J n F 1 b 3 Q 7 L C Z x d W 9 0 O 1 N l Y 3 R p b 2 4 x L z Q v Q X V 0 b 1 J l b W 9 2 Z W R D b 2 x 1 b W 5 z M S 5 7 W S 1 B e G l z L D F 9 J n F 1 b 3 Q 7 L C Z x d W 9 0 O 1 N l Y 3 R p b 2 4 x L z Q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Q v Q X V 0 b 1 J l b W 9 2 Z W R D b 2 x 1 b W 5 z M S 5 7 W C 1 B e G l z L D B 9 J n F 1 b 3 Q 7 L C Z x d W 9 0 O 1 N l Y 3 R p b 2 4 x L z Q v Q X V 0 b 1 J l b W 9 2 Z W R D b 2 x 1 b W 5 z M S 5 7 W S 1 B e G l z L D F 9 J n F 1 b 3 Q 7 L C Z x d W 9 0 O 1 N l Y 3 R p b 2 4 x L z Q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M j I 6 M j Y u M T Q 4 M T Q w M l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9 B d X R v U m V t b 3 Z l Z E N v b H V t b n M x L n t Y L U F 4 a X M s M H 0 m c X V v d D s s J n F 1 b 3 Q 7 U 2 V j d G l v b j E v N S 9 B d X R v U m V t b 3 Z l Z E N v b H V t b n M x L n t Z L U F 4 a X M s M X 0 m c X V v d D s s J n F 1 b 3 Q 7 U 2 V j d G l v b j E v N S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S 9 B d X R v U m V t b 3 Z l Z E N v b H V t b n M x L n t Y L U F 4 a X M s M H 0 m c X V v d D s s J n F 1 b 3 Q 7 U 2 V j d G l v b j E v N S 9 B d X R v U m V t b 3 Z l Z E N v b H V t b n M x L n t Z L U F 4 a X M s M X 0 m c X V v d D s s J n F 1 b 3 Q 7 U 2 V j d G l v b j E v N S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y N T o w N C 4 4 O T M 1 O T I x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0 F 1 d G 9 S Z W 1 v d m V k Q 2 9 s d W 1 u c z E u e 1 g t Q X h p c y w w f S Z x d W 9 0 O y w m c X V v d D t T Z W N 0 a W 9 u M S 8 2 L 0 F 1 d G 9 S Z W 1 v d m V k Q 2 9 s d W 1 u c z E u e 1 k t Q X h p c y w x f S Z x d W 9 0 O y w m c X V v d D t T Z W N 0 a W 9 u M S 8 2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2 L 0 F 1 d G 9 S Z W 1 v d m V k Q 2 9 s d W 1 u c z E u e 1 g t Q X h p c y w w f S Z x d W 9 0 O y w m c X V v d D t T Z W N 0 a W 9 u M S 8 2 L 0 F 1 d G 9 S Z W 1 v d m V k Q 2 9 s d W 1 u c z E u e 1 k t Q X h p c y w x f S Z x d W 9 0 O y w m c X V v d D t T Z W N 0 a W 9 u M S 8 2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I 1 O j I 3 L j E x N j c y O D N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v Q X V 0 b 1 J l b W 9 2 Z W R D b 2 x 1 b W 5 z M S 5 7 W C 1 B e G l z L D B 9 J n F 1 b 3 Q 7 L C Z x d W 9 0 O 1 N l Y 3 R p b 2 4 x L z c v Q X V 0 b 1 J l b W 9 2 Z W R D b 2 x 1 b W 5 z M S 5 7 W S 1 B e G l z L D F 9 J n F 1 b 3 Q 7 L C Z x d W 9 0 O 1 N l Y 3 R p b 2 4 x L z c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c v Q X V 0 b 1 J l b W 9 2 Z W R D b 2 x 1 b W 5 z M S 5 7 W C 1 B e G l z L D B 9 J n F 1 b 3 Q 7 L C Z x d W 9 0 O 1 N l Y 3 R p b 2 4 x L z c v Q X V 0 b 1 J l b W 9 2 Z W R D b 2 x 1 b W 5 z M S 5 7 W S 1 B e G l z L D F 9 J n F 1 b 3 Q 7 L C Z x d W 9 0 O 1 N l Y 3 R p b 2 4 x L z c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M j U 6 N T E u N j E 2 M z M 2 M l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9 B d X R v U m V t b 3 Z l Z E N v b H V t b n M x L n t Y L U F 4 a X M s M H 0 m c X V v d D s s J n F 1 b 3 Q 7 U 2 V j d G l v b j E v O C 9 B d X R v U m V t b 3 Z l Z E N v b H V t b n M x L n t Z L U F 4 a X M s M X 0 m c X V v d D s s J n F 1 b 3 Q 7 U 2 V j d G l v b j E v O C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O C 9 B d X R v U m V t b 3 Z l Z E N v b H V t b n M x L n t Y L U F 4 a X M s M H 0 m c X V v d D s s J n F 1 b 3 Q 7 U 2 V j d G l v b j E v O C 9 B d X R v U m V t b 3 Z l Z E N v b H V t b n M x L n t Z L U F 4 a X M s M X 0 m c X V v d D s s J n F 1 b 3 Q 7 U 2 V j d G l v b j E v O C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z O T o w N i 4 4 O D A 4 M T E y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L 0 F 1 d G 9 S Z W 1 v d m V k Q 2 9 s d W 1 u c z E u e 1 g t Q X h p c y w w f S Z x d W 9 0 O y w m c X V v d D t T Z W N 0 a W 9 u M S 8 5 L 0 F 1 d G 9 S Z W 1 v d m V k Q 2 9 s d W 1 u c z E u e 1 k t Q X h p c y w x f S Z x d W 9 0 O y w m c X V v d D t T Z W N 0 a W 9 u M S 8 5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5 L 0 F 1 d G 9 S Z W 1 v d m V k Q 2 9 s d W 1 u c z E u e 1 g t Q X h p c y w w f S Z x d W 9 0 O y w m c X V v d D t T Z W N 0 a W 9 u M S 8 5 L 0 F 1 d G 9 S Z W 1 v d m V k Q 2 9 s d W 1 u c z E u e 1 k t Q X h p c y w x f S Z x d W 9 0 O y w m c X V v d D t T Z W N 0 a W 9 u M S 8 5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M z k 6 M j k u N j k 4 O T g z N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v Q X V 0 b 1 J l b W 9 2 Z W R D b 2 x 1 b W 5 z M S 5 7 W C 1 B e G l z L D B 9 J n F 1 b 3 Q 7 L C Z x d W 9 0 O 1 N l Y 3 R p b 2 4 x L z E w L 0 F 1 d G 9 S Z W 1 v d m V k Q 2 9 s d W 1 u c z E u e 1 k t Q X h p c y w x f S Z x d W 9 0 O y w m c X V v d D t T Z W N 0 a W 9 u M S 8 x M C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v Q X V 0 b 1 J l b W 9 2 Z W R D b 2 x 1 b W 5 z M S 5 7 W C 1 B e G l z L D B 9 J n F 1 b 3 Q 7 L C Z x d W 9 0 O 1 N l Y 3 R p b 2 4 x L z E w L 0 F 1 d G 9 S Z W 1 v d m V k Q 2 9 s d W 1 u c z E u e 1 k t Q X h p c y w x f S Z x d W 9 0 O y w m c X V v d D t T Z W N 0 a W 9 u M S 8 x M C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z O T o 1 M C 4 0 N j c 0 O D A x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9 B d X R v U m V t b 3 Z l Z E N v b H V t b n M x L n t Y L U F 4 a X M s M H 0 m c X V v d D s s J n F 1 b 3 Q 7 U 2 V j d G l v b j E v M T E v Q X V 0 b 1 J l b W 9 2 Z W R D b 2 x 1 b W 5 z M S 5 7 W S 1 B e G l z L D F 9 J n F 1 b 3 Q 7 L C Z x d W 9 0 O 1 N l Y 3 R p b 2 4 x L z E x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S 9 B d X R v U m V t b 3 Z l Z E N v b H V t b n M x L n t Y L U F 4 a X M s M H 0 m c X V v d D s s J n F 1 b 3 Q 7 U 2 V j d G l v b j E v M T E v Q X V 0 b 1 J l b W 9 2 Z W R D b 2 x 1 b W 5 z M S 5 7 W S 1 B e G l z L D F 9 J n F 1 b 3 Q 7 L C Z x d W 9 0 O 1 N l Y 3 R p b 2 4 x L z E x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Q w O j E 1 L j U 3 O T k 1 O D d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L 0 F 1 d G 9 S Z W 1 v d m V k Q 2 9 s d W 1 u c z E u e 1 g t Q X h p c y w w f S Z x d W 9 0 O y w m c X V v d D t T Z W N 0 a W 9 u M S 8 x M i 9 B d X R v U m V t b 3 Z l Z E N v b H V t b n M x L n t Z L U F 4 a X M s M X 0 m c X V v d D s s J n F 1 b 3 Q 7 U 2 V j d G l v b j E v M T I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y L 0 F 1 d G 9 S Z W 1 v d m V k Q 2 9 s d W 1 u c z E u e 1 g t Q X h p c y w w f S Z x d W 9 0 O y w m c X V v d D t T Z W N 0 a W 9 u M S 8 x M i 9 B d X R v U m V t b 3 Z l Z E N v b H V t b n M x L n t Z L U F 4 a X M s M X 0 m c X V v d D s s J n F 1 b 3 Q 7 U 2 V j d G l v b j E v M T I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N D A 6 M z U u M T I 2 M j Q 4 M F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v Q X V 0 b 1 J l b W 9 2 Z W R D b 2 x 1 b W 5 z M S 5 7 W C 1 B e G l z L D B 9 J n F 1 b 3 Q 7 L C Z x d W 9 0 O 1 N l Y 3 R p b 2 4 x L z E z L 0 F 1 d G 9 S Z W 1 v d m V k Q 2 9 s d W 1 u c z E u e 1 k t Q X h p c y w x f S Z x d W 9 0 O y w m c X V v d D t T Z W N 0 a W 9 u M S 8 x M y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M v Q X V 0 b 1 J l b W 9 2 Z W R D b 2 x 1 b W 5 z M S 5 7 W C 1 B e G l z L D B 9 J n F 1 b 3 Q 7 L C Z x d W 9 0 O 1 N l Y 3 R p b 2 4 x L z E z L 0 F 1 d G 9 S Z W 1 v d m V k Q 2 9 s d W 1 u c z E u e 1 k t Q X h p c y w x f S Z x d W 9 0 O y w m c X V v d D t T Z W N 0 a W 9 u M S 8 x M y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1 N D o 1 N S 4 w N j A 4 O D g 4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C 9 B d X R v U m V t b 3 Z l Z E N v b H V t b n M x L n t Y L U F 4 a X M s M H 0 m c X V v d D s s J n F 1 b 3 Q 7 U 2 V j d G l v b j E v M T Q v Q X V 0 b 1 J l b W 9 2 Z W R D b 2 x 1 b W 5 z M S 5 7 W S 1 B e G l z L D F 9 J n F 1 b 3 Q 7 L C Z x d W 9 0 O 1 N l Y 3 R p b 2 4 x L z E 0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N C 9 B d X R v U m V t b 3 Z l Z E N v b H V t b n M x L n t Y L U F 4 a X M s M H 0 m c X V v d D s s J n F 1 b 3 Q 7 U 2 V j d G l v b j E v M T Q v Q X V 0 b 1 J l b W 9 2 Z W R D b 2 x 1 b W 5 z M S 5 7 W S 1 B e G l z L D F 9 J n F 1 b 3 Q 7 L C Z x d W 9 0 O 1 N l Y 3 R p b 2 4 x L z E 0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U 1 O j Q 1 L j U 5 M D c 1 M D B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L 0 F 1 d G 9 S Z W 1 v d m V k Q 2 9 s d W 1 u c z E u e 1 g t Q X h p c y w w f S Z x d W 9 0 O y w m c X V v d D t T Z W N 0 a W 9 u M S 8 x N S 9 B d X R v U m V t b 3 Z l Z E N v b H V t b n M x L n t Z L U F 4 a X M s M X 0 m c X V v d D s s J n F 1 b 3 Q 7 U 2 V j d G l v b j E v M T U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1 L 0 F 1 d G 9 S Z W 1 v d m V k Q 2 9 s d W 1 u c z E u e 1 g t Q X h p c y w w f S Z x d W 9 0 O y w m c X V v d D t T Z W N 0 a W 9 u M S 8 x N S 9 B d X R v U m V t b 3 Z l Z E N v b H V t b n M x L n t Z L U F 4 a X M s M X 0 m c X V v d D s s J n F 1 b 3 Q 7 U 2 V j d G l v b j E v M T U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N T Y 6 M D g u M T Y 5 O T c y O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v Q X V 0 b 1 J l b W 9 2 Z W R D b 2 x 1 b W 5 z M S 5 7 W C 1 B e G l z L D B 9 J n F 1 b 3 Q 7 L C Z x d W 9 0 O 1 N l Y 3 R p b 2 4 x L z E 2 L 0 F 1 d G 9 S Z W 1 v d m V k Q 2 9 s d W 1 u c z E u e 1 k t Q X h p c y w x f S Z x d W 9 0 O y w m c X V v d D t T Z W N 0 a W 9 u M S 8 x N i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Y v Q X V 0 b 1 J l b W 9 2 Z W R D b 2 x 1 b W 5 z M S 5 7 W C 1 B e G l z L D B 9 J n F 1 b 3 Q 7 L C Z x d W 9 0 O 1 N l Y 3 R p b 2 4 x L z E 2 L 0 F 1 d G 9 S Z W 1 v d m V k Q 2 9 s d W 1 u c z E u e 1 k t Q X h p c y w x f S Z x d W 9 0 O y w m c X V v d D t T Z W N 0 a W 9 u M S 8 x N i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1 N j o z M C 4 x M D Y 0 N z E w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y 9 B d X R v U m V t b 3 Z l Z E N v b H V t b n M x L n t Y L U F 4 a X M s M H 0 m c X V v d D s s J n F 1 b 3 Q 7 U 2 V j d G l v b j E v M T c v Q X V 0 b 1 J l b W 9 2 Z W R D b 2 x 1 b W 5 z M S 5 7 W S 1 B e G l z L D F 9 J n F 1 b 3 Q 7 L C Z x d W 9 0 O 1 N l Y 3 R p b 2 4 x L z E 3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N y 9 B d X R v U m V t b 3 Z l Z E N v b H V t b n M x L n t Y L U F 4 a X M s M H 0 m c X V v d D s s J n F 1 b 3 Q 7 U 2 V j d G l v b j E v M T c v Q X V 0 b 1 J l b W 9 2 Z W R D b 2 x 1 b W 5 z M S 5 7 W S 1 B e G l z L D F 9 J n F 1 b 3 Q 7 L C Z x d W 9 0 O 1 N l Y 3 R p b 2 4 x L z E 3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U 2 O j U w L j k w M D E 0 N j N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L 0 F 1 d G 9 S Z W 1 v d m V k Q 2 9 s d W 1 u c z E u e 1 g t Q X h p c y w w f S Z x d W 9 0 O y w m c X V v d D t T Z W N 0 a W 9 u M S 8 x O C 9 B d X R v U m V t b 3 Z l Z E N v b H V t b n M x L n t Z L U F 4 a X M s M X 0 m c X V v d D s s J n F 1 b 3 Q 7 U 2 V j d G l v b j E v M T g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4 L 0 F 1 d G 9 S Z W 1 v d m V k Q 2 9 s d W 1 u c z E u e 1 g t Q X h p c y w w f S Z x d W 9 0 O y w m c X V v d D t T Z W N 0 a W 9 u M S 8 x O C 9 B d X R v U m V t b 3 Z l Z E N v b H V t b n M x L n t Z L U F 4 a X M s M X 0 m c X V v d D s s J n F 1 b 3 Q 7 U 2 V j d G l v b j E v M T g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N T c 6 M T g u O T E 0 N z c 3 O V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v Q X V 0 b 1 J l b W 9 2 Z W R D b 2 x 1 b W 5 z M S 5 7 W C 1 B e G l z L D B 9 J n F 1 b 3 Q 7 L C Z x d W 9 0 O 1 N l Y 3 R p b 2 4 x L z E 5 L 0 F 1 d G 9 S Z W 1 v d m V k Q 2 9 s d W 1 u c z E u e 1 k t Q X h p c y w x f S Z x d W 9 0 O y w m c X V v d D t T Z W N 0 a W 9 u M S 8 x O S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k v Q X V 0 b 1 J l b W 9 2 Z W R D b 2 x 1 b W 5 z M S 5 7 W C 1 B e G l z L D B 9 J n F 1 b 3 Q 7 L C Z x d W 9 0 O 1 N l Y 3 R p b 2 4 x L z E 5 L 0 F 1 d G 9 S Z W 1 v d m V k Q 2 9 s d W 1 u c z E u e 1 k t Q X h p c y w x f S Z x d W 9 0 O y w m c X V v d D t T Z W N 0 a W 9 u M S 8 x O S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1 O D o x N y 4 0 M T I w M j U y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C 9 B d X R v U m V t b 3 Z l Z E N v b H V t b n M x L n t Y L U F 4 a X M s M H 0 m c X V v d D s s J n F 1 b 3 Q 7 U 2 V j d G l v b j E v M j A v Q X V 0 b 1 J l b W 9 2 Z W R D b 2 x 1 b W 5 z M S 5 7 W S 1 B e G l z L D F 9 J n F 1 b 3 Q 7 L C Z x d W 9 0 O 1 N l Y 3 R p b 2 4 x L z I w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C 9 B d X R v U m V t b 3 Z l Z E N v b H V t b n M x L n t Y L U F 4 a X M s M H 0 m c X V v d D s s J n F 1 b 3 Q 7 U 2 V j d G l v b j E v M j A v Q X V 0 b 1 J l b W 9 2 Z W R D b 2 x 1 b W 5 z M S 5 7 W S 1 B e G l z L D F 9 J n F 1 b 3 Q 7 L C Z x d W 9 0 O 1 N l Y 3 R p b 2 4 x L z I w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w O j U 4 O j Q y L j I 4 O D g 0 N j l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L 0 F 1 d G 9 S Z W 1 v d m V k Q 2 9 s d W 1 u c z E u e 1 g t Q X h p c y w w f S Z x d W 9 0 O y w m c X V v d D t T Z W N 0 a W 9 u M S 8 y M S 9 B d X R v U m V t b 3 Z l Z E N v b H V t b n M x L n t Z L U F 4 a X M s M X 0 m c X V v d D s s J n F 1 b 3 Q 7 U 2 V j d G l v b j E v M j E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x L 0 F 1 d G 9 S Z W 1 v d m V k Q 2 9 s d W 1 u c z E u e 1 g t Q X h p c y w w f S Z x d W 9 0 O y w m c X V v d D t T Z W N 0 a W 9 u M S 8 y M S 9 B d X R v U m V t b 3 Z l Z E N v b H V t b n M x L n t Z L U F 4 a X M s M X 0 m c X V v d D s s J n F 1 b 3 Q 7 U 2 V j d G l v b j E v M j E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N T k 6 M D Q u N z U 2 O T Y y N 1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v Q X V 0 b 1 J l b W 9 2 Z W R D b 2 x 1 b W 5 z M S 5 7 W C 1 B e G l z L D B 9 J n F 1 b 3 Q 7 L C Z x d W 9 0 O 1 N l Y 3 R p b 2 4 x L z I y L 0 F 1 d G 9 S Z W 1 v d m V k Q 2 9 s d W 1 u c z E u e 1 k t Q X h p c y w x f S Z x d W 9 0 O y w m c X V v d D t T Z W N 0 a W 9 u M S 8 y M i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I v Q X V 0 b 1 J l b W 9 2 Z W R D b 2 x 1 b W 5 z M S 5 7 W C 1 B e G l z L D B 9 J n F 1 b 3 Q 7 L C Z x d W 9 0 O 1 N l Y 3 R p b 2 4 x L z I y L 0 F 1 d G 9 S Z W 1 v d m V k Q 2 9 s d W 1 u c z E u e 1 k t Q X h p c y w x f S Z x d W 9 0 O y w m c X V v d D t T Z W N 0 a W 9 u M S 8 y M i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T o w M D o z N C 4 z M D U 3 M j Y 1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y 9 B d X R v U m V t b 3 Z l Z E N v b H V t b n M x L n t Y L U F 4 a X M s M H 0 m c X V v d D s s J n F 1 b 3 Q 7 U 2 V j d G l v b j E v M j M v Q X V 0 b 1 J l b W 9 2 Z W R D b 2 x 1 b W 5 z M S 5 7 W S 1 B e G l z L D F 9 J n F 1 b 3 Q 7 L C Z x d W 9 0 O 1 N l Y 3 R p b 2 4 x L z I z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y 9 B d X R v U m V t b 3 Z l Z E N v b H V t b n M x L n t Y L U F 4 a X M s M H 0 m c X V v d D s s J n F 1 b 3 Q 7 U 2 V j d G l v b j E v M j M v Q X V 0 b 1 J l b W 9 2 Z W R D b 2 x 1 b W 5 z M S 5 7 W S 1 B e G l z L D F 9 J n F 1 b 3 Q 7 L C Z x d W 9 0 O 1 N l Y 3 R p b 2 4 x L z I z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I x O j A w O j U 4 L j A x N T k x O D Z a I i A v P j x F b n R y e S B U e X B l P S J G a W x s Q 2 9 s d W 1 u V H l w Z X M i I F Z h b H V l P S J z Q l F V R i I g L z 4 8 R W 5 0 c n k g V H l w Z T 0 i R m l s b E N v b H V t b k 5 h b W V z I i B W Y W x 1 Z T 0 i c 1 s m c X V v d D t Y L U F 4 a X M m c X V v d D s s J n F 1 b 3 Q 7 W S 1 B e G l z J n F 1 b 3 Q 7 L C Z x d W 9 0 O 1 o t Q X h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0 L 0 F 1 d G 9 S Z W 1 v d m V k Q 2 9 s d W 1 u c z E u e 1 g t Q X h p c y w w f S Z x d W 9 0 O y w m c X V v d D t T Z W N 0 a W 9 u M S 8 y N C 9 B d X R v U m V t b 3 Z l Z E N v b H V t b n M x L n t Z L U F 4 a X M s M X 0 m c X V v d D s s J n F 1 b 3 Q 7 U 2 V j d G l v b j E v M j Q v Q X V 0 b 1 J l b W 9 2 Z W R D b 2 x 1 b W 5 z M S 5 7 W i 1 B e G l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0 L 0 F 1 d G 9 S Z W 1 v d m V k Q 2 9 s d W 1 u c z E u e 1 g t Q X h p c y w w f S Z x d W 9 0 O y w m c X V v d D t T Z W N 0 a W 9 u M S 8 y N C 9 B d X R v U m V t b 3 Z l Z E N v b H V t b n M x L n t Z L U F 4 a X M s M X 0 m c X V v d D s s J n F 1 b 3 Q 7 U 2 V j d G l v b j E v M j Q v Q X V 0 b 1 J l b W 9 2 Z W R D b 2 x 1 b W 5 z M S 5 7 W i 1 B e G l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E 6 M D E 6 M j I u N T k 1 N z M 4 O F o i I C 8 + P E V u d H J 5 I F R 5 c G U 9 I k Z p b G x D b 2 x 1 b W 5 U e X B l c y I g V m F s d W U 9 I n N C U V V G I i A v P j x F b n R y e S B U e X B l P S J G a W x s Q 2 9 s d W 1 u T m F t Z X M i I F Z h b H V l P S J z W y Z x d W 9 0 O 1 g t Q X h p c y Z x d W 9 0 O y w m c X V v d D t Z L U F 4 a X M m c X V v d D s s J n F 1 b 3 Q 7 W i 1 B e G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v Q X V 0 b 1 J l b W 9 2 Z W R D b 2 x 1 b W 5 z M S 5 7 W C 1 B e G l z L D B 9 J n F 1 b 3 Q 7 L C Z x d W 9 0 O 1 N l Y 3 R p b 2 4 x L z I 1 L 0 F 1 d G 9 S Z W 1 v d m V k Q 2 9 s d W 1 u c z E u e 1 k t Q X h p c y w x f S Z x d W 9 0 O y w m c X V v d D t T Z W N 0 a W 9 u M S 8 y N S 9 B d X R v U m V t b 3 Z l Z E N v b H V t b n M x L n t a L U F 4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U v Q X V 0 b 1 J l b W 9 2 Z W R D b 2 x 1 b W 5 z M S 5 7 W C 1 B e G l z L D B 9 J n F 1 b 3 Q 7 L C Z x d W 9 0 O 1 N l Y 3 R p b 2 4 x L z I 1 L 0 F 1 d G 9 S Z W 1 v d m V k Q 2 9 s d W 1 u c z E u e 1 k t Q X h p c y w x f S Z x d W 9 0 O y w m c X V v d D t T Z W N 0 a W 9 u M S 8 y N S 9 B d X R v U m V t b 3 Z l Z E N v b H V t b n M x L n t a L U F 4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T o w M z o z M y 4 2 O D Q 2 N T g 3 W i I g L z 4 8 R W 5 0 c n k g V H l w Z T 0 i R m l s b E N v b H V t b l R 5 c G V z I i B W Y W x 1 Z T 0 i c 0 J R V U Y i I C 8 + P E V u d H J 5 I F R 5 c G U 9 I k Z p b G x D b 2 x 1 b W 5 O Y W 1 l c y I g V m F s d W U 9 I n N b J n F 1 b 3 Q 7 W C 1 B e G l z J n F 1 b 3 Q 7 L C Z x d W 9 0 O 1 k t Q X h p c y Z x d W 9 0 O y w m c X V v d D t a L U F 4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i 9 B d X R v U m V t b 3 Z l Z E N v b H V t b n M x L n t Y L U F 4 a X M s M H 0 m c X V v d D s s J n F 1 b 3 Q 7 U 2 V j d G l v b j E v M j Y v Q X V 0 b 1 J l b W 9 2 Z W R D b 2 x 1 b W 5 z M S 5 7 W S 1 B e G l z L D F 9 J n F 1 b 3 Q 7 L C Z x d W 9 0 O 1 N l Y 3 R p b 2 4 x L z I 2 L 0 F 1 d G 9 S Z W 1 v d m V k Q 2 9 s d W 1 u c z E u e 1 o t Q X h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N i 9 B d X R v U m V t b 3 Z l Z E N v b H V t b n M x L n t Y L U F 4 a X M s M H 0 m c X V v d D s s J n F 1 b 3 Q 7 U 2 V j d G l v b j E v M j Y v Q X V 0 b 1 J l b W 9 2 Z W R D b 2 x 1 b W 5 z M S 5 7 W S 1 B e G l z L D F 9 J n F 1 b 3 Q 7 L C Z x d W 9 0 O 1 N l Y 3 R p b 2 4 x L z I 2 L 0 F 1 d G 9 S Z W 1 v d m V k Q 2 9 s d W 1 u c z E u e 1 o t Q X h p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i 9 V c 3 V u a S V D N C U 5 O X R v J T I w a 2 9 s d W 1 u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G q Z 8 z z K I R J Q f 8 G g b A + k V A A A A A A I A A A A A A B B m A A A A A Q A A I A A A A O t I K e k N M h Y x q F P C I 9 8 p G l 5 + 5 I 3 e 3 q Q H W t e g J Y v l 9 c I x A A A A A A 6 A A A A A A g A A I A A A A N H Z m / q r q m n 2 M O 2 L F B B 7 k Q y s k t l O d h O m h 0 o S G 5 7 N 0 0 J H U A A A A G R D r / i l q U y p x 6 V 8 R U m V g d r v q S T L L P D w m U F R t C z D M n N W n w e Y w 7 u B K N p M d m D O S 5 j i v 6 3 g w k Q d b B o v d u L W P g A s 6 4 p c i a K t X 6 x D l j O r a g U Q i y 7 e Q A A A A H 3 7 K O C r D h T f C y P Q G V p k V / K o 8 M Z v o t P O l j s b 6 4 E w z z q y 0 y 6 F c y Y 8 V z J X N T D f n 1 K B C X s O 8 6 U j q M z k 9 d k y k T Y n + N 4 = < / D a t a M a s h u p > 
</file>

<file path=customXml/itemProps1.xml><?xml version="1.0" encoding="utf-8"?>
<ds:datastoreItem xmlns:ds="http://schemas.openxmlformats.org/officeDocument/2006/customXml" ds:itemID="{9BD4289F-539F-455C-8575-07333B3988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AAF2FF-65E7-4E06-8859-173535D8FB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9BED36-E909-48A2-B8D7-978EB441D4A4}">
  <ds:schemaRefs>
    <ds:schemaRef ds:uri="http://purl.org/dc/elements/1.1/"/>
    <ds:schemaRef ds:uri="84bae827-43eb-4799-b986-0b4b10c2bedf"/>
    <ds:schemaRef ds:uri="http://schemas.microsoft.com/office/2006/metadata/properties"/>
    <ds:schemaRef ds:uri="http://schemas.microsoft.com/office/2006/documentManagement/types"/>
    <ds:schemaRef ds:uri="c8f656d6-3613-40d7-a283-9b9e2fc0b499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D6EEAE1-E098-436F-8E3D-DE30B22C9A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27</vt:i4>
      </vt:variant>
    </vt:vector>
  </HeadingPairs>
  <TitlesOfParts>
    <vt:vector size="2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Przemysław Ryś</dc:creator>
  <cp:keywords/>
  <dc:description/>
  <cp:lastModifiedBy>Przemysław Ryś</cp:lastModifiedBy>
  <cp:revision/>
  <dcterms:created xsi:type="dcterms:W3CDTF">2015-06-05T18:19:34Z</dcterms:created>
  <dcterms:modified xsi:type="dcterms:W3CDTF">2023-01-27T13:09:13Z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