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esktop\SEMESTR_3\Laboratorium fizyczne\sprawka\cw 35\"/>
    </mc:Choice>
  </mc:AlternateContent>
  <xr:revisionPtr revIDLastSave="0" documentId="13_ncr:1_{FB4E0D1D-F0E7-45A4-B0B8-7DEA893139D0}" xr6:coauthVersionLast="47" xr6:coauthVersionMax="47" xr10:uidLastSave="{00000000-0000-0000-0000-000000000000}"/>
  <bookViews>
    <workbookView xWindow="5370" yWindow="1320" windowWidth="18315" windowHeight="11700" xr2:uid="{0F057446-FC4A-4E5D-92B8-871597B4360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" l="1"/>
  <c r="R9" i="1"/>
  <c r="O13" i="1"/>
  <c r="N13" i="1"/>
  <c r="H11" i="1"/>
  <c r="N6" i="1"/>
  <c r="N8" i="1" l="1"/>
  <c r="N10" i="1" s="1"/>
  <c r="K3" i="1"/>
  <c r="K4" i="1"/>
  <c r="K2" i="1"/>
  <c r="F2" i="1"/>
  <c r="G2" i="1"/>
  <c r="O4" i="1"/>
  <c r="E3" i="1"/>
  <c r="E4" i="1"/>
  <c r="E2" i="1"/>
  <c r="B10" i="1"/>
  <c r="B11" i="1" s="1"/>
</calcChain>
</file>

<file path=xl/sharedStrings.xml><?xml version="1.0" encoding="utf-8"?>
<sst xmlns="http://schemas.openxmlformats.org/spreadsheetml/2006/main" count="38" uniqueCount="29">
  <si>
    <t>katoda</t>
  </si>
  <si>
    <t>anoda lewa</t>
  </si>
  <si>
    <t>anoda prawa</t>
  </si>
  <si>
    <t>m1</t>
  </si>
  <si>
    <t>m2</t>
  </si>
  <si>
    <t>m3</t>
  </si>
  <si>
    <t>zakres amperomierza</t>
  </si>
  <si>
    <t>od</t>
  </si>
  <si>
    <t>do</t>
  </si>
  <si>
    <t>zakres wagi</t>
  </si>
  <si>
    <t>[g]</t>
  </si>
  <si>
    <t>klasa ampeeromierza</t>
  </si>
  <si>
    <t>[%]</t>
  </si>
  <si>
    <t>Niepewność graniczna wagi (znamionowa)</t>
  </si>
  <si>
    <t xml:space="preserve">Niepewność standardowa wagi </t>
  </si>
  <si>
    <t>Średnia</t>
  </si>
  <si>
    <t xml:space="preserve">ile powinno wyjść </t>
  </si>
  <si>
    <t>ile momy</t>
  </si>
  <si>
    <t>k</t>
  </si>
  <si>
    <t>m</t>
  </si>
  <si>
    <t>I</t>
  </si>
  <si>
    <t>[A]</t>
  </si>
  <si>
    <t>t</t>
  </si>
  <si>
    <t>[t]</t>
  </si>
  <si>
    <t>F</t>
  </si>
  <si>
    <t>e</t>
  </si>
  <si>
    <t>u(m)</t>
  </si>
  <si>
    <t>u(I)</t>
  </si>
  <si>
    <t>u(k)/k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</si>
</sst>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A046-C53C-4EB3-8350-D609634E6FF7}">
  <dimension ref="A1:R13"/>
  <sheetViews>
    <sheetView tabSelected="1" topLeftCell="G1" zoomScale="130" zoomScaleNormal="130" workbookViewId="0">
      <selection activeCell="R11" sqref="R11"/>
    </sheetView>
  </sheetViews>
  <sheetFormatPr defaultRowHeight="15" x14ac:dyDescent="0.25"/>
  <cols>
    <col min="1" max="1" width="39.42578125" bestFit="1" customWidth="1"/>
    <col min="6" max="6" width="17.5703125" bestFit="1" customWidth="1"/>
    <col min="14" max="14" width="13.7109375" bestFit="1" customWidth="1"/>
  </cols>
  <sheetData>
    <row r="1" spans="1:18" x14ac:dyDescent="0.25">
      <c r="B1" t="s">
        <v>3</v>
      </c>
      <c r="C1" t="s">
        <v>4</v>
      </c>
      <c r="D1" t="s">
        <v>5</v>
      </c>
      <c r="E1" t="s">
        <v>15</v>
      </c>
      <c r="F1" t="s">
        <v>16</v>
      </c>
      <c r="G1" t="s">
        <v>17</v>
      </c>
      <c r="H1" t="s">
        <v>3</v>
      </c>
      <c r="I1" t="s">
        <v>4</v>
      </c>
      <c r="J1" t="s">
        <v>5</v>
      </c>
      <c r="N1" t="s">
        <v>18</v>
      </c>
      <c r="O1">
        <v>0.32940000000000003</v>
      </c>
    </row>
    <row r="2" spans="1:18" x14ac:dyDescent="0.25">
      <c r="A2" t="s">
        <v>0</v>
      </c>
      <c r="B2">
        <v>104.181</v>
      </c>
      <c r="C2">
        <v>104.21</v>
      </c>
      <c r="D2">
        <v>104.205</v>
      </c>
      <c r="E2">
        <f>AVERAGE(B2:D2)</f>
        <v>104.19866666666667</v>
      </c>
      <c r="F2" s="2">
        <f>O4+E2</f>
        <v>104.55441866666666</v>
      </c>
      <c r="G2">
        <f>AVERAGE(H2:J2)</f>
        <v>104.54666666666667</v>
      </c>
      <c r="H2">
        <v>104.54300000000001</v>
      </c>
      <c r="I2">
        <v>104.55</v>
      </c>
      <c r="J2">
        <v>104.547</v>
      </c>
      <c r="K2">
        <f>AVERAGE(H2:J2)</f>
        <v>104.54666666666667</v>
      </c>
      <c r="N2" t="s">
        <v>20</v>
      </c>
      <c r="O2">
        <v>0.6</v>
      </c>
      <c r="P2" t="s">
        <v>21</v>
      </c>
    </row>
    <row r="3" spans="1:18" x14ac:dyDescent="0.25">
      <c r="A3" t="s">
        <v>1</v>
      </c>
      <c r="B3">
        <v>138.232</v>
      </c>
      <c r="C3">
        <v>138.27199999999999</v>
      </c>
      <c r="D3">
        <v>138.26499999999999</v>
      </c>
      <c r="E3">
        <f t="shared" ref="E3:E4" si="0">AVERAGE(B3:D3)</f>
        <v>138.25633333333334</v>
      </c>
      <c r="H3">
        <v>138.21700000000001</v>
      </c>
      <c r="I3">
        <v>138.11600000000001</v>
      </c>
      <c r="J3">
        <v>138.131</v>
      </c>
      <c r="K3">
        <f t="shared" ref="K3:K4" si="1">AVERAGE(H3:J3)</f>
        <v>138.15466666666669</v>
      </c>
      <c r="N3" t="s">
        <v>22</v>
      </c>
      <c r="O3">
        <v>1800</v>
      </c>
      <c r="P3" t="s">
        <v>23</v>
      </c>
    </row>
    <row r="4" spans="1:18" x14ac:dyDescent="0.25">
      <c r="A4" t="s">
        <v>2</v>
      </c>
      <c r="B4">
        <v>112.517</v>
      </c>
      <c r="C4">
        <v>112.511</v>
      </c>
      <c r="D4">
        <v>112.515</v>
      </c>
      <c r="E4">
        <f t="shared" si="0"/>
        <v>112.51433333333334</v>
      </c>
      <c r="H4">
        <v>112.333</v>
      </c>
      <c r="I4">
        <v>112.336</v>
      </c>
      <c r="J4">
        <v>112.333</v>
      </c>
      <c r="K4">
        <f t="shared" si="1"/>
        <v>112.33399999999999</v>
      </c>
      <c r="N4" t="s">
        <v>19</v>
      </c>
      <c r="O4">
        <f>O2*O3*O1/1000</f>
        <v>0.35575200000000001</v>
      </c>
      <c r="P4" t="s">
        <v>10</v>
      </c>
    </row>
    <row r="5" spans="1:18" x14ac:dyDescent="0.25">
      <c r="O5" t="s">
        <v>19</v>
      </c>
      <c r="P5">
        <v>0.34799999999999998</v>
      </c>
    </row>
    <row r="6" spans="1:18" x14ac:dyDescent="0.25">
      <c r="B6" t="s">
        <v>7</v>
      </c>
      <c r="C6" t="s">
        <v>8</v>
      </c>
      <c r="M6" t="s">
        <v>18</v>
      </c>
      <c r="N6" s="3">
        <f>0.348/(0.6*1800)</f>
        <v>3.2222222222222222E-4</v>
      </c>
      <c r="O6" t="s">
        <v>26</v>
      </c>
      <c r="P6">
        <v>0.05</v>
      </c>
    </row>
    <row r="7" spans="1:18" x14ac:dyDescent="0.25">
      <c r="A7" t="s">
        <v>6</v>
      </c>
      <c r="B7">
        <v>0</v>
      </c>
      <c r="C7">
        <v>0.75</v>
      </c>
      <c r="D7" t="s">
        <v>21</v>
      </c>
      <c r="O7" t="s">
        <v>27</v>
      </c>
      <c r="P7">
        <v>3.7499999999999999E-3</v>
      </c>
    </row>
    <row r="8" spans="1:18" x14ac:dyDescent="0.25">
      <c r="A8" t="s">
        <v>11</v>
      </c>
      <c r="B8">
        <v>0.5</v>
      </c>
      <c r="D8" t="s">
        <v>12</v>
      </c>
      <c r="M8" t="s">
        <v>24</v>
      </c>
      <c r="N8">
        <f>63.58/(2*N6)</f>
        <v>98658.620689655174</v>
      </c>
      <c r="R8">
        <v>63.58</v>
      </c>
    </row>
    <row r="9" spans="1:18" x14ac:dyDescent="0.25">
      <c r="A9" t="s">
        <v>9</v>
      </c>
      <c r="B9">
        <v>0</v>
      </c>
      <c r="C9">
        <v>200</v>
      </c>
      <c r="D9" s="1" t="s">
        <v>10</v>
      </c>
      <c r="R9">
        <f>(R8*N13)/(2*N6^2)</f>
        <v>14188.494247360326</v>
      </c>
    </row>
    <row r="10" spans="1:18" x14ac:dyDescent="0.25">
      <c r="A10" t="s">
        <v>13</v>
      </c>
      <c r="B10">
        <f>0.001</f>
        <v>1E-3</v>
      </c>
      <c r="D10" s="1" t="s">
        <v>10</v>
      </c>
      <c r="M10" t="s">
        <v>25</v>
      </c>
      <c r="N10">
        <f>N8/(6.02214076*10^23)</f>
        <v>1.6382649396865837E-19</v>
      </c>
      <c r="R10">
        <f>R9/N8</f>
        <v>0.14381403417337718</v>
      </c>
    </row>
    <row r="11" spans="1:18" x14ac:dyDescent="0.25">
      <c r="A11" t="s">
        <v>14</v>
      </c>
      <c r="B11">
        <f>B10/SQRT(3)</f>
        <v>5.773502691896258E-4</v>
      </c>
      <c r="D11" s="1" t="s">
        <v>10</v>
      </c>
      <c r="G11" t="s">
        <v>28</v>
      </c>
      <c r="H11">
        <f>SQRT((P6/O4)^2+(P7/O2)^2)</f>
        <v>0.14068624458244855</v>
      </c>
    </row>
    <row r="13" spans="1:18" x14ac:dyDescent="0.25">
      <c r="N13" s="4">
        <f>SQRT((P6/(O2*O3))^2+((P5*P7)/(O2*O2*O3))^2)</f>
        <v>4.6340077678088205E-5</v>
      </c>
      <c r="O13">
        <f>N13/N6</f>
        <v>0.14381403417337718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1" ma:contentTypeDescription="Utwórz nowy dokument." ma:contentTypeScope="" ma:versionID="ff6bfe42127c3dfb154a2a4f75a3958f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1ae6c598d3828ce38684fd8d4932bd0f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B332C7-1074-4058-B9FC-F4CE6B6A13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2907DD-CAB7-43B8-97B2-E63A9EAD07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E180D2-BA3B-47AB-8C25-FA5A41B41D9B}">
  <ds:schemaRefs>
    <ds:schemaRef ds:uri="http://schemas.microsoft.com/office/2006/documentManagement/types"/>
    <ds:schemaRef ds:uri="c8f656d6-3613-40d7-a283-9b9e2fc0b499"/>
    <ds:schemaRef ds:uri="http://purl.org/dc/elements/1.1/"/>
    <ds:schemaRef ds:uri="http://schemas.openxmlformats.org/package/2006/metadata/core-properties"/>
    <ds:schemaRef ds:uri="84bae827-43eb-4799-b986-0b4b10c2bedf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2021-11-03T07:26:51Z</dcterms:created>
  <dcterms:modified xsi:type="dcterms:W3CDTF">2021-11-06T21:59:42Z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