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em\Desktop\"/>
    </mc:Choice>
  </mc:AlternateContent>
  <xr:revisionPtr revIDLastSave="0" documentId="13_ncr:1_{0C7CF6AD-D6F4-41E3-8760-0871C0820666}" xr6:coauthVersionLast="47" xr6:coauthVersionMax="47" xr10:uidLastSave="{00000000-0000-0000-0000-000000000000}"/>
  <bookViews>
    <workbookView xWindow="-120" yWindow="-120" windowWidth="29040" windowHeight="15840" xr2:uid="{F1737D07-FC3D-47A9-B7A1-C0BDBBAE6BE6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1" l="1"/>
  <c r="K23" i="1"/>
  <c r="K20" i="1"/>
  <c r="I21" i="1"/>
  <c r="G23" i="1"/>
  <c r="H23" i="1"/>
  <c r="G20" i="1"/>
  <c r="H20" i="1"/>
  <c r="F20" i="1"/>
  <c r="G17" i="1"/>
  <c r="H17" i="1"/>
  <c r="F17" i="1"/>
  <c r="G14" i="1"/>
  <c r="H14" i="1"/>
  <c r="F14" i="1"/>
  <c r="G11" i="1"/>
  <c r="H11" i="1"/>
  <c r="K11" i="1"/>
  <c r="I8" i="1"/>
  <c r="J8" i="1"/>
  <c r="K8" i="1"/>
  <c r="I11" i="1"/>
  <c r="J11" i="1"/>
  <c r="I14" i="1"/>
  <c r="J14" i="1"/>
  <c r="K14" i="1"/>
  <c r="I17" i="1"/>
  <c r="J17" i="1"/>
  <c r="K17" i="1"/>
  <c r="J5" i="1"/>
  <c r="K5" i="1"/>
  <c r="I5" i="1"/>
  <c r="L9" i="1"/>
  <c r="L2" i="1"/>
  <c r="F11" i="1" s="1"/>
  <c r="F5" i="1" l="1"/>
  <c r="F8" i="1"/>
  <c r="H5" i="1"/>
  <c r="H8" i="1"/>
  <c r="G5" i="1"/>
  <c r="G8" i="1"/>
</calcChain>
</file>

<file path=xl/sharedStrings.xml><?xml version="1.0" encoding="utf-8"?>
<sst xmlns="http://schemas.openxmlformats.org/spreadsheetml/2006/main" count="29" uniqueCount="17">
  <si>
    <t>liczba zwojów</t>
  </si>
  <si>
    <t>I1</t>
  </si>
  <si>
    <t>I2</t>
  </si>
  <si>
    <t>I3</t>
  </si>
  <si>
    <t>natezenie [mA]</t>
  </si>
  <si>
    <t>w lewo [°]</t>
  </si>
  <si>
    <t>w prawo [°]</t>
  </si>
  <si>
    <t>wielkosc</t>
  </si>
  <si>
    <t>mi_0 [H/m]</t>
  </si>
  <si>
    <t>d [mm]</t>
  </si>
  <si>
    <t>U(d) [mm]</t>
  </si>
  <si>
    <t>B01</t>
  </si>
  <si>
    <t>B02</t>
  </si>
  <si>
    <t>B03</t>
  </si>
  <si>
    <t>wartosc tablicowa</t>
  </si>
  <si>
    <t>delta_I [A]</t>
  </si>
  <si>
    <t>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</si>
</sst>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815AE-B44B-4F76-B5D8-05EA15EA8454}">
  <dimension ref="A1:L26"/>
  <sheetViews>
    <sheetView tabSelected="1" topLeftCell="D16" zoomScale="140" zoomScaleNormal="140" workbookViewId="0">
      <selection activeCell="F34" sqref="F34"/>
    </sheetView>
  </sheetViews>
  <sheetFormatPr defaultRowHeight="15" x14ac:dyDescent="0.25"/>
  <cols>
    <col min="1" max="1" width="13.42578125" bestFit="1" customWidth="1"/>
    <col min="2" max="2" width="14.85546875" bestFit="1" customWidth="1"/>
    <col min="6" max="8" width="13.140625" bestFit="1" customWidth="1"/>
    <col min="11" max="11" width="13.140625" bestFit="1" customWidth="1"/>
    <col min="12" max="12" width="7" customWidth="1"/>
  </cols>
  <sheetData>
    <row r="1" spans="1:12" x14ac:dyDescent="0.25">
      <c r="K1" t="s">
        <v>9</v>
      </c>
      <c r="L1" t="s">
        <v>8</v>
      </c>
    </row>
    <row r="2" spans="1:12" x14ac:dyDescent="0.25">
      <c r="A2" t="s">
        <v>0</v>
      </c>
      <c r="B2" t="s">
        <v>7</v>
      </c>
      <c r="C2" t="s">
        <v>1</v>
      </c>
      <c r="D2" t="s">
        <v>2</v>
      </c>
      <c r="E2" t="s">
        <v>3</v>
      </c>
      <c r="F2" t="s">
        <v>11</v>
      </c>
      <c r="G2" t="s">
        <v>12</v>
      </c>
      <c r="H2" t="s">
        <v>13</v>
      </c>
      <c r="K2">
        <v>260</v>
      </c>
      <c r="L2">
        <f>4*PI()*10^(-7)</f>
        <v>1.2566370614359173E-6</v>
      </c>
    </row>
    <row r="3" spans="1:12" x14ac:dyDescent="0.25">
      <c r="A3" s="2">
        <v>12</v>
      </c>
      <c r="B3" t="s">
        <v>4</v>
      </c>
      <c r="C3" s="1">
        <v>210</v>
      </c>
      <c r="D3" s="1">
        <v>250</v>
      </c>
      <c r="E3" s="1">
        <v>300</v>
      </c>
      <c r="K3" t="s">
        <v>10</v>
      </c>
    </row>
    <row r="4" spans="1:12" x14ac:dyDescent="0.25">
      <c r="A4" s="3"/>
      <c r="B4" t="s">
        <v>5</v>
      </c>
      <c r="C4">
        <v>30</v>
      </c>
      <c r="D4">
        <v>34</v>
      </c>
      <c r="E4">
        <v>38</v>
      </c>
      <c r="K4">
        <v>3</v>
      </c>
    </row>
    <row r="5" spans="1:12" x14ac:dyDescent="0.25">
      <c r="A5" s="3"/>
      <c r="B5" t="s">
        <v>6</v>
      </c>
      <c r="C5">
        <v>27</v>
      </c>
      <c r="D5">
        <v>33</v>
      </c>
      <c r="E5">
        <v>37</v>
      </c>
      <c r="F5">
        <f>($L$2*$A$3*C$3)/($K$2*TAN(I5*PI()/180))</f>
        <v>2.2432240908613626E-5</v>
      </c>
      <c r="G5">
        <f t="shared" ref="G5:H5" si="0">($L$2*$A$3*D$3)/($K$2*TAN(J5*PI()/180))</f>
        <v>2.1906594207902246E-5</v>
      </c>
      <c r="H5">
        <f t="shared" si="0"/>
        <v>2.2675587271143234E-5</v>
      </c>
      <c r="I5">
        <f>AVERAGE(C4:C5)</f>
        <v>28.5</v>
      </c>
      <c r="J5">
        <f t="shared" ref="J5:K5" si="1">AVERAGE(D4:D5)</f>
        <v>33.5</v>
      </c>
      <c r="K5">
        <f t="shared" si="1"/>
        <v>37.5</v>
      </c>
    </row>
    <row r="6" spans="1:12" x14ac:dyDescent="0.25">
      <c r="A6" s="2">
        <v>16</v>
      </c>
      <c r="B6" t="s">
        <v>4</v>
      </c>
      <c r="C6" s="1">
        <v>200</v>
      </c>
      <c r="D6" s="1">
        <v>250</v>
      </c>
      <c r="E6" s="1">
        <v>300</v>
      </c>
    </row>
    <row r="7" spans="1:12" x14ac:dyDescent="0.25">
      <c r="A7" s="3"/>
      <c r="B7" t="s">
        <v>5</v>
      </c>
      <c r="C7">
        <v>36</v>
      </c>
      <c r="D7">
        <v>42</v>
      </c>
      <c r="E7">
        <v>48</v>
      </c>
    </row>
    <row r="8" spans="1:12" x14ac:dyDescent="0.25">
      <c r="A8" s="3"/>
      <c r="B8" t="s">
        <v>6</v>
      </c>
      <c r="C8">
        <v>34</v>
      </c>
      <c r="D8">
        <v>42</v>
      </c>
      <c r="E8">
        <v>47.5</v>
      </c>
      <c r="F8">
        <f>($L$2*$A$6*C$6)/($K$2*TAN(I8*PI()/180))</f>
        <v>2.2088168793698138E-5</v>
      </c>
      <c r="G8">
        <f t="shared" ref="G8:H8" si="2">($L$2*$A$6*D$6)/($K$2*TAN(J8*PI()/180))</f>
        <v>2.1471336108137092E-5</v>
      </c>
      <c r="H8">
        <f t="shared" si="2"/>
        <v>2.1072899819293984E-5</v>
      </c>
      <c r="I8">
        <f t="shared" ref="I8:I17" si="3">AVERAGE(C7:C8)</f>
        <v>35</v>
      </c>
      <c r="J8">
        <f t="shared" ref="J8:J17" si="4">AVERAGE(D7:D8)</f>
        <v>42</v>
      </c>
      <c r="K8">
        <f t="shared" ref="K8:K17" si="5">AVERAGE(E7:E8)</f>
        <v>47.75</v>
      </c>
      <c r="L8" t="s">
        <v>14</v>
      </c>
    </row>
    <row r="9" spans="1:12" x14ac:dyDescent="0.25">
      <c r="A9" s="2">
        <v>24</v>
      </c>
      <c r="B9" t="s">
        <v>4</v>
      </c>
      <c r="C9" s="1">
        <v>150</v>
      </c>
      <c r="D9" s="1">
        <v>200</v>
      </c>
      <c r="E9" s="1">
        <v>250</v>
      </c>
      <c r="L9">
        <f>2.1 *10^(-5)</f>
        <v>2.1000000000000002E-5</v>
      </c>
    </row>
    <row r="10" spans="1:12" x14ac:dyDescent="0.25">
      <c r="A10" s="3"/>
      <c r="B10" t="s">
        <v>5</v>
      </c>
      <c r="C10">
        <v>41</v>
      </c>
      <c r="D10">
        <v>48.5</v>
      </c>
      <c r="E10">
        <v>54</v>
      </c>
    </row>
    <row r="11" spans="1:12" x14ac:dyDescent="0.25">
      <c r="A11" s="3"/>
      <c r="B11" t="s">
        <v>6</v>
      </c>
      <c r="C11">
        <v>41</v>
      </c>
      <c r="D11">
        <v>49</v>
      </c>
      <c r="E11">
        <v>55</v>
      </c>
      <c r="F11">
        <f>($L$2*$A$9*C$9)/($K$2*TAN(I11*PI()/180))</f>
        <v>2.0015938728262058E-5</v>
      </c>
      <c r="G11">
        <f t="shared" ref="G11:H11" si="6">($L$2*$A$9*D$9)/($K$2*TAN(J11*PI()/180))</f>
        <v>2.034537462283722E-5</v>
      </c>
      <c r="H11">
        <f t="shared" si="6"/>
        <v>2.0685011648877768E-5</v>
      </c>
      <c r="I11">
        <f t="shared" si="3"/>
        <v>41</v>
      </c>
      <c r="J11">
        <f t="shared" si="4"/>
        <v>48.75</v>
      </c>
      <c r="K11">
        <f>AVERAGE(E10:E11)</f>
        <v>54.5</v>
      </c>
    </row>
    <row r="12" spans="1:12" x14ac:dyDescent="0.25">
      <c r="A12" s="2">
        <v>36</v>
      </c>
      <c r="B12" t="s">
        <v>4</v>
      </c>
      <c r="C12" s="1">
        <v>60</v>
      </c>
      <c r="D12" s="1">
        <v>100</v>
      </c>
      <c r="E12" s="1">
        <v>150</v>
      </c>
    </row>
    <row r="13" spans="1:12" x14ac:dyDescent="0.25">
      <c r="A13" s="3"/>
      <c r="B13" t="s">
        <v>5</v>
      </c>
      <c r="C13">
        <v>29</v>
      </c>
      <c r="D13">
        <v>42</v>
      </c>
      <c r="E13">
        <v>51</v>
      </c>
    </row>
    <row r="14" spans="1:12" x14ac:dyDescent="0.25">
      <c r="A14" s="3"/>
      <c r="B14" t="s">
        <v>6</v>
      </c>
      <c r="C14">
        <v>28</v>
      </c>
      <c r="D14">
        <v>40</v>
      </c>
      <c r="E14">
        <v>52</v>
      </c>
      <c r="F14">
        <f>($L$2*$A$12*C$12)/($K$2*TAN(I14*PI()/180))</f>
        <v>1.9227635064525968E-5</v>
      </c>
      <c r="G14">
        <f t="shared" ref="G14:H14" si="7">($L$2*$A$12*D$12)/($K$2*TAN(J14*PI()/180))</f>
        <v>2.0015938728262058E-5</v>
      </c>
      <c r="H14">
        <f t="shared" si="7"/>
        <v>2.076038832908863E-5</v>
      </c>
      <c r="I14">
        <f t="shared" si="3"/>
        <v>28.5</v>
      </c>
      <c r="J14">
        <f t="shared" si="4"/>
        <v>41</v>
      </c>
      <c r="K14">
        <f t="shared" si="5"/>
        <v>51.5</v>
      </c>
    </row>
    <row r="15" spans="1:12" x14ac:dyDescent="0.25">
      <c r="A15" s="2">
        <v>40</v>
      </c>
      <c r="B15" t="s">
        <v>4</v>
      </c>
      <c r="C15" s="1">
        <v>50</v>
      </c>
      <c r="D15" s="1">
        <v>90</v>
      </c>
      <c r="E15" s="1">
        <v>130</v>
      </c>
    </row>
    <row r="16" spans="1:12" x14ac:dyDescent="0.25">
      <c r="A16" s="3"/>
      <c r="B16" t="s">
        <v>5</v>
      </c>
      <c r="C16">
        <v>28</v>
      </c>
      <c r="D16">
        <v>42</v>
      </c>
      <c r="E16">
        <v>50</v>
      </c>
    </row>
    <row r="17" spans="1:11" x14ac:dyDescent="0.25">
      <c r="A17" s="3"/>
      <c r="B17" t="s">
        <v>6</v>
      </c>
      <c r="C17">
        <v>26</v>
      </c>
      <c r="D17">
        <v>42</v>
      </c>
      <c r="E17">
        <v>52</v>
      </c>
      <c r="F17">
        <f>($L$2*$A$15*C$15)/($K$2*TAN(I17*PI()/180))</f>
        <v>1.8971454602932713E-5</v>
      </c>
      <c r="G17">
        <f t="shared" ref="G17:H17" si="8">($L$2*$A$15*D$15)/($K$2*TAN(J17*PI()/180))</f>
        <v>1.9324202497323387E-5</v>
      </c>
      <c r="H17">
        <f t="shared" si="8"/>
        <v>2.0352092557437986E-5</v>
      </c>
      <c r="I17">
        <f t="shared" si="3"/>
        <v>27</v>
      </c>
      <c r="J17">
        <f t="shared" si="4"/>
        <v>42</v>
      </c>
      <c r="K17">
        <f t="shared" si="5"/>
        <v>51</v>
      </c>
    </row>
    <row r="20" spans="1:11" x14ac:dyDescent="0.25">
      <c r="F20">
        <f>AVERAGE(F5:H5,F8:H8,F11:H11,F14:H14,F17:H17)</f>
        <v>2.0756324259222408E-5</v>
      </c>
      <c r="G20">
        <f>H20/F20</f>
        <v>5.6432165409029525E-2</v>
      </c>
      <c r="H20">
        <f>_xlfn.STDEV.S(F5:H5,F8:H8,F11:H11,F14:H14,F17:H17)</f>
        <v>1.1713243238798912E-6</v>
      </c>
      <c r="K20">
        <f>0.003/0.26</f>
        <v>1.1538461538461539E-2</v>
      </c>
    </row>
    <row r="21" spans="1:11" x14ac:dyDescent="0.25">
      <c r="I21">
        <f>H23/0.375</f>
        <v>5.773502691896258E-3</v>
      </c>
    </row>
    <row r="23" spans="1:11" x14ac:dyDescent="0.25">
      <c r="F23" t="s">
        <v>15</v>
      </c>
      <c r="G23">
        <f>0.5*0.75/100</f>
        <v>3.7499999999999999E-3</v>
      </c>
      <c r="H23">
        <f>G23/SQRT(3)</f>
        <v>2.1650635094610966E-3</v>
      </c>
      <c r="J23" t="s">
        <v>16</v>
      </c>
      <c r="K23">
        <f>SQRT((G20)^2+(K20)^2+(I21)^2)</f>
        <v>5.7888329745812823E-2</v>
      </c>
    </row>
    <row r="26" spans="1:11" x14ac:dyDescent="0.25">
      <c r="K26">
        <f>F20*K23</f>
        <v>1.2015489430288809E-6</v>
      </c>
    </row>
  </sheetData>
  <mergeCells count="5">
    <mergeCell ref="A3:A5"/>
    <mergeCell ref="A6:A8"/>
    <mergeCell ref="A9:A11"/>
    <mergeCell ref="A12:A14"/>
    <mergeCell ref="A15:A17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F1B78D5E9E25C4C840B53239D764C24" ma:contentTypeVersion="11" ma:contentTypeDescription="Utwórz nowy dokument." ma:contentTypeScope="" ma:versionID="ff6bfe42127c3dfb154a2a4f75a3958f">
  <xsd:schema xmlns:xsd="http://www.w3.org/2001/XMLSchema" xmlns:xs="http://www.w3.org/2001/XMLSchema" xmlns:p="http://schemas.microsoft.com/office/2006/metadata/properties" xmlns:ns3="84bae827-43eb-4799-b986-0b4b10c2bedf" xmlns:ns4="c8f656d6-3613-40d7-a283-9b9e2fc0b499" targetNamespace="http://schemas.microsoft.com/office/2006/metadata/properties" ma:root="true" ma:fieldsID="1ae6c598d3828ce38684fd8d4932bd0f" ns3:_="" ns4:_="">
    <xsd:import namespace="84bae827-43eb-4799-b986-0b4b10c2bedf"/>
    <xsd:import namespace="c8f656d6-3613-40d7-a283-9b9e2fc0b49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bae827-43eb-4799-b986-0b4b10c2be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f656d6-3613-40d7-a283-9b9e2fc0b49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C51A13-3444-4EF1-8B7C-F271212E44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bae827-43eb-4799-b986-0b4b10c2bedf"/>
    <ds:schemaRef ds:uri="c8f656d6-3613-40d7-a283-9b9e2fc0b4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20B292-5783-4EEA-A58C-5A9174F85C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8A0A3D-B950-4C39-95F3-9DFDD4D93B67}">
  <ds:schemaRefs>
    <ds:schemaRef ds:uri="http://purl.org/dc/dcmitype/"/>
    <ds:schemaRef ds:uri="84bae827-43eb-4799-b986-0b4b10c2bedf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c8f656d6-3613-40d7-a283-9b9e2fc0b499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Ryś</dc:creator>
  <cp:lastModifiedBy>Przemysław Ryś</cp:lastModifiedBy>
  <dcterms:created xsi:type="dcterms:W3CDTF">2021-11-10T07:48:40Z</dcterms:created>
  <dcterms:modified xsi:type="dcterms:W3CDTF">2021-11-14T15:28:01Z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0x010100FF1B78D5E9E25C4C840B53239D764C24</vt:lpwstr>
  </property>
</Properties>
</file>