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rzem\Desktop\Semestr 4\Laboratorium Fizyczne 2\cw 45\"/>
    </mc:Choice>
  </mc:AlternateContent>
  <xr:revisionPtr revIDLastSave="0" documentId="13_ncr:1_{705D99D1-6572-4BB8-876A-6244FB75EA53}" xr6:coauthVersionLast="47" xr6:coauthVersionMax="47" xr10:uidLastSave="{00000000-0000-0000-0000-000000000000}"/>
  <bookViews>
    <workbookView xWindow="15240" yWindow="855" windowWidth="13965" windowHeight="1437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  <c r="D4" i="1"/>
  <c r="D5" i="1"/>
  <c r="D6" i="1"/>
  <c r="D7" i="1"/>
  <c r="D8" i="1"/>
  <c r="D9" i="1"/>
  <c r="D10" i="1"/>
  <c r="D3" i="1"/>
  <c r="G13" i="1"/>
  <c r="F13" i="1"/>
  <c r="E13" i="1"/>
  <c r="D13" i="1"/>
  <c r="I11" i="1"/>
  <c r="G11" i="1"/>
  <c r="E11" i="1"/>
  <c r="C11" i="1"/>
  <c r="D15" i="1"/>
  <c r="M5" i="1"/>
  <c r="J11" i="1" l="1"/>
  <c r="F11" i="1"/>
  <c r="L13" i="1"/>
  <c r="M11" i="1" s="1"/>
  <c r="D11" i="1"/>
  <c r="H11" i="1"/>
  <c r="L11" i="1" l="1"/>
</calcChain>
</file>

<file path=xl/sharedStrings.xml><?xml version="1.0" encoding="utf-8"?>
<sst xmlns="http://schemas.openxmlformats.org/spreadsheetml/2006/main" count="21" uniqueCount="16">
  <si>
    <t xml:space="preserve">napięcie siatki to 40 V a  pozniej 50 V,  z kolei dla 40 robimy dla 150, 175 200 i 225 </t>
  </si>
  <si>
    <t>napięcie siatki</t>
  </si>
  <si>
    <t>napięcie anody</t>
  </si>
  <si>
    <t>r</t>
  </si>
  <si>
    <t>I [A]</t>
  </si>
  <si>
    <t>WZOR</t>
  </si>
  <si>
    <t>n</t>
  </si>
  <si>
    <t>R [m]</t>
  </si>
  <si>
    <t>uR [m]</t>
  </si>
  <si>
    <t>e/m=A*(U*R^2)/(n*I*r)^2</t>
  </si>
  <si>
    <t>A</t>
  </si>
  <si>
    <t>e/m  [V/A^2]</t>
  </si>
  <si>
    <t>e/m [V/A^2]</t>
  </si>
  <si>
    <t>e/m</t>
  </si>
  <si>
    <t>u(I)</t>
  </si>
  <si>
    <t>u(e/m)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</si>
</sst>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Border="1" applyAlignment="1"/>
    <xf numFmtId="0" fontId="0" fillId="0" borderId="3" xfId="0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E1" zoomScale="150" zoomScaleNormal="150" workbookViewId="0">
      <selection activeCell="H15" sqref="H15"/>
    </sheetView>
  </sheetViews>
  <sheetFormatPr defaultRowHeight="15" x14ac:dyDescent="0.25"/>
  <cols>
    <col min="1" max="1" width="73.42578125" bestFit="1" customWidth="1"/>
    <col min="2" max="2" width="14.42578125" bestFit="1" customWidth="1"/>
    <col min="4" max="4" width="20.140625" bestFit="1" customWidth="1"/>
    <col min="6" max="6" width="20.140625" bestFit="1" customWidth="1"/>
    <col min="8" max="8" width="20.140625" bestFit="1" customWidth="1"/>
    <col min="10" max="10" width="20.140625" bestFit="1" customWidth="1"/>
    <col min="13" max="13" width="34.140625" bestFit="1" customWidth="1"/>
  </cols>
  <sheetData>
    <row r="1" spans="1:13" ht="15.75" thickBot="1" x14ac:dyDescent="0.3">
      <c r="A1" t="s">
        <v>0</v>
      </c>
      <c r="B1" s="3" t="s">
        <v>3</v>
      </c>
      <c r="C1" s="14">
        <v>0.02</v>
      </c>
      <c r="D1" s="14"/>
      <c r="E1" s="14">
        <v>0.03</v>
      </c>
      <c r="F1" s="14"/>
      <c r="G1" s="14">
        <v>0.04</v>
      </c>
      <c r="H1" s="14"/>
      <c r="I1" s="14">
        <v>0.05</v>
      </c>
      <c r="J1" s="15"/>
      <c r="L1" t="s">
        <v>5</v>
      </c>
      <c r="M1" t="s">
        <v>9</v>
      </c>
    </row>
    <row r="2" spans="1:13" x14ac:dyDescent="0.25">
      <c r="A2" t="s">
        <v>1</v>
      </c>
      <c r="B2" s="3" t="s">
        <v>2</v>
      </c>
      <c r="C2" s="9" t="s">
        <v>4</v>
      </c>
      <c r="D2" s="7" t="s">
        <v>11</v>
      </c>
      <c r="E2" s="9" t="s">
        <v>4</v>
      </c>
      <c r="F2" s="7" t="s">
        <v>11</v>
      </c>
      <c r="G2" s="9" t="s">
        <v>4</v>
      </c>
      <c r="H2" s="7" t="s">
        <v>11</v>
      </c>
      <c r="I2" s="9" t="s">
        <v>4</v>
      </c>
      <c r="J2" s="8" t="s">
        <v>12</v>
      </c>
      <c r="L2" t="s">
        <v>6</v>
      </c>
      <c r="M2" s="12">
        <v>154</v>
      </c>
    </row>
    <row r="3" spans="1:13" x14ac:dyDescent="0.25">
      <c r="A3" s="1">
        <v>40</v>
      </c>
      <c r="B3" s="4">
        <v>150</v>
      </c>
      <c r="C3" s="10">
        <v>3.4</v>
      </c>
      <c r="D3" s="2">
        <f>$M$5*$B3*($M$3/($M$2*$C3*$C$1))^2</f>
        <v>135688694534.69283</v>
      </c>
      <c r="E3" s="10">
        <v>2.19</v>
      </c>
      <c r="F3" s="2">
        <f>$M$5*$B3*($M$3/($M$2*$E3*$E$1))^2</f>
        <v>145355259372.41132</v>
      </c>
      <c r="G3" s="10">
        <v>1.59</v>
      </c>
      <c r="H3" s="2">
        <f>$M$5*$B3*($M$3/($M$2*$G3*$G$1))^2</f>
        <v>155112664532.75671</v>
      </c>
      <c r="I3" s="10">
        <v>1.26</v>
      </c>
      <c r="J3" s="5">
        <f>$M$5*$B3*($M$3/($M$2*$I3*$I$1))^2</f>
        <v>158081260652.15918</v>
      </c>
      <c r="L3" t="s">
        <v>7</v>
      </c>
      <c r="M3" s="12">
        <v>0.2</v>
      </c>
    </row>
    <row r="4" spans="1:13" x14ac:dyDescent="0.25">
      <c r="A4" s="1"/>
      <c r="B4" s="4">
        <v>175</v>
      </c>
      <c r="C4" s="10">
        <v>3.62</v>
      </c>
      <c r="D4" s="2">
        <f t="shared" ref="D4:D10" si="0">$M$5*$B4*($M$3/($M$2*$C4*$C$1))^2</f>
        <v>139646850952.69962</v>
      </c>
      <c r="E4" s="10">
        <v>2.35</v>
      </c>
      <c r="F4" s="2">
        <f t="shared" ref="F4:F10" si="1">$M$5*$B4*($M$3/($M$2*$E4*$E$1))^2</f>
        <v>147275343785.48822</v>
      </c>
      <c r="G4" s="10">
        <v>1.71</v>
      </c>
      <c r="H4" s="2">
        <f t="shared" ref="H4:H10" si="2">$M$5*$B4*($M$3/($M$2*$G4*$G$1))^2</f>
        <v>156457388053.12378</v>
      </c>
      <c r="I4" s="10">
        <v>1.36</v>
      </c>
      <c r="J4" s="5">
        <f t="shared" ref="J4:J10" si="3">$M$5*$B4*($M$3/($M$2*$I4*$I$1))^2</f>
        <v>158303476957.14163</v>
      </c>
      <c r="L4" t="s">
        <v>8</v>
      </c>
      <c r="M4" s="12">
        <v>0.01</v>
      </c>
    </row>
    <row r="5" spans="1:13" x14ac:dyDescent="0.25">
      <c r="A5" s="1"/>
      <c r="B5" s="4">
        <v>200</v>
      </c>
      <c r="C5" s="10">
        <v>3.84</v>
      </c>
      <c r="D5" s="2">
        <f t="shared" si="0"/>
        <v>141833162328.29218</v>
      </c>
      <c r="E5" s="10">
        <v>2.4900000000000002</v>
      </c>
      <c r="F5" s="2">
        <f t="shared" si="1"/>
        <v>149919809782.85767</v>
      </c>
      <c r="G5" s="10">
        <v>1.83</v>
      </c>
      <c r="H5" s="2">
        <f t="shared" si="2"/>
        <v>156127017709.40204</v>
      </c>
      <c r="I5" s="10">
        <v>1.45</v>
      </c>
      <c r="J5" s="5">
        <f t="shared" si="3"/>
        <v>159156438786.44022</v>
      </c>
      <c r="L5" t="s">
        <v>10</v>
      </c>
      <c r="M5">
        <f>2.48*10^(12)</f>
        <v>2480000000000</v>
      </c>
    </row>
    <row r="6" spans="1:13" x14ac:dyDescent="0.25">
      <c r="A6" s="1"/>
      <c r="B6" s="4">
        <v>225</v>
      </c>
      <c r="C6" s="10">
        <v>4.04</v>
      </c>
      <c r="D6" s="2">
        <f t="shared" si="0"/>
        <v>144155105089.67102</v>
      </c>
      <c r="E6" s="10">
        <v>2.65</v>
      </c>
      <c r="F6" s="2">
        <f t="shared" si="1"/>
        <v>148908157951.44653</v>
      </c>
      <c r="G6" s="10">
        <v>1.92</v>
      </c>
      <c r="H6" s="2">
        <f t="shared" si="2"/>
        <v>159562307619.3287</v>
      </c>
      <c r="I6" s="10">
        <v>1.54</v>
      </c>
      <c r="J6" s="5">
        <f t="shared" si="3"/>
        <v>158734489001.96143</v>
      </c>
    </row>
    <row r="7" spans="1:13" x14ac:dyDescent="0.25">
      <c r="A7" s="1">
        <v>50</v>
      </c>
      <c r="B7" s="4">
        <v>150</v>
      </c>
      <c r="C7" s="10">
        <v>3.47</v>
      </c>
      <c r="D7" s="2">
        <f t="shared" si="0"/>
        <v>130269440724.61769</v>
      </c>
      <c r="E7" s="10">
        <v>2.23</v>
      </c>
      <c r="F7" s="2">
        <f t="shared" si="1"/>
        <v>140187488080.60126</v>
      </c>
      <c r="G7" s="10">
        <v>1.63</v>
      </c>
      <c r="H7" s="2">
        <f t="shared" si="2"/>
        <v>147593182733.73572</v>
      </c>
      <c r="I7" s="10">
        <v>1.3</v>
      </c>
      <c r="J7" s="5">
        <f t="shared" si="3"/>
        <v>148502845805.54306</v>
      </c>
    </row>
    <row r="8" spans="1:13" x14ac:dyDescent="0.25">
      <c r="A8" s="1"/>
      <c r="B8" s="4">
        <v>175</v>
      </c>
      <c r="C8" s="10">
        <v>3.72</v>
      </c>
      <c r="D8" s="2">
        <f t="shared" si="0"/>
        <v>132239868310.24954</v>
      </c>
      <c r="E8" s="10">
        <v>2.4</v>
      </c>
      <c r="F8" s="2">
        <f t="shared" si="1"/>
        <v>141202792717.94427</v>
      </c>
      <c r="G8" s="10">
        <v>1.76</v>
      </c>
      <c r="H8" s="2">
        <f t="shared" si="2"/>
        <v>147694036804.66791</v>
      </c>
      <c r="I8" s="10">
        <v>1.4</v>
      </c>
      <c r="J8" s="5">
        <f t="shared" si="3"/>
        <v>149386791316.29041</v>
      </c>
    </row>
    <row r="9" spans="1:13" x14ac:dyDescent="0.25">
      <c r="A9" s="1"/>
      <c r="B9" s="4">
        <v>200</v>
      </c>
      <c r="C9" s="10">
        <v>3.92</v>
      </c>
      <c r="D9" s="2">
        <f t="shared" si="0"/>
        <v>136103126199.24417</v>
      </c>
      <c r="E9" s="10">
        <v>2.56</v>
      </c>
      <c r="F9" s="2">
        <f t="shared" si="1"/>
        <v>141833162328.29227</v>
      </c>
      <c r="G9" s="10">
        <v>1.86</v>
      </c>
      <c r="H9" s="2">
        <f t="shared" si="2"/>
        <v>151131278068.85663</v>
      </c>
      <c r="I9" s="10">
        <v>1.49</v>
      </c>
      <c r="J9" s="5">
        <f t="shared" si="3"/>
        <v>150725828813.33743</v>
      </c>
    </row>
    <row r="10" spans="1:13" ht="15.75" thickBot="1" x14ac:dyDescent="0.3">
      <c r="A10" s="1"/>
      <c r="B10" s="6">
        <v>225</v>
      </c>
      <c r="C10" s="11">
        <v>4.12</v>
      </c>
      <c r="D10" s="2">
        <f t="shared" si="0"/>
        <v>138611200586.26953</v>
      </c>
      <c r="E10" s="11">
        <v>2.7</v>
      </c>
      <c r="F10" s="2">
        <f t="shared" si="1"/>
        <v>143444106888.07034</v>
      </c>
      <c r="G10" s="11">
        <v>1.97</v>
      </c>
      <c r="H10" s="2">
        <f t="shared" si="2"/>
        <v>151565485018.39612</v>
      </c>
      <c r="I10" s="11">
        <v>1.57</v>
      </c>
      <c r="J10" s="5">
        <f t="shared" si="3"/>
        <v>152726160946.50974</v>
      </c>
      <c r="L10" t="s">
        <v>13</v>
      </c>
      <c r="M10" t="s">
        <v>15</v>
      </c>
    </row>
    <row r="11" spans="1:13" x14ac:dyDescent="0.25">
      <c r="C11">
        <f>_xlfn.STDEV.S(C3:C10)/SQRT(8)</f>
        <v>9.2058550856040977E-2</v>
      </c>
      <c r="D11" s="13">
        <f>AVERAGE(D3:D10)/10000000000000</f>
        <v>1.3731843109071707E-2</v>
      </c>
      <c r="E11" s="13">
        <f>_xlfn.STDEV.S(E3:E10)/SQRT(8)</f>
        <v>6.6088077053061772E-2</v>
      </c>
      <c r="F11" s="13">
        <f t="shared" ref="F11:J11" si="4">AVERAGE(F3:F10)/10000000000000</f>
        <v>1.4476576511338898E-2</v>
      </c>
      <c r="G11" s="13">
        <f>_xlfn.STDEV.S(G3:G10)/SQRT(8)</f>
        <v>4.7881457043112509E-2</v>
      </c>
      <c r="H11" s="13">
        <f t="shared" si="4"/>
        <v>1.5315542006753344E-2</v>
      </c>
      <c r="I11" s="13">
        <f>_xlfn.STDEV.S(I3:I10)/SQRT(8)</f>
        <v>3.9344517679450221E-2</v>
      </c>
      <c r="J11" s="13">
        <f t="shared" si="4"/>
        <v>1.5445216153492288E-2</v>
      </c>
      <c r="L11">
        <f>AVERAGE(D11,F11,H11,J11)</f>
        <v>1.4742294445164058E-2</v>
      </c>
      <c r="M11">
        <f>SQRT((2.48*10^12*2*150*M3*0.01/(M2*0.34*0.02)^2)^2+(2.48*10^12*2*150*L13*M3*M3/((0.34)^3*(M2*0.02)^2)))</f>
        <v>1356886945348.7322</v>
      </c>
    </row>
    <row r="12" spans="1:13" x14ac:dyDescent="0.25">
      <c r="L12" t="s">
        <v>14</v>
      </c>
    </row>
    <row r="13" spans="1:13" x14ac:dyDescent="0.25">
      <c r="D13">
        <f>C1/2</f>
        <v>0.01</v>
      </c>
      <c r="E13">
        <f>E1/2</f>
        <v>1.4999999999999999E-2</v>
      </c>
      <c r="F13">
        <f>G1/2</f>
        <v>0.02</v>
      </c>
      <c r="G13">
        <f>I1/2</f>
        <v>2.5000000000000001E-2</v>
      </c>
      <c r="L13">
        <f>AVERAGE(C11,E11,G11,I11)</f>
        <v>6.1343150657916366E-2</v>
      </c>
    </row>
    <row r="15" spans="1:13" x14ac:dyDescent="0.25">
      <c r="D15">
        <f>1.602/9.109*10^(12)</f>
        <v>175870018662.86093</v>
      </c>
    </row>
  </sheetData>
  <mergeCells count="4">
    <mergeCell ref="I1:J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2015-06-05T18:19:34Z</dcterms:created>
  <dcterms:modified xsi:type="dcterms:W3CDTF">2022-05-12T19:51:37Z</dcterms:modified>
</cp:coreProperties>
</file>