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71\"/>
    </mc:Choice>
  </mc:AlternateContent>
  <xr:revisionPtr revIDLastSave="0" documentId="13_ncr:1_{8A7FDBC6-FB93-4E23-B2F2-BB6008993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4" i="1"/>
  <c r="O5" i="1"/>
  <c r="O6" i="1"/>
  <c r="O7" i="1"/>
  <c r="O8" i="1"/>
  <c r="O3" i="1"/>
  <c r="N3" i="1"/>
  <c r="N4" i="1"/>
  <c r="N8" i="1"/>
  <c r="N7" i="1"/>
  <c r="N6" i="1"/>
  <c r="N5" i="1"/>
  <c r="N13" i="1"/>
  <c r="N12" i="1"/>
  <c r="M12" i="1"/>
  <c r="K27" i="1"/>
  <c r="N17" i="1"/>
  <c r="M15" i="1"/>
  <c r="N15" i="1" s="1"/>
  <c r="M14" i="1"/>
  <c r="N14" i="1" s="1"/>
  <c r="M13" i="1"/>
  <c r="H15" i="1"/>
  <c r="H14" i="1"/>
  <c r="F15" i="1"/>
  <c r="F14" i="1"/>
  <c r="D15" i="1"/>
  <c r="E15" i="1"/>
  <c r="E14" i="1"/>
  <c r="D14" i="1"/>
  <c r="O86" i="1"/>
  <c r="O85" i="1"/>
  <c r="O82" i="1"/>
  <c r="O81" i="1"/>
  <c r="O78" i="1"/>
  <c r="O79" i="1" l="1"/>
</calcChain>
</file>

<file path=xl/sharedStrings.xml><?xml version="1.0" encoding="utf-8"?>
<sst xmlns="http://schemas.openxmlformats.org/spreadsheetml/2006/main" count="20" uniqueCount="20">
  <si>
    <t>I_max</t>
  </si>
  <si>
    <t>x [mm]</t>
  </si>
  <si>
    <t>I[j.u.]</t>
  </si>
  <si>
    <t>pojedyncza</t>
  </si>
  <si>
    <t>podwojna</t>
  </si>
  <si>
    <t>4+F31:F111486</t>
  </si>
  <si>
    <t>przewidywana stała siatki 150 mikrometrów</t>
  </si>
  <si>
    <t>69,7 cm</t>
  </si>
  <si>
    <t>odległość siatki od obrazu</t>
  </si>
  <si>
    <t>laser</t>
  </si>
  <si>
    <t>650 nm</t>
  </si>
  <si>
    <t>przewidywana stała siatki 500 mikrometrów</t>
  </si>
  <si>
    <t>na  minimum</t>
  </si>
  <si>
    <r>
      <t>d=m</t>
    </r>
    <r>
      <rPr>
        <sz val="11"/>
        <color theme="1"/>
        <rFont val="Calibri"/>
        <family val="2"/>
        <charset val="238"/>
      </rPr>
      <t>λ</t>
    </r>
    <r>
      <rPr>
        <sz val="14.3"/>
        <color theme="1"/>
        <rFont val="Calibri"/>
        <family val="2"/>
      </rPr>
      <t>L/x(min)</t>
    </r>
  </si>
  <si>
    <t>na maksimum</t>
  </si>
  <si>
    <t>d=(m+1/2)λL/x(max)</t>
  </si>
  <si>
    <t>Średnia</t>
  </si>
  <si>
    <t>teoretyczne</t>
  </si>
  <si>
    <t>doswiadczalne</t>
  </si>
  <si>
    <t>podwojne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</si>
</sst>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4.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Półlogarytmiczny wykres dla pojedynczej szczeliny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Arkusz1!$A$30:$A$120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6.2</c:v>
                </c:pt>
                <c:pt idx="62">
                  <c:v>6.4</c:v>
                </c:pt>
                <c:pt idx="63">
                  <c:v>6.6</c:v>
                </c:pt>
                <c:pt idx="64">
                  <c:v>6.8</c:v>
                </c:pt>
                <c:pt idx="65">
                  <c:v>7</c:v>
                </c:pt>
                <c:pt idx="66">
                  <c:v>7.2</c:v>
                </c:pt>
                <c:pt idx="67">
                  <c:v>7.4</c:v>
                </c:pt>
                <c:pt idx="68">
                  <c:v>7.6</c:v>
                </c:pt>
                <c:pt idx="69">
                  <c:v>7.8</c:v>
                </c:pt>
                <c:pt idx="70">
                  <c:v>8</c:v>
                </c:pt>
                <c:pt idx="71">
                  <c:v>8.1999999999999993</c:v>
                </c:pt>
                <c:pt idx="72">
                  <c:v>8.4</c:v>
                </c:pt>
                <c:pt idx="73">
                  <c:v>8.6</c:v>
                </c:pt>
                <c:pt idx="74">
                  <c:v>8.8000000000000007</c:v>
                </c:pt>
                <c:pt idx="75">
                  <c:v>8.9999999999999893</c:v>
                </c:pt>
                <c:pt idx="76">
                  <c:v>9.1999999999999904</c:v>
                </c:pt>
                <c:pt idx="77">
                  <c:v>9.3999999999999897</c:v>
                </c:pt>
                <c:pt idx="78">
                  <c:v>9.5999999999999908</c:v>
                </c:pt>
                <c:pt idx="79">
                  <c:v>9.7999999999999901</c:v>
                </c:pt>
                <c:pt idx="80">
                  <c:v>9.9999999999999893</c:v>
                </c:pt>
                <c:pt idx="81">
                  <c:v>10.199999999999999</c:v>
                </c:pt>
                <c:pt idx="82">
                  <c:v>10.4</c:v>
                </c:pt>
                <c:pt idx="83">
                  <c:v>10.6</c:v>
                </c:pt>
                <c:pt idx="84">
                  <c:v>10.8</c:v>
                </c:pt>
                <c:pt idx="85">
                  <c:v>11</c:v>
                </c:pt>
                <c:pt idx="86">
                  <c:v>11.2</c:v>
                </c:pt>
                <c:pt idx="87">
                  <c:v>11.4</c:v>
                </c:pt>
                <c:pt idx="88">
                  <c:v>11.6</c:v>
                </c:pt>
                <c:pt idx="89">
                  <c:v>11.8</c:v>
                </c:pt>
                <c:pt idx="90">
                  <c:v>12</c:v>
                </c:pt>
              </c:numCache>
            </c:numRef>
          </c:xVal>
          <c:yVal>
            <c:numRef>
              <c:f>Arkusz1!$B$30:$B$120</c:f>
              <c:numCache>
                <c:formatCode>General</c:formatCode>
                <c:ptCount val="91"/>
                <c:pt idx="0">
                  <c:v>4725</c:v>
                </c:pt>
                <c:pt idx="1">
                  <c:v>4486</c:v>
                </c:pt>
                <c:pt idx="2">
                  <c:v>4472</c:v>
                </c:pt>
                <c:pt idx="3">
                  <c:v>4268</c:v>
                </c:pt>
                <c:pt idx="4">
                  <c:v>4219</c:v>
                </c:pt>
                <c:pt idx="5">
                  <c:v>3886</c:v>
                </c:pt>
                <c:pt idx="6">
                  <c:v>4289</c:v>
                </c:pt>
                <c:pt idx="7">
                  <c:v>4326</c:v>
                </c:pt>
                <c:pt idx="8">
                  <c:v>4268</c:v>
                </c:pt>
                <c:pt idx="9">
                  <c:v>3979</c:v>
                </c:pt>
                <c:pt idx="10">
                  <c:v>3528</c:v>
                </c:pt>
                <c:pt idx="11">
                  <c:v>3830</c:v>
                </c:pt>
                <c:pt idx="12">
                  <c:v>3000</c:v>
                </c:pt>
                <c:pt idx="13">
                  <c:v>2872</c:v>
                </c:pt>
                <c:pt idx="14">
                  <c:v>2606</c:v>
                </c:pt>
                <c:pt idx="15">
                  <c:v>2256</c:v>
                </c:pt>
                <c:pt idx="16">
                  <c:v>2228</c:v>
                </c:pt>
                <c:pt idx="17">
                  <c:v>1532</c:v>
                </c:pt>
                <c:pt idx="18">
                  <c:v>1384</c:v>
                </c:pt>
                <c:pt idx="19">
                  <c:v>1119</c:v>
                </c:pt>
                <c:pt idx="20">
                  <c:v>923</c:v>
                </c:pt>
                <c:pt idx="21">
                  <c:v>583</c:v>
                </c:pt>
                <c:pt idx="22">
                  <c:v>509</c:v>
                </c:pt>
                <c:pt idx="23">
                  <c:v>373</c:v>
                </c:pt>
                <c:pt idx="24">
                  <c:v>258</c:v>
                </c:pt>
                <c:pt idx="25">
                  <c:v>250</c:v>
                </c:pt>
                <c:pt idx="26">
                  <c:v>278</c:v>
                </c:pt>
                <c:pt idx="27">
                  <c:v>170</c:v>
                </c:pt>
                <c:pt idx="28">
                  <c:v>107</c:v>
                </c:pt>
                <c:pt idx="29">
                  <c:v>66</c:v>
                </c:pt>
                <c:pt idx="30">
                  <c:v>34</c:v>
                </c:pt>
                <c:pt idx="31">
                  <c:v>23</c:v>
                </c:pt>
                <c:pt idx="32">
                  <c:v>19</c:v>
                </c:pt>
                <c:pt idx="33">
                  <c:v>25</c:v>
                </c:pt>
                <c:pt idx="34">
                  <c:v>30</c:v>
                </c:pt>
                <c:pt idx="35">
                  <c:v>49</c:v>
                </c:pt>
                <c:pt idx="36">
                  <c:v>58</c:v>
                </c:pt>
                <c:pt idx="37">
                  <c:v>82</c:v>
                </c:pt>
                <c:pt idx="38">
                  <c:v>108</c:v>
                </c:pt>
                <c:pt idx="39">
                  <c:v>146</c:v>
                </c:pt>
                <c:pt idx="40">
                  <c:v>168</c:v>
                </c:pt>
                <c:pt idx="41">
                  <c:v>187</c:v>
                </c:pt>
                <c:pt idx="42">
                  <c:v>197</c:v>
                </c:pt>
                <c:pt idx="43">
                  <c:v>190</c:v>
                </c:pt>
                <c:pt idx="44">
                  <c:v>188</c:v>
                </c:pt>
                <c:pt idx="45">
                  <c:v>185</c:v>
                </c:pt>
                <c:pt idx="46">
                  <c:v>184</c:v>
                </c:pt>
                <c:pt idx="47">
                  <c:v>179</c:v>
                </c:pt>
                <c:pt idx="48">
                  <c:v>172</c:v>
                </c:pt>
                <c:pt idx="49">
                  <c:v>166</c:v>
                </c:pt>
                <c:pt idx="50">
                  <c:v>152</c:v>
                </c:pt>
                <c:pt idx="51">
                  <c:v>129</c:v>
                </c:pt>
                <c:pt idx="52">
                  <c:v>101</c:v>
                </c:pt>
                <c:pt idx="53">
                  <c:v>70</c:v>
                </c:pt>
                <c:pt idx="54">
                  <c:v>51</c:v>
                </c:pt>
                <c:pt idx="55">
                  <c:v>32</c:v>
                </c:pt>
                <c:pt idx="56">
                  <c:v>25</c:v>
                </c:pt>
                <c:pt idx="57">
                  <c:v>16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6</c:v>
                </c:pt>
                <c:pt idx="64">
                  <c:v>15</c:v>
                </c:pt>
                <c:pt idx="65">
                  <c:v>34</c:v>
                </c:pt>
                <c:pt idx="66">
                  <c:v>57</c:v>
                </c:pt>
                <c:pt idx="67">
                  <c:v>69</c:v>
                </c:pt>
                <c:pt idx="68">
                  <c:v>75</c:v>
                </c:pt>
                <c:pt idx="69">
                  <c:v>64</c:v>
                </c:pt>
                <c:pt idx="70">
                  <c:v>66</c:v>
                </c:pt>
                <c:pt idx="71">
                  <c:v>58</c:v>
                </c:pt>
                <c:pt idx="72">
                  <c:v>38</c:v>
                </c:pt>
                <c:pt idx="73">
                  <c:v>24</c:v>
                </c:pt>
                <c:pt idx="74">
                  <c:v>13</c:v>
                </c:pt>
                <c:pt idx="75">
                  <c:v>5</c:v>
                </c:pt>
                <c:pt idx="76">
                  <c:v>1</c:v>
                </c:pt>
                <c:pt idx="77">
                  <c:v>0</c:v>
                </c:pt>
                <c:pt idx="78">
                  <c:v>5</c:v>
                </c:pt>
                <c:pt idx="79">
                  <c:v>12</c:v>
                </c:pt>
                <c:pt idx="80">
                  <c:v>18</c:v>
                </c:pt>
                <c:pt idx="81">
                  <c:v>25</c:v>
                </c:pt>
                <c:pt idx="82">
                  <c:v>27</c:v>
                </c:pt>
                <c:pt idx="83">
                  <c:v>28</c:v>
                </c:pt>
                <c:pt idx="84">
                  <c:v>23</c:v>
                </c:pt>
                <c:pt idx="85">
                  <c:v>26</c:v>
                </c:pt>
                <c:pt idx="86">
                  <c:v>26</c:v>
                </c:pt>
                <c:pt idx="87">
                  <c:v>20</c:v>
                </c:pt>
                <c:pt idx="88">
                  <c:v>13</c:v>
                </c:pt>
                <c:pt idx="89">
                  <c:v>2</c:v>
                </c:pt>
                <c:pt idx="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7-4C91-A49C-DB0F4133397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Arkusz1!$C$31:$C$120</c:f>
              <c:numCache>
                <c:formatCode>General</c:formatCode>
                <c:ptCount val="90"/>
                <c:pt idx="0">
                  <c:v>-0.1</c:v>
                </c:pt>
                <c:pt idx="1">
                  <c:v>-0.2</c:v>
                </c:pt>
                <c:pt idx="2">
                  <c:v>-0.3</c:v>
                </c:pt>
                <c:pt idx="3">
                  <c:v>-0.4</c:v>
                </c:pt>
                <c:pt idx="4">
                  <c:v>-0.5</c:v>
                </c:pt>
                <c:pt idx="5">
                  <c:v>-0.6</c:v>
                </c:pt>
                <c:pt idx="6">
                  <c:v>-0.7</c:v>
                </c:pt>
                <c:pt idx="7">
                  <c:v>-0.8</c:v>
                </c:pt>
                <c:pt idx="8">
                  <c:v>-0.9</c:v>
                </c:pt>
                <c:pt idx="9">
                  <c:v>-1</c:v>
                </c:pt>
                <c:pt idx="10">
                  <c:v>-1.1000000000000001</c:v>
                </c:pt>
                <c:pt idx="11">
                  <c:v>-1.2</c:v>
                </c:pt>
                <c:pt idx="12">
                  <c:v>-1.3</c:v>
                </c:pt>
                <c:pt idx="13">
                  <c:v>-1.4</c:v>
                </c:pt>
                <c:pt idx="14">
                  <c:v>-1.5</c:v>
                </c:pt>
                <c:pt idx="15">
                  <c:v>-1.6</c:v>
                </c:pt>
                <c:pt idx="16">
                  <c:v>-1.7</c:v>
                </c:pt>
                <c:pt idx="17">
                  <c:v>-1.8</c:v>
                </c:pt>
                <c:pt idx="18">
                  <c:v>-1.9</c:v>
                </c:pt>
                <c:pt idx="19">
                  <c:v>-2</c:v>
                </c:pt>
                <c:pt idx="20">
                  <c:v>-2.1</c:v>
                </c:pt>
                <c:pt idx="21">
                  <c:v>-2.2000000000000002</c:v>
                </c:pt>
                <c:pt idx="22">
                  <c:v>-2.2999999999999998</c:v>
                </c:pt>
                <c:pt idx="23">
                  <c:v>-2.4</c:v>
                </c:pt>
                <c:pt idx="24">
                  <c:v>-2.5</c:v>
                </c:pt>
                <c:pt idx="25">
                  <c:v>-2.6</c:v>
                </c:pt>
                <c:pt idx="26">
                  <c:v>-2.7</c:v>
                </c:pt>
                <c:pt idx="27">
                  <c:v>-2.8</c:v>
                </c:pt>
                <c:pt idx="28">
                  <c:v>-2.9</c:v>
                </c:pt>
                <c:pt idx="29">
                  <c:v>-3</c:v>
                </c:pt>
                <c:pt idx="30">
                  <c:v>-3.1</c:v>
                </c:pt>
                <c:pt idx="31">
                  <c:v>-3.2</c:v>
                </c:pt>
                <c:pt idx="32">
                  <c:v>-3.3</c:v>
                </c:pt>
                <c:pt idx="33">
                  <c:v>-3.4</c:v>
                </c:pt>
                <c:pt idx="34">
                  <c:v>-3.5</c:v>
                </c:pt>
                <c:pt idx="35">
                  <c:v>-3.6</c:v>
                </c:pt>
                <c:pt idx="36">
                  <c:v>-3.7</c:v>
                </c:pt>
                <c:pt idx="37">
                  <c:v>-3.8</c:v>
                </c:pt>
                <c:pt idx="38">
                  <c:v>-3.9</c:v>
                </c:pt>
                <c:pt idx="39">
                  <c:v>-4</c:v>
                </c:pt>
                <c:pt idx="40">
                  <c:v>-4.0999999999999996</c:v>
                </c:pt>
                <c:pt idx="41">
                  <c:v>-4.2</c:v>
                </c:pt>
                <c:pt idx="42">
                  <c:v>-4.3</c:v>
                </c:pt>
                <c:pt idx="43">
                  <c:v>-4.4000000000000004</c:v>
                </c:pt>
                <c:pt idx="44">
                  <c:v>-4.5</c:v>
                </c:pt>
                <c:pt idx="45">
                  <c:v>-4.5999999999999996</c:v>
                </c:pt>
                <c:pt idx="46">
                  <c:v>-4.7</c:v>
                </c:pt>
                <c:pt idx="47">
                  <c:v>-4.8</c:v>
                </c:pt>
                <c:pt idx="48">
                  <c:v>-4.9000000000000004</c:v>
                </c:pt>
                <c:pt idx="49">
                  <c:v>-5</c:v>
                </c:pt>
                <c:pt idx="50">
                  <c:v>-5.0999999999999996</c:v>
                </c:pt>
                <c:pt idx="51">
                  <c:v>-5.2</c:v>
                </c:pt>
                <c:pt idx="52">
                  <c:v>-5.3</c:v>
                </c:pt>
                <c:pt idx="53">
                  <c:v>-5.4</c:v>
                </c:pt>
                <c:pt idx="54">
                  <c:v>-5.5</c:v>
                </c:pt>
                <c:pt idx="55">
                  <c:v>-5.6</c:v>
                </c:pt>
                <c:pt idx="56">
                  <c:v>-5.7</c:v>
                </c:pt>
                <c:pt idx="57">
                  <c:v>-5.8</c:v>
                </c:pt>
                <c:pt idx="58">
                  <c:v>-5.9</c:v>
                </c:pt>
                <c:pt idx="59">
                  <c:v>-6</c:v>
                </c:pt>
                <c:pt idx="60">
                  <c:v>-6.2</c:v>
                </c:pt>
                <c:pt idx="61">
                  <c:v>-6.4</c:v>
                </c:pt>
                <c:pt idx="62">
                  <c:v>-6.6</c:v>
                </c:pt>
                <c:pt idx="63">
                  <c:v>-6.8</c:v>
                </c:pt>
                <c:pt idx="64">
                  <c:v>-7</c:v>
                </c:pt>
                <c:pt idx="65">
                  <c:v>-7.2</c:v>
                </c:pt>
                <c:pt idx="66">
                  <c:v>-7.4</c:v>
                </c:pt>
                <c:pt idx="67">
                  <c:v>-7.6</c:v>
                </c:pt>
                <c:pt idx="68">
                  <c:v>-7.8</c:v>
                </c:pt>
                <c:pt idx="69">
                  <c:v>-8</c:v>
                </c:pt>
                <c:pt idx="70">
                  <c:v>-8.1999999999999993</c:v>
                </c:pt>
                <c:pt idx="71">
                  <c:v>-8.4</c:v>
                </c:pt>
                <c:pt idx="72">
                  <c:v>-8.6</c:v>
                </c:pt>
                <c:pt idx="73">
                  <c:v>-8.8000000000000007</c:v>
                </c:pt>
                <c:pt idx="74">
                  <c:v>-9</c:v>
                </c:pt>
                <c:pt idx="75">
                  <c:v>-9.1999999999999993</c:v>
                </c:pt>
                <c:pt idx="76">
                  <c:v>-9.4</c:v>
                </c:pt>
                <c:pt idx="77">
                  <c:v>-9.6</c:v>
                </c:pt>
                <c:pt idx="78">
                  <c:v>-9.8000000000000007</c:v>
                </c:pt>
                <c:pt idx="79">
                  <c:v>-10</c:v>
                </c:pt>
                <c:pt idx="80">
                  <c:v>-10.199999999999999</c:v>
                </c:pt>
                <c:pt idx="81">
                  <c:v>-10.4</c:v>
                </c:pt>
                <c:pt idx="82">
                  <c:v>-10.6</c:v>
                </c:pt>
                <c:pt idx="83">
                  <c:v>-10.8</c:v>
                </c:pt>
                <c:pt idx="84">
                  <c:v>-11</c:v>
                </c:pt>
                <c:pt idx="85">
                  <c:v>-11.2</c:v>
                </c:pt>
                <c:pt idx="86">
                  <c:v>-11.4</c:v>
                </c:pt>
                <c:pt idx="87">
                  <c:v>-11.6</c:v>
                </c:pt>
                <c:pt idx="88">
                  <c:v>-11.8</c:v>
                </c:pt>
                <c:pt idx="89">
                  <c:v>-12</c:v>
                </c:pt>
              </c:numCache>
            </c:numRef>
          </c:xVal>
          <c:yVal>
            <c:numRef>
              <c:f>Arkusz1!$D$31:$D$120</c:f>
              <c:numCache>
                <c:formatCode>General</c:formatCode>
                <c:ptCount val="90"/>
                <c:pt idx="0">
                  <c:v>4531</c:v>
                </c:pt>
                <c:pt idx="1">
                  <c:v>5024</c:v>
                </c:pt>
                <c:pt idx="2">
                  <c:v>4874</c:v>
                </c:pt>
                <c:pt idx="3">
                  <c:v>4421</c:v>
                </c:pt>
                <c:pt idx="4">
                  <c:v>4532</c:v>
                </c:pt>
                <c:pt idx="5">
                  <c:v>4606</c:v>
                </c:pt>
                <c:pt idx="6">
                  <c:v>3850</c:v>
                </c:pt>
                <c:pt idx="7">
                  <c:v>3383</c:v>
                </c:pt>
                <c:pt idx="8">
                  <c:v>2979</c:v>
                </c:pt>
                <c:pt idx="9">
                  <c:v>2328</c:v>
                </c:pt>
                <c:pt idx="10">
                  <c:v>2350</c:v>
                </c:pt>
                <c:pt idx="11">
                  <c:v>1993</c:v>
                </c:pt>
                <c:pt idx="12">
                  <c:v>1764</c:v>
                </c:pt>
                <c:pt idx="13">
                  <c:v>1731</c:v>
                </c:pt>
                <c:pt idx="14">
                  <c:v>1453</c:v>
                </c:pt>
                <c:pt idx="15">
                  <c:v>1257</c:v>
                </c:pt>
                <c:pt idx="16">
                  <c:v>1087</c:v>
                </c:pt>
                <c:pt idx="17">
                  <c:v>789</c:v>
                </c:pt>
                <c:pt idx="18">
                  <c:v>612</c:v>
                </c:pt>
                <c:pt idx="19">
                  <c:v>529</c:v>
                </c:pt>
                <c:pt idx="20">
                  <c:v>297</c:v>
                </c:pt>
                <c:pt idx="21">
                  <c:v>365</c:v>
                </c:pt>
                <c:pt idx="22">
                  <c:v>203</c:v>
                </c:pt>
                <c:pt idx="23">
                  <c:v>134</c:v>
                </c:pt>
                <c:pt idx="24">
                  <c:v>97</c:v>
                </c:pt>
                <c:pt idx="25">
                  <c:v>66</c:v>
                </c:pt>
                <c:pt idx="26">
                  <c:v>35</c:v>
                </c:pt>
                <c:pt idx="27">
                  <c:v>26</c:v>
                </c:pt>
                <c:pt idx="28">
                  <c:v>16</c:v>
                </c:pt>
                <c:pt idx="29">
                  <c:v>15</c:v>
                </c:pt>
                <c:pt idx="30">
                  <c:v>18</c:v>
                </c:pt>
                <c:pt idx="31">
                  <c:v>24</c:v>
                </c:pt>
                <c:pt idx="32">
                  <c:v>42</c:v>
                </c:pt>
                <c:pt idx="33">
                  <c:v>42</c:v>
                </c:pt>
                <c:pt idx="34">
                  <c:v>66</c:v>
                </c:pt>
                <c:pt idx="35">
                  <c:v>82</c:v>
                </c:pt>
                <c:pt idx="36">
                  <c:v>109</c:v>
                </c:pt>
                <c:pt idx="37">
                  <c:v>126</c:v>
                </c:pt>
                <c:pt idx="38">
                  <c:v>147</c:v>
                </c:pt>
                <c:pt idx="39">
                  <c:v>137</c:v>
                </c:pt>
                <c:pt idx="40">
                  <c:v>134</c:v>
                </c:pt>
                <c:pt idx="41">
                  <c:v>112</c:v>
                </c:pt>
                <c:pt idx="42">
                  <c:v>127</c:v>
                </c:pt>
                <c:pt idx="43">
                  <c:v>97</c:v>
                </c:pt>
                <c:pt idx="44">
                  <c:v>97</c:v>
                </c:pt>
                <c:pt idx="45">
                  <c:v>92</c:v>
                </c:pt>
                <c:pt idx="46">
                  <c:v>105</c:v>
                </c:pt>
                <c:pt idx="47">
                  <c:v>93</c:v>
                </c:pt>
                <c:pt idx="48">
                  <c:v>72</c:v>
                </c:pt>
                <c:pt idx="49">
                  <c:v>57</c:v>
                </c:pt>
                <c:pt idx="50">
                  <c:v>42</c:v>
                </c:pt>
                <c:pt idx="51">
                  <c:v>29</c:v>
                </c:pt>
                <c:pt idx="52">
                  <c:v>19</c:v>
                </c:pt>
                <c:pt idx="53">
                  <c:v>12</c:v>
                </c:pt>
                <c:pt idx="54">
                  <c:v>9</c:v>
                </c:pt>
                <c:pt idx="55">
                  <c:v>5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9</c:v>
                </c:pt>
                <c:pt idx="62">
                  <c:v>23</c:v>
                </c:pt>
                <c:pt idx="63">
                  <c:v>28</c:v>
                </c:pt>
                <c:pt idx="64">
                  <c:v>30</c:v>
                </c:pt>
                <c:pt idx="65">
                  <c:v>30</c:v>
                </c:pt>
                <c:pt idx="66">
                  <c:v>38</c:v>
                </c:pt>
                <c:pt idx="67">
                  <c:v>30</c:v>
                </c:pt>
                <c:pt idx="68">
                  <c:v>28</c:v>
                </c:pt>
                <c:pt idx="69">
                  <c:v>17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5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B7-4C91-A49C-DB0F41333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29312"/>
        <c:axId val="37129728"/>
      </c:scatterChart>
      <c:valAx>
        <c:axId val="371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129728"/>
        <c:crosses val="autoZero"/>
        <c:crossBetween val="midCat"/>
      </c:valAx>
      <c:valAx>
        <c:axId val="371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 [j.u.]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1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dla podwójnej szczeliny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5B-4B6B-9132-E4FCC8B4634C}"/>
            </c:ext>
          </c:extLst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5B-4B6B-9132-E4FCC8B4634C}"/>
            </c:ext>
          </c:extLst>
        </c:ser>
        <c:ser>
          <c:idx val="1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5B-4B6B-9132-E4FCC8B4634C}"/>
            </c:ext>
          </c:extLst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5B-4B6B-9132-E4FCC8B46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45280"/>
        <c:axId val="25145696"/>
      </c:lineChart>
      <c:catAx>
        <c:axId val="251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45696"/>
        <c:crosses val="autoZero"/>
        <c:auto val="1"/>
        <c:lblAlgn val="ctr"/>
        <c:lblOffset val="100"/>
        <c:noMultiLvlLbl val="0"/>
      </c:catAx>
      <c:valAx>
        <c:axId val="251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 [j.u.]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4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dla pojedynczej szczeliny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Arkusz1!$A$30:$A$120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6.2</c:v>
                </c:pt>
                <c:pt idx="62">
                  <c:v>6.4</c:v>
                </c:pt>
                <c:pt idx="63">
                  <c:v>6.6</c:v>
                </c:pt>
                <c:pt idx="64">
                  <c:v>6.8</c:v>
                </c:pt>
                <c:pt idx="65">
                  <c:v>7</c:v>
                </c:pt>
                <c:pt idx="66">
                  <c:v>7.2</c:v>
                </c:pt>
                <c:pt idx="67">
                  <c:v>7.4</c:v>
                </c:pt>
                <c:pt idx="68">
                  <c:v>7.6</c:v>
                </c:pt>
                <c:pt idx="69">
                  <c:v>7.8</c:v>
                </c:pt>
                <c:pt idx="70">
                  <c:v>8</c:v>
                </c:pt>
                <c:pt idx="71">
                  <c:v>8.1999999999999993</c:v>
                </c:pt>
                <c:pt idx="72">
                  <c:v>8.4</c:v>
                </c:pt>
                <c:pt idx="73">
                  <c:v>8.6</c:v>
                </c:pt>
                <c:pt idx="74">
                  <c:v>8.8000000000000007</c:v>
                </c:pt>
                <c:pt idx="75">
                  <c:v>8.9999999999999893</c:v>
                </c:pt>
                <c:pt idx="76">
                  <c:v>9.1999999999999904</c:v>
                </c:pt>
                <c:pt idx="77">
                  <c:v>9.3999999999999897</c:v>
                </c:pt>
                <c:pt idx="78">
                  <c:v>9.5999999999999908</c:v>
                </c:pt>
                <c:pt idx="79">
                  <c:v>9.7999999999999901</c:v>
                </c:pt>
                <c:pt idx="80">
                  <c:v>9.9999999999999893</c:v>
                </c:pt>
                <c:pt idx="81">
                  <c:v>10.199999999999999</c:v>
                </c:pt>
                <c:pt idx="82">
                  <c:v>10.4</c:v>
                </c:pt>
                <c:pt idx="83">
                  <c:v>10.6</c:v>
                </c:pt>
                <c:pt idx="84">
                  <c:v>10.8</c:v>
                </c:pt>
                <c:pt idx="85">
                  <c:v>11</c:v>
                </c:pt>
                <c:pt idx="86">
                  <c:v>11.2</c:v>
                </c:pt>
                <c:pt idx="87">
                  <c:v>11.4</c:v>
                </c:pt>
                <c:pt idx="88">
                  <c:v>11.6</c:v>
                </c:pt>
                <c:pt idx="89">
                  <c:v>11.8</c:v>
                </c:pt>
                <c:pt idx="90">
                  <c:v>12</c:v>
                </c:pt>
              </c:numCache>
            </c:numRef>
          </c:xVal>
          <c:yVal>
            <c:numRef>
              <c:f>Arkusz1!$B$30:$B$120</c:f>
              <c:numCache>
                <c:formatCode>General</c:formatCode>
                <c:ptCount val="91"/>
                <c:pt idx="0">
                  <c:v>4725</c:v>
                </c:pt>
                <c:pt idx="1">
                  <c:v>4486</c:v>
                </c:pt>
                <c:pt idx="2">
                  <c:v>4472</c:v>
                </c:pt>
                <c:pt idx="3">
                  <c:v>4268</c:v>
                </c:pt>
                <c:pt idx="4">
                  <c:v>4219</c:v>
                </c:pt>
                <c:pt idx="5">
                  <c:v>3886</c:v>
                </c:pt>
                <c:pt idx="6">
                  <c:v>4289</c:v>
                </c:pt>
                <c:pt idx="7">
                  <c:v>4326</c:v>
                </c:pt>
                <c:pt idx="8">
                  <c:v>4268</c:v>
                </c:pt>
                <c:pt idx="9">
                  <c:v>3979</c:v>
                </c:pt>
                <c:pt idx="10">
                  <c:v>3528</c:v>
                </c:pt>
                <c:pt idx="11">
                  <c:v>3830</c:v>
                </c:pt>
                <c:pt idx="12">
                  <c:v>3000</c:v>
                </c:pt>
                <c:pt idx="13">
                  <c:v>2872</c:v>
                </c:pt>
                <c:pt idx="14">
                  <c:v>2606</c:v>
                </c:pt>
                <c:pt idx="15">
                  <c:v>2256</c:v>
                </c:pt>
                <c:pt idx="16">
                  <c:v>2228</c:v>
                </c:pt>
                <c:pt idx="17">
                  <c:v>1532</c:v>
                </c:pt>
                <c:pt idx="18">
                  <c:v>1384</c:v>
                </c:pt>
                <c:pt idx="19">
                  <c:v>1119</c:v>
                </c:pt>
                <c:pt idx="20">
                  <c:v>923</c:v>
                </c:pt>
                <c:pt idx="21">
                  <c:v>583</c:v>
                </c:pt>
                <c:pt idx="22">
                  <c:v>509</c:v>
                </c:pt>
                <c:pt idx="23">
                  <c:v>373</c:v>
                </c:pt>
                <c:pt idx="24">
                  <c:v>258</c:v>
                </c:pt>
                <c:pt idx="25">
                  <c:v>250</c:v>
                </c:pt>
                <c:pt idx="26">
                  <c:v>278</c:v>
                </c:pt>
                <c:pt idx="27">
                  <c:v>170</c:v>
                </c:pt>
                <c:pt idx="28">
                  <c:v>107</c:v>
                </c:pt>
                <c:pt idx="29">
                  <c:v>66</c:v>
                </c:pt>
                <c:pt idx="30">
                  <c:v>34</c:v>
                </c:pt>
                <c:pt idx="31">
                  <c:v>23</c:v>
                </c:pt>
                <c:pt idx="32">
                  <c:v>19</c:v>
                </c:pt>
                <c:pt idx="33">
                  <c:v>25</c:v>
                </c:pt>
                <c:pt idx="34">
                  <c:v>30</c:v>
                </c:pt>
                <c:pt idx="35">
                  <c:v>49</c:v>
                </c:pt>
                <c:pt idx="36">
                  <c:v>58</c:v>
                </c:pt>
                <c:pt idx="37">
                  <c:v>82</c:v>
                </c:pt>
                <c:pt idx="38">
                  <c:v>108</c:v>
                </c:pt>
                <c:pt idx="39">
                  <c:v>146</c:v>
                </c:pt>
                <c:pt idx="40">
                  <c:v>168</c:v>
                </c:pt>
                <c:pt idx="41">
                  <c:v>187</c:v>
                </c:pt>
                <c:pt idx="42">
                  <c:v>197</c:v>
                </c:pt>
                <c:pt idx="43">
                  <c:v>190</c:v>
                </c:pt>
                <c:pt idx="44">
                  <c:v>188</c:v>
                </c:pt>
                <c:pt idx="45">
                  <c:v>185</c:v>
                </c:pt>
                <c:pt idx="46">
                  <c:v>184</c:v>
                </c:pt>
                <c:pt idx="47">
                  <c:v>179</c:v>
                </c:pt>
                <c:pt idx="48">
                  <c:v>172</c:v>
                </c:pt>
                <c:pt idx="49">
                  <c:v>166</c:v>
                </c:pt>
                <c:pt idx="50">
                  <c:v>152</c:v>
                </c:pt>
                <c:pt idx="51">
                  <c:v>129</c:v>
                </c:pt>
                <c:pt idx="52">
                  <c:v>101</c:v>
                </c:pt>
                <c:pt idx="53">
                  <c:v>70</c:v>
                </c:pt>
                <c:pt idx="54">
                  <c:v>51</c:v>
                </c:pt>
                <c:pt idx="55">
                  <c:v>32</c:v>
                </c:pt>
                <c:pt idx="56">
                  <c:v>25</c:v>
                </c:pt>
                <c:pt idx="57">
                  <c:v>16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6</c:v>
                </c:pt>
                <c:pt idx="64">
                  <c:v>15</c:v>
                </c:pt>
                <c:pt idx="65">
                  <c:v>34</c:v>
                </c:pt>
                <c:pt idx="66">
                  <c:v>57</c:v>
                </c:pt>
                <c:pt idx="67">
                  <c:v>69</c:v>
                </c:pt>
                <c:pt idx="68">
                  <c:v>75</c:v>
                </c:pt>
                <c:pt idx="69">
                  <c:v>64</c:v>
                </c:pt>
                <c:pt idx="70">
                  <c:v>66</c:v>
                </c:pt>
                <c:pt idx="71">
                  <c:v>58</c:v>
                </c:pt>
                <c:pt idx="72">
                  <c:v>38</c:v>
                </c:pt>
                <c:pt idx="73">
                  <c:v>24</c:v>
                </c:pt>
                <c:pt idx="74">
                  <c:v>13</c:v>
                </c:pt>
                <c:pt idx="75">
                  <c:v>5</c:v>
                </c:pt>
                <c:pt idx="76">
                  <c:v>1</c:v>
                </c:pt>
                <c:pt idx="77">
                  <c:v>0</c:v>
                </c:pt>
                <c:pt idx="78">
                  <c:v>5</c:v>
                </c:pt>
                <c:pt idx="79">
                  <c:v>12</c:v>
                </c:pt>
                <c:pt idx="80">
                  <c:v>18</c:v>
                </c:pt>
                <c:pt idx="81">
                  <c:v>25</c:v>
                </c:pt>
                <c:pt idx="82">
                  <c:v>27</c:v>
                </c:pt>
                <c:pt idx="83">
                  <c:v>28</c:v>
                </c:pt>
                <c:pt idx="84">
                  <c:v>23</c:v>
                </c:pt>
                <c:pt idx="85">
                  <c:v>26</c:v>
                </c:pt>
                <c:pt idx="86">
                  <c:v>26</c:v>
                </c:pt>
                <c:pt idx="87">
                  <c:v>20</c:v>
                </c:pt>
                <c:pt idx="88">
                  <c:v>13</c:v>
                </c:pt>
                <c:pt idx="89">
                  <c:v>2</c:v>
                </c:pt>
                <c:pt idx="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1-41ED-ABBD-8975400F6DA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Arkusz1!$C$31:$C$120</c:f>
              <c:numCache>
                <c:formatCode>General</c:formatCode>
                <c:ptCount val="90"/>
                <c:pt idx="0">
                  <c:v>-0.1</c:v>
                </c:pt>
                <c:pt idx="1">
                  <c:v>-0.2</c:v>
                </c:pt>
                <c:pt idx="2">
                  <c:v>-0.3</c:v>
                </c:pt>
                <c:pt idx="3">
                  <c:v>-0.4</c:v>
                </c:pt>
                <c:pt idx="4">
                  <c:v>-0.5</c:v>
                </c:pt>
                <c:pt idx="5">
                  <c:v>-0.6</c:v>
                </c:pt>
                <c:pt idx="6">
                  <c:v>-0.7</c:v>
                </c:pt>
                <c:pt idx="7">
                  <c:v>-0.8</c:v>
                </c:pt>
                <c:pt idx="8">
                  <c:v>-0.9</c:v>
                </c:pt>
                <c:pt idx="9">
                  <c:v>-1</c:v>
                </c:pt>
                <c:pt idx="10">
                  <c:v>-1.1000000000000001</c:v>
                </c:pt>
                <c:pt idx="11">
                  <c:v>-1.2</c:v>
                </c:pt>
                <c:pt idx="12">
                  <c:v>-1.3</c:v>
                </c:pt>
                <c:pt idx="13">
                  <c:v>-1.4</c:v>
                </c:pt>
                <c:pt idx="14">
                  <c:v>-1.5</c:v>
                </c:pt>
                <c:pt idx="15">
                  <c:v>-1.6</c:v>
                </c:pt>
                <c:pt idx="16">
                  <c:v>-1.7</c:v>
                </c:pt>
                <c:pt idx="17">
                  <c:v>-1.8</c:v>
                </c:pt>
                <c:pt idx="18">
                  <c:v>-1.9</c:v>
                </c:pt>
                <c:pt idx="19">
                  <c:v>-2</c:v>
                </c:pt>
                <c:pt idx="20">
                  <c:v>-2.1</c:v>
                </c:pt>
                <c:pt idx="21">
                  <c:v>-2.2000000000000002</c:v>
                </c:pt>
                <c:pt idx="22">
                  <c:v>-2.2999999999999998</c:v>
                </c:pt>
                <c:pt idx="23">
                  <c:v>-2.4</c:v>
                </c:pt>
                <c:pt idx="24">
                  <c:v>-2.5</c:v>
                </c:pt>
                <c:pt idx="25">
                  <c:v>-2.6</c:v>
                </c:pt>
                <c:pt idx="26">
                  <c:v>-2.7</c:v>
                </c:pt>
                <c:pt idx="27">
                  <c:v>-2.8</c:v>
                </c:pt>
                <c:pt idx="28">
                  <c:v>-2.9</c:v>
                </c:pt>
                <c:pt idx="29">
                  <c:v>-3</c:v>
                </c:pt>
                <c:pt idx="30">
                  <c:v>-3.1</c:v>
                </c:pt>
                <c:pt idx="31">
                  <c:v>-3.2</c:v>
                </c:pt>
                <c:pt idx="32">
                  <c:v>-3.3</c:v>
                </c:pt>
                <c:pt idx="33">
                  <c:v>-3.4</c:v>
                </c:pt>
                <c:pt idx="34">
                  <c:v>-3.5</c:v>
                </c:pt>
                <c:pt idx="35">
                  <c:v>-3.6</c:v>
                </c:pt>
                <c:pt idx="36">
                  <c:v>-3.7</c:v>
                </c:pt>
                <c:pt idx="37">
                  <c:v>-3.8</c:v>
                </c:pt>
                <c:pt idx="38">
                  <c:v>-3.9</c:v>
                </c:pt>
                <c:pt idx="39">
                  <c:v>-4</c:v>
                </c:pt>
                <c:pt idx="40">
                  <c:v>-4.0999999999999996</c:v>
                </c:pt>
                <c:pt idx="41">
                  <c:v>-4.2</c:v>
                </c:pt>
                <c:pt idx="42">
                  <c:v>-4.3</c:v>
                </c:pt>
                <c:pt idx="43">
                  <c:v>-4.4000000000000004</c:v>
                </c:pt>
                <c:pt idx="44">
                  <c:v>-4.5</c:v>
                </c:pt>
                <c:pt idx="45">
                  <c:v>-4.5999999999999996</c:v>
                </c:pt>
                <c:pt idx="46">
                  <c:v>-4.7</c:v>
                </c:pt>
                <c:pt idx="47">
                  <c:v>-4.8</c:v>
                </c:pt>
                <c:pt idx="48">
                  <c:v>-4.9000000000000004</c:v>
                </c:pt>
                <c:pt idx="49">
                  <c:v>-5</c:v>
                </c:pt>
                <c:pt idx="50">
                  <c:v>-5.0999999999999996</c:v>
                </c:pt>
                <c:pt idx="51">
                  <c:v>-5.2</c:v>
                </c:pt>
                <c:pt idx="52">
                  <c:v>-5.3</c:v>
                </c:pt>
                <c:pt idx="53">
                  <c:v>-5.4</c:v>
                </c:pt>
                <c:pt idx="54">
                  <c:v>-5.5</c:v>
                </c:pt>
                <c:pt idx="55">
                  <c:v>-5.6</c:v>
                </c:pt>
                <c:pt idx="56">
                  <c:v>-5.7</c:v>
                </c:pt>
                <c:pt idx="57">
                  <c:v>-5.8</c:v>
                </c:pt>
                <c:pt idx="58">
                  <c:v>-5.9</c:v>
                </c:pt>
                <c:pt idx="59">
                  <c:v>-6</c:v>
                </c:pt>
                <c:pt idx="60">
                  <c:v>-6.2</c:v>
                </c:pt>
                <c:pt idx="61">
                  <c:v>-6.4</c:v>
                </c:pt>
                <c:pt idx="62">
                  <c:v>-6.6</c:v>
                </c:pt>
                <c:pt idx="63">
                  <c:v>-6.8</c:v>
                </c:pt>
                <c:pt idx="64">
                  <c:v>-7</c:v>
                </c:pt>
                <c:pt idx="65">
                  <c:v>-7.2</c:v>
                </c:pt>
                <c:pt idx="66">
                  <c:v>-7.4</c:v>
                </c:pt>
                <c:pt idx="67">
                  <c:v>-7.6</c:v>
                </c:pt>
                <c:pt idx="68">
                  <c:v>-7.8</c:v>
                </c:pt>
                <c:pt idx="69">
                  <c:v>-8</c:v>
                </c:pt>
                <c:pt idx="70">
                  <c:v>-8.1999999999999993</c:v>
                </c:pt>
                <c:pt idx="71">
                  <c:v>-8.4</c:v>
                </c:pt>
                <c:pt idx="72">
                  <c:v>-8.6</c:v>
                </c:pt>
                <c:pt idx="73">
                  <c:v>-8.8000000000000007</c:v>
                </c:pt>
                <c:pt idx="74">
                  <c:v>-9</c:v>
                </c:pt>
                <c:pt idx="75">
                  <c:v>-9.1999999999999993</c:v>
                </c:pt>
                <c:pt idx="76">
                  <c:v>-9.4</c:v>
                </c:pt>
                <c:pt idx="77">
                  <c:v>-9.6</c:v>
                </c:pt>
                <c:pt idx="78">
                  <c:v>-9.8000000000000007</c:v>
                </c:pt>
                <c:pt idx="79">
                  <c:v>-10</c:v>
                </c:pt>
                <c:pt idx="80">
                  <c:v>-10.199999999999999</c:v>
                </c:pt>
                <c:pt idx="81">
                  <c:v>-10.4</c:v>
                </c:pt>
                <c:pt idx="82">
                  <c:v>-10.6</c:v>
                </c:pt>
                <c:pt idx="83">
                  <c:v>-10.8</c:v>
                </c:pt>
                <c:pt idx="84">
                  <c:v>-11</c:v>
                </c:pt>
                <c:pt idx="85">
                  <c:v>-11.2</c:v>
                </c:pt>
                <c:pt idx="86">
                  <c:v>-11.4</c:v>
                </c:pt>
                <c:pt idx="87">
                  <c:v>-11.6</c:v>
                </c:pt>
                <c:pt idx="88">
                  <c:v>-11.8</c:v>
                </c:pt>
                <c:pt idx="89">
                  <c:v>-12</c:v>
                </c:pt>
              </c:numCache>
            </c:numRef>
          </c:xVal>
          <c:yVal>
            <c:numRef>
              <c:f>Arkusz1!$D$31:$D$120</c:f>
              <c:numCache>
                <c:formatCode>General</c:formatCode>
                <c:ptCount val="90"/>
                <c:pt idx="0">
                  <c:v>4531</c:v>
                </c:pt>
                <c:pt idx="1">
                  <c:v>5024</c:v>
                </c:pt>
                <c:pt idx="2">
                  <c:v>4874</c:v>
                </c:pt>
                <c:pt idx="3">
                  <c:v>4421</c:v>
                </c:pt>
                <c:pt idx="4">
                  <c:v>4532</c:v>
                </c:pt>
                <c:pt idx="5">
                  <c:v>4606</c:v>
                </c:pt>
                <c:pt idx="6">
                  <c:v>3850</c:v>
                </c:pt>
                <c:pt idx="7">
                  <c:v>3383</c:v>
                </c:pt>
                <c:pt idx="8">
                  <c:v>2979</c:v>
                </c:pt>
                <c:pt idx="9">
                  <c:v>2328</c:v>
                </c:pt>
                <c:pt idx="10">
                  <c:v>2350</c:v>
                </c:pt>
                <c:pt idx="11">
                  <c:v>1993</c:v>
                </c:pt>
                <c:pt idx="12">
                  <c:v>1764</c:v>
                </c:pt>
                <c:pt idx="13">
                  <c:v>1731</c:v>
                </c:pt>
                <c:pt idx="14">
                  <c:v>1453</c:v>
                </c:pt>
                <c:pt idx="15">
                  <c:v>1257</c:v>
                </c:pt>
                <c:pt idx="16">
                  <c:v>1087</c:v>
                </c:pt>
                <c:pt idx="17">
                  <c:v>789</c:v>
                </c:pt>
                <c:pt idx="18">
                  <c:v>612</c:v>
                </c:pt>
                <c:pt idx="19">
                  <c:v>529</c:v>
                </c:pt>
                <c:pt idx="20">
                  <c:v>297</c:v>
                </c:pt>
                <c:pt idx="21">
                  <c:v>365</c:v>
                </c:pt>
                <c:pt idx="22">
                  <c:v>203</c:v>
                </c:pt>
                <c:pt idx="23">
                  <c:v>134</c:v>
                </c:pt>
                <c:pt idx="24">
                  <c:v>97</c:v>
                </c:pt>
                <c:pt idx="25">
                  <c:v>66</c:v>
                </c:pt>
                <c:pt idx="26">
                  <c:v>35</c:v>
                </c:pt>
                <c:pt idx="27">
                  <c:v>26</c:v>
                </c:pt>
                <c:pt idx="28">
                  <c:v>16</c:v>
                </c:pt>
                <c:pt idx="29">
                  <c:v>15</c:v>
                </c:pt>
                <c:pt idx="30">
                  <c:v>18</c:v>
                </c:pt>
                <c:pt idx="31">
                  <c:v>24</c:v>
                </c:pt>
                <c:pt idx="32">
                  <c:v>42</c:v>
                </c:pt>
                <c:pt idx="33">
                  <c:v>42</c:v>
                </c:pt>
                <c:pt idx="34">
                  <c:v>66</c:v>
                </c:pt>
                <c:pt idx="35">
                  <c:v>82</c:v>
                </c:pt>
                <c:pt idx="36">
                  <c:v>109</c:v>
                </c:pt>
                <c:pt idx="37">
                  <c:v>126</c:v>
                </c:pt>
                <c:pt idx="38">
                  <c:v>147</c:v>
                </c:pt>
                <c:pt idx="39">
                  <c:v>137</c:v>
                </c:pt>
                <c:pt idx="40">
                  <c:v>134</c:v>
                </c:pt>
                <c:pt idx="41">
                  <c:v>112</c:v>
                </c:pt>
                <c:pt idx="42">
                  <c:v>127</c:v>
                </c:pt>
                <c:pt idx="43">
                  <c:v>97</c:v>
                </c:pt>
                <c:pt idx="44">
                  <c:v>97</c:v>
                </c:pt>
                <c:pt idx="45">
                  <c:v>92</c:v>
                </c:pt>
                <c:pt idx="46">
                  <c:v>105</c:v>
                </c:pt>
                <c:pt idx="47">
                  <c:v>93</c:v>
                </c:pt>
                <c:pt idx="48">
                  <c:v>72</c:v>
                </c:pt>
                <c:pt idx="49">
                  <c:v>57</c:v>
                </c:pt>
                <c:pt idx="50">
                  <c:v>42</c:v>
                </c:pt>
                <c:pt idx="51">
                  <c:v>29</c:v>
                </c:pt>
                <c:pt idx="52">
                  <c:v>19</c:v>
                </c:pt>
                <c:pt idx="53">
                  <c:v>12</c:v>
                </c:pt>
                <c:pt idx="54">
                  <c:v>9</c:v>
                </c:pt>
                <c:pt idx="55">
                  <c:v>5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9</c:v>
                </c:pt>
                <c:pt idx="62">
                  <c:v>23</c:v>
                </c:pt>
                <c:pt idx="63">
                  <c:v>28</c:v>
                </c:pt>
                <c:pt idx="64">
                  <c:v>30</c:v>
                </c:pt>
                <c:pt idx="65">
                  <c:v>30</c:v>
                </c:pt>
                <c:pt idx="66">
                  <c:v>38</c:v>
                </c:pt>
                <c:pt idx="67">
                  <c:v>30</c:v>
                </c:pt>
                <c:pt idx="68">
                  <c:v>28</c:v>
                </c:pt>
                <c:pt idx="69">
                  <c:v>17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5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01-41ED-ABBD-8975400F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435536"/>
        <c:axId val="1916434704"/>
      </c:scatterChart>
      <c:valAx>
        <c:axId val="19164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x</a:t>
                </a:r>
                <a:r>
                  <a:rPr lang="pl-PL" sz="1400" b="1" baseline="0"/>
                  <a:t> [cm]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434704"/>
        <c:crosses val="autoZero"/>
        <c:crossBetween val="midCat"/>
      </c:valAx>
      <c:valAx>
        <c:axId val="19164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 [j.u.]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4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Półlogarytmiczny wykres dla podwójnej szczeliny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4-4BE5-905D-4ACE1C8D81B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Arkusz1!$I$30:$I$159</c:f>
              <c:numCache>
                <c:formatCode>General</c:formatCode>
                <c:ptCount val="130"/>
                <c:pt idx="0">
                  <c:v>-10.8</c:v>
                </c:pt>
                <c:pt idx="1">
                  <c:v>-10.6</c:v>
                </c:pt>
                <c:pt idx="2">
                  <c:v>-10.4</c:v>
                </c:pt>
                <c:pt idx="3">
                  <c:v>-10.199999999999999</c:v>
                </c:pt>
                <c:pt idx="4">
                  <c:v>-10</c:v>
                </c:pt>
                <c:pt idx="5">
                  <c:v>-9.8000000000000007</c:v>
                </c:pt>
                <c:pt idx="6">
                  <c:v>-9.6</c:v>
                </c:pt>
                <c:pt idx="7">
                  <c:v>-9.4</c:v>
                </c:pt>
                <c:pt idx="8">
                  <c:v>-9.1999999999999993</c:v>
                </c:pt>
                <c:pt idx="9">
                  <c:v>-9</c:v>
                </c:pt>
                <c:pt idx="10">
                  <c:v>-8.8000000000000007</c:v>
                </c:pt>
                <c:pt idx="11">
                  <c:v>-8.6</c:v>
                </c:pt>
                <c:pt idx="12">
                  <c:v>-8.4</c:v>
                </c:pt>
                <c:pt idx="13">
                  <c:v>-8.1999999999999993</c:v>
                </c:pt>
                <c:pt idx="14">
                  <c:v>-8</c:v>
                </c:pt>
                <c:pt idx="15">
                  <c:v>-7.8</c:v>
                </c:pt>
                <c:pt idx="16">
                  <c:v>-7.6</c:v>
                </c:pt>
                <c:pt idx="17">
                  <c:v>-7.4</c:v>
                </c:pt>
                <c:pt idx="18">
                  <c:v>-7.2</c:v>
                </c:pt>
                <c:pt idx="19">
                  <c:v>-7</c:v>
                </c:pt>
                <c:pt idx="20">
                  <c:v>-6.8</c:v>
                </c:pt>
                <c:pt idx="21">
                  <c:v>-6.6</c:v>
                </c:pt>
                <c:pt idx="22">
                  <c:v>-6.4</c:v>
                </c:pt>
                <c:pt idx="23">
                  <c:v>-6.2</c:v>
                </c:pt>
                <c:pt idx="24">
                  <c:v>-6</c:v>
                </c:pt>
                <c:pt idx="25">
                  <c:v>-5.8</c:v>
                </c:pt>
                <c:pt idx="26">
                  <c:v>-5.6</c:v>
                </c:pt>
                <c:pt idx="27">
                  <c:v>-5.4</c:v>
                </c:pt>
                <c:pt idx="28">
                  <c:v>-5.2</c:v>
                </c:pt>
                <c:pt idx="29">
                  <c:v>-5</c:v>
                </c:pt>
                <c:pt idx="30">
                  <c:v>-4.8</c:v>
                </c:pt>
                <c:pt idx="31">
                  <c:v>-4.5999999999999996</c:v>
                </c:pt>
                <c:pt idx="32">
                  <c:v>-4.4000000000000004</c:v>
                </c:pt>
                <c:pt idx="33">
                  <c:v>-4.2</c:v>
                </c:pt>
                <c:pt idx="34">
                  <c:v>-4</c:v>
                </c:pt>
                <c:pt idx="35">
                  <c:v>-3.8</c:v>
                </c:pt>
                <c:pt idx="36">
                  <c:v>-3.6</c:v>
                </c:pt>
                <c:pt idx="37">
                  <c:v>-3.4</c:v>
                </c:pt>
                <c:pt idx="38">
                  <c:v>-3.2</c:v>
                </c:pt>
                <c:pt idx="39">
                  <c:v>-3</c:v>
                </c:pt>
                <c:pt idx="40">
                  <c:v>-2.8</c:v>
                </c:pt>
                <c:pt idx="41">
                  <c:v>-2.6</c:v>
                </c:pt>
                <c:pt idx="42">
                  <c:v>-2.4</c:v>
                </c:pt>
                <c:pt idx="43">
                  <c:v>-2.2000000000000002</c:v>
                </c:pt>
                <c:pt idx="44">
                  <c:v>-2</c:v>
                </c:pt>
                <c:pt idx="45">
                  <c:v>-1.8</c:v>
                </c:pt>
                <c:pt idx="46">
                  <c:v>-1.6</c:v>
                </c:pt>
                <c:pt idx="47">
                  <c:v>-1.4</c:v>
                </c:pt>
                <c:pt idx="48">
                  <c:v>-1.2</c:v>
                </c:pt>
                <c:pt idx="49">
                  <c:v>-1</c:v>
                </c:pt>
                <c:pt idx="50">
                  <c:v>-0.8</c:v>
                </c:pt>
                <c:pt idx="51">
                  <c:v>-0.6</c:v>
                </c:pt>
                <c:pt idx="52">
                  <c:v>-0.4</c:v>
                </c:pt>
                <c:pt idx="53">
                  <c:v>-0.2</c:v>
                </c:pt>
                <c:pt idx="54">
                  <c:v>0</c:v>
                </c:pt>
                <c:pt idx="55">
                  <c:v>0.2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1</c:v>
                </c:pt>
                <c:pt idx="60">
                  <c:v>1.2</c:v>
                </c:pt>
                <c:pt idx="61">
                  <c:v>1.4</c:v>
                </c:pt>
                <c:pt idx="62">
                  <c:v>1.6</c:v>
                </c:pt>
                <c:pt idx="63">
                  <c:v>1.8</c:v>
                </c:pt>
                <c:pt idx="64">
                  <c:v>2</c:v>
                </c:pt>
                <c:pt idx="65">
                  <c:v>2.2000000000000002</c:v>
                </c:pt>
                <c:pt idx="66">
                  <c:v>2.4</c:v>
                </c:pt>
                <c:pt idx="67">
                  <c:v>2.6</c:v>
                </c:pt>
                <c:pt idx="68">
                  <c:v>2.8</c:v>
                </c:pt>
                <c:pt idx="69">
                  <c:v>3</c:v>
                </c:pt>
                <c:pt idx="70">
                  <c:v>3.2</c:v>
                </c:pt>
                <c:pt idx="71">
                  <c:v>3.4</c:v>
                </c:pt>
                <c:pt idx="72">
                  <c:v>3.6</c:v>
                </c:pt>
                <c:pt idx="73">
                  <c:v>3.8</c:v>
                </c:pt>
                <c:pt idx="74">
                  <c:v>4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4.5999999999999996</c:v>
                </c:pt>
                <c:pt idx="78">
                  <c:v>4.8</c:v>
                </c:pt>
                <c:pt idx="79">
                  <c:v>5</c:v>
                </c:pt>
                <c:pt idx="80">
                  <c:v>5.2</c:v>
                </c:pt>
                <c:pt idx="81">
                  <c:v>5.4</c:v>
                </c:pt>
                <c:pt idx="82">
                  <c:v>5.6</c:v>
                </c:pt>
                <c:pt idx="83">
                  <c:v>5.8</c:v>
                </c:pt>
                <c:pt idx="84">
                  <c:v>6</c:v>
                </c:pt>
                <c:pt idx="85">
                  <c:v>6.2</c:v>
                </c:pt>
                <c:pt idx="86">
                  <c:v>6.4</c:v>
                </c:pt>
                <c:pt idx="87">
                  <c:v>6.6</c:v>
                </c:pt>
                <c:pt idx="88">
                  <c:v>6.8</c:v>
                </c:pt>
                <c:pt idx="89">
                  <c:v>7</c:v>
                </c:pt>
                <c:pt idx="90">
                  <c:v>7.2</c:v>
                </c:pt>
                <c:pt idx="91">
                  <c:v>7.4</c:v>
                </c:pt>
                <c:pt idx="92">
                  <c:v>7.6</c:v>
                </c:pt>
                <c:pt idx="93">
                  <c:v>7.8</c:v>
                </c:pt>
                <c:pt idx="94">
                  <c:v>8</c:v>
                </c:pt>
                <c:pt idx="95">
                  <c:v>8.1999999999999993</c:v>
                </c:pt>
                <c:pt idx="96">
                  <c:v>8.4</c:v>
                </c:pt>
                <c:pt idx="97">
                  <c:v>8.6</c:v>
                </c:pt>
                <c:pt idx="98">
                  <c:v>8.8000000000000007</c:v>
                </c:pt>
                <c:pt idx="99">
                  <c:v>9</c:v>
                </c:pt>
                <c:pt idx="100">
                  <c:v>9.1999999999999993</c:v>
                </c:pt>
                <c:pt idx="101">
                  <c:v>9.4</c:v>
                </c:pt>
                <c:pt idx="102">
                  <c:v>9.6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10.199999999999999</c:v>
                </c:pt>
                <c:pt idx="106">
                  <c:v>10.4</c:v>
                </c:pt>
                <c:pt idx="107">
                  <c:v>10.6</c:v>
                </c:pt>
                <c:pt idx="108">
                  <c:v>10.8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11.6</c:v>
                </c:pt>
                <c:pt idx="113">
                  <c:v>11.8</c:v>
                </c:pt>
                <c:pt idx="114">
                  <c:v>12</c:v>
                </c:pt>
                <c:pt idx="115">
                  <c:v>12.2</c:v>
                </c:pt>
                <c:pt idx="116">
                  <c:v>12.4</c:v>
                </c:pt>
                <c:pt idx="117">
                  <c:v>12.6</c:v>
                </c:pt>
                <c:pt idx="118">
                  <c:v>12.8</c:v>
                </c:pt>
                <c:pt idx="119">
                  <c:v>13</c:v>
                </c:pt>
                <c:pt idx="120">
                  <c:v>13.2</c:v>
                </c:pt>
                <c:pt idx="121">
                  <c:v>13.4</c:v>
                </c:pt>
                <c:pt idx="122">
                  <c:v>13.6</c:v>
                </c:pt>
                <c:pt idx="123">
                  <c:v>13.8</c:v>
                </c:pt>
                <c:pt idx="124">
                  <c:v>14</c:v>
                </c:pt>
                <c:pt idx="125">
                  <c:v>14.2</c:v>
                </c:pt>
                <c:pt idx="126">
                  <c:v>14.4</c:v>
                </c:pt>
                <c:pt idx="127">
                  <c:v>14.6</c:v>
                </c:pt>
                <c:pt idx="128">
                  <c:v>14.8</c:v>
                </c:pt>
                <c:pt idx="129">
                  <c:v>15</c:v>
                </c:pt>
              </c:numCache>
            </c:numRef>
          </c:cat>
          <c:val>
            <c:numRef>
              <c:f>Arkusz1!$K$30:$K$159</c:f>
              <c:numCache>
                <c:formatCode>General</c:formatCode>
                <c:ptCount val="130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28</c:v>
                </c:pt>
                <c:pt idx="8">
                  <c:v>37</c:v>
                </c:pt>
                <c:pt idx="9">
                  <c:v>31</c:v>
                </c:pt>
                <c:pt idx="10">
                  <c:v>21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24</c:v>
                </c:pt>
                <c:pt idx="15">
                  <c:v>15</c:v>
                </c:pt>
                <c:pt idx="16">
                  <c:v>16</c:v>
                </c:pt>
                <c:pt idx="17">
                  <c:v>11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9</c:v>
                </c:pt>
                <c:pt idx="29">
                  <c:v>30</c:v>
                </c:pt>
                <c:pt idx="30">
                  <c:v>76</c:v>
                </c:pt>
                <c:pt idx="31">
                  <c:v>165</c:v>
                </c:pt>
                <c:pt idx="32">
                  <c:v>218</c:v>
                </c:pt>
                <c:pt idx="33">
                  <c:v>147</c:v>
                </c:pt>
                <c:pt idx="34">
                  <c:v>74</c:v>
                </c:pt>
                <c:pt idx="35">
                  <c:v>60</c:v>
                </c:pt>
                <c:pt idx="36">
                  <c:v>153</c:v>
                </c:pt>
                <c:pt idx="37">
                  <c:v>358</c:v>
                </c:pt>
                <c:pt idx="38">
                  <c:v>493</c:v>
                </c:pt>
                <c:pt idx="39">
                  <c:v>453</c:v>
                </c:pt>
                <c:pt idx="40">
                  <c:v>376</c:v>
                </c:pt>
                <c:pt idx="41">
                  <c:v>274</c:v>
                </c:pt>
                <c:pt idx="42">
                  <c:v>188</c:v>
                </c:pt>
                <c:pt idx="43">
                  <c:v>322</c:v>
                </c:pt>
                <c:pt idx="44">
                  <c:v>731</c:v>
                </c:pt>
                <c:pt idx="45">
                  <c:v>1316</c:v>
                </c:pt>
                <c:pt idx="46">
                  <c:v>1697</c:v>
                </c:pt>
                <c:pt idx="47">
                  <c:v>1665</c:v>
                </c:pt>
                <c:pt idx="48">
                  <c:v>777</c:v>
                </c:pt>
                <c:pt idx="49">
                  <c:v>361</c:v>
                </c:pt>
                <c:pt idx="50">
                  <c:v>184</c:v>
                </c:pt>
                <c:pt idx="51">
                  <c:v>377</c:v>
                </c:pt>
                <c:pt idx="52">
                  <c:v>1020</c:v>
                </c:pt>
                <c:pt idx="53">
                  <c:v>1553</c:v>
                </c:pt>
                <c:pt idx="54">
                  <c:v>1650</c:v>
                </c:pt>
                <c:pt idx="55">
                  <c:v>1312</c:v>
                </c:pt>
                <c:pt idx="56">
                  <c:v>870</c:v>
                </c:pt>
                <c:pt idx="57">
                  <c:v>446</c:v>
                </c:pt>
                <c:pt idx="58">
                  <c:v>372</c:v>
                </c:pt>
                <c:pt idx="59">
                  <c:v>680</c:v>
                </c:pt>
                <c:pt idx="60">
                  <c:v>998</c:v>
                </c:pt>
                <c:pt idx="61">
                  <c:v>1244</c:v>
                </c:pt>
                <c:pt idx="62">
                  <c:v>846</c:v>
                </c:pt>
                <c:pt idx="63">
                  <c:v>725</c:v>
                </c:pt>
                <c:pt idx="64">
                  <c:v>257</c:v>
                </c:pt>
                <c:pt idx="65">
                  <c:v>163</c:v>
                </c:pt>
                <c:pt idx="66">
                  <c:v>345</c:v>
                </c:pt>
                <c:pt idx="67">
                  <c:v>818</c:v>
                </c:pt>
                <c:pt idx="68">
                  <c:v>1094</c:v>
                </c:pt>
                <c:pt idx="69">
                  <c:v>928</c:v>
                </c:pt>
                <c:pt idx="70">
                  <c:v>604</c:v>
                </c:pt>
                <c:pt idx="71">
                  <c:v>350</c:v>
                </c:pt>
                <c:pt idx="72">
                  <c:v>115</c:v>
                </c:pt>
                <c:pt idx="73">
                  <c:v>139</c:v>
                </c:pt>
                <c:pt idx="74">
                  <c:v>68</c:v>
                </c:pt>
                <c:pt idx="75">
                  <c:v>90</c:v>
                </c:pt>
                <c:pt idx="76">
                  <c:v>99</c:v>
                </c:pt>
                <c:pt idx="77">
                  <c:v>153</c:v>
                </c:pt>
                <c:pt idx="78">
                  <c:v>147</c:v>
                </c:pt>
                <c:pt idx="79">
                  <c:v>82</c:v>
                </c:pt>
                <c:pt idx="80">
                  <c:v>30</c:v>
                </c:pt>
                <c:pt idx="81">
                  <c:v>10</c:v>
                </c:pt>
                <c:pt idx="82">
                  <c:v>9</c:v>
                </c:pt>
                <c:pt idx="83">
                  <c:v>12</c:v>
                </c:pt>
                <c:pt idx="84">
                  <c:v>9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12</c:v>
                </c:pt>
                <c:pt idx="94">
                  <c:v>37</c:v>
                </c:pt>
                <c:pt idx="95">
                  <c:v>29</c:v>
                </c:pt>
                <c:pt idx="96">
                  <c:v>13</c:v>
                </c:pt>
                <c:pt idx="97">
                  <c:v>7</c:v>
                </c:pt>
                <c:pt idx="98">
                  <c:v>23</c:v>
                </c:pt>
                <c:pt idx="99">
                  <c:v>62</c:v>
                </c:pt>
                <c:pt idx="100">
                  <c:v>104</c:v>
                </c:pt>
                <c:pt idx="101">
                  <c:v>111</c:v>
                </c:pt>
                <c:pt idx="102">
                  <c:v>84</c:v>
                </c:pt>
                <c:pt idx="103">
                  <c:v>51</c:v>
                </c:pt>
                <c:pt idx="104">
                  <c:v>15</c:v>
                </c:pt>
                <c:pt idx="105">
                  <c:v>8</c:v>
                </c:pt>
                <c:pt idx="106">
                  <c:v>11</c:v>
                </c:pt>
                <c:pt idx="107">
                  <c:v>30</c:v>
                </c:pt>
                <c:pt idx="108">
                  <c:v>52</c:v>
                </c:pt>
                <c:pt idx="109">
                  <c:v>58</c:v>
                </c:pt>
                <c:pt idx="110">
                  <c:v>36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4-4BE5-905D-4ACE1C8D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45280"/>
        <c:axId val="25145696"/>
      </c:lineChart>
      <c:catAx>
        <c:axId val="251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45696"/>
        <c:crosses val="autoZero"/>
        <c:auto val="1"/>
        <c:lblAlgn val="ctr"/>
        <c:lblOffset val="100"/>
        <c:noMultiLvlLbl val="0"/>
      </c:catAx>
      <c:valAx>
        <c:axId val="25145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 [j.u.]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4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12</xdr:row>
      <xdr:rowOff>71436</xdr:rowOff>
    </xdr:from>
    <xdr:to>
      <xdr:col>29</xdr:col>
      <xdr:colOff>590550</xdr:colOff>
      <xdr:row>32</xdr:row>
      <xdr:rowOff>85725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7C4DB02-2293-2A06-8568-FCD3B53EB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466724</xdr:colOff>
      <xdr:row>100</xdr:row>
      <xdr:rowOff>133350</xdr:rowOff>
    </xdr:from>
    <xdr:to>
      <xdr:col>26</xdr:col>
      <xdr:colOff>323849</xdr:colOff>
      <xdr:row>120</xdr:row>
      <xdr:rowOff>33337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0BA9815-123F-009A-CE18-7CC8D8F2A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287948</xdr:colOff>
      <xdr:row>33</xdr:row>
      <xdr:rowOff>26743</xdr:rowOff>
    </xdr:from>
    <xdr:to>
      <xdr:col>29</xdr:col>
      <xdr:colOff>440348</xdr:colOff>
      <xdr:row>53</xdr:row>
      <xdr:rowOff>174381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38BC708-D57B-0A12-C47A-A9BADB765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122</xdr:row>
      <xdr:rowOff>47625</xdr:rowOff>
    </xdr:from>
    <xdr:to>
      <xdr:col>26</xdr:col>
      <xdr:colOff>95250</xdr:colOff>
      <xdr:row>141</xdr:row>
      <xdr:rowOff>138112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917FBA4-FBEA-4008-B871-9B82795E0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G1" zoomScale="230" zoomScaleNormal="230" workbookViewId="0">
      <selection activeCell="O10" sqref="O10"/>
    </sheetView>
  </sheetViews>
  <sheetFormatPr defaultRowHeight="15" x14ac:dyDescent="0.25"/>
  <cols>
    <col min="13" max="13" width="13.140625" bestFit="1" customWidth="1"/>
    <col min="14" max="15" width="12.85546875" bestFit="1" customWidth="1"/>
  </cols>
  <sheetData>
    <row r="1" spans="1:17" x14ac:dyDescent="0.25">
      <c r="A1" t="s">
        <v>1</v>
      </c>
      <c r="B1" t="s">
        <v>2</v>
      </c>
      <c r="D1" s="1">
        <v>13.86</v>
      </c>
      <c r="E1" s="1" t="s">
        <v>0</v>
      </c>
    </row>
    <row r="2" spans="1:17" ht="15.75" thickBot="1" x14ac:dyDescent="0.3">
      <c r="A2">
        <v>-2.8</v>
      </c>
    </row>
    <row r="3" spans="1:17" ht="15.75" thickBot="1" x14ac:dyDescent="0.3">
      <c r="A3">
        <v>-2.7</v>
      </c>
      <c r="M3" s="2">
        <v>1.75</v>
      </c>
      <c r="N3">
        <f>1.5*650*10^(-9)*69.7/(M3*10)</f>
        <v>3.8832857142857146E-6</v>
      </c>
      <c r="O3" s="4">
        <f>N3*1000000</f>
        <v>3.8832857142857145</v>
      </c>
    </row>
    <row r="4" spans="1:17" ht="15.75" thickBot="1" x14ac:dyDescent="0.3">
      <c r="A4">
        <v>-2.6</v>
      </c>
      <c r="M4" s="3">
        <v>3.1</v>
      </c>
      <c r="N4">
        <f>2.5*650*10^(-9)*69.7/(M4*10)</f>
        <v>3.6536290322580646E-6</v>
      </c>
      <c r="O4" s="4">
        <f t="shared" ref="O4:O8" si="0">N4*1000000</f>
        <v>3.6536290322580647</v>
      </c>
    </row>
    <row r="5" spans="1:17" ht="15.75" thickBot="1" x14ac:dyDescent="0.3">
      <c r="A5">
        <v>-2.5</v>
      </c>
      <c r="M5" s="3">
        <v>4.7</v>
      </c>
      <c r="N5">
        <f>3.5*650*10^(-9)*69.7/(M5*10)</f>
        <v>3.3737765957446818E-6</v>
      </c>
      <c r="O5" s="4">
        <f t="shared" si="0"/>
        <v>3.3737765957446819</v>
      </c>
      <c r="P5">
        <v>-12</v>
      </c>
      <c r="Q5">
        <v>0</v>
      </c>
    </row>
    <row r="6" spans="1:17" ht="15.75" thickBot="1" x14ac:dyDescent="0.3">
      <c r="A6">
        <v>-2.4</v>
      </c>
      <c r="M6" s="3">
        <v>7.95</v>
      </c>
      <c r="N6">
        <f>6.5*650*10^(-9)*69.7/(M6*10)</f>
        <v>3.7041823899371077E-6</v>
      </c>
      <c r="O6" s="4">
        <f t="shared" si="0"/>
        <v>3.7041823899371078</v>
      </c>
      <c r="P6">
        <v>-11.8</v>
      </c>
      <c r="Q6">
        <v>0</v>
      </c>
    </row>
    <row r="7" spans="1:17" ht="15.75" thickBot="1" x14ac:dyDescent="0.3">
      <c r="A7">
        <v>-2.2999999999999998</v>
      </c>
      <c r="M7" s="3">
        <v>9.1</v>
      </c>
      <c r="N7">
        <f>7.5*650*10^(-9)*69.7/(M7*10)</f>
        <v>3.7339285714285711E-6</v>
      </c>
      <c r="O7" s="4">
        <f t="shared" si="0"/>
        <v>3.7339285714285713</v>
      </c>
      <c r="P7">
        <v>-11.6</v>
      </c>
      <c r="Q7">
        <v>0</v>
      </c>
    </row>
    <row r="8" spans="1:17" ht="15.75" thickBot="1" x14ac:dyDescent="0.3">
      <c r="A8">
        <v>-2.2000000000000002</v>
      </c>
      <c r="M8" s="3">
        <v>10.65</v>
      </c>
      <c r="N8">
        <f>8.5*650*10^(-9)*69.7/(M8*10)</f>
        <v>3.6158920187793432E-6</v>
      </c>
      <c r="O8" s="4">
        <f t="shared" si="0"/>
        <v>3.6158920187793431</v>
      </c>
      <c r="P8">
        <v>-11.4</v>
      </c>
      <c r="Q8">
        <v>0</v>
      </c>
    </row>
    <row r="9" spans="1:17" x14ac:dyDescent="0.25">
      <c r="A9">
        <v>-2.1</v>
      </c>
      <c r="O9" s="4">
        <f>AVERAGE(O3:O8)</f>
        <v>3.6607823870722469</v>
      </c>
      <c r="P9">
        <v>-11.2</v>
      </c>
      <c r="Q9">
        <v>1</v>
      </c>
    </row>
    <row r="10" spans="1:17" x14ac:dyDescent="0.25">
      <c r="A10">
        <v>-2</v>
      </c>
      <c r="O10" s="4">
        <f>_xlfn.STDEV.S(O3:O8)/SQRT(COUNT(O3:O8))</f>
        <v>6.8600363230757189E-2</v>
      </c>
      <c r="P10">
        <v>-11</v>
      </c>
      <c r="Q10">
        <v>5</v>
      </c>
    </row>
    <row r="11" spans="1:17" x14ac:dyDescent="0.25">
      <c r="A11">
        <v>-1.9</v>
      </c>
      <c r="M11" t="s">
        <v>19</v>
      </c>
      <c r="P11">
        <v>-10.8</v>
      </c>
      <c r="Q11">
        <v>7</v>
      </c>
    </row>
    <row r="12" spans="1:17" x14ac:dyDescent="0.25">
      <c r="A12">
        <v>-1.8</v>
      </c>
      <c r="D12" t="s">
        <v>18</v>
      </c>
      <c r="M12">
        <f>1.5*650*10^(-9)*69.7/1.5</f>
        <v>4.5305000000000008E-5</v>
      </c>
      <c r="N12">
        <f>M12*10</f>
        <v>4.5305000000000009E-4</v>
      </c>
      <c r="P12">
        <v>-10.6</v>
      </c>
      <c r="Q12">
        <v>7</v>
      </c>
    </row>
    <row r="13" spans="1:17" x14ac:dyDescent="0.25">
      <c r="A13">
        <v>-1.7</v>
      </c>
      <c r="H13" t="s">
        <v>17</v>
      </c>
      <c r="M13">
        <f>2.5*650*10^(-9)*69.7/2.95</f>
        <v>3.8394067796610169E-5</v>
      </c>
      <c r="N13">
        <f>M13*10</f>
        <v>3.839406779661017E-4</v>
      </c>
      <c r="P13">
        <v>-10.4</v>
      </c>
      <c r="Q13">
        <v>6</v>
      </c>
    </row>
    <row r="14" spans="1:17" x14ac:dyDescent="0.25">
      <c r="A14">
        <v>-1.6</v>
      </c>
      <c r="D14">
        <f>134/B30</f>
        <v>2.8359788359788359E-2</v>
      </c>
      <c r="E14">
        <f>197/B30</f>
        <v>4.1693121693121692E-2</v>
      </c>
      <c r="F14">
        <f>AVERAGE(D14:E14)</f>
        <v>3.5026455026455024E-2</v>
      </c>
      <c r="H14">
        <f>1/(PI()*(1.5))^2</f>
        <v>4.5031637174372342E-2</v>
      </c>
      <c r="M14">
        <f>3.5*650*10^(-9)*69.7/4.6</f>
        <v>3.4471195652173922E-5</v>
      </c>
      <c r="N14">
        <f t="shared" ref="N13:N15" si="1">M14*10</f>
        <v>3.4471195652173924E-4</v>
      </c>
      <c r="P14">
        <v>-10.199999999999999</v>
      </c>
      <c r="Q14">
        <v>6</v>
      </c>
    </row>
    <row r="15" spans="1:17" x14ac:dyDescent="0.25">
      <c r="A15">
        <v>-1.5</v>
      </c>
      <c r="D15">
        <f>38/B30</f>
        <v>8.0423280423280417E-3</v>
      </c>
      <c r="E15">
        <f>75/B30</f>
        <v>1.5873015873015872E-2</v>
      </c>
      <c r="F15">
        <f>AVERAGE(D15:E15)</f>
        <v>1.1957671957671957E-2</v>
      </c>
      <c r="H15">
        <f>1/(PI()*(2.5))^2</f>
        <v>1.6211389382774045E-2</v>
      </c>
      <c r="M15">
        <f>4.5*650*10^(-9)*69.7/8</f>
        <v>2.5484062500000003E-5</v>
      </c>
      <c r="N15">
        <f t="shared" si="1"/>
        <v>2.5484062500000004E-4</v>
      </c>
      <c r="P15">
        <v>-10</v>
      </c>
      <c r="Q15">
        <v>6</v>
      </c>
    </row>
    <row r="16" spans="1:17" x14ac:dyDescent="0.25">
      <c r="A16">
        <v>-1.4</v>
      </c>
      <c r="P16">
        <v>-9.8000000000000007</v>
      </c>
      <c r="Q16">
        <v>5</v>
      </c>
    </row>
    <row r="17" spans="1:17" x14ac:dyDescent="0.25">
      <c r="A17">
        <v>-1.3</v>
      </c>
      <c r="N17">
        <f>_xlfn.STDEV.S(N12:N15)/2</f>
        <v>4.1352841217904152E-5</v>
      </c>
      <c r="P17">
        <v>-9.6</v>
      </c>
      <c r="Q17">
        <v>2</v>
      </c>
    </row>
    <row r="18" spans="1:17" x14ac:dyDescent="0.25">
      <c r="A18">
        <v>-1.2</v>
      </c>
      <c r="P18">
        <v>-9.4</v>
      </c>
      <c r="Q18">
        <v>0</v>
      </c>
    </row>
    <row r="19" spans="1:17" x14ac:dyDescent="0.25">
      <c r="A19">
        <v>-1.1000000000000001</v>
      </c>
      <c r="P19">
        <v>-9.1999999999999993</v>
      </c>
      <c r="Q19">
        <v>0</v>
      </c>
    </row>
    <row r="20" spans="1:17" x14ac:dyDescent="0.25">
      <c r="A20">
        <v>-1</v>
      </c>
      <c r="J20" t="s">
        <v>9</v>
      </c>
      <c r="P20">
        <v>-9</v>
      </c>
      <c r="Q20">
        <v>0</v>
      </c>
    </row>
    <row r="21" spans="1:17" x14ac:dyDescent="0.25">
      <c r="A21">
        <v>-0.9</v>
      </c>
      <c r="J21" t="s">
        <v>10</v>
      </c>
      <c r="P21">
        <v>-8.8000000000000007</v>
      </c>
      <c r="Q21">
        <v>0</v>
      </c>
    </row>
    <row r="22" spans="1:17" x14ac:dyDescent="0.25">
      <c r="A22">
        <v>-0.8</v>
      </c>
      <c r="J22" t="s">
        <v>8</v>
      </c>
      <c r="P22">
        <v>-8.6</v>
      </c>
      <c r="Q22">
        <v>0</v>
      </c>
    </row>
    <row r="23" spans="1:17" x14ac:dyDescent="0.25">
      <c r="A23">
        <v>-0.7</v>
      </c>
      <c r="J23" t="s">
        <v>7</v>
      </c>
      <c r="P23">
        <v>-8.4</v>
      </c>
      <c r="Q23">
        <v>2</v>
      </c>
    </row>
    <row r="24" spans="1:17" x14ac:dyDescent="0.25">
      <c r="A24">
        <v>-0.6</v>
      </c>
      <c r="P24">
        <v>-8.1999999999999993</v>
      </c>
      <c r="Q24">
        <v>7</v>
      </c>
    </row>
    <row r="25" spans="1:17" x14ac:dyDescent="0.25">
      <c r="A25">
        <v>-0.5</v>
      </c>
      <c r="P25">
        <v>-8</v>
      </c>
      <c r="Q25">
        <v>17</v>
      </c>
    </row>
    <row r="26" spans="1:17" x14ac:dyDescent="0.25">
      <c r="A26">
        <v>-0.4</v>
      </c>
      <c r="B26" t="s">
        <v>6</v>
      </c>
      <c r="F26" t="s">
        <v>11</v>
      </c>
      <c r="P26">
        <v>-7.8</v>
      </c>
      <c r="Q26">
        <v>28</v>
      </c>
    </row>
    <row r="27" spans="1:17" x14ac:dyDescent="0.25">
      <c r="A27">
        <v>-0.3</v>
      </c>
      <c r="K27">
        <f>COUNT(J30:J159)</f>
        <v>130</v>
      </c>
      <c r="P27">
        <v>-7.6</v>
      </c>
      <c r="Q27">
        <v>30</v>
      </c>
    </row>
    <row r="28" spans="1:17" x14ac:dyDescent="0.25">
      <c r="A28">
        <v>-0.2</v>
      </c>
      <c r="P28">
        <v>-7.4</v>
      </c>
      <c r="Q28">
        <v>38</v>
      </c>
    </row>
    <row r="29" spans="1:17" x14ac:dyDescent="0.25">
      <c r="A29">
        <v>-0.1</v>
      </c>
      <c r="C29" t="s">
        <v>3</v>
      </c>
      <c r="F29" t="s">
        <v>4</v>
      </c>
      <c r="P29">
        <v>-7.2</v>
      </c>
      <c r="Q29">
        <v>30</v>
      </c>
    </row>
    <row r="30" spans="1:17" x14ac:dyDescent="0.25">
      <c r="A30" s="1">
        <v>0</v>
      </c>
      <c r="B30" s="1">
        <v>4725</v>
      </c>
      <c r="C30" s="1"/>
      <c r="E30">
        <v>0</v>
      </c>
      <c r="I30">
        <v>-10.8</v>
      </c>
      <c r="J30">
        <v>0</v>
      </c>
      <c r="K30">
        <v>11</v>
      </c>
      <c r="P30">
        <v>-7</v>
      </c>
      <c r="Q30">
        <v>30</v>
      </c>
    </row>
    <row r="31" spans="1:17" x14ac:dyDescent="0.25">
      <c r="A31">
        <v>0.1</v>
      </c>
      <c r="B31">
        <v>4486</v>
      </c>
      <c r="C31">
        <v>-0.1</v>
      </c>
      <c r="D31">
        <v>4531</v>
      </c>
      <c r="E31">
        <v>0.1</v>
      </c>
      <c r="F31" t="s">
        <v>5</v>
      </c>
      <c r="G31">
        <v>-0.1</v>
      </c>
      <c r="H31">
        <v>4531</v>
      </c>
      <c r="I31">
        <v>-10.6</v>
      </c>
      <c r="J31">
        <v>0.2</v>
      </c>
      <c r="K31">
        <v>25</v>
      </c>
      <c r="P31">
        <v>-6.8</v>
      </c>
      <c r="Q31">
        <v>28</v>
      </c>
    </row>
    <row r="32" spans="1:17" x14ac:dyDescent="0.25">
      <c r="A32">
        <v>0.2</v>
      </c>
      <c r="B32">
        <v>4472</v>
      </c>
      <c r="C32">
        <v>-0.2</v>
      </c>
      <c r="D32">
        <v>5024</v>
      </c>
      <c r="E32">
        <v>0.2</v>
      </c>
      <c r="F32">
        <v>4472</v>
      </c>
      <c r="G32">
        <v>-0.2</v>
      </c>
      <c r="H32">
        <v>5024</v>
      </c>
      <c r="I32">
        <v>-10.4</v>
      </c>
      <c r="J32">
        <v>0.4</v>
      </c>
      <c r="K32">
        <v>35</v>
      </c>
      <c r="P32">
        <v>-6.6</v>
      </c>
      <c r="Q32">
        <v>23</v>
      </c>
    </row>
    <row r="33" spans="1:17" x14ac:dyDescent="0.25">
      <c r="A33">
        <v>0.3</v>
      </c>
      <c r="B33">
        <v>4268</v>
      </c>
      <c r="C33">
        <v>-0.3</v>
      </c>
      <c r="D33">
        <v>4874</v>
      </c>
      <c r="E33">
        <v>0.3</v>
      </c>
      <c r="F33">
        <v>4268</v>
      </c>
      <c r="G33">
        <v>-0.3</v>
      </c>
      <c r="H33">
        <v>4874</v>
      </c>
      <c r="I33">
        <v>-10.199999999999999</v>
      </c>
      <c r="J33">
        <v>0.6</v>
      </c>
      <c r="K33">
        <v>28</v>
      </c>
      <c r="P33">
        <v>-6.4</v>
      </c>
      <c r="Q33">
        <v>9</v>
      </c>
    </row>
    <row r="34" spans="1:17" x14ac:dyDescent="0.25">
      <c r="A34">
        <v>0.4</v>
      </c>
      <c r="B34">
        <v>4219</v>
      </c>
      <c r="C34">
        <v>-0.4</v>
      </c>
      <c r="D34">
        <v>4421</v>
      </c>
      <c r="E34">
        <v>0.4</v>
      </c>
      <c r="F34">
        <v>4219</v>
      </c>
      <c r="G34">
        <v>-0.4</v>
      </c>
      <c r="H34">
        <v>4421</v>
      </c>
      <c r="I34">
        <v>-10</v>
      </c>
      <c r="J34">
        <v>0.8</v>
      </c>
      <c r="K34">
        <v>20</v>
      </c>
      <c r="P34">
        <v>-6.2</v>
      </c>
      <c r="Q34">
        <v>4</v>
      </c>
    </row>
    <row r="35" spans="1:17" x14ac:dyDescent="0.25">
      <c r="A35">
        <v>0.5</v>
      </c>
      <c r="B35">
        <v>3886</v>
      </c>
      <c r="C35">
        <v>-0.5</v>
      </c>
      <c r="D35">
        <v>4532</v>
      </c>
      <c r="E35">
        <v>0.5</v>
      </c>
      <c r="F35">
        <v>3886</v>
      </c>
      <c r="G35">
        <v>-0.5</v>
      </c>
      <c r="H35">
        <v>4532</v>
      </c>
      <c r="I35">
        <v>-9.8000000000000007</v>
      </c>
      <c r="J35">
        <v>1</v>
      </c>
      <c r="K35">
        <v>2</v>
      </c>
      <c r="P35">
        <v>-6</v>
      </c>
      <c r="Q35">
        <v>1</v>
      </c>
    </row>
    <row r="36" spans="1:17" x14ac:dyDescent="0.25">
      <c r="A36">
        <v>0.6</v>
      </c>
      <c r="B36">
        <v>4289</v>
      </c>
      <c r="C36">
        <v>-0.6</v>
      </c>
      <c r="D36">
        <v>4606</v>
      </c>
      <c r="E36">
        <v>0.6</v>
      </c>
      <c r="F36">
        <v>4289</v>
      </c>
      <c r="G36">
        <v>-0.6</v>
      </c>
      <c r="H36">
        <v>4606</v>
      </c>
      <c r="I36">
        <v>-9.6</v>
      </c>
      <c r="J36">
        <v>1.2</v>
      </c>
      <c r="K36">
        <v>12</v>
      </c>
      <c r="P36">
        <v>-5.9</v>
      </c>
      <c r="Q36">
        <v>0</v>
      </c>
    </row>
    <row r="37" spans="1:17" x14ac:dyDescent="0.25">
      <c r="A37">
        <v>0.7</v>
      </c>
      <c r="B37">
        <v>4326</v>
      </c>
      <c r="C37">
        <v>-0.7</v>
      </c>
      <c r="D37">
        <v>3850</v>
      </c>
      <c r="E37">
        <v>0.7</v>
      </c>
      <c r="F37">
        <v>4326</v>
      </c>
      <c r="G37">
        <v>-0.7</v>
      </c>
      <c r="H37">
        <v>3850</v>
      </c>
      <c r="I37">
        <v>-9.4</v>
      </c>
      <c r="J37">
        <v>1.4</v>
      </c>
      <c r="K37">
        <v>28</v>
      </c>
      <c r="P37">
        <v>-5.8</v>
      </c>
      <c r="Q37">
        <v>1</v>
      </c>
    </row>
    <row r="38" spans="1:17" x14ac:dyDescent="0.25">
      <c r="A38">
        <v>0.8</v>
      </c>
      <c r="B38">
        <v>4268</v>
      </c>
      <c r="C38">
        <v>-0.8</v>
      </c>
      <c r="D38">
        <v>3383</v>
      </c>
      <c r="E38">
        <v>0.8</v>
      </c>
      <c r="F38">
        <v>4268</v>
      </c>
      <c r="G38">
        <v>-0.8</v>
      </c>
      <c r="H38">
        <v>3383</v>
      </c>
      <c r="I38">
        <v>-9.1999999999999993</v>
      </c>
      <c r="J38">
        <v>1.6</v>
      </c>
      <c r="K38">
        <v>37</v>
      </c>
      <c r="P38">
        <v>-5.7</v>
      </c>
      <c r="Q38">
        <v>3</v>
      </c>
    </row>
    <row r="39" spans="1:17" x14ac:dyDescent="0.25">
      <c r="A39">
        <v>0.9</v>
      </c>
      <c r="B39">
        <v>3979</v>
      </c>
      <c r="C39">
        <v>-0.9</v>
      </c>
      <c r="D39">
        <v>2979</v>
      </c>
      <c r="E39">
        <v>0.9</v>
      </c>
      <c r="F39">
        <v>3979</v>
      </c>
      <c r="G39">
        <v>-0.9</v>
      </c>
      <c r="H39">
        <v>2979</v>
      </c>
      <c r="I39">
        <v>-9</v>
      </c>
      <c r="J39">
        <v>1.8</v>
      </c>
      <c r="K39">
        <v>31</v>
      </c>
      <c r="P39">
        <v>-5.6</v>
      </c>
      <c r="Q39">
        <v>5</v>
      </c>
    </row>
    <row r="40" spans="1:17" x14ac:dyDescent="0.25">
      <c r="A40">
        <v>1</v>
      </c>
      <c r="B40">
        <v>3528</v>
      </c>
      <c r="C40">
        <v>-1</v>
      </c>
      <c r="D40">
        <v>2328</v>
      </c>
      <c r="E40">
        <v>1</v>
      </c>
      <c r="F40">
        <v>3528</v>
      </c>
      <c r="G40">
        <v>-1</v>
      </c>
      <c r="H40">
        <v>2328</v>
      </c>
      <c r="I40">
        <v>-8.8000000000000007</v>
      </c>
      <c r="J40">
        <v>2</v>
      </c>
      <c r="K40">
        <v>21</v>
      </c>
      <c r="P40">
        <v>-5.5</v>
      </c>
      <c r="Q40">
        <v>9</v>
      </c>
    </row>
    <row r="41" spans="1:17" x14ac:dyDescent="0.25">
      <c r="A41">
        <v>1.1000000000000001</v>
      </c>
      <c r="B41">
        <v>3830</v>
      </c>
      <c r="C41">
        <v>-1.1000000000000001</v>
      </c>
      <c r="D41">
        <v>2350</v>
      </c>
      <c r="E41">
        <v>1.1000000000000001</v>
      </c>
      <c r="F41">
        <v>3830</v>
      </c>
      <c r="G41">
        <v>-1.1000000000000001</v>
      </c>
      <c r="H41">
        <v>2350</v>
      </c>
      <c r="I41">
        <v>-8.6</v>
      </c>
      <c r="J41">
        <v>2.2000000000000002</v>
      </c>
      <c r="K41">
        <v>12</v>
      </c>
      <c r="P41">
        <v>-5.4</v>
      </c>
      <c r="Q41">
        <v>12</v>
      </c>
    </row>
    <row r="42" spans="1:17" x14ac:dyDescent="0.25">
      <c r="A42">
        <v>1.2</v>
      </c>
      <c r="B42">
        <v>3000</v>
      </c>
      <c r="C42">
        <v>-1.2</v>
      </c>
      <c r="D42">
        <v>1993</v>
      </c>
      <c r="E42">
        <v>1.2</v>
      </c>
      <c r="F42">
        <v>3000</v>
      </c>
      <c r="G42">
        <v>-1.2</v>
      </c>
      <c r="H42">
        <v>1993</v>
      </c>
      <c r="I42">
        <v>-8.4</v>
      </c>
      <c r="J42">
        <v>2.4</v>
      </c>
      <c r="K42">
        <v>5</v>
      </c>
      <c r="P42">
        <v>-5.3</v>
      </c>
      <c r="Q42">
        <v>19</v>
      </c>
    </row>
    <row r="43" spans="1:17" x14ac:dyDescent="0.25">
      <c r="A43">
        <v>1.3</v>
      </c>
      <c r="B43">
        <v>2872</v>
      </c>
      <c r="C43">
        <v>-1.3</v>
      </c>
      <c r="D43">
        <v>1764</v>
      </c>
      <c r="E43">
        <v>1.3</v>
      </c>
      <c r="F43">
        <v>2872</v>
      </c>
      <c r="G43">
        <v>-1.3</v>
      </c>
      <c r="H43">
        <v>1764</v>
      </c>
      <c r="I43">
        <v>-8.1999999999999993</v>
      </c>
      <c r="J43">
        <v>2.6</v>
      </c>
      <c r="K43">
        <v>7</v>
      </c>
      <c r="P43">
        <v>-5.2</v>
      </c>
      <c r="Q43">
        <v>29</v>
      </c>
    </row>
    <row r="44" spans="1:17" x14ac:dyDescent="0.25">
      <c r="A44">
        <v>1.4</v>
      </c>
      <c r="B44">
        <v>2606</v>
      </c>
      <c r="C44">
        <v>-1.4</v>
      </c>
      <c r="D44">
        <v>1731</v>
      </c>
      <c r="E44">
        <v>1.4</v>
      </c>
      <c r="F44">
        <v>2606</v>
      </c>
      <c r="G44">
        <v>-1.4</v>
      </c>
      <c r="H44">
        <v>1731</v>
      </c>
      <c r="I44">
        <v>-8</v>
      </c>
      <c r="J44">
        <v>2.8</v>
      </c>
      <c r="K44">
        <v>24</v>
      </c>
      <c r="P44">
        <v>-5.0999999999999996</v>
      </c>
      <c r="Q44">
        <v>42</v>
      </c>
    </row>
    <row r="45" spans="1:17" x14ac:dyDescent="0.25">
      <c r="A45">
        <v>1.5</v>
      </c>
      <c r="B45">
        <v>2256</v>
      </c>
      <c r="C45">
        <v>-1.5</v>
      </c>
      <c r="D45">
        <v>1453</v>
      </c>
      <c r="E45">
        <v>1.5</v>
      </c>
      <c r="F45">
        <v>2256</v>
      </c>
      <c r="G45">
        <v>-1.5</v>
      </c>
      <c r="H45">
        <v>1453</v>
      </c>
      <c r="I45">
        <v>-7.8</v>
      </c>
      <c r="J45">
        <v>3</v>
      </c>
      <c r="K45">
        <v>15</v>
      </c>
      <c r="P45">
        <v>-5</v>
      </c>
      <c r="Q45">
        <v>57</v>
      </c>
    </row>
    <row r="46" spans="1:17" x14ac:dyDescent="0.25">
      <c r="A46">
        <v>1.6</v>
      </c>
      <c r="B46">
        <v>2228</v>
      </c>
      <c r="C46">
        <v>-1.6</v>
      </c>
      <c r="D46">
        <v>1257</v>
      </c>
      <c r="E46">
        <v>1.6</v>
      </c>
      <c r="F46">
        <v>2228</v>
      </c>
      <c r="G46">
        <v>-1.6</v>
      </c>
      <c r="H46">
        <v>1257</v>
      </c>
      <c r="I46">
        <v>-7.6</v>
      </c>
      <c r="J46">
        <v>3.2</v>
      </c>
      <c r="K46">
        <v>16</v>
      </c>
      <c r="P46">
        <v>-4.9000000000000004</v>
      </c>
      <c r="Q46">
        <v>72</v>
      </c>
    </row>
    <row r="47" spans="1:17" x14ac:dyDescent="0.25">
      <c r="A47">
        <v>1.7</v>
      </c>
      <c r="B47">
        <v>1532</v>
      </c>
      <c r="C47">
        <v>-1.7</v>
      </c>
      <c r="D47">
        <v>1087</v>
      </c>
      <c r="E47">
        <v>1.7</v>
      </c>
      <c r="F47">
        <v>1532</v>
      </c>
      <c r="G47">
        <v>-1.7</v>
      </c>
      <c r="H47">
        <v>1087</v>
      </c>
      <c r="I47">
        <v>-7.4</v>
      </c>
      <c r="J47">
        <v>3.4</v>
      </c>
      <c r="K47">
        <v>11</v>
      </c>
      <c r="P47">
        <v>-4.8</v>
      </c>
      <c r="Q47">
        <v>93</v>
      </c>
    </row>
    <row r="48" spans="1:17" x14ac:dyDescent="0.25">
      <c r="A48">
        <v>1.8</v>
      </c>
      <c r="B48">
        <v>1384</v>
      </c>
      <c r="C48">
        <v>-1.8</v>
      </c>
      <c r="D48">
        <v>789</v>
      </c>
      <c r="E48">
        <v>1.8</v>
      </c>
      <c r="F48">
        <v>1384</v>
      </c>
      <c r="G48">
        <v>-1.8</v>
      </c>
      <c r="H48">
        <v>789</v>
      </c>
      <c r="I48">
        <v>-7.2</v>
      </c>
      <c r="J48">
        <v>3.6</v>
      </c>
      <c r="K48">
        <v>4</v>
      </c>
      <c r="P48">
        <v>-4.7</v>
      </c>
      <c r="Q48">
        <v>105</v>
      </c>
    </row>
    <row r="49" spans="1:17" x14ac:dyDescent="0.25">
      <c r="A49">
        <v>1.9</v>
      </c>
      <c r="B49">
        <v>1119</v>
      </c>
      <c r="C49">
        <v>-1.9</v>
      </c>
      <c r="D49">
        <v>612</v>
      </c>
      <c r="E49">
        <v>1.9</v>
      </c>
      <c r="F49">
        <v>1119</v>
      </c>
      <c r="G49">
        <v>-1.9</v>
      </c>
      <c r="H49">
        <v>612</v>
      </c>
      <c r="I49">
        <v>-7</v>
      </c>
      <c r="J49">
        <v>3.8</v>
      </c>
      <c r="K49">
        <v>0</v>
      </c>
      <c r="P49">
        <v>-4.5999999999999996</v>
      </c>
      <c r="Q49">
        <v>92</v>
      </c>
    </row>
    <row r="50" spans="1:17" x14ac:dyDescent="0.25">
      <c r="A50">
        <v>2</v>
      </c>
      <c r="B50">
        <v>923</v>
      </c>
      <c r="C50">
        <v>-2</v>
      </c>
      <c r="D50">
        <v>529</v>
      </c>
      <c r="E50">
        <v>2</v>
      </c>
      <c r="F50">
        <v>923</v>
      </c>
      <c r="G50">
        <v>-2</v>
      </c>
      <c r="H50">
        <v>529</v>
      </c>
      <c r="I50">
        <v>-6.8</v>
      </c>
      <c r="J50">
        <v>4</v>
      </c>
      <c r="K50">
        <v>0</v>
      </c>
      <c r="P50">
        <v>-4.5</v>
      </c>
      <c r="Q50">
        <v>97</v>
      </c>
    </row>
    <row r="51" spans="1:17" x14ac:dyDescent="0.25">
      <c r="A51">
        <v>2.1</v>
      </c>
      <c r="B51">
        <v>583</v>
      </c>
      <c r="C51">
        <v>-2.1</v>
      </c>
      <c r="D51">
        <v>297</v>
      </c>
      <c r="E51">
        <v>2.1</v>
      </c>
      <c r="F51">
        <v>583</v>
      </c>
      <c r="G51">
        <v>-2.1</v>
      </c>
      <c r="H51">
        <v>297</v>
      </c>
      <c r="I51">
        <v>-6.6</v>
      </c>
      <c r="J51">
        <v>4.2</v>
      </c>
      <c r="K51">
        <v>0</v>
      </c>
      <c r="P51">
        <v>-4.4000000000000004</v>
      </c>
      <c r="Q51">
        <v>97</v>
      </c>
    </row>
    <row r="52" spans="1:17" x14ac:dyDescent="0.25">
      <c r="A52">
        <v>2.2000000000000002</v>
      </c>
      <c r="B52">
        <v>509</v>
      </c>
      <c r="C52">
        <v>-2.2000000000000002</v>
      </c>
      <c r="D52">
        <v>365</v>
      </c>
      <c r="E52">
        <v>2.2000000000000002</v>
      </c>
      <c r="F52">
        <v>509</v>
      </c>
      <c r="G52">
        <v>-2.2000000000000002</v>
      </c>
      <c r="H52">
        <v>365</v>
      </c>
      <c r="I52">
        <v>-6.4</v>
      </c>
      <c r="J52">
        <v>4.4000000000000004</v>
      </c>
      <c r="K52">
        <v>0</v>
      </c>
      <c r="P52">
        <v>-4.3</v>
      </c>
      <c r="Q52">
        <v>127</v>
      </c>
    </row>
    <row r="53" spans="1:17" x14ac:dyDescent="0.25">
      <c r="A53">
        <v>2.2999999999999998</v>
      </c>
      <c r="B53">
        <v>373</v>
      </c>
      <c r="C53">
        <v>-2.2999999999999998</v>
      </c>
      <c r="D53">
        <v>203</v>
      </c>
      <c r="E53">
        <v>2.2999999999999998</v>
      </c>
      <c r="F53">
        <v>373</v>
      </c>
      <c r="G53">
        <v>-2.2999999999999998</v>
      </c>
      <c r="H53">
        <v>203</v>
      </c>
      <c r="I53">
        <v>-6.2</v>
      </c>
      <c r="J53">
        <v>4.5999999999999996</v>
      </c>
      <c r="K53">
        <v>0</v>
      </c>
      <c r="P53">
        <v>-4.2</v>
      </c>
      <c r="Q53">
        <v>112</v>
      </c>
    </row>
    <row r="54" spans="1:17" x14ac:dyDescent="0.25">
      <c r="A54">
        <v>2.4</v>
      </c>
      <c r="B54">
        <v>258</v>
      </c>
      <c r="C54">
        <v>-2.4</v>
      </c>
      <c r="D54">
        <v>134</v>
      </c>
      <c r="E54">
        <v>2.4</v>
      </c>
      <c r="F54">
        <v>258</v>
      </c>
      <c r="G54">
        <v>-2.4</v>
      </c>
      <c r="H54">
        <v>134</v>
      </c>
      <c r="I54">
        <v>-6</v>
      </c>
      <c r="J54">
        <v>4.8</v>
      </c>
      <c r="K54">
        <v>0</v>
      </c>
      <c r="P54">
        <v>-4.0999999999999996</v>
      </c>
      <c r="Q54">
        <v>134</v>
      </c>
    </row>
    <row r="55" spans="1:17" x14ac:dyDescent="0.25">
      <c r="A55">
        <v>2.5</v>
      </c>
      <c r="B55">
        <v>250</v>
      </c>
      <c r="C55">
        <v>-2.5</v>
      </c>
      <c r="D55">
        <v>97</v>
      </c>
      <c r="E55">
        <v>2.5</v>
      </c>
      <c r="F55">
        <v>250</v>
      </c>
      <c r="G55">
        <v>-2.5</v>
      </c>
      <c r="H55">
        <v>97</v>
      </c>
      <c r="I55">
        <v>-5.8</v>
      </c>
      <c r="J55">
        <v>5</v>
      </c>
      <c r="K55">
        <v>3</v>
      </c>
      <c r="P55">
        <v>-4</v>
      </c>
      <c r="Q55">
        <v>137</v>
      </c>
    </row>
    <row r="56" spans="1:17" x14ac:dyDescent="0.25">
      <c r="A56">
        <v>2.6</v>
      </c>
      <c r="B56">
        <v>278</v>
      </c>
      <c r="C56">
        <v>-2.6</v>
      </c>
      <c r="D56">
        <v>66</v>
      </c>
      <c r="E56">
        <v>2.6</v>
      </c>
      <c r="F56">
        <v>278</v>
      </c>
      <c r="G56">
        <v>-2.6</v>
      </c>
      <c r="H56">
        <v>66</v>
      </c>
      <c r="I56">
        <v>-5.6</v>
      </c>
      <c r="J56">
        <v>5.2</v>
      </c>
      <c r="K56">
        <v>3</v>
      </c>
      <c r="P56">
        <v>-3.9</v>
      </c>
      <c r="Q56">
        <v>147</v>
      </c>
    </row>
    <row r="57" spans="1:17" x14ac:dyDescent="0.25">
      <c r="A57">
        <v>2.7</v>
      </c>
      <c r="B57">
        <v>170</v>
      </c>
      <c r="C57">
        <v>-2.7</v>
      </c>
      <c r="D57">
        <v>35</v>
      </c>
      <c r="E57">
        <v>2.7</v>
      </c>
      <c r="F57">
        <v>170</v>
      </c>
      <c r="G57">
        <v>-2.7</v>
      </c>
      <c r="H57">
        <v>35</v>
      </c>
      <c r="I57">
        <v>-5.4</v>
      </c>
      <c r="J57">
        <v>5.4</v>
      </c>
      <c r="K57">
        <v>3</v>
      </c>
      <c r="P57">
        <v>-3.8</v>
      </c>
      <c r="Q57">
        <v>126</v>
      </c>
    </row>
    <row r="58" spans="1:17" x14ac:dyDescent="0.25">
      <c r="A58">
        <v>2.8</v>
      </c>
      <c r="B58">
        <v>107</v>
      </c>
      <c r="C58">
        <v>-2.8</v>
      </c>
      <c r="D58">
        <v>26</v>
      </c>
      <c r="E58">
        <v>2.8</v>
      </c>
      <c r="F58">
        <v>107</v>
      </c>
      <c r="G58">
        <v>-2.8</v>
      </c>
      <c r="H58">
        <v>26</v>
      </c>
      <c r="I58">
        <v>-5.2</v>
      </c>
      <c r="J58">
        <v>5.6</v>
      </c>
      <c r="K58">
        <v>9</v>
      </c>
      <c r="P58">
        <v>-3.7</v>
      </c>
      <c r="Q58">
        <v>109</v>
      </c>
    </row>
    <row r="59" spans="1:17" x14ac:dyDescent="0.25">
      <c r="A59">
        <v>2.9</v>
      </c>
      <c r="B59">
        <v>66</v>
      </c>
      <c r="C59">
        <v>-2.9</v>
      </c>
      <c r="D59">
        <v>16</v>
      </c>
      <c r="E59">
        <v>2.9</v>
      </c>
      <c r="F59">
        <v>66</v>
      </c>
      <c r="G59">
        <v>-2.9</v>
      </c>
      <c r="H59">
        <v>16</v>
      </c>
      <c r="I59">
        <v>-5</v>
      </c>
      <c r="J59">
        <v>5.8</v>
      </c>
      <c r="K59">
        <v>30</v>
      </c>
      <c r="P59">
        <v>-3.6</v>
      </c>
      <c r="Q59">
        <v>82</v>
      </c>
    </row>
    <row r="60" spans="1:17" x14ac:dyDescent="0.25">
      <c r="A60">
        <v>3</v>
      </c>
      <c r="B60">
        <v>34</v>
      </c>
      <c r="C60">
        <v>-3</v>
      </c>
      <c r="D60">
        <v>15</v>
      </c>
      <c r="E60">
        <v>3</v>
      </c>
      <c r="F60">
        <v>34</v>
      </c>
      <c r="G60">
        <v>-3</v>
      </c>
      <c r="H60">
        <v>15</v>
      </c>
      <c r="I60">
        <v>-4.8</v>
      </c>
      <c r="J60">
        <v>6</v>
      </c>
      <c r="K60">
        <v>76</v>
      </c>
      <c r="P60">
        <v>-3.5</v>
      </c>
      <c r="Q60">
        <v>66</v>
      </c>
    </row>
    <row r="61" spans="1:17" x14ac:dyDescent="0.25">
      <c r="A61">
        <v>3.1</v>
      </c>
      <c r="B61">
        <v>23</v>
      </c>
      <c r="C61">
        <v>-3.1</v>
      </c>
      <c r="D61">
        <v>18</v>
      </c>
      <c r="E61">
        <v>3.1</v>
      </c>
      <c r="F61">
        <v>23</v>
      </c>
      <c r="G61">
        <v>-3.1</v>
      </c>
      <c r="H61">
        <v>18</v>
      </c>
      <c r="I61">
        <v>-4.5999999999999996</v>
      </c>
      <c r="J61">
        <v>6.2</v>
      </c>
      <c r="K61">
        <v>165</v>
      </c>
      <c r="P61">
        <v>-3.4</v>
      </c>
      <c r="Q61">
        <v>42</v>
      </c>
    </row>
    <row r="62" spans="1:17" x14ac:dyDescent="0.25">
      <c r="A62">
        <v>3.2</v>
      </c>
      <c r="B62">
        <v>19</v>
      </c>
      <c r="C62">
        <v>-3.2</v>
      </c>
      <c r="D62">
        <v>24</v>
      </c>
      <c r="E62">
        <v>3.2</v>
      </c>
      <c r="F62">
        <v>19</v>
      </c>
      <c r="G62">
        <v>-3.2</v>
      </c>
      <c r="H62">
        <v>24</v>
      </c>
      <c r="I62">
        <v>-4.4000000000000004</v>
      </c>
      <c r="J62">
        <v>6.4</v>
      </c>
      <c r="K62">
        <v>218</v>
      </c>
      <c r="P62">
        <v>-3.3</v>
      </c>
      <c r="Q62">
        <v>42</v>
      </c>
    </row>
    <row r="63" spans="1:17" x14ac:dyDescent="0.25">
      <c r="A63">
        <v>3.3</v>
      </c>
      <c r="B63">
        <v>25</v>
      </c>
      <c r="C63">
        <v>-3.3</v>
      </c>
      <c r="D63">
        <v>42</v>
      </c>
      <c r="E63">
        <v>3.3</v>
      </c>
      <c r="F63">
        <v>25</v>
      </c>
      <c r="G63">
        <v>-3.3</v>
      </c>
      <c r="H63">
        <v>42</v>
      </c>
      <c r="I63">
        <v>-4.2</v>
      </c>
      <c r="J63">
        <v>6.6</v>
      </c>
      <c r="K63">
        <v>147</v>
      </c>
      <c r="P63">
        <v>-3.2</v>
      </c>
      <c r="Q63">
        <v>24</v>
      </c>
    </row>
    <row r="64" spans="1:17" x14ac:dyDescent="0.25">
      <c r="A64">
        <v>3.4</v>
      </c>
      <c r="B64">
        <v>30</v>
      </c>
      <c r="C64">
        <v>-3.4</v>
      </c>
      <c r="D64">
        <v>42</v>
      </c>
      <c r="E64">
        <v>3.4</v>
      </c>
      <c r="F64">
        <v>30</v>
      </c>
      <c r="G64">
        <v>-3.4</v>
      </c>
      <c r="H64">
        <v>42</v>
      </c>
      <c r="I64">
        <v>-4</v>
      </c>
      <c r="J64">
        <v>6.8</v>
      </c>
      <c r="K64">
        <v>74</v>
      </c>
      <c r="P64">
        <v>-3.1</v>
      </c>
      <c r="Q64">
        <v>18</v>
      </c>
    </row>
    <row r="65" spans="1:17" x14ac:dyDescent="0.25">
      <c r="A65">
        <v>3.5</v>
      </c>
      <c r="B65">
        <v>49</v>
      </c>
      <c r="C65">
        <v>-3.5</v>
      </c>
      <c r="D65">
        <v>66</v>
      </c>
      <c r="E65">
        <v>3.5</v>
      </c>
      <c r="F65">
        <v>49</v>
      </c>
      <c r="G65">
        <v>-3.5</v>
      </c>
      <c r="H65">
        <v>66</v>
      </c>
      <c r="I65">
        <v>-3.8</v>
      </c>
      <c r="J65">
        <v>7</v>
      </c>
      <c r="K65">
        <v>60</v>
      </c>
      <c r="P65">
        <v>-3</v>
      </c>
      <c r="Q65">
        <v>15</v>
      </c>
    </row>
    <row r="66" spans="1:17" x14ac:dyDescent="0.25">
      <c r="A66">
        <v>3.6</v>
      </c>
      <c r="B66">
        <v>58</v>
      </c>
      <c r="C66">
        <v>-3.6</v>
      </c>
      <c r="D66">
        <v>82</v>
      </c>
      <c r="E66">
        <v>3.6</v>
      </c>
      <c r="F66">
        <v>58</v>
      </c>
      <c r="G66">
        <v>-3.6</v>
      </c>
      <c r="H66">
        <v>82</v>
      </c>
      <c r="I66">
        <v>-3.6</v>
      </c>
      <c r="J66">
        <v>7.2</v>
      </c>
      <c r="K66">
        <v>153</v>
      </c>
      <c r="P66">
        <v>-2.9</v>
      </c>
      <c r="Q66">
        <v>16</v>
      </c>
    </row>
    <row r="67" spans="1:17" x14ac:dyDescent="0.25">
      <c r="A67">
        <v>3.7</v>
      </c>
      <c r="B67">
        <v>82</v>
      </c>
      <c r="C67">
        <v>-3.7</v>
      </c>
      <c r="D67">
        <v>109</v>
      </c>
      <c r="E67">
        <v>3.7</v>
      </c>
      <c r="F67">
        <v>82</v>
      </c>
      <c r="G67">
        <v>-3.7</v>
      </c>
      <c r="H67">
        <v>109</v>
      </c>
      <c r="I67">
        <v>-3.4</v>
      </c>
      <c r="J67">
        <v>7.4</v>
      </c>
      <c r="K67">
        <v>358</v>
      </c>
      <c r="P67">
        <v>-2.8</v>
      </c>
      <c r="Q67">
        <v>26</v>
      </c>
    </row>
    <row r="68" spans="1:17" x14ac:dyDescent="0.25">
      <c r="A68">
        <v>3.8</v>
      </c>
      <c r="B68">
        <v>108</v>
      </c>
      <c r="C68">
        <v>-3.8</v>
      </c>
      <c r="D68">
        <v>126</v>
      </c>
      <c r="E68">
        <v>3.8</v>
      </c>
      <c r="F68">
        <v>108</v>
      </c>
      <c r="G68">
        <v>-3.8</v>
      </c>
      <c r="H68">
        <v>126</v>
      </c>
      <c r="I68">
        <v>-3.2</v>
      </c>
      <c r="J68">
        <v>7.6</v>
      </c>
      <c r="K68">
        <v>493</v>
      </c>
      <c r="P68">
        <v>-2.7</v>
      </c>
      <c r="Q68">
        <v>35</v>
      </c>
    </row>
    <row r="69" spans="1:17" x14ac:dyDescent="0.25">
      <c r="A69">
        <v>3.9</v>
      </c>
      <c r="B69">
        <v>146</v>
      </c>
      <c r="C69">
        <v>-3.9</v>
      </c>
      <c r="D69">
        <v>147</v>
      </c>
      <c r="E69">
        <v>3.9</v>
      </c>
      <c r="F69">
        <v>146</v>
      </c>
      <c r="G69">
        <v>-3.9</v>
      </c>
      <c r="H69">
        <v>147</v>
      </c>
      <c r="I69">
        <v>-3</v>
      </c>
      <c r="J69">
        <v>7.8</v>
      </c>
      <c r="K69">
        <v>453</v>
      </c>
      <c r="P69">
        <v>-2.6</v>
      </c>
      <c r="Q69">
        <v>66</v>
      </c>
    </row>
    <row r="70" spans="1:17" x14ac:dyDescent="0.25">
      <c r="A70">
        <v>4</v>
      </c>
      <c r="B70">
        <v>168</v>
      </c>
      <c r="C70">
        <v>-4</v>
      </c>
      <c r="D70">
        <v>137</v>
      </c>
      <c r="E70">
        <v>4</v>
      </c>
      <c r="F70">
        <v>168</v>
      </c>
      <c r="G70">
        <v>-4</v>
      </c>
      <c r="H70">
        <v>137</v>
      </c>
      <c r="I70">
        <v>-2.8</v>
      </c>
      <c r="J70">
        <v>8</v>
      </c>
      <c r="K70">
        <v>376</v>
      </c>
      <c r="P70">
        <v>-2.5</v>
      </c>
      <c r="Q70">
        <v>97</v>
      </c>
    </row>
    <row r="71" spans="1:17" x14ac:dyDescent="0.25">
      <c r="A71">
        <v>4.0999999999999996</v>
      </c>
      <c r="B71">
        <v>187</v>
      </c>
      <c r="C71">
        <v>-4.0999999999999996</v>
      </c>
      <c r="D71">
        <v>134</v>
      </c>
      <c r="E71">
        <v>4.0999999999999996</v>
      </c>
      <c r="F71">
        <v>187</v>
      </c>
      <c r="G71">
        <v>-4.0999999999999996</v>
      </c>
      <c r="H71">
        <v>134</v>
      </c>
      <c r="I71">
        <v>-2.6</v>
      </c>
      <c r="J71">
        <v>8.1999999999999993</v>
      </c>
      <c r="K71">
        <v>274</v>
      </c>
      <c r="P71">
        <v>-2.4</v>
      </c>
      <c r="Q71">
        <v>134</v>
      </c>
    </row>
    <row r="72" spans="1:17" x14ac:dyDescent="0.25">
      <c r="A72">
        <v>4.2</v>
      </c>
      <c r="B72">
        <v>197</v>
      </c>
      <c r="C72">
        <v>-4.2</v>
      </c>
      <c r="D72">
        <v>112</v>
      </c>
      <c r="E72">
        <v>4.2</v>
      </c>
      <c r="F72">
        <v>197</v>
      </c>
      <c r="G72">
        <v>-4.2</v>
      </c>
      <c r="H72">
        <v>112</v>
      </c>
      <c r="I72">
        <v>-2.4</v>
      </c>
      <c r="J72">
        <v>8.4</v>
      </c>
      <c r="K72">
        <v>188</v>
      </c>
      <c r="P72">
        <v>-2.2999999999999998</v>
      </c>
      <c r="Q72">
        <v>203</v>
      </c>
    </row>
    <row r="73" spans="1:17" x14ac:dyDescent="0.25">
      <c r="A73">
        <v>4.3</v>
      </c>
      <c r="B73">
        <v>190</v>
      </c>
      <c r="C73">
        <v>-4.3</v>
      </c>
      <c r="D73">
        <v>127</v>
      </c>
      <c r="E73">
        <v>4.3</v>
      </c>
      <c r="F73">
        <v>190</v>
      </c>
      <c r="G73">
        <v>-4.3</v>
      </c>
      <c r="H73">
        <v>127</v>
      </c>
      <c r="I73">
        <v>-2.2000000000000002</v>
      </c>
      <c r="J73">
        <v>8.6</v>
      </c>
      <c r="K73">
        <v>322</v>
      </c>
      <c r="P73">
        <v>-2.2000000000000002</v>
      </c>
      <c r="Q73">
        <v>365</v>
      </c>
    </row>
    <row r="74" spans="1:17" x14ac:dyDescent="0.25">
      <c r="A74">
        <v>4.4000000000000004</v>
      </c>
      <c r="B74">
        <v>188</v>
      </c>
      <c r="C74">
        <v>-4.4000000000000004</v>
      </c>
      <c r="D74">
        <v>97</v>
      </c>
      <c r="E74">
        <v>4.4000000000000004</v>
      </c>
      <c r="F74">
        <v>188</v>
      </c>
      <c r="G74">
        <v>-4.4000000000000004</v>
      </c>
      <c r="H74">
        <v>97</v>
      </c>
      <c r="I74">
        <v>-2</v>
      </c>
      <c r="J74">
        <v>8.8000000000000007</v>
      </c>
      <c r="K74">
        <v>731</v>
      </c>
      <c r="P74">
        <v>-2.1</v>
      </c>
      <c r="Q74">
        <v>297</v>
      </c>
    </row>
    <row r="75" spans="1:17" x14ac:dyDescent="0.25">
      <c r="A75">
        <v>4.5</v>
      </c>
      <c r="B75">
        <v>185</v>
      </c>
      <c r="C75">
        <v>-4.5</v>
      </c>
      <c r="D75">
        <v>97</v>
      </c>
      <c r="E75">
        <v>4.5</v>
      </c>
      <c r="F75">
        <v>185</v>
      </c>
      <c r="G75">
        <v>-4.5</v>
      </c>
      <c r="H75">
        <v>97</v>
      </c>
      <c r="I75">
        <v>-1.8</v>
      </c>
      <c r="J75">
        <v>9</v>
      </c>
      <c r="K75">
        <v>1316</v>
      </c>
      <c r="P75">
        <v>-2</v>
      </c>
      <c r="Q75">
        <v>529</v>
      </c>
    </row>
    <row r="76" spans="1:17" x14ac:dyDescent="0.25">
      <c r="A76">
        <v>4.5999999999999996</v>
      </c>
      <c r="B76">
        <v>184</v>
      </c>
      <c r="C76">
        <v>-4.5999999999999996</v>
      </c>
      <c r="D76">
        <v>92</v>
      </c>
      <c r="E76">
        <v>4.5999999999999996</v>
      </c>
      <c r="F76">
        <v>184</v>
      </c>
      <c r="G76">
        <v>-4.5999999999999996</v>
      </c>
      <c r="H76">
        <v>92</v>
      </c>
      <c r="I76">
        <v>-1.6</v>
      </c>
      <c r="J76">
        <v>9.1999999999999993</v>
      </c>
      <c r="K76">
        <v>1697</v>
      </c>
      <c r="P76">
        <v>-1.9</v>
      </c>
      <c r="Q76">
        <v>612</v>
      </c>
    </row>
    <row r="77" spans="1:17" x14ac:dyDescent="0.25">
      <c r="A77">
        <v>4.7</v>
      </c>
      <c r="B77">
        <v>179</v>
      </c>
      <c r="C77">
        <v>-4.7</v>
      </c>
      <c r="D77">
        <v>105</v>
      </c>
      <c r="E77">
        <v>4.7</v>
      </c>
      <c r="F77">
        <v>179</v>
      </c>
      <c r="G77">
        <v>-4.7</v>
      </c>
      <c r="H77">
        <v>105</v>
      </c>
      <c r="I77">
        <v>-1.4</v>
      </c>
      <c r="J77">
        <v>9.4</v>
      </c>
      <c r="K77">
        <v>1665</v>
      </c>
      <c r="P77">
        <v>-1.8</v>
      </c>
      <c r="Q77">
        <v>789</v>
      </c>
    </row>
    <row r="78" spans="1:17" x14ac:dyDescent="0.25">
      <c r="A78">
        <v>4.8</v>
      </c>
      <c r="B78">
        <v>172</v>
      </c>
      <c r="C78">
        <v>-4.8</v>
      </c>
      <c r="D78">
        <v>93</v>
      </c>
      <c r="E78">
        <v>4.8</v>
      </c>
      <c r="F78">
        <v>172</v>
      </c>
      <c r="G78">
        <v>-4.8</v>
      </c>
      <c r="H78">
        <v>93</v>
      </c>
      <c r="I78">
        <v>-1.2</v>
      </c>
      <c r="J78">
        <v>9.6</v>
      </c>
      <c r="K78">
        <v>777</v>
      </c>
      <c r="O78">
        <f>69.7*650*10^(-9)/3.1</f>
        <v>1.4614516129032258E-5</v>
      </c>
      <c r="P78">
        <v>-1.7</v>
      </c>
      <c r="Q78">
        <v>1087</v>
      </c>
    </row>
    <row r="79" spans="1:17" x14ac:dyDescent="0.25">
      <c r="A79">
        <v>4.9000000000000004</v>
      </c>
      <c r="B79">
        <v>166</v>
      </c>
      <c r="C79">
        <v>-4.9000000000000004</v>
      </c>
      <c r="D79">
        <v>72</v>
      </c>
      <c r="E79">
        <v>4.9000000000000004</v>
      </c>
      <c r="F79">
        <v>166</v>
      </c>
      <c r="G79">
        <v>-4.9000000000000004</v>
      </c>
      <c r="H79">
        <v>72</v>
      </c>
      <c r="I79">
        <v>-1</v>
      </c>
      <c r="J79">
        <v>9.8000000000000007</v>
      </c>
      <c r="K79">
        <v>361</v>
      </c>
      <c r="M79" t="s">
        <v>12</v>
      </c>
      <c r="O79">
        <f>2*O78*3.1/6.15</f>
        <v>1.4733333333333333E-5</v>
      </c>
      <c r="P79">
        <v>-1.6</v>
      </c>
      <c r="Q79">
        <v>1257</v>
      </c>
    </row>
    <row r="80" spans="1:17" ht="18.75" x14ac:dyDescent="0.3">
      <c r="A80">
        <v>5</v>
      </c>
      <c r="B80">
        <v>152</v>
      </c>
      <c r="C80">
        <v>-5</v>
      </c>
      <c r="D80">
        <v>57</v>
      </c>
      <c r="E80">
        <v>5</v>
      </c>
      <c r="F80">
        <v>152</v>
      </c>
      <c r="G80">
        <v>-5</v>
      </c>
      <c r="H80">
        <v>57</v>
      </c>
      <c r="I80">
        <v>-0.8</v>
      </c>
      <c r="J80">
        <v>10</v>
      </c>
      <c r="K80">
        <v>184</v>
      </c>
      <c r="M80" t="s">
        <v>13</v>
      </c>
      <c r="P80">
        <v>-1.5</v>
      </c>
      <c r="Q80">
        <v>1453</v>
      </c>
    </row>
    <row r="81" spans="1:17" x14ac:dyDescent="0.25">
      <c r="A81">
        <v>5.0999999999999996</v>
      </c>
      <c r="B81">
        <v>129</v>
      </c>
      <c r="C81">
        <v>-5.0999999999999996</v>
      </c>
      <c r="D81">
        <v>42</v>
      </c>
      <c r="E81">
        <v>5.0999999999999996</v>
      </c>
      <c r="F81">
        <v>129</v>
      </c>
      <c r="G81">
        <v>-5.0999999999999996</v>
      </c>
      <c r="H81">
        <v>42</v>
      </c>
      <c r="I81">
        <v>-0.6</v>
      </c>
      <c r="J81">
        <v>10.199999999999999</v>
      </c>
      <c r="K81">
        <v>377</v>
      </c>
      <c r="M81" t="s">
        <v>14</v>
      </c>
      <c r="O81">
        <f>1.5*69.7*650*10^(-9)/4.15</f>
        <v>1.637530120481928E-5</v>
      </c>
      <c r="P81">
        <v>-1.4</v>
      </c>
      <c r="Q81">
        <v>1731</v>
      </c>
    </row>
    <row r="82" spans="1:17" x14ac:dyDescent="0.25">
      <c r="A82">
        <v>5.2</v>
      </c>
      <c r="B82">
        <v>101</v>
      </c>
      <c r="C82">
        <v>-5.2</v>
      </c>
      <c r="D82">
        <v>29</v>
      </c>
      <c r="E82">
        <v>5.2</v>
      </c>
      <c r="F82">
        <v>101</v>
      </c>
      <c r="G82">
        <v>-5.2</v>
      </c>
      <c r="H82">
        <v>29</v>
      </c>
      <c r="I82">
        <v>-0.4</v>
      </c>
      <c r="J82">
        <v>10.4</v>
      </c>
      <c r="K82">
        <v>1020</v>
      </c>
      <c r="M82" t="s">
        <v>15</v>
      </c>
      <c r="O82">
        <f>2.5*69.7*650*10^(-9)/7.5</f>
        <v>1.5101666666666668E-5</v>
      </c>
      <c r="P82">
        <v>-1.3</v>
      </c>
      <c r="Q82">
        <v>1764</v>
      </c>
    </row>
    <row r="83" spans="1:17" x14ac:dyDescent="0.25">
      <c r="A83">
        <v>5.3</v>
      </c>
      <c r="B83">
        <v>70</v>
      </c>
      <c r="C83">
        <v>-5.3</v>
      </c>
      <c r="D83">
        <v>19</v>
      </c>
      <c r="E83">
        <v>5.3</v>
      </c>
      <c r="F83">
        <v>70</v>
      </c>
      <c r="G83">
        <v>-5.3</v>
      </c>
      <c r="H83">
        <v>19</v>
      </c>
      <c r="I83">
        <v>-0.2</v>
      </c>
      <c r="J83">
        <v>10.6</v>
      </c>
      <c r="K83">
        <v>1553</v>
      </c>
      <c r="P83">
        <v>-1.2</v>
      </c>
      <c r="Q83">
        <v>1993</v>
      </c>
    </row>
    <row r="84" spans="1:17" x14ac:dyDescent="0.25">
      <c r="A84">
        <v>5.4</v>
      </c>
      <c r="B84">
        <v>51</v>
      </c>
      <c r="C84">
        <v>-5.4</v>
      </c>
      <c r="D84">
        <v>12</v>
      </c>
      <c r="E84">
        <v>5.4</v>
      </c>
      <c r="F84">
        <v>51</v>
      </c>
      <c r="G84">
        <v>-5.4</v>
      </c>
      <c r="H84">
        <v>12</v>
      </c>
      <c r="I84">
        <v>0</v>
      </c>
      <c r="J84">
        <v>10.8</v>
      </c>
      <c r="K84">
        <v>1650</v>
      </c>
      <c r="O84" t="s">
        <v>16</v>
      </c>
      <c r="P84">
        <v>-1.1000000000000001</v>
      </c>
      <c r="Q84">
        <v>2350</v>
      </c>
    </row>
    <row r="85" spans="1:17" x14ac:dyDescent="0.25">
      <c r="A85">
        <v>5.5</v>
      </c>
      <c r="B85">
        <v>32</v>
      </c>
      <c r="C85">
        <v>-5.5</v>
      </c>
      <c r="D85">
        <v>9</v>
      </c>
      <c r="E85">
        <v>5.5</v>
      </c>
      <c r="F85">
        <v>32</v>
      </c>
      <c r="G85">
        <v>-5.5</v>
      </c>
      <c r="H85">
        <v>9</v>
      </c>
      <c r="I85">
        <v>0.2</v>
      </c>
      <c r="J85">
        <v>11</v>
      </c>
      <c r="K85">
        <v>1312</v>
      </c>
      <c r="O85">
        <f>AVERAGE(O78,O79,O81,O82)</f>
        <v>1.5206204333462886E-5</v>
      </c>
      <c r="P85">
        <v>-1</v>
      </c>
      <c r="Q85">
        <v>2328</v>
      </c>
    </row>
    <row r="86" spans="1:17" x14ac:dyDescent="0.25">
      <c r="A86">
        <v>5.6</v>
      </c>
      <c r="B86">
        <v>25</v>
      </c>
      <c r="C86">
        <v>-5.6</v>
      </c>
      <c r="D86">
        <v>5</v>
      </c>
      <c r="E86">
        <v>5.6</v>
      </c>
      <c r="F86">
        <v>25</v>
      </c>
      <c r="G86">
        <v>-5.6</v>
      </c>
      <c r="H86">
        <v>5</v>
      </c>
      <c r="I86">
        <v>0.4</v>
      </c>
      <c r="J86">
        <v>11.2</v>
      </c>
      <c r="K86">
        <v>870</v>
      </c>
      <c r="O86">
        <f>_xlfn.STDEV.S(O78,O79,O81,O82)/2</f>
        <v>4.0325938017818942E-7</v>
      </c>
      <c r="P86">
        <v>-0.9</v>
      </c>
      <c r="Q86">
        <v>2979</v>
      </c>
    </row>
    <row r="87" spans="1:17" x14ac:dyDescent="0.25">
      <c r="A87">
        <v>5.7</v>
      </c>
      <c r="B87">
        <v>16</v>
      </c>
      <c r="C87">
        <v>-5.7</v>
      </c>
      <c r="D87">
        <v>3</v>
      </c>
      <c r="E87">
        <v>5.7</v>
      </c>
      <c r="F87">
        <v>16</v>
      </c>
      <c r="G87">
        <v>-5.7</v>
      </c>
      <c r="H87">
        <v>3</v>
      </c>
      <c r="I87">
        <v>0.6</v>
      </c>
      <c r="J87">
        <v>11.4</v>
      </c>
      <c r="K87">
        <v>446</v>
      </c>
      <c r="P87">
        <v>-0.8</v>
      </c>
      <c r="Q87">
        <v>3383</v>
      </c>
    </row>
    <row r="88" spans="1:17" x14ac:dyDescent="0.25">
      <c r="A88">
        <v>5.8</v>
      </c>
      <c r="B88">
        <v>11</v>
      </c>
      <c r="C88">
        <v>-5.8</v>
      </c>
      <c r="D88">
        <v>1</v>
      </c>
      <c r="E88">
        <v>5.8</v>
      </c>
      <c r="F88">
        <v>11</v>
      </c>
      <c r="G88">
        <v>-5.8</v>
      </c>
      <c r="H88">
        <v>1</v>
      </c>
      <c r="I88">
        <v>0.8</v>
      </c>
      <c r="J88">
        <v>11.6</v>
      </c>
      <c r="K88">
        <v>372</v>
      </c>
      <c r="P88">
        <v>-0.7</v>
      </c>
      <c r="Q88">
        <v>3850</v>
      </c>
    </row>
    <row r="89" spans="1:17" x14ac:dyDescent="0.25">
      <c r="A89">
        <v>5.9</v>
      </c>
      <c r="B89">
        <v>6</v>
      </c>
      <c r="C89">
        <v>-5.9</v>
      </c>
      <c r="D89">
        <v>0</v>
      </c>
      <c r="E89">
        <v>5.9</v>
      </c>
      <c r="F89">
        <v>6</v>
      </c>
      <c r="G89">
        <v>-5.9</v>
      </c>
      <c r="H89">
        <v>0</v>
      </c>
      <c r="I89">
        <v>1</v>
      </c>
      <c r="J89">
        <v>11.8</v>
      </c>
      <c r="K89">
        <v>680</v>
      </c>
      <c r="P89">
        <v>-0.6</v>
      </c>
      <c r="Q89">
        <v>4606</v>
      </c>
    </row>
    <row r="90" spans="1:17" x14ac:dyDescent="0.25">
      <c r="A90">
        <v>6</v>
      </c>
      <c r="B90">
        <v>3</v>
      </c>
      <c r="C90">
        <v>-6</v>
      </c>
      <c r="D90">
        <v>1</v>
      </c>
      <c r="E90">
        <v>6</v>
      </c>
      <c r="F90">
        <v>3</v>
      </c>
      <c r="G90">
        <v>-6</v>
      </c>
      <c r="H90">
        <v>1</v>
      </c>
      <c r="I90">
        <v>1.2</v>
      </c>
      <c r="J90">
        <v>12</v>
      </c>
      <c r="K90">
        <v>998</v>
      </c>
      <c r="P90">
        <v>-0.5</v>
      </c>
      <c r="Q90">
        <v>4532</v>
      </c>
    </row>
    <row r="91" spans="1:17" x14ac:dyDescent="0.25">
      <c r="A91">
        <v>6.2</v>
      </c>
      <c r="B91">
        <v>3</v>
      </c>
      <c r="C91">
        <v>-6.2</v>
      </c>
      <c r="D91">
        <v>4</v>
      </c>
      <c r="E91">
        <v>6.2</v>
      </c>
      <c r="F91">
        <v>3</v>
      </c>
      <c r="G91">
        <v>-6.2</v>
      </c>
      <c r="H91">
        <v>4</v>
      </c>
      <c r="I91">
        <v>1.4</v>
      </c>
      <c r="J91">
        <v>12.2</v>
      </c>
      <c r="K91">
        <v>1244</v>
      </c>
      <c r="P91">
        <v>-0.4</v>
      </c>
      <c r="Q91">
        <v>4421</v>
      </c>
    </row>
    <row r="92" spans="1:17" x14ac:dyDescent="0.25">
      <c r="A92">
        <v>6.4</v>
      </c>
      <c r="B92">
        <v>2</v>
      </c>
      <c r="C92">
        <v>-6.4</v>
      </c>
      <c r="D92">
        <v>9</v>
      </c>
      <c r="E92">
        <v>6.4</v>
      </c>
      <c r="F92">
        <v>2</v>
      </c>
      <c r="G92">
        <v>-6.4</v>
      </c>
      <c r="H92">
        <v>9</v>
      </c>
      <c r="I92">
        <v>1.6</v>
      </c>
      <c r="J92">
        <v>12.4</v>
      </c>
      <c r="K92">
        <v>846</v>
      </c>
      <c r="P92">
        <v>-0.3</v>
      </c>
      <c r="Q92">
        <v>4874</v>
      </c>
    </row>
    <row r="93" spans="1:17" x14ac:dyDescent="0.25">
      <c r="A93">
        <v>6.6</v>
      </c>
      <c r="B93">
        <v>6</v>
      </c>
      <c r="C93">
        <v>-6.6</v>
      </c>
      <c r="D93">
        <v>23</v>
      </c>
      <c r="E93">
        <v>6.6</v>
      </c>
      <c r="F93">
        <v>6</v>
      </c>
      <c r="G93">
        <v>-6.6</v>
      </c>
      <c r="H93">
        <v>23</v>
      </c>
      <c r="I93">
        <v>1.8</v>
      </c>
      <c r="J93">
        <v>12.6</v>
      </c>
      <c r="K93">
        <v>725</v>
      </c>
      <c r="P93">
        <v>-0.2</v>
      </c>
      <c r="Q93">
        <v>5024</v>
      </c>
    </row>
    <row r="94" spans="1:17" x14ac:dyDescent="0.25">
      <c r="A94">
        <v>6.8</v>
      </c>
      <c r="B94">
        <v>15</v>
      </c>
      <c r="C94">
        <v>-6.8</v>
      </c>
      <c r="D94">
        <v>28</v>
      </c>
      <c r="E94">
        <v>6.8</v>
      </c>
      <c r="F94">
        <v>15</v>
      </c>
      <c r="G94">
        <v>-6.8</v>
      </c>
      <c r="H94">
        <v>28</v>
      </c>
      <c r="I94">
        <v>2</v>
      </c>
      <c r="J94">
        <v>12.8</v>
      </c>
      <c r="K94">
        <v>257</v>
      </c>
      <c r="P94">
        <v>-0.1</v>
      </c>
      <c r="Q94">
        <v>4531</v>
      </c>
    </row>
    <row r="95" spans="1:17" x14ac:dyDescent="0.25">
      <c r="A95">
        <v>7</v>
      </c>
      <c r="B95">
        <v>34</v>
      </c>
      <c r="C95">
        <v>-7</v>
      </c>
      <c r="D95">
        <v>30</v>
      </c>
      <c r="E95">
        <v>7</v>
      </c>
      <c r="F95">
        <v>34</v>
      </c>
      <c r="G95">
        <v>-7</v>
      </c>
      <c r="H95">
        <v>30</v>
      </c>
      <c r="I95">
        <v>2.2000000000000002</v>
      </c>
      <c r="J95">
        <v>13</v>
      </c>
      <c r="K95">
        <v>163</v>
      </c>
    </row>
    <row r="96" spans="1:17" x14ac:dyDescent="0.25">
      <c r="A96">
        <v>7.2</v>
      </c>
      <c r="B96">
        <v>57</v>
      </c>
      <c r="C96">
        <v>-7.2</v>
      </c>
      <c r="D96">
        <v>30</v>
      </c>
      <c r="E96">
        <v>7.2</v>
      </c>
      <c r="F96">
        <v>57</v>
      </c>
      <c r="G96">
        <v>-7.2</v>
      </c>
      <c r="H96">
        <v>30</v>
      </c>
      <c r="I96">
        <v>2.4</v>
      </c>
      <c r="J96">
        <v>13.2</v>
      </c>
      <c r="K96">
        <v>345</v>
      </c>
    </row>
    <row r="97" spans="1:11" x14ac:dyDescent="0.25">
      <c r="A97">
        <v>7.4</v>
      </c>
      <c r="B97">
        <v>69</v>
      </c>
      <c r="C97">
        <v>-7.4</v>
      </c>
      <c r="D97">
        <v>38</v>
      </c>
      <c r="E97">
        <v>7.4</v>
      </c>
      <c r="F97">
        <v>69</v>
      </c>
      <c r="G97">
        <v>-7.4</v>
      </c>
      <c r="H97">
        <v>38</v>
      </c>
      <c r="I97">
        <v>2.6</v>
      </c>
      <c r="J97">
        <v>13.4</v>
      </c>
      <c r="K97">
        <v>818</v>
      </c>
    </row>
    <row r="98" spans="1:11" x14ac:dyDescent="0.25">
      <c r="A98">
        <v>7.6</v>
      </c>
      <c r="B98">
        <v>75</v>
      </c>
      <c r="C98">
        <v>-7.6</v>
      </c>
      <c r="D98">
        <v>30</v>
      </c>
      <c r="E98">
        <v>7.6</v>
      </c>
      <c r="F98">
        <v>75</v>
      </c>
      <c r="G98">
        <v>-7.6</v>
      </c>
      <c r="H98">
        <v>30</v>
      </c>
      <c r="I98">
        <v>2.8</v>
      </c>
      <c r="J98">
        <v>13.6</v>
      </c>
      <c r="K98">
        <v>1094</v>
      </c>
    </row>
    <row r="99" spans="1:11" x14ac:dyDescent="0.25">
      <c r="A99">
        <v>7.8</v>
      </c>
      <c r="B99">
        <v>64</v>
      </c>
      <c r="C99">
        <v>-7.8</v>
      </c>
      <c r="D99">
        <v>28</v>
      </c>
      <c r="E99">
        <v>7.8</v>
      </c>
      <c r="F99">
        <v>64</v>
      </c>
      <c r="G99">
        <v>-7.8</v>
      </c>
      <c r="H99">
        <v>28</v>
      </c>
      <c r="I99">
        <v>3</v>
      </c>
      <c r="J99">
        <v>13.8</v>
      </c>
      <c r="K99">
        <v>928</v>
      </c>
    </row>
    <row r="100" spans="1:11" x14ac:dyDescent="0.25">
      <c r="A100">
        <v>8</v>
      </c>
      <c r="B100">
        <v>66</v>
      </c>
      <c r="C100">
        <v>-8</v>
      </c>
      <c r="D100">
        <v>17</v>
      </c>
      <c r="E100">
        <v>8</v>
      </c>
      <c r="F100">
        <v>66</v>
      </c>
      <c r="G100">
        <v>-8</v>
      </c>
      <c r="H100">
        <v>17</v>
      </c>
      <c r="I100">
        <v>3.2</v>
      </c>
      <c r="J100">
        <v>14</v>
      </c>
      <c r="K100">
        <v>604</v>
      </c>
    </row>
    <row r="101" spans="1:11" x14ac:dyDescent="0.25">
      <c r="A101">
        <v>8.1999999999999993</v>
      </c>
      <c r="B101">
        <v>58</v>
      </c>
      <c r="C101">
        <v>-8.1999999999999993</v>
      </c>
      <c r="D101">
        <v>7</v>
      </c>
      <c r="E101">
        <v>8.1999999999999993</v>
      </c>
      <c r="F101">
        <v>58</v>
      </c>
      <c r="G101">
        <v>-8.1999999999999993</v>
      </c>
      <c r="H101">
        <v>7</v>
      </c>
      <c r="I101">
        <v>3.4</v>
      </c>
      <c r="J101">
        <v>14.2</v>
      </c>
      <c r="K101">
        <v>350</v>
      </c>
    </row>
    <row r="102" spans="1:11" x14ac:dyDescent="0.25">
      <c r="A102">
        <v>8.4</v>
      </c>
      <c r="B102">
        <v>38</v>
      </c>
      <c r="C102">
        <v>-8.4</v>
      </c>
      <c r="D102">
        <v>2</v>
      </c>
      <c r="E102">
        <v>8.4</v>
      </c>
      <c r="F102">
        <v>38</v>
      </c>
      <c r="G102">
        <v>-8.4</v>
      </c>
      <c r="H102">
        <v>2</v>
      </c>
      <c r="I102">
        <v>3.6</v>
      </c>
      <c r="J102">
        <v>14.4</v>
      </c>
      <c r="K102">
        <v>115</v>
      </c>
    </row>
    <row r="103" spans="1:11" x14ac:dyDescent="0.25">
      <c r="A103">
        <v>8.6</v>
      </c>
      <c r="B103">
        <v>24</v>
      </c>
      <c r="C103">
        <v>-8.6</v>
      </c>
      <c r="D103">
        <v>0</v>
      </c>
      <c r="E103">
        <v>8.6</v>
      </c>
      <c r="F103">
        <v>24</v>
      </c>
      <c r="G103">
        <v>-8.6</v>
      </c>
      <c r="H103">
        <v>0</v>
      </c>
      <c r="I103">
        <v>3.8</v>
      </c>
      <c r="J103">
        <v>14.6</v>
      </c>
      <c r="K103">
        <v>139</v>
      </c>
    </row>
    <row r="104" spans="1:11" x14ac:dyDescent="0.25">
      <c r="A104">
        <v>8.8000000000000007</v>
      </c>
      <c r="B104">
        <v>13</v>
      </c>
      <c r="C104">
        <v>-8.8000000000000007</v>
      </c>
      <c r="D104">
        <v>0</v>
      </c>
      <c r="E104">
        <v>8.8000000000000007</v>
      </c>
      <c r="F104">
        <v>13</v>
      </c>
      <c r="G104">
        <v>-8.8000000000000007</v>
      </c>
      <c r="H104">
        <v>0</v>
      </c>
      <c r="I104">
        <v>4</v>
      </c>
      <c r="J104">
        <v>14.8</v>
      </c>
      <c r="K104">
        <v>68</v>
      </c>
    </row>
    <row r="105" spans="1:11" x14ac:dyDescent="0.25">
      <c r="A105">
        <v>8.9999999999999893</v>
      </c>
      <c r="B105">
        <v>5</v>
      </c>
      <c r="C105">
        <v>-9</v>
      </c>
      <c r="D105">
        <v>0</v>
      </c>
      <c r="E105">
        <v>8.9999999999999893</v>
      </c>
      <c r="F105">
        <v>5</v>
      </c>
      <c r="G105">
        <v>-9</v>
      </c>
      <c r="H105">
        <v>0</v>
      </c>
      <c r="I105">
        <v>4.2</v>
      </c>
      <c r="J105">
        <v>15</v>
      </c>
      <c r="K105">
        <v>90</v>
      </c>
    </row>
    <row r="106" spans="1:11" x14ac:dyDescent="0.25">
      <c r="A106">
        <v>9.1999999999999904</v>
      </c>
      <c r="B106">
        <v>1</v>
      </c>
      <c r="C106">
        <v>-9.1999999999999993</v>
      </c>
      <c r="D106">
        <v>0</v>
      </c>
      <c r="E106">
        <v>9.1999999999999904</v>
      </c>
      <c r="F106">
        <v>1</v>
      </c>
      <c r="G106">
        <v>-9.1999999999999993</v>
      </c>
      <c r="H106">
        <v>0</v>
      </c>
      <c r="I106">
        <v>4.4000000000000004</v>
      </c>
      <c r="J106">
        <v>15.2</v>
      </c>
      <c r="K106">
        <v>99</v>
      </c>
    </row>
    <row r="107" spans="1:11" x14ac:dyDescent="0.25">
      <c r="A107">
        <v>9.3999999999999897</v>
      </c>
      <c r="B107">
        <v>0</v>
      </c>
      <c r="C107">
        <v>-9.4</v>
      </c>
      <c r="D107">
        <v>0</v>
      </c>
      <c r="E107">
        <v>9.3999999999999897</v>
      </c>
      <c r="F107">
        <v>0</v>
      </c>
      <c r="G107">
        <v>-9.4</v>
      </c>
      <c r="H107">
        <v>0</v>
      </c>
      <c r="I107">
        <v>4.5999999999999996</v>
      </c>
      <c r="J107">
        <v>15.4</v>
      </c>
      <c r="K107">
        <v>153</v>
      </c>
    </row>
    <row r="108" spans="1:11" x14ac:dyDescent="0.25">
      <c r="A108">
        <v>9.5999999999999908</v>
      </c>
      <c r="B108">
        <v>5</v>
      </c>
      <c r="C108">
        <v>-9.6</v>
      </c>
      <c r="D108">
        <v>2</v>
      </c>
      <c r="E108">
        <v>9.5999999999999908</v>
      </c>
      <c r="F108">
        <v>5</v>
      </c>
      <c r="G108">
        <v>-9.6</v>
      </c>
      <c r="H108">
        <v>2</v>
      </c>
      <c r="I108">
        <v>4.8</v>
      </c>
      <c r="J108">
        <v>15.6</v>
      </c>
      <c r="K108">
        <v>147</v>
      </c>
    </row>
    <row r="109" spans="1:11" x14ac:dyDescent="0.25">
      <c r="A109">
        <v>9.7999999999999901</v>
      </c>
      <c r="B109">
        <v>12</v>
      </c>
      <c r="C109">
        <v>-9.8000000000000007</v>
      </c>
      <c r="D109">
        <v>5</v>
      </c>
      <c r="E109">
        <v>9.7999999999999901</v>
      </c>
      <c r="F109">
        <v>12</v>
      </c>
      <c r="G109">
        <v>-9.8000000000000007</v>
      </c>
      <c r="H109">
        <v>5</v>
      </c>
      <c r="I109">
        <v>5</v>
      </c>
      <c r="J109">
        <v>15.8</v>
      </c>
      <c r="K109">
        <v>82</v>
      </c>
    </row>
    <row r="110" spans="1:11" x14ac:dyDescent="0.25">
      <c r="A110">
        <v>9.9999999999999893</v>
      </c>
      <c r="B110">
        <v>18</v>
      </c>
      <c r="C110">
        <v>-10</v>
      </c>
      <c r="D110">
        <v>6</v>
      </c>
      <c r="E110">
        <v>9.9999999999999893</v>
      </c>
      <c r="F110">
        <v>18</v>
      </c>
      <c r="G110">
        <v>-10</v>
      </c>
      <c r="H110">
        <v>6</v>
      </c>
      <c r="I110">
        <v>5.2</v>
      </c>
      <c r="J110">
        <v>16</v>
      </c>
      <c r="K110">
        <v>30</v>
      </c>
    </row>
    <row r="111" spans="1:11" x14ac:dyDescent="0.25">
      <c r="A111">
        <v>10.199999999999999</v>
      </c>
      <c r="B111">
        <v>25</v>
      </c>
      <c r="C111">
        <v>-10.199999999999999</v>
      </c>
      <c r="D111">
        <v>6</v>
      </c>
      <c r="E111">
        <v>10.199999999999999</v>
      </c>
      <c r="F111">
        <v>25</v>
      </c>
      <c r="G111">
        <v>-10.199999999999999</v>
      </c>
      <c r="H111">
        <v>6</v>
      </c>
      <c r="I111">
        <v>5.4</v>
      </c>
      <c r="J111">
        <v>16.2</v>
      </c>
      <c r="K111">
        <v>10</v>
      </c>
    </row>
    <row r="112" spans="1:11" x14ac:dyDescent="0.25">
      <c r="A112">
        <v>10.4</v>
      </c>
      <c r="B112">
        <v>27</v>
      </c>
      <c r="C112">
        <v>-10.4</v>
      </c>
      <c r="D112">
        <v>6</v>
      </c>
      <c r="E112">
        <v>10.4</v>
      </c>
      <c r="F112">
        <v>27</v>
      </c>
      <c r="G112">
        <v>-10.4</v>
      </c>
      <c r="H112">
        <v>6</v>
      </c>
      <c r="I112">
        <v>5.6</v>
      </c>
      <c r="J112">
        <v>16.399999999999999</v>
      </c>
      <c r="K112">
        <v>9</v>
      </c>
    </row>
    <row r="113" spans="1:11" x14ac:dyDescent="0.25">
      <c r="A113">
        <v>10.6</v>
      </c>
      <c r="B113">
        <v>28</v>
      </c>
      <c r="C113">
        <v>-10.6</v>
      </c>
      <c r="D113">
        <v>7</v>
      </c>
      <c r="E113">
        <v>10.6</v>
      </c>
      <c r="F113">
        <v>28</v>
      </c>
      <c r="G113">
        <v>-10.6</v>
      </c>
      <c r="H113">
        <v>7</v>
      </c>
      <c r="I113">
        <v>5.8</v>
      </c>
      <c r="J113">
        <v>16.600000000000001</v>
      </c>
      <c r="K113">
        <v>12</v>
      </c>
    </row>
    <row r="114" spans="1:11" x14ac:dyDescent="0.25">
      <c r="A114">
        <v>10.8</v>
      </c>
      <c r="B114">
        <v>23</v>
      </c>
      <c r="C114">
        <v>-10.8</v>
      </c>
      <c r="D114">
        <v>7</v>
      </c>
      <c r="E114">
        <v>10.8</v>
      </c>
      <c r="F114">
        <v>23</v>
      </c>
      <c r="G114">
        <v>-10.8</v>
      </c>
      <c r="H114">
        <v>7</v>
      </c>
      <c r="I114">
        <v>6</v>
      </c>
      <c r="J114">
        <v>16.8</v>
      </c>
      <c r="K114">
        <v>9</v>
      </c>
    </row>
    <row r="115" spans="1:11" x14ac:dyDescent="0.25">
      <c r="A115">
        <v>11</v>
      </c>
      <c r="B115">
        <v>26</v>
      </c>
      <c r="C115">
        <v>-11</v>
      </c>
      <c r="D115">
        <v>5</v>
      </c>
      <c r="E115">
        <v>11</v>
      </c>
      <c r="F115">
        <v>26</v>
      </c>
      <c r="G115">
        <v>-11</v>
      </c>
      <c r="H115">
        <v>5</v>
      </c>
      <c r="I115">
        <v>6.2</v>
      </c>
      <c r="J115">
        <v>17</v>
      </c>
      <c r="K115">
        <v>4</v>
      </c>
    </row>
    <row r="116" spans="1:11" x14ac:dyDescent="0.25">
      <c r="A116">
        <v>11.2</v>
      </c>
      <c r="B116">
        <v>26</v>
      </c>
      <c r="C116">
        <v>-11.2</v>
      </c>
      <c r="D116">
        <v>1</v>
      </c>
      <c r="E116">
        <v>11.2</v>
      </c>
      <c r="F116">
        <v>26</v>
      </c>
      <c r="G116">
        <v>-11.2</v>
      </c>
      <c r="H116">
        <v>1</v>
      </c>
      <c r="I116">
        <v>6.4</v>
      </c>
      <c r="J116">
        <v>17.2</v>
      </c>
      <c r="K116">
        <v>1</v>
      </c>
    </row>
    <row r="117" spans="1:11" x14ac:dyDescent="0.25">
      <c r="A117">
        <v>11.4</v>
      </c>
      <c r="B117">
        <v>20</v>
      </c>
      <c r="C117">
        <v>-11.4</v>
      </c>
      <c r="D117">
        <v>0</v>
      </c>
      <c r="E117">
        <v>11.4</v>
      </c>
      <c r="F117">
        <v>20</v>
      </c>
      <c r="G117">
        <v>-11.4</v>
      </c>
      <c r="H117">
        <v>0</v>
      </c>
      <c r="I117">
        <v>6.6</v>
      </c>
      <c r="J117">
        <v>17.399999999999999</v>
      </c>
      <c r="K117">
        <v>1</v>
      </c>
    </row>
    <row r="118" spans="1:11" x14ac:dyDescent="0.25">
      <c r="A118">
        <v>11.6</v>
      </c>
      <c r="B118">
        <v>13</v>
      </c>
      <c r="C118">
        <v>-11.6</v>
      </c>
      <c r="D118">
        <v>0</v>
      </c>
      <c r="E118">
        <v>11.6</v>
      </c>
      <c r="F118">
        <v>13</v>
      </c>
      <c r="G118">
        <v>-11.6</v>
      </c>
      <c r="H118">
        <v>0</v>
      </c>
      <c r="I118">
        <v>6.8</v>
      </c>
      <c r="J118">
        <v>17.600000000000001</v>
      </c>
      <c r="K118">
        <v>0</v>
      </c>
    </row>
    <row r="119" spans="1:11" x14ac:dyDescent="0.25">
      <c r="A119">
        <v>11.8</v>
      </c>
      <c r="B119">
        <v>2</v>
      </c>
      <c r="C119">
        <v>-11.8</v>
      </c>
      <c r="D119">
        <v>0</v>
      </c>
      <c r="E119">
        <v>11.8</v>
      </c>
      <c r="F119">
        <v>2</v>
      </c>
      <c r="G119">
        <v>-11.8</v>
      </c>
      <c r="H119">
        <v>0</v>
      </c>
      <c r="I119">
        <v>7</v>
      </c>
      <c r="J119">
        <v>17.8</v>
      </c>
      <c r="K119">
        <v>0</v>
      </c>
    </row>
    <row r="120" spans="1:11" x14ac:dyDescent="0.25">
      <c r="A120">
        <v>12</v>
      </c>
      <c r="B120">
        <v>0</v>
      </c>
      <c r="C120">
        <v>-12</v>
      </c>
      <c r="D120">
        <v>0</v>
      </c>
      <c r="E120">
        <v>12</v>
      </c>
      <c r="F120">
        <v>0</v>
      </c>
      <c r="G120">
        <v>-12</v>
      </c>
      <c r="H120">
        <v>0</v>
      </c>
      <c r="I120">
        <v>7.2</v>
      </c>
      <c r="J120">
        <v>18</v>
      </c>
      <c r="K120">
        <v>0</v>
      </c>
    </row>
    <row r="121" spans="1:11" x14ac:dyDescent="0.25">
      <c r="B121">
        <v>0</v>
      </c>
      <c r="I121">
        <v>7.4</v>
      </c>
      <c r="J121">
        <v>18.2</v>
      </c>
      <c r="K121">
        <v>0</v>
      </c>
    </row>
    <row r="122" spans="1:11" x14ac:dyDescent="0.25">
      <c r="I122">
        <v>7.6</v>
      </c>
      <c r="J122">
        <v>18.399999999999999</v>
      </c>
      <c r="K122">
        <v>4</v>
      </c>
    </row>
    <row r="123" spans="1:11" x14ac:dyDescent="0.25">
      <c r="I123">
        <v>7.8</v>
      </c>
      <c r="J123">
        <v>18.600000000000001</v>
      </c>
      <c r="K123">
        <v>12</v>
      </c>
    </row>
    <row r="124" spans="1:11" x14ac:dyDescent="0.25">
      <c r="I124">
        <v>8</v>
      </c>
      <c r="J124">
        <v>18.8</v>
      </c>
      <c r="K124">
        <v>37</v>
      </c>
    </row>
    <row r="125" spans="1:11" x14ac:dyDescent="0.25">
      <c r="I125">
        <v>8.1999999999999993</v>
      </c>
      <c r="J125">
        <v>19</v>
      </c>
      <c r="K125">
        <v>29</v>
      </c>
    </row>
    <row r="126" spans="1:11" x14ac:dyDescent="0.25">
      <c r="I126">
        <v>8.4</v>
      </c>
      <c r="J126">
        <v>19.2</v>
      </c>
      <c r="K126">
        <v>13</v>
      </c>
    </row>
    <row r="127" spans="1:11" x14ac:dyDescent="0.25">
      <c r="I127">
        <v>8.6</v>
      </c>
      <c r="J127">
        <v>19.399999999999999</v>
      </c>
      <c r="K127">
        <v>7</v>
      </c>
    </row>
    <row r="128" spans="1:11" x14ac:dyDescent="0.25">
      <c r="I128">
        <v>8.8000000000000007</v>
      </c>
      <c r="J128">
        <v>19.600000000000001</v>
      </c>
      <c r="K128">
        <v>23</v>
      </c>
    </row>
    <row r="129" spans="9:11" x14ac:dyDescent="0.25">
      <c r="I129">
        <v>9</v>
      </c>
      <c r="J129">
        <v>19.8</v>
      </c>
      <c r="K129">
        <v>62</v>
      </c>
    </row>
    <row r="130" spans="9:11" x14ac:dyDescent="0.25">
      <c r="I130">
        <v>9.1999999999999993</v>
      </c>
      <c r="J130">
        <v>20</v>
      </c>
      <c r="K130">
        <v>104</v>
      </c>
    </row>
    <row r="131" spans="9:11" x14ac:dyDescent="0.25">
      <c r="I131">
        <v>9.4</v>
      </c>
      <c r="J131">
        <v>20.2</v>
      </c>
      <c r="K131">
        <v>111</v>
      </c>
    </row>
    <row r="132" spans="9:11" x14ac:dyDescent="0.25">
      <c r="I132">
        <v>9.6</v>
      </c>
      <c r="J132">
        <v>20.399999999999999</v>
      </c>
      <c r="K132">
        <v>84</v>
      </c>
    </row>
    <row r="133" spans="9:11" x14ac:dyDescent="0.25">
      <c r="I133">
        <v>9.8000000000000007</v>
      </c>
      <c r="J133">
        <v>20.6</v>
      </c>
      <c r="K133">
        <v>51</v>
      </c>
    </row>
    <row r="134" spans="9:11" x14ac:dyDescent="0.25">
      <c r="I134">
        <v>10</v>
      </c>
      <c r="J134">
        <v>20.8</v>
      </c>
      <c r="K134">
        <v>15</v>
      </c>
    </row>
    <row r="135" spans="9:11" x14ac:dyDescent="0.25">
      <c r="I135">
        <v>10.199999999999999</v>
      </c>
      <c r="J135">
        <v>21</v>
      </c>
      <c r="K135">
        <v>8</v>
      </c>
    </row>
    <row r="136" spans="9:11" x14ac:dyDescent="0.25">
      <c r="I136">
        <v>10.4</v>
      </c>
      <c r="J136">
        <v>21.2</v>
      </c>
      <c r="K136">
        <v>11</v>
      </c>
    </row>
    <row r="137" spans="9:11" x14ac:dyDescent="0.25">
      <c r="I137">
        <v>10.6</v>
      </c>
      <c r="J137">
        <v>21.4</v>
      </c>
      <c r="K137">
        <v>30</v>
      </c>
    </row>
    <row r="138" spans="9:11" x14ac:dyDescent="0.25">
      <c r="I138">
        <v>10.8</v>
      </c>
      <c r="J138">
        <v>21.6</v>
      </c>
      <c r="K138">
        <v>52</v>
      </c>
    </row>
    <row r="139" spans="9:11" x14ac:dyDescent="0.25">
      <c r="I139">
        <v>11</v>
      </c>
      <c r="J139">
        <v>21.8</v>
      </c>
      <c r="K139">
        <v>58</v>
      </c>
    </row>
    <row r="140" spans="9:11" x14ac:dyDescent="0.25">
      <c r="I140">
        <v>11.2</v>
      </c>
      <c r="J140">
        <v>22</v>
      </c>
      <c r="K140">
        <v>36</v>
      </c>
    </row>
    <row r="141" spans="9:11" x14ac:dyDescent="0.25">
      <c r="I141">
        <v>11.4</v>
      </c>
      <c r="J141">
        <v>22.2</v>
      </c>
      <c r="K141">
        <v>14</v>
      </c>
    </row>
    <row r="142" spans="9:11" x14ac:dyDescent="0.25">
      <c r="I142">
        <v>11.6</v>
      </c>
      <c r="J142">
        <v>22.4</v>
      </c>
      <c r="K142">
        <v>3</v>
      </c>
    </row>
    <row r="143" spans="9:11" x14ac:dyDescent="0.25">
      <c r="I143">
        <v>11.8</v>
      </c>
      <c r="J143">
        <v>22.6</v>
      </c>
      <c r="K143">
        <v>1</v>
      </c>
    </row>
    <row r="144" spans="9:11" x14ac:dyDescent="0.25">
      <c r="I144">
        <v>12</v>
      </c>
      <c r="J144">
        <v>22.8</v>
      </c>
      <c r="K144">
        <v>4</v>
      </c>
    </row>
    <row r="145" spans="9:11" x14ac:dyDescent="0.25">
      <c r="I145">
        <v>12.2</v>
      </c>
      <c r="J145">
        <v>23</v>
      </c>
      <c r="K145">
        <v>7</v>
      </c>
    </row>
    <row r="146" spans="9:11" x14ac:dyDescent="0.25">
      <c r="I146">
        <v>12.4</v>
      </c>
      <c r="J146">
        <v>23.2</v>
      </c>
      <c r="K146">
        <v>5</v>
      </c>
    </row>
    <row r="147" spans="9:11" x14ac:dyDescent="0.25">
      <c r="I147">
        <v>12.6</v>
      </c>
      <c r="J147">
        <v>23.4</v>
      </c>
      <c r="K147">
        <v>2</v>
      </c>
    </row>
    <row r="148" spans="9:11" x14ac:dyDescent="0.25">
      <c r="I148">
        <v>12.8</v>
      </c>
      <c r="J148">
        <v>23.6</v>
      </c>
      <c r="K148">
        <v>0</v>
      </c>
    </row>
    <row r="149" spans="9:11" x14ac:dyDescent="0.25">
      <c r="I149">
        <v>13</v>
      </c>
      <c r="J149">
        <v>23.8</v>
      </c>
      <c r="K149">
        <v>0</v>
      </c>
    </row>
    <row r="150" spans="9:11" x14ac:dyDescent="0.25">
      <c r="I150">
        <v>13.2</v>
      </c>
      <c r="J150">
        <v>24</v>
      </c>
      <c r="K150">
        <v>0</v>
      </c>
    </row>
    <row r="151" spans="9:11" x14ac:dyDescent="0.25">
      <c r="I151">
        <v>13.4</v>
      </c>
      <c r="J151">
        <v>24.2</v>
      </c>
      <c r="K151">
        <v>0</v>
      </c>
    </row>
    <row r="152" spans="9:11" x14ac:dyDescent="0.25">
      <c r="I152">
        <v>13.6</v>
      </c>
      <c r="J152">
        <v>24.4</v>
      </c>
      <c r="K152">
        <v>0</v>
      </c>
    </row>
    <row r="153" spans="9:11" x14ac:dyDescent="0.25">
      <c r="I153">
        <v>13.8</v>
      </c>
      <c r="J153">
        <v>24.6</v>
      </c>
      <c r="K153">
        <v>0</v>
      </c>
    </row>
    <row r="154" spans="9:11" x14ac:dyDescent="0.25">
      <c r="I154">
        <v>14</v>
      </c>
      <c r="J154">
        <v>24.8</v>
      </c>
      <c r="K154">
        <v>1</v>
      </c>
    </row>
    <row r="155" spans="9:11" x14ac:dyDescent="0.25">
      <c r="I155">
        <v>14.2</v>
      </c>
      <c r="J155">
        <v>25</v>
      </c>
      <c r="K155">
        <v>0</v>
      </c>
    </row>
    <row r="156" spans="9:11" x14ac:dyDescent="0.25">
      <c r="I156">
        <v>14.4</v>
      </c>
      <c r="J156">
        <v>25.2</v>
      </c>
      <c r="K156">
        <v>0</v>
      </c>
    </row>
    <row r="157" spans="9:11" x14ac:dyDescent="0.25">
      <c r="I157">
        <v>14.6</v>
      </c>
      <c r="J157">
        <v>25.4</v>
      </c>
      <c r="K157">
        <v>0</v>
      </c>
    </row>
    <row r="158" spans="9:11" x14ac:dyDescent="0.25">
      <c r="I158">
        <v>14.8</v>
      </c>
      <c r="J158">
        <v>25.6</v>
      </c>
      <c r="K158">
        <v>9</v>
      </c>
    </row>
    <row r="159" spans="9:11" x14ac:dyDescent="0.25">
      <c r="I159">
        <v>15</v>
      </c>
      <c r="J159">
        <v>25.8</v>
      </c>
      <c r="K159">
        <v>19</v>
      </c>
    </row>
    <row r="160" spans="9:11" x14ac:dyDescent="0.25">
      <c r="K160">
        <v>25</v>
      </c>
    </row>
  </sheetData>
  <sortState xmlns:xlrd2="http://schemas.microsoft.com/office/spreadsheetml/2017/richdata2" ref="P5:Q94">
    <sortCondition ref="P5:P9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2022-05-26T13:24:15Z</dcterms:modified>
</cp:coreProperties>
</file>