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rzem\Desktop\Semestr 4\Laboratorium Fizyczne 2\cw 82\"/>
    </mc:Choice>
  </mc:AlternateContent>
  <xr:revisionPtr revIDLastSave="0" documentId="13_ncr:1_{EC240EE4-3057-47CF-B7CE-C803010FB41A}" xr6:coauthVersionLast="47" xr6:coauthVersionMax="47" xr10:uidLastSave="{00000000-0000-0000-0000-000000000000}"/>
  <bookViews>
    <workbookView xWindow="12630" yWindow="375" windowWidth="13965" windowHeight="1437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4" i="1" l="1"/>
  <c r="J23" i="1"/>
  <c r="K23" i="1"/>
  <c r="M18" i="1" a="1"/>
  <c r="M18" i="1" s="1"/>
  <c r="J22" i="1" s="1"/>
  <c r="K22" i="1"/>
  <c r="H7" i="1"/>
  <c r="H2" i="1"/>
  <c r="H3" i="1"/>
  <c r="H4" i="1"/>
  <c r="H5" i="1"/>
  <c r="J19" i="1"/>
  <c r="G5" i="1"/>
  <c r="G8" i="1"/>
  <c r="G11" i="1"/>
  <c r="G2" i="1"/>
  <c r="F11" i="1"/>
  <c r="F5" i="1"/>
  <c r="F8" i="1"/>
  <c r="F2" i="1"/>
  <c r="C5" i="1"/>
  <c r="C8" i="1"/>
  <c r="C11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<sst xmlns="http://schemas.openxmlformats.org/spreadsheetml/2006/main" count="19" uniqueCount="19">
  <si>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lambda [nm]</t>
  </si>
  <si>
    <t>kolor</t>
  </si>
  <si>
    <t>czestotliwosc [Hz]</t>
  </si>
  <si>
    <t>czerwony</t>
  </si>
  <si>
    <t>zielony</t>
  </si>
  <si>
    <t>fioletowy</t>
  </si>
  <si>
    <t>pomarańczowy</t>
  </si>
  <si>
    <t>c [m/s]</t>
  </si>
  <si>
    <t>U_h [V], ale średnie</t>
  </si>
  <si>
    <t>I [nA] (U=0)</t>
  </si>
  <si>
    <t>U_h [V] (I=0)</t>
  </si>
  <si>
    <t>czest</t>
  </si>
  <si>
    <t>W/e [eV]</t>
  </si>
  <si>
    <t>h [J*s]</t>
  </si>
  <si>
    <t>cz</t>
  </si>
  <si>
    <t>uh</t>
  </si>
  <si>
    <t>h</t>
  </si>
  <si>
    <t>w/e</t>
  </si>
  <si>
    <t>u(b)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</si>
</sst>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Arkusz1!$C$2:$C$13</c:f>
              <c:numCache>
                <c:formatCode>General</c:formatCode>
                <c:ptCount val="12"/>
                <c:pt idx="0">
                  <c:v>475861044444444.44</c:v>
                </c:pt>
                <c:pt idx="3">
                  <c:v>505552205733558.13</c:v>
                </c:pt>
                <c:pt idx="6">
                  <c:v>574315053639846.75</c:v>
                </c:pt>
                <c:pt idx="9">
                  <c:v>656001002188183.75</c:v>
                </c:pt>
              </c:numCache>
            </c:numRef>
          </c:xVal>
          <c:yVal>
            <c:numRef>
              <c:f>Arkusz1!$F$2:$F$13</c:f>
              <c:numCache>
                <c:formatCode>0.000</c:formatCode>
                <c:ptCount val="12"/>
                <c:pt idx="0">
                  <c:v>0.24099999999999999</c:v>
                </c:pt>
                <c:pt idx="3">
                  <c:v>0.33833333333333337</c:v>
                </c:pt>
                <c:pt idx="6">
                  <c:v>0.50333333333333341</c:v>
                </c:pt>
                <c:pt idx="9">
                  <c:v>0.68833333333333335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0B-46C4-8CEF-670363C0A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5320576"/>
        <c:axId val="1155319744"/>
      </c:scatterChart>
      <c:valAx>
        <c:axId val="115532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55319744"/>
        <c:crosses val="autoZero"/>
        <c:crossBetween val="midCat"/>
      </c:valAx>
      <c:valAx>
        <c:axId val="115531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55320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l-PL" sz="1400"/>
              <a:t>Wykres napięcia hamowania od częstotliwości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Arkusz1!$H$2:$H$5</c:f>
              <c:numCache>
                <c:formatCode>General</c:formatCode>
                <c:ptCount val="4"/>
                <c:pt idx="0">
                  <c:v>4.7586104444444448</c:v>
                </c:pt>
                <c:pt idx="1">
                  <c:v>5.0555220573355815</c:v>
                </c:pt>
                <c:pt idx="2">
                  <c:v>5.7431505363984678</c:v>
                </c:pt>
                <c:pt idx="3">
                  <c:v>6.5600100218818378</c:v>
                </c:pt>
              </c:numCache>
            </c:numRef>
          </c:xVal>
          <c:yVal>
            <c:numRef>
              <c:f>Arkusz1!$I$2:$I$5</c:f>
              <c:numCache>
                <c:formatCode>General</c:formatCode>
                <c:ptCount val="4"/>
                <c:pt idx="0">
                  <c:v>0.24099999999999999</c:v>
                </c:pt>
                <c:pt idx="1">
                  <c:v>0.33800000000000002</c:v>
                </c:pt>
                <c:pt idx="2">
                  <c:v>0.503</c:v>
                </c:pt>
                <c:pt idx="3">
                  <c:v>0.68799999999999994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69-4A87-A5B5-095FAD796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6937760"/>
        <c:axId val="1496938176"/>
      </c:scatterChart>
      <c:valAx>
        <c:axId val="1496937760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γ</a:t>
                </a:r>
                <a:r>
                  <a:rPr lang="pl-PL"/>
                  <a:t> </a:t>
                </a:r>
                <a:r>
                  <a:rPr lang="pl-PL" baseline="0"/>
                  <a:t> [</a:t>
                </a:r>
                <a:r>
                  <a:rPr lang="pl-PL"/>
                  <a:t>10^14 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96938176"/>
        <c:crosses val="autoZero"/>
        <c:crossBetween val="midCat"/>
      </c:valAx>
      <c:valAx>
        <c:axId val="149693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U_ham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96937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693965</xdr:colOff>
      <xdr:row>1</xdr:row>
      <xdr:rowOff>183696</xdr:rowOff>
    </xdr:from>
    <xdr:to>
      <xdr:col>17</xdr:col>
      <xdr:colOff>367394</xdr:colOff>
      <xdr:row>16</xdr:row>
      <xdr:rowOff>69396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47AFEE2A-7434-4134-9126-F25CDCBBD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387803</xdr:colOff>
      <xdr:row>15</xdr:row>
      <xdr:rowOff>169408</xdr:rowOff>
    </xdr:from>
    <xdr:to>
      <xdr:col>5</xdr:col>
      <xdr:colOff>1034142</xdr:colOff>
      <xdr:row>32</xdr:row>
      <xdr:rowOff>61232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D8495B72-3794-4526-9DAA-296514CED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topLeftCell="F11" zoomScale="140" zoomScaleNormal="140" workbookViewId="0">
      <selection activeCell="K24" sqref="K24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3" width="17" bestFit="1" customWidth="1"/>
    <col min="4" max="4" width="13.140625" bestFit="1" customWidth="1"/>
    <col min="5" max="5" width="12" bestFit="1" customWidth="1"/>
    <col min="6" max="6" width="18.7109375" bestFit="1" customWidth="1"/>
    <col min="7" max="7" width="13.140625" bestFit="1" customWidth="1"/>
    <col min="10" max="10" width="13.140625" bestFit="1" customWidth="1"/>
    <col min="11" max="11" width="12" bestFit="1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9</v>
      </c>
      <c r="E1" t="s">
        <v>10</v>
      </c>
      <c r="F1" t="s">
        <v>8</v>
      </c>
      <c r="G1" t="s">
        <v>11</v>
      </c>
      <c r="H1" t="s">
        <v>14</v>
      </c>
      <c r="I1" t="s">
        <v>15</v>
      </c>
    </row>
    <row r="2" spans="1:9" x14ac:dyDescent="0.25">
      <c r="A2" s="2" t="s">
        <v>3</v>
      </c>
      <c r="B2" s="2">
        <v>630</v>
      </c>
      <c r="C2" s="2">
        <f>$B$15/(B2*10^(-9))</f>
        <v>475861044444444.44</v>
      </c>
      <c r="D2">
        <v>250</v>
      </c>
      <c r="E2">
        <v>0.223</v>
      </c>
      <c r="F2" s="3">
        <f>AVERAGE(E2:E4)</f>
        <v>0.24099999999999999</v>
      </c>
      <c r="G2" s="3">
        <f>C2/100000000000000</f>
        <v>4.7586104444444448</v>
      </c>
      <c r="H2">
        <f>G2</f>
        <v>4.7586104444444448</v>
      </c>
      <c r="I2">
        <v>0.24099999999999999</v>
      </c>
    </row>
    <row r="3" spans="1:9" x14ac:dyDescent="0.25">
      <c r="A3" s="2"/>
      <c r="B3" s="2"/>
      <c r="C3" s="2"/>
      <c r="D3">
        <v>250</v>
      </c>
      <c r="E3">
        <v>0.253</v>
      </c>
      <c r="F3" s="3"/>
      <c r="G3" s="3"/>
      <c r="H3">
        <f>G5</f>
        <v>5.0555220573355815</v>
      </c>
      <c r="I3">
        <v>0.33800000000000002</v>
      </c>
    </row>
    <row r="4" spans="1:9" x14ac:dyDescent="0.25">
      <c r="A4" s="2"/>
      <c r="B4" s="2"/>
      <c r="C4" s="2"/>
      <c r="D4">
        <v>250</v>
      </c>
      <c r="E4">
        <v>0.247</v>
      </c>
      <c r="F4" s="3"/>
      <c r="G4" s="3"/>
      <c r="H4">
        <f>G8</f>
        <v>5.7431505363984678</v>
      </c>
      <c r="I4">
        <v>0.503</v>
      </c>
    </row>
    <row r="5" spans="1:9" x14ac:dyDescent="0.25">
      <c r="A5" s="2" t="s">
        <v>6</v>
      </c>
      <c r="B5" s="2">
        <v>593</v>
      </c>
      <c r="C5" s="2">
        <f t="shared" ref="C5" si="0">$B$15/(B5*10^(-9))</f>
        <v>505552205733558.13</v>
      </c>
      <c r="D5">
        <v>720</v>
      </c>
      <c r="E5">
        <v>0.34100000000000003</v>
      </c>
      <c r="F5" s="3">
        <f t="shared" ref="F5" si="1">AVERAGE(E5:E7)</f>
        <v>0.33833333333333337</v>
      </c>
      <c r="G5" s="3">
        <f t="shared" ref="G5" si="2">C5/100000000000000</f>
        <v>5.0555220573355815</v>
      </c>
      <c r="H5">
        <f>G11</f>
        <v>6.5600100218818378</v>
      </c>
      <c r="I5">
        <v>0.68799999999999994</v>
      </c>
    </row>
    <row r="6" spans="1:9" x14ac:dyDescent="0.25">
      <c r="A6" s="2"/>
      <c r="B6" s="2"/>
      <c r="C6" s="2"/>
      <c r="D6">
        <v>720</v>
      </c>
      <c r="E6">
        <v>0.33400000000000002</v>
      </c>
      <c r="F6" s="3"/>
      <c r="G6" s="3"/>
    </row>
    <row r="7" spans="1:9" x14ac:dyDescent="0.25">
      <c r="A7" s="2"/>
      <c r="B7" s="2"/>
      <c r="C7" s="2"/>
      <c r="D7">
        <v>720</v>
      </c>
      <c r="E7">
        <v>0.34</v>
      </c>
      <c r="F7" s="3"/>
      <c r="G7" s="3"/>
      <c r="H7">
        <f>(I5-I4)/(H5-H4)</f>
        <v>0.2264771399337154</v>
      </c>
    </row>
    <row r="8" spans="1:9" x14ac:dyDescent="0.25">
      <c r="A8" s="2" t="s">
        <v>4</v>
      </c>
      <c r="B8" s="2">
        <v>522</v>
      </c>
      <c r="C8" s="2">
        <f t="shared" ref="C8" si="3">$B$15/(B8*10^(-9))</f>
        <v>574315053639846.75</v>
      </c>
      <c r="D8">
        <v>2910</v>
      </c>
      <c r="E8">
        <v>0.504</v>
      </c>
      <c r="F8" s="3">
        <f t="shared" ref="F8" si="4">AVERAGE(E8:E10)</f>
        <v>0.50333333333333341</v>
      </c>
      <c r="G8" s="3">
        <f t="shared" ref="G8" si="5">C8/100000000000000</f>
        <v>5.7431505363984678</v>
      </c>
    </row>
    <row r="9" spans="1:9" x14ac:dyDescent="0.25">
      <c r="A9" s="2"/>
      <c r="B9" s="2"/>
      <c r="C9" s="2"/>
      <c r="D9">
        <v>2910</v>
      </c>
      <c r="E9">
        <v>0.503</v>
      </c>
      <c r="F9" s="3"/>
      <c r="G9" s="3"/>
    </row>
    <row r="10" spans="1:9" x14ac:dyDescent="0.25">
      <c r="A10" s="2"/>
      <c r="B10" s="2"/>
      <c r="C10" s="2"/>
      <c r="D10">
        <v>2910</v>
      </c>
      <c r="E10">
        <v>0.503</v>
      </c>
      <c r="F10" s="3"/>
      <c r="G10" s="3"/>
    </row>
    <row r="11" spans="1:9" x14ac:dyDescent="0.25">
      <c r="A11" s="2" t="s">
        <v>5</v>
      </c>
      <c r="B11" s="2">
        <v>457</v>
      </c>
      <c r="C11" s="2">
        <f t="shared" ref="C11" si="6">$B$15/(B11*10^(-9))</f>
        <v>656001002188183.75</v>
      </c>
      <c r="D11">
        <v>5620</v>
      </c>
      <c r="E11">
        <v>0.68799999999999994</v>
      </c>
      <c r="F11" s="3">
        <f>AVERAGE(E11:E13)</f>
        <v>0.68833333333333335</v>
      </c>
      <c r="G11" s="3">
        <f t="shared" ref="G11" si="7">C11/100000000000000</f>
        <v>6.5600100218818378</v>
      </c>
    </row>
    <row r="12" spans="1:9" x14ac:dyDescent="0.25">
      <c r="A12" s="2"/>
      <c r="B12" s="2"/>
      <c r="C12" s="2"/>
      <c r="D12">
        <v>5620</v>
      </c>
      <c r="E12">
        <v>0.69</v>
      </c>
      <c r="F12" s="3"/>
      <c r="G12" s="3"/>
    </row>
    <row r="13" spans="1:9" x14ac:dyDescent="0.25">
      <c r="A13" s="2"/>
      <c r="B13" s="2"/>
      <c r="C13" s="2"/>
      <c r="D13">
        <v>5620</v>
      </c>
      <c r="E13">
        <v>0.68700000000000006</v>
      </c>
      <c r="F13" s="3"/>
      <c r="G13" s="3"/>
    </row>
    <row r="15" spans="1:9" x14ac:dyDescent="0.25">
      <c r="A15" t="s">
        <v>7</v>
      </c>
      <c r="B15" s="1">
        <v>299792458</v>
      </c>
    </row>
    <row r="18" spans="9:14" x14ac:dyDescent="0.25">
      <c r="M18" cm="1">
        <f t="array" ref="M18:N22">LINEST(I2:I5,H2:H5,1,1)</f>
        <v>0.24436820985976893</v>
      </c>
      <c r="N18">
        <v>-0.9086908280077084</v>
      </c>
    </row>
    <row r="19" spans="9:14" x14ac:dyDescent="0.25">
      <c r="I19" t="s">
        <v>13</v>
      </c>
      <c r="J19">
        <f>4.0752*1.602*10^(-15-19)</f>
        <v>6.5284704000000011E-34</v>
      </c>
      <c r="M19">
        <v>1.0304006816011672E-2</v>
      </c>
      <c r="N19">
        <v>5.7421195420075108E-2</v>
      </c>
    </row>
    <row r="20" spans="9:14" x14ac:dyDescent="0.25">
      <c r="I20" t="s">
        <v>12</v>
      </c>
      <c r="J20">
        <v>3.7250000000000001</v>
      </c>
      <c r="M20">
        <v>0.99645667266005522</v>
      </c>
      <c r="N20">
        <v>1.4301883990905673E-2</v>
      </c>
    </row>
    <row r="21" spans="9:14" x14ac:dyDescent="0.25">
      <c r="M21">
        <v>562.44121813231959</v>
      </c>
      <c r="N21">
        <v>2</v>
      </c>
    </row>
    <row r="22" spans="9:14" x14ac:dyDescent="0.25">
      <c r="I22" t="s">
        <v>16</v>
      </c>
      <c r="J22">
        <f>M18*1.602*10^(-14-19)</f>
        <v>3.9147787219534984E-34</v>
      </c>
      <c r="K22">
        <f>M19*1.602*10^(-14-19)</f>
        <v>1.6507018919250703E-35</v>
      </c>
      <c r="M22">
        <v>0.11504391222862133</v>
      </c>
      <c r="N22">
        <v>4.09087771378648E-4</v>
      </c>
    </row>
    <row r="23" spans="9:14" x14ac:dyDescent="0.25">
      <c r="I23" t="s">
        <v>17</v>
      </c>
      <c r="J23">
        <f>N18</f>
        <v>-0.9086908280077084</v>
      </c>
      <c r="K23">
        <f>1.602*10^(-19)*J23</f>
        <v>-1.4557227064683489E-19</v>
      </c>
    </row>
    <row r="24" spans="9:14" x14ac:dyDescent="0.25">
      <c r="I24" t="s">
        <v>18</v>
      </c>
      <c r="J24">
        <v>5.8000000000000003E-2</v>
      </c>
      <c r="K24">
        <f>J24*1.602*10^(-19)</f>
        <v>9.2916000000000013E-21</v>
      </c>
    </row>
  </sheetData>
  <mergeCells count="20">
    <mergeCell ref="G2:G4"/>
    <mergeCell ref="G5:G7"/>
    <mergeCell ref="G8:G10"/>
    <mergeCell ref="G11:G13"/>
    <mergeCell ref="F2:F4"/>
    <mergeCell ref="F5:F7"/>
    <mergeCell ref="F8:F10"/>
    <mergeCell ref="F11:F13"/>
    <mergeCell ref="A11:A13"/>
    <mergeCell ref="B11:B13"/>
    <mergeCell ref="C2:C4"/>
    <mergeCell ref="C5:C7"/>
    <mergeCell ref="C8:C10"/>
    <mergeCell ref="C11:C13"/>
    <mergeCell ref="A2:A4"/>
    <mergeCell ref="B2:B4"/>
    <mergeCell ref="A5:A7"/>
    <mergeCell ref="B5:B7"/>
    <mergeCell ref="A8:A10"/>
    <mergeCell ref="B8:B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Ryś</dc:creator>
  <cp:lastModifiedBy>Przemysław Ryś</cp:lastModifiedBy>
  <dcterms:created xsi:type="dcterms:W3CDTF">2015-06-05T18:19:34Z</dcterms:created>
  <dcterms:modified xsi:type="dcterms:W3CDTF">2022-05-12T18:43:30Z</dcterms:modified>
</cp:coreProperties>
</file>