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przem\Desktop\Semestr 4\Laboratorium Fizyczne 2\cw 86-87\"/>
    </mc:Choice>
  </mc:AlternateContent>
  <xr:revisionPtr revIDLastSave="0" documentId="13_ncr:1_{C2A8485E-FE3F-41AA-A7C9-6E692CD169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3" i="1" l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22" i="1"/>
  <c r="F8" i="1"/>
  <c r="D8" i="1"/>
  <c r="G19" i="1"/>
  <c r="E21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22" i="1"/>
  <c r="E19" i="1"/>
  <c r="D19" i="1"/>
  <c r="C13" i="1"/>
  <c r="D20" i="1"/>
  <c r="E20" i="1" s="1"/>
  <c r="E9" i="1"/>
  <c r="E10" i="1"/>
  <c r="E8" i="1"/>
  <c r="E11" i="1" s="1"/>
  <c r="D9" i="1"/>
  <c r="D10" i="1"/>
  <c r="C2" i="1"/>
  <c r="C20" i="1"/>
  <c r="C19" i="1"/>
  <c r="C10" i="1"/>
  <c r="G8" i="1" l="1"/>
</calcChain>
</file>

<file path=xl/sharedStrings.xml><?xml version="1.0" encoding="utf-8"?>
<sst xmlns="http://schemas.openxmlformats.org/spreadsheetml/2006/main" count="33" uniqueCount="22">
  <si>
    <t>405 +- 10nm</t>
  </si>
  <si>
    <t>mierzenie długości fali</t>
  </si>
  <si>
    <t>L (ekran - siatka) [cm]</t>
  </si>
  <si>
    <t>niepewnosc linjki</t>
  </si>
  <si>
    <t>1 mm</t>
  </si>
  <si>
    <t>laser (fioletowy)</t>
  </si>
  <si>
    <t>siatka</t>
  </si>
  <si>
    <t>300 linii na 1 mm</t>
  </si>
  <si>
    <t>oczekujemy trzech pomiarów</t>
  </si>
  <si>
    <t>2xn</t>
  </si>
  <si>
    <t>n</t>
  </si>
  <si>
    <t>xn</t>
  </si>
  <si>
    <t>laser (czerwony)</t>
  </si>
  <si>
    <t>oczekujemy dwóch pomiarów</t>
  </si>
  <si>
    <t>lambda [m]</t>
  </si>
  <si>
    <t>lambda [nm]</t>
  </si>
  <si>
    <t>650 nm</t>
  </si>
  <si>
    <t>Pomiar profilu wiązki</t>
  </si>
  <si>
    <t>I [mA]</t>
  </si>
  <si>
    <t>I [mA] zakres 10 mA</t>
  </si>
  <si>
    <t xml:space="preserve">obrot </t>
  </si>
  <si>
    <t>Trzecia czesc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</si>
</sst>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" fontId="0" fillId="2" borderId="0" xfId="0" applyNumberFormat="1" applyFill="1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baseline="0"/>
              <a:t>Zależność prądu fotodiody od kątu obrotu 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diamond"/>
            <c:size val="4"/>
            <c:spPr>
              <a:solidFill>
                <a:schemeClr val="accent1"/>
              </a:solidFill>
              <a:ln w="0" cmpd="sng">
                <a:solidFill>
                  <a:schemeClr val="bg1"/>
                </a:solidFill>
              </a:ln>
              <a:effectLst/>
            </c:spPr>
          </c:marker>
          <c:trendline>
            <c:name/>
            <c:spPr>
              <a:ln w="6350" cap="rnd">
                <a:solidFill>
                  <a:srgbClr val="FF0000"/>
                </a:solidFill>
                <a:prstDash val="solid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Arkusz1!$C$22:$C$58</c:f>
              <c:numCache>
                <c:formatCode>General</c:formatCode>
                <c:ptCount val="37"/>
                <c:pt idx="0">
                  <c:v>0</c:v>
                </c:pt>
                <c:pt idx="1">
                  <c:v>0.17453292519943295</c:v>
                </c:pt>
                <c:pt idx="2">
                  <c:v>0.3490658503988659</c:v>
                </c:pt>
                <c:pt idx="3">
                  <c:v>0.52359877559829882</c:v>
                </c:pt>
                <c:pt idx="4">
                  <c:v>0.69813170079773179</c:v>
                </c:pt>
                <c:pt idx="5">
                  <c:v>0.87266462599716477</c:v>
                </c:pt>
                <c:pt idx="6">
                  <c:v>1.0471975511965976</c:v>
                </c:pt>
                <c:pt idx="7">
                  <c:v>1.2217304763960306</c:v>
                </c:pt>
                <c:pt idx="8">
                  <c:v>1.3962634015954636</c:v>
                </c:pt>
                <c:pt idx="9">
                  <c:v>1.5707963267948966</c:v>
                </c:pt>
                <c:pt idx="10">
                  <c:v>1.7453292519943295</c:v>
                </c:pt>
                <c:pt idx="11">
                  <c:v>1.9198621771937625</c:v>
                </c:pt>
                <c:pt idx="12">
                  <c:v>2.0943951023931953</c:v>
                </c:pt>
                <c:pt idx="13">
                  <c:v>2.2689280275926285</c:v>
                </c:pt>
                <c:pt idx="14">
                  <c:v>2.4434609527920612</c:v>
                </c:pt>
                <c:pt idx="15">
                  <c:v>2.6179938779914944</c:v>
                </c:pt>
                <c:pt idx="16">
                  <c:v>2.7925268031909272</c:v>
                </c:pt>
                <c:pt idx="17">
                  <c:v>2.9670597283903604</c:v>
                </c:pt>
                <c:pt idx="18">
                  <c:v>3.1415926535897931</c:v>
                </c:pt>
                <c:pt idx="19">
                  <c:v>3.3161255787892263</c:v>
                </c:pt>
                <c:pt idx="20">
                  <c:v>3.4906585039886591</c:v>
                </c:pt>
                <c:pt idx="21">
                  <c:v>3.6651914291880923</c:v>
                </c:pt>
                <c:pt idx="22">
                  <c:v>3.839724354387525</c:v>
                </c:pt>
                <c:pt idx="23">
                  <c:v>4.0142572795869578</c:v>
                </c:pt>
                <c:pt idx="24">
                  <c:v>4.1887902047863905</c:v>
                </c:pt>
                <c:pt idx="25">
                  <c:v>4.3633231299858233</c:v>
                </c:pt>
                <c:pt idx="26">
                  <c:v>4.5378560551852569</c:v>
                </c:pt>
                <c:pt idx="27">
                  <c:v>4.7123889803846897</c:v>
                </c:pt>
                <c:pt idx="28">
                  <c:v>4.8869219055841224</c:v>
                </c:pt>
                <c:pt idx="29">
                  <c:v>5.0614548307835552</c:v>
                </c:pt>
                <c:pt idx="30">
                  <c:v>5.2359877559829888</c:v>
                </c:pt>
                <c:pt idx="31">
                  <c:v>5.4105206811824216</c:v>
                </c:pt>
                <c:pt idx="32">
                  <c:v>5.5850536063818543</c:v>
                </c:pt>
                <c:pt idx="33">
                  <c:v>5.7595865315812871</c:v>
                </c:pt>
                <c:pt idx="34">
                  <c:v>5.9341194567807207</c:v>
                </c:pt>
                <c:pt idx="35">
                  <c:v>6.1086523819801526</c:v>
                </c:pt>
                <c:pt idx="36">
                  <c:v>6.2831853071795862</c:v>
                </c:pt>
              </c:numCache>
            </c:numRef>
          </c:xVal>
          <c:yVal>
            <c:numRef>
              <c:f>Arkusz1!$D$22:$D$58</c:f>
              <c:numCache>
                <c:formatCode>General</c:formatCode>
                <c:ptCount val="37"/>
                <c:pt idx="0">
                  <c:v>0.222</c:v>
                </c:pt>
                <c:pt idx="1">
                  <c:v>0.19800000000000001</c:v>
                </c:pt>
                <c:pt idx="2">
                  <c:v>0.16200000000000001</c:v>
                </c:pt>
                <c:pt idx="3">
                  <c:v>0.122</c:v>
                </c:pt>
                <c:pt idx="4">
                  <c:v>8.1000000000000003E-2</c:v>
                </c:pt>
                <c:pt idx="5">
                  <c:v>4.7E-2</c:v>
                </c:pt>
                <c:pt idx="6">
                  <c:v>0.02</c:v>
                </c:pt>
                <c:pt idx="7">
                  <c:v>4.0000000000000001E-3</c:v>
                </c:pt>
                <c:pt idx="8">
                  <c:v>3.0000000000000001E-3</c:v>
                </c:pt>
                <c:pt idx="9">
                  <c:v>1.7000000000000001E-2</c:v>
                </c:pt>
                <c:pt idx="10">
                  <c:v>4.2999999999999997E-2</c:v>
                </c:pt>
                <c:pt idx="11">
                  <c:v>7.9000000000000001E-2</c:v>
                </c:pt>
                <c:pt idx="12">
                  <c:v>0.11899999999999999</c:v>
                </c:pt>
                <c:pt idx="13">
                  <c:v>0.158</c:v>
                </c:pt>
                <c:pt idx="14">
                  <c:v>0.19600000000000001</c:v>
                </c:pt>
                <c:pt idx="15">
                  <c:v>0.221</c:v>
                </c:pt>
                <c:pt idx="16">
                  <c:v>0.23599999999999999</c:v>
                </c:pt>
                <c:pt idx="17">
                  <c:v>0.23799999999999999</c:v>
                </c:pt>
                <c:pt idx="18">
                  <c:v>0.224</c:v>
                </c:pt>
                <c:pt idx="19">
                  <c:v>0.19900000000000001</c:v>
                </c:pt>
                <c:pt idx="20">
                  <c:v>0.16500000000000001</c:v>
                </c:pt>
                <c:pt idx="21">
                  <c:v>0.126</c:v>
                </c:pt>
                <c:pt idx="22">
                  <c:v>8.5999999999999993E-2</c:v>
                </c:pt>
                <c:pt idx="23">
                  <c:v>4.8000000000000001E-2</c:v>
                </c:pt>
                <c:pt idx="24">
                  <c:v>0.02</c:v>
                </c:pt>
                <c:pt idx="25">
                  <c:v>4.0000000000000001E-3</c:v>
                </c:pt>
                <c:pt idx="26">
                  <c:v>3.0000000000000001E-3</c:v>
                </c:pt>
                <c:pt idx="27">
                  <c:v>1.7000000000000001E-2</c:v>
                </c:pt>
                <c:pt idx="28">
                  <c:v>4.2999999999999997E-2</c:v>
                </c:pt>
                <c:pt idx="29">
                  <c:v>7.9000000000000001E-2</c:v>
                </c:pt>
                <c:pt idx="30">
                  <c:v>0.11899999999999999</c:v>
                </c:pt>
                <c:pt idx="31">
                  <c:v>0.16200000000000001</c:v>
                </c:pt>
                <c:pt idx="32">
                  <c:v>0.19900000000000001</c:v>
                </c:pt>
                <c:pt idx="33">
                  <c:v>0.22500000000000001</c:v>
                </c:pt>
                <c:pt idx="34">
                  <c:v>0.23899999999999999</c:v>
                </c:pt>
                <c:pt idx="35">
                  <c:v>0.23799999999999999</c:v>
                </c:pt>
                <c:pt idx="36">
                  <c:v>0.222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F6-4019-80C1-96292582ED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267599"/>
        <c:axId val="380265103"/>
      </c:scatterChart>
      <c:valAx>
        <c:axId val="380267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80265103"/>
        <c:crosses val="autoZero"/>
        <c:crossBetween val="midCat"/>
      </c:valAx>
      <c:valAx>
        <c:axId val="38026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80267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Zależność prądu fotodiody od jej ustawienia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Arkusz1!$K$1</c:f>
              <c:strCache>
                <c:ptCount val="1"/>
                <c:pt idx="0">
                  <c:v>I [mA]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Arkusz1!$J$2:$J$25</c:f>
              <c:numCache>
                <c:formatCode>General</c:formatCode>
                <c:ptCount val="24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</c:numCache>
            </c:numRef>
          </c:xVal>
          <c:yVal>
            <c:numRef>
              <c:f>Arkusz1!$K$2:$K$25</c:f>
              <c:numCache>
                <c:formatCode>General</c:formatCode>
                <c:ptCount val="24"/>
                <c:pt idx="0">
                  <c:v>6.0000000000000001E-3</c:v>
                </c:pt>
                <c:pt idx="1">
                  <c:v>7.0000000000000001E-3</c:v>
                </c:pt>
                <c:pt idx="2">
                  <c:v>1.2E-2</c:v>
                </c:pt>
                <c:pt idx="3">
                  <c:v>4.2000000000000003E-2</c:v>
                </c:pt>
                <c:pt idx="4">
                  <c:v>9.5000000000000001E-2</c:v>
                </c:pt>
                <c:pt idx="5">
                  <c:v>0.153</c:v>
                </c:pt>
                <c:pt idx="6">
                  <c:v>0.20499999999999999</c:v>
                </c:pt>
                <c:pt idx="7">
                  <c:v>0.26200000000000001</c:v>
                </c:pt>
                <c:pt idx="8">
                  <c:v>0.312</c:v>
                </c:pt>
                <c:pt idx="9">
                  <c:v>0.36299999999999999</c:v>
                </c:pt>
                <c:pt idx="10">
                  <c:v>0.39400000000000002</c:v>
                </c:pt>
                <c:pt idx="11">
                  <c:v>0.40200000000000002</c:v>
                </c:pt>
                <c:pt idx="12">
                  <c:v>0.39900000000000002</c:v>
                </c:pt>
                <c:pt idx="13">
                  <c:v>0.36899999999999999</c:v>
                </c:pt>
                <c:pt idx="14">
                  <c:v>0.32400000000000001</c:v>
                </c:pt>
                <c:pt idx="15">
                  <c:v>0.26800000000000002</c:v>
                </c:pt>
                <c:pt idx="16">
                  <c:v>0.217</c:v>
                </c:pt>
                <c:pt idx="17">
                  <c:v>0.158</c:v>
                </c:pt>
                <c:pt idx="18">
                  <c:v>0.105</c:v>
                </c:pt>
                <c:pt idx="19">
                  <c:v>5.5E-2</c:v>
                </c:pt>
                <c:pt idx="20">
                  <c:v>1.7000000000000001E-2</c:v>
                </c:pt>
                <c:pt idx="21">
                  <c:v>8.9999999999999993E-3</c:v>
                </c:pt>
                <c:pt idx="22">
                  <c:v>7.0000000000000001E-3</c:v>
                </c:pt>
                <c:pt idx="23">
                  <c:v>5.0000000000000001E-3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FF-46EA-9C71-4A4582EC14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7141247"/>
        <c:axId val="607141663"/>
      </c:scatterChart>
      <c:valAx>
        <c:axId val="607141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7141663"/>
        <c:crosses val="autoZero"/>
        <c:crossBetween val="midCat"/>
      </c:valAx>
      <c:valAx>
        <c:axId val="607141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7141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41228</xdr:colOff>
      <xdr:row>26</xdr:row>
      <xdr:rowOff>139928</xdr:rowOff>
    </xdr:from>
    <xdr:to>
      <xdr:col>14</xdr:col>
      <xdr:colOff>364650</xdr:colOff>
      <xdr:row>41</xdr:row>
      <xdr:rowOff>25628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CD7BC2F1-AE3E-B6F2-790E-063EDA73E2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165100</xdr:colOff>
      <xdr:row>5</xdr:row>
      <xdr:rowOff>127000</xdr:rowOff>
    </xdr:from>
    <xdr:to>
      <xdr:col>18</xdr:col>
      <xdr:colOff>469900</xdr:colOff>
      <xdr:row>20</xdr:row>
      <xdr:rowOff>12700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46575530-2123-08C5-4CC7-69CA3A3CF7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"/>
  <sheetViews>
    <sheetView tabSelected="1" topLeftCell="B1" zoomScale="130" zoomScaleNormal="130" workbookViewId="0">
      <selection activeCell="I11" sqref="I11"/>
    </sheetView>
  </sheetViews>
  <sheetFormatPr defaultRowHeight="15" x14ac:dyDescent="0.25"/>
  <cols>
    <col min="1" max="1" width="21.42578125" bestFit="1" customWidth="1"/>
    <col min="2" max="2" width="16.7109375" bestFit="1" customWidth="1"/>
    <col min="3" max="4" width="12" bestFit="1" customWidth="1"/>
  </cols>
  <sheetData>
    <row r="1" spans="1:11" x14ac:dyDescent="0.25">
      <c r="A1" s="1" t="s">
        <v>0</v>
      </c>
      <c r="B1" s="1" t="s">
        <v>5</v>
      </c>
      <c r="C1" s="1"/>
      <c r="D1" s="1"/>
      <c r="E1" s="1"/>
      <c r="F1" s="1"/>
      <c r="H1" t="s">
        <v>21</v>
      </c>
      <c r="J1" t="s">
        <v>20</v>
      </c>
      <c r="K1" t="s">
        <v>18</v>
      </c>
    </row>
    <row r="2" spans="1:11" x14ac:dyDescent="0.25">
      <c r="A2" s="1" t="s">
        <v>6</v>
      </c>
      <c r="B2" s="1" t="s">
        <v>7</v>
      </c>
      <c r="C2" s="1">
        <f>0.001/300</f>
        <v>3.3333333333333333E-6</v>
      </c>
      <c r="D2" s="1"/>
      <c r="E2" s="1"/>
      <c r="F2" s="1"/>
      <c r="J2">
        <v>0</v>
      </c>
      <c r="K2">
        <v>6.0000000000000001E-3</v>
      </c>
    </row>
    <row r="3" spans="1:11" x14ac:dyDescent="0.25">
      <c r="A3" s="1" t="s">
        <v>1</v>
      </c>
      <c r="B3" s="1"/>
      <c r="C3" s="1"/>
      <c r="D3" s="1"/>
      <c r="E3" s="1"/>
      <c r="F3" s="1"/>
      <c r="J3">
        <v>0.5</v>
      </c>
      <c r="K3">
        <v>7.0000000000000001E-3</v>
      </c>
    </row>
    <row r="4" spans="1:11" x14ac:dyDescent="0.25">
      <c r="A4" s="1" t="s">
        <v>2</v>
      </c>
      <c r="B4" s="1" t="s">
        <v>3</v>
      </c>
      <c r="C4" s="1"/>
      <c r="D4" s="1"/>
      <c r="E4" s="1"/>
      <c r="F4" s="1"/>
      <c r="J4">
        <v>1</v>
      </c>
      <c r="K4">
        <v>1.2E-2</v>
      </c>
    </row>
    <row r="5" spans="1:11" x14ac:dyDescent="0.25">
      <c r="A5" s="1">
        <v>29.5</v>
      </c>
      <c r="B5" s="1" t="s">
        <v>4</v>
      </c>
      <c r="C5" s="1"/>
      <c r="D5" s="1"/>
      <c r="E5" s="1"/>
      <c r="F5" s="1"/>
      <c r="J5">
        <v>1.5</v>
      </c>
      <c r="K5">
        <v>4.2000000000000003E-2</v>
      </c>
    </row>
    <row r="6" spans="1:11" x14ac:dyDescent="0.25">
      <c r="A6" s="1" t="s">
        <v>8</v>
      </c>
      <c r="B6" s="1"/>
      <c r="C6" s="1"/>
      <c r="D6" s="1"/>
      <c r="E6" s="1"/>
      <c r="F6" s="1"/>
      <c r="J6">
        <v>2</v>
      </c>
      <c r="K6">
        <v>9.5000000000000001E-2</v>
      </c>
    </row>
    <row r="7" spans="1:11" x14ac:dyDescent="0.25">
      <c r="A7" s="1" t="s">
        <v>10</v>
      </c>
      <c r="B7" s="1" t="s">
        <v>9</v>
      </c>
      <c r="C7" s="1" t="s">
        <v>11</v>
      </c>
      <c r="D7" s="1" t="s">
        <v>14</v>
      </c>
      <c r="E7" s="1" t="s">
        <v>15</v>
      </c>
      <c r="F7" s="1"/>
      <c r="J7">
        <v>2.5</v>
      </c>
      <c r="K7">
        <v>0.153</v>
      </c>
    </row>
    <row r="8" spans="1:11" x14ac:dyDescent="0.25">
      <c r="A8" s="1">
        <v>1</v>
      </c>
      <c r="B8" s="1">
        <v>7.25</v>
      </c>
      <c r="C8" s="1">
        <v>3.625</v>
      </c>
      <c r="D8" s="1">
        <f>$C8*$C$2/($A8*SQRT($C8^2+$A$5^2))</f>
        <v>4.0654662793018262E-7</v>
      </c>
      <c r="E8" s="2">
        <f>D8/0.000000001</f>
        <v>406.54662793018258</v>
      </c>
      <c r="F8" s="1">
        <f>SQRT((0.001*$C$2*$A$5^2/(A8*(SQRT($C$8^2+$A$5^2))^3))^2+(0.001*1)^2)</f>
        <v>1.0000000000000061E-3</v>
      </c>
      <c r="G8" s="3">
        <f>_xlfn.STDEV.S(E8:E10)/SQRT(3)</f>
        <v>0.64160354599976444</v>
      </c>
      <c r="J8">
        <v>3</v>
      </c>
      <c r="K8">
        <v>0.20499999999999999</v>
      </c>
    </row>
    <row r="9" spans="1:11" x14ac:dyDescent="0.25">
      <c r="A9" s="1">
        <v>2</v>
      </c>
      <c r="B9" s="1">
        <v>14.8</v>
      </c>
      <c r="C9" s="1">
        <v>7.4</v>
      </c>
      <c r="D9" s="1">
        <f t="shared" ref="D9:D10" si="0">$C9*$C$2/($A9*SQRT($C9^2+$A$5^2))</f>
        <v>4.0551531005115664E-7</v>
      </c>
      <c r="E9" s="2">
        <f t="shared" ref="E9:E20" si="1">D9/0.000000001</f>
        <v>405.51531005115663</v>
      </c>
      <c r="F9" s="1"/>
      <c r="J9">
        <v>3.5</v>
      </c>
      <c r="K9">
        <v>0.26200000000000001</v>
      </c>
    </row>
    <row r="10" spans="1:11" x14ac:dyDescent="0.25">
      <c r="A10" s="1">
        <v>3</v>
      </c>
      <c r="B10" s="1">
        <v>23.05</v>
      </c>
      <c r="C10" s="1">
        <f>B10/2</f>
        <v>11.525</v>
      </c>
      <c r="D10" s="1">
        <f t="shared" si="0"/>
        <v>4.0432592249087666E-7</v>
      </c>
      <c r="E10" s="2">
        <f t="shared" si="1"/>
        <v>404.32592249087662</v>
      </c>
      <c r="F10" s="1"/>
      <c r="J10">
        <v>4</v>
      </c>
      <c r="K10">
        <v>0.312</v>
      </c>
    </row>
    <row r="11" spans="1:11" x14ac:dyDescent="0.25">
      <c r="A11" s="1"/>
      <c r="B11" s="1"/>
      <c r="C11" s="1"/>
      <c r="D11" s="1"/>
      <c r="E11" s="2">
        <f>AVERAGE(E8:E10)</f>
        <v>405.4626201574053</v>
      </c>
      <c r="F11" s="1"/>
      <c r="J11">
        <v>4.5</v>
      </c>
      <c r="K11">
        <v>0.36299999999999999</v>
      </c>
    </row>
    <row r="12" spans="1:11" x14ac:dyDescent="0.25">
      <c r="A12" s="1" t="s">
        <v>16</v>
      </c>
      <c r="B12" s="1" t="s">
        <v>12</v>
      </c>
      <c r="C12" s="1"/>
      <c r="D12" s="1"/>
      <c r="E12" s="1"/>
      <c r="F12" s="1"/>
      <c r="J12">
        <v>5</v>
      </c>
      <c r="K12">
        <v>0.39400000000000002</v>
      </c>
    </row>
    <row r="13" spans="1:11" x14ac:dyDescent="0.25">
      <c r="A13" s="1" t="s">
        <v>6</v>
      </c>
      <c r="B13" s="1" t="s">
        <v>7</v>
      </c>
      <c r="C13" s="1">
        <f>C2</f>
        <v>3.3333333333333333E-6</v>
      </c>
      <c r="D13" s="1"/>
      <c r="E13" s="1"/>
      <c r="F13" s="1"/>
      <c r="J13">
        <v>5.5</v>
      </c>
      <c r="K13">
        <v>0.40200000000000002</v>
      </c>
    </row>
    <row r="14" spans="1:11" x14ac:dyDescent="0.25">
      <c r="A14" s="1" t="s">
        <v>1</v>
      </c>
      <c r="B14" s="1"/>
      <c r="C14" s="1"/>
      <c r="D14" s="1"/>
      <c r="E14" s="1"/>
      <c r="F14" s="1"/>
      <c r="J14">
        <v>6</v>
      </c>
      <c r="K14">
        <v>0.39900000000000002</v>
      </c>
    </row>
    <row r="15" spans="1:11" x14ac:dyDescent="0.25">
      <c r="A15" s="1" t="s">
        <v>2</v>
      </c>
      <c r="B15" s="1" t="s">
        <v>3</v>
      </c>
      <c r="C15" s="1"/>
      <c r="D15" s="1"/>
      <c r="E15" s="1"/>
      <c r="F15" s="1"/>
      <c r="J15">
        <v>6.5</v>
      </c>
      <c r="K15">
        <v>0.36899999999999999</v>
      </c>
    </row>
    <row r="16" spans="1:11" x14ac:dyDescent="0.25">
      <c r="A16" s="1">
        <v>29.5</v>
      </c>
      <c r="B16" s="1" t="s">
        <v>4</v>
      </c>
      <c r="C16" s="1"/>
      <c r="D16" s="1"/>
      <c r="E16" s="1"/>
      <c r="F16" s="1"/>
      <c r="J16">
        <v>7</v>
      </c>
      <c r="K16">
        <v>0.32400000000000001</v>
      </c>
    </row>
    <row r="17" spans="1:11" x14ac:dyDescent="0.25">
      <c r="A17" s="1" t="s">
        <v>13</v>
      </c>
      <c r="B17" s="1"/>
      <c r="C17" s="1"/>
      <c r="D17" s="1"/>
      <c r="E17" s="1"/>
      <c r="F17" s="1"/>
      <c r="J17">
        <v>7.5</v>
      </c>
      <c r="K17">
        <v>0.26800000000000002</v>
      </c>
    </row>
    <row r="18" spans="1:11" x14ac:dyDescent="0.25">
      <c r="A18" s="1" t="s">
        <v>10</v>
      </c>
      <c r="B18" s="1" t="s">
        <v>9</v>
      </c>
      <c r="C18" s="1" t="s">
        <v>11</v>
      </c>
      <c r="D18" s="1" t="s">
        <v>14</v>
      </c>
      <c r="E18" s="1" t="s">
        <v>15</v>
      </c>
      <c r="F18" s="1"/>
      <c r="J18">
        <v>8</v>
      </c>
      <c r="K18">
        <v>0.217</v>
      </c>
    </row>
    <row r="19" spans="1:11" x14ac:dyDescent="0.25">
      <c r="A19" s="1">
        <v>1</v>
      </c>
      <c r="B19" s="1">
        <v>11.7</v>
      </c>
      <c r="C19" s="1">
        <f>B19/2</f>
        <v>5.85</v>
      </c>
      <c r="D19" s="1">
        <f>$C19*$C$2/($A19*SQRT($C19^2+$A$5^2))</f>
        <v>6.4839092523390584E-7</v>
      </c>
      <c r="E19" s="1">
        <f t="shared" si="1"/>
        <v>648.39092523390582</v>
      </c>
      <c r="F19" s="1"/>
      <c r="G19">
        <f>_xlfn.STDEV.S(E19:E20)/SQRT(2)</f>
        <v>0.17481410090073266</v>
      </c>
      <c r="J19">
        <v>8.5</v>
      </c>
      <c r="K19">
        <v>0.158</v>
      </c>
    </row>
    <row r="20" spans="1:11" x14ac:dyDescent="0.25">
      <c r="A20" s="1">
        <v>2</v>
      </c>
      <c r="B20" s="1">
        <v>24.9</v>
      </c>
      <c r="C20" s="1">
        <f>B20/2</f>
        <v>12.45</v>
      </c>
      <c r="D20" s="1">
        <f t="shared" ref="D20" si="2">$C20*$C$2/($A20*SQRT($C20^2+$A$5^2))</f>
        <v>6.4804129703210442E-7</v>
      </c>
      <c r="E20" s="1">
        <f t="shared" si="1"/>
        <v>648.04129703210435</v>
      </c>
      <c r="F20" s="1"/>
      <c r="J20">
        <v>9</v>
      </c>
      <c r="K20">
        <v>0.105</v>
      </c>
    </row>
    <row r="21" spans="1:11" x14ac:dyDescent="0.25">
      <c r="A21" t="s">
        <v>17</v>
      </c>
      <c r="B21" t="s">
        <v>19</v>
      </c>
      <c r="E21">
        <f>AVERAGE(E19:E20)</f>
        <v>648.21611113300514</v>
      </c>
      <c r="J21">
        <v>9.5</v>
      </c>
      <c r="K21">
        <v>5.5E-2</v>
      </c>
    </row>
    <row r="22" spans="1:11" x14ac:dyDescent="0.25">
      <c r="A22">
        <v>0</v>
      </c>
      <c r="B22">
        <v>0.222</v>
      </c>
      <c r="C22">
        <f>A22*10*PI()/180</f>
        <v>0</v>
      </c>
      <c r="D22">
        <f>B22</f>
        <v>0.222</v>
      </c>
      <c r="E22">
        <f>A22*10</f>
        <v>0</v>
      </c>
      <c r="J22">
        <v>10</v>
      </c>
      <c r="K22">
        <v>1.7000000000000001E-2</v>
      </c>
    </row>
    <row r="23" spans="1:11" x14ac:dyDescent="0.25">
      <c r="A23">
        <v>1</v>
      </c>
      <c r="B23" s="1">
        <v>0.19800000000000001</v>
      </c>
      <c r="C23">
        <f t="shared" ref="C23:C58" si="3">A23*10*PI()/180</f>
        <v>0.17453292519943295</v>
      </c>
      <c r="D23">
        <f t="shared" ref="D23:D58" si="4">B23</f>
        <v>0.19800000000000001</v>
      </c>
      <c r="E23">
        <f t="shared" ref="E23:E58" si="5">A23*10</f>
        <v>10</v>
      </c>
      <c r="J23">
        <v>10.5</v>
      </c>
      <c r="K23">
        <v>8.9999999999999993E-3</v>
      </c>
    </row>
    <row r="24" spans="1:11" x14ac:dyDescent="0.25">
      <c r="A24">
        <v>2</v>
      </c>
      <c r="B24" s="1">
        <v>0.16200000000000001</v>
      </c>
      <c r="C24">
        <f t="shared" si="3"/>
        <v>0.3490658503988659</v>
      </c>
      <c r="D24">
        <f t="shared" si="4"/>
        <v>0.16200000000000001</v>
      </c>
      <c r="E24">
        <f t="shared" si="5"/>
        <v>20</v>
      </c>
      <c r="J24">
        <v>11</v>
      </c>
      <c r="K24">
        <v>7.0000000000000001E-3</v>
      </c>
    </row>
    <row r="25" spans="1:11" x14ac:dyDescent="0.25">
      <c r="A25">
        <v>3</v>
      </c>
      <c r="B25" s="1">
        <v>0.122</v>
      </c>
      <c r="C25">
        <f t="shared" si="3"/>
        <v>0.52359877559829882</v>
      </c>
      <c r="D25">
        <f t="shared" si="4"/>
        <v>0.122</v>
      </c>
      <c r="E25">
        <f t="shared" si="5"/>
        <v>30</v>
      </c>
      <c r="J25">
        <v>11.5</v>
      </c>
      <c r="K25">
        <v>5.0000000000000001E-3</v>
      </c>
    </row>
    <row r="26" spans="1:11" x14ac:dyDescent="0.25">
      <c r="A26">
        <v>4</v>
      </c>
      <c r="B26" s="1">
        <v>8.1000000000000003E-2</v>
      </c>
      <c r="C26">
        <f t="shared" si="3"/>
        <v>0.69813170079773179</v>
      </c>
      <c r="D26">
        <f t="shared" si="4"/>
        <v>8.1000000000000003E-2</v>
      </c>
      <c r="E26">
        <f t="shared" si="5"/>
        <v>40</v>
      </c>
    </row>
    <row r="27" spans="1:11" x14ac:dyDescent="0.25">
      <c r="A27">
        <v>5</v>
      </c>
      <c r="B27" s="1">
        <v>4.7E-2</v>
      </c>
      <c r="C27">
        <f t="shared" si="3"/>
        <v>0.87266462599716477</v>
      </c>
      <c r="D27">
        <f t="shared" si="4"/>
        <v>4.7E-2</v>
      </c>
      <c r="E27">
        <f t="shared" si="5"/>
        <v>50</v>
      </c>
    </row>
    <row r="28" spans="1:11" x14ac:dyDescent="0.25">
      <c r="A28">
        <v>6</v>
      </c>
      <c r="B28" s="1">
        <v>0.02</v>
      </c>
      <c r="C28">
        <f t="shared" si="3"/>
        <v>1.0471975511965976</v>
      </c>
      <c r="D28">
        <f t="shared" si="4"/>
        <v>0.02</v>
      </c>
      <c r="E28">
        <f t="shared" si="5"/>
        <v>60</v>
      </c>
    </row>
    <row r="29" spans="1:11" x14ac:dyDescent="0.25">
      <c r="A29">
        <v>7</v>
      </c>
      <c r="B29" s="1">
        <v>4.0000000000000001E-3</v>
      </c>
      <c r="C29">
        <f t="shared" si="3"/>
        <v>1.2217304763960306</v>
      </c>
      <c r="D29">
        <f t="shared" si="4"/>
        <v>4.0000000000000001E-3</v>
      </c>
      <c r="E29">
        <f t="shared" si="5"/>
        <v>70</v>
      </c>
    </row>
    <row r="30" spans="1:11" x14ac:dyDescent="0.25">
      <c r="A30">
        <v>8</v>
      </c>
      <c r="B30" s="1">
        <v>3.0000000000000001E-3</v>
      </c>
      <c r="C30">
        <f t="shared" si="3"/>
        <v>1.3962634015954636</v>
      </c>
      <c r="D30">
        <f t="shared" si="4"/>
        <v>3.0000000000000001E-3</v>
      </c>
      <c r="E30">
        <f t="shared" si="5"/>
        <v>80</v>
      </c>
    </row>
    <row r="31" spans="1:11" x14ac:dyDescent="0.25">
      <c r="A31">
        <v>9</v>
      </c>
      <c r="B31" s="1">
        <v>1.7000000000000001E-2</v>
      </c>
      <c r="C31">
        <f t="shared" si="3"/>
        <v>1.5707963267948966</v>
      </c>
      <c r="D31">
        <f t="shared" si="4"/>
        <v>1.7000000000000001E-2</v>
      </c>
      <c r="E31">
        <f t="shared" si="5"/>
        <v>90</v>
      </c>
    </row>
    <row r="32" spans="1:11" x14ac:dyDescent="0.25">
      <c r="A32">
        <v>10</v>
      </c>
      <c r="B32" s="1">
        <v>4.2999999999999997E-2</v>
      </c>
      <c r="C32">
        <f t="shared" si="3"/>
        <v>1.7453292519943295</v>
      </c>
      <c r="D32">
        <f t="shared" si="4"/>
        <v>4.2999999999999997E-2</v>
      </c>
      <c r="E32">
        <f t="shared" si="5"/>
        <v>100</v>
      </c>
    </row>
    <row r="33" spans="1:5" x14ac:dyDescent="0.25">
      <c r="A33">
        <v>11</v>
      </c>
      <c r="B33" s="1">
        <v>7.9000000000000001E-2</v>
      </c>
      <c r="C33">
        <f t="shared" si="3"/>
        <v>1.9198621771937625</v>
      </c>
      <c r="D33">
        <f t="shared" si="4"/>
        <v>7.9000000000000001E-2</v>
      </c>
      <c r="E33">
        <f t="shared" si="5"/>
        <v>110</v>
      </c>
    </row>
    <row r="34" spans="1:5" x14ac:dyDescent="0.25">
      <c r="A34">
        <v>12</v>
      </c>
      <c r="B34" s="1">
        <v>0.11899999999999999</v>
      </c>
      <c r="C34">
        <f t="shared" si="3"/>
        <v>2.0943951023931953</v>
      </c>
      <c r="D34">
        <f t="shared" si="4"/>
        <v>0.11899999999999999</v>
      </c>
      <c r="E34">
        <f t="shared" si="5"/>
        <v>120</v>
      </c>
    </row>
    <row r="35" spans="1:5" x14ac:dyDescent="0.25">
      <c r="A35">
        <v>13</v>
      </c>
      <c r="B35" s="1">
        <v>0.158</v>
      </c>
      <c r="C35">
        <f t="shared" si="3"/>
        <v>2.2689280275926285</v>
      </c>
      <c r="D35">
        <f t="shared" si="4"/>
        <v>0.158</v>
      </c>
      <c r="E35">
        <f t="shared" si="5"/>
        <v>130</v>
      </c>
    </row>
    <row r="36" spans="1:5" x14ac:dyDescent="0.25">
      <c r="A36">
        <v>14</v>
      </c>
      <c r="B36" s="1">
        <v>0.19600000000000001</v>
      </c>
      <c r="C36">
        <f t="shared" si="3"/>
        <v>2.4434609527920612</v>
      </c>
      <c r="D36">
        <f t="shared" si="4"/>
        <v>0.19600000000000001</v>
      </c>
      <c r="E36">
        <f t="shared" si="5"/>
        <v>140</v>
      </c>
    </row>
    <row r="37" spans="1:5" x14ac:dyDescent="0.25">
      <c r="A37">
        <v>15</v>
      </c>
      <c r="B37" s="1">
        <v>0.221</v>
      </c>
      <c r="C37">
        <f t="shared" si="3"/>
        <v>2.6179938779914944</v>
      </c>
      <c r="D37">
        <f t="shared" si="4"/>
        <v>0.221</v>
      </c>
      <c r="E37">
        <f t="shared" si="5"/>
        <v>150</v>
      </c>
    </row>
    <row r="38" spans="1:5" x14ac:dyDescent="0.25">
      <c r="A38">
        <v>16</v>
      </c>
      <c r="B38" s="1">
        <v>0.23599999999999999</v>
      </c>
      <c r="C38">
        <f t="shared" si="3"/>
        <v>2.7925268031909272</v>
      </c>
      <c r="D38">
        <f t="shared" si="4"/>
        <v>0.23599999999999999</v>
      </c>
      <c r="E38">
        <f t="shared" si="5"/>
        <v>160</v>
      </c>
    </row>
    <row r="39" spans="1:5" x14ac:dyDescent="0.25">
      <c r="A39">
        <v>17</v>
      </c>
      <c r="B39" s="1">
        <v>0.23799999999999999</v>
      </c>
      <c r="C39">
        <f t="shared" si="3"/>
        <v>2.9670597283903604</v>
      </c>
      <c r="D39">
        <f t="shared" si="4"/>
        <v>0.23799999999999999</v>
      </c>
      <c r="E39">
        <f t="shared" si="5"/>
        <v>170</v>
      </c>
    </row>
    <row r="40" spans="1:5" x14ac:dyDescent="0.25">
      <c r="A40">
        <v>18</v>
      </c>
      <c r="B40" s="1">
        <v>0.224</v>
      </c>
      <c r="C40">
        <f t="shared" si="3"/>
        <v>3.1415926535897931</v>
      </c>
      <c r="D40">
        <f t="shared" si="4"/>
        <v>0.224</v>
      </c>
      <c r="E40">
        <f t="shared" si="5"/>
        <v>180</v>
      </c>
    </row>
    <row r="41" spans="1:5" x14ac:dyDescent="0.25">
      <c r="A41">
        <v>19</v>
      </c>
      <c r="B41" s="1">
        <v>0.19900000000000001</v>
      </c>
      <c r="C41">
        <f t="shared" si="3"/>
        <v>3.3161255787892263</v>
      </c>
      <c r="D41">
        <f t="shared" si="4"/>
        <v>0.19900000000000001</v>
      </c>
      <c r="E41">
        <f t="shared" si="5"/>
        <v>190</v>
      </c>
    </row>
    <row r="42" spans="1:5" x14ac:dyDescent="0.25">
      <c r="A42">
        <v>20</v>
      </c>
      <c r="B42" s="1">
        <v>0.16500000000000001</v>
      </c>
      <c r="C42">
        <f t="shared" si="3"/>
        <v>3.4906585039886591</v>
      </c>
      <c r="D42">
        <f t="shared" si="4"/>
        <v>0.16500000000000001</v>
      </c>
      <c r="E42">
        <f t="shared" si="5"/>
        <v>200</v>
      </c>
    </row>
    <row r="43" spans="1:5" x14ac:dyDescent="0.25">
      <c r="A43">
        <v>21</v>
      </c>
      <c r="B43" s="1">
        <v>0.126</v>
      </c>
      <c r="C43">
        <f t="shared" si="3"/>
        <v>3.6651914291880923</v>
      </c>
      <c r="D43">
        <f t="shared" si="4"/>
        <v>0.126</v>
      </c>
      <c r="E43">
        <f t="shared" si="5"/>
        <v>210</v>
      </c>
    </row>
    <row r="44" spans="1:5" x14ac:dyDescent="0.25">
      <c r="A44">
        <v>22</v>
      </c>
      <c r="B44" s="1">
        <v>8.5999999999999993E-2</v>
      </c>
      <c r="C44">
        <f t="shared" si="3"/>
        <v>3.839724354387525</v>
      </c>
      <c r="D44">
        <f t="shared" si="4"/>
        <v>8.5999999999999993E-2</v>
      </c>
      <c r="E44">
        <f t="shared" si="5"/>
        <v>220</v>
      </c>
    </row>
    <row r="45" spans="1:5" x14ac:dyDescent="0.25">
      <c r="A45">
        <v>23</v>
      </c>
      <c r="B45" s="1">
        <v>4.8000000000000001E-2</v>
      </c>
      <c r="C45">
        <f t="shared" si="3"/>
        <v>4.0142572795869578</v>
      </c>
      <c r="D45">
        <f t="shared" si="4"/>
        <v>4.8000000000000001E-2</v>
      </c>
      <c r="E45">
        <f t="shared" si="5"/>
        <v>230</v>
      </c>
    </row>
    <row r="46" spans="1:5" x14ac:dyDescent="0.25">
      <c r="A46">
        <v>24</v>
      </c>
      <c r="B46" s="1">
        <v>0.02</v>
      </c>
      <c r="C46">
        <f t="shared" si="3"/>
        <v>4.1887902047863905</v>
      </c>
      <c r="D46">
        <f t="shared" si="4"/>
        <v>0.02</v>
      </c>
      <c r="E46">
        <f t="shared" si="5"/>
        <v>240</v>
      </c>
    </row>
    <row r="47" spans="1:5" x14ac:dyDescent="0.25">
      <c r="A47">
        <v>25</v>
      </c>
      <c r="B47" s="1">
        <v>4.0000000000000001E-3</v>
      </c>
      <c r="C47">
        <f t="shared" si="3"/>
        <v>4.3633231299858233</v>
      </c>
      <c r="D47">
        <f t="shared" si="4"/>
        <v>4.0000000000000001E-3</v>
      </c>
      <c r="E47">
        <f t="shared" si="5"/>
        <v>250</v>
      </c>
    </row>
    <row r="48" spans="1:5" x14ac:dyDescent="0.25">
      <c r="A48">
        <v>26</v>
      </c>
      <c r="B48" s="1">
        <v>3.0000000000000001E-3</v>
      </c>
      <c r="C48">
        <f t="shared" si="3"/>
        <v>4.5378560551852569</v>
      </c>
      <c r="D48">
        <f t="shared" si="4"/>
        <v>3.0000000000000001E-3</v>
      </c>
      <c r="E48">
        <f t="shared" si="5"/>
        <v>260</v>
      </c>
    </row>
    <row r="49" spans="1:5" x14ac:dyDescent="0.25">
      <c r="A49">
        <v>27</v>
      </c>
      <c r="B49" s="1">
        <v>1.7000000000000001E-2</v>
      </c>
      <c r="C49">
        <f t="shared" si="3"/>
        <v>4.7123889803846897</v>
      </c>
      <c r="D49">
        <f t="shared" si="4"/>
        <v>1.7000000000000001E-2</v>
      </c>
      <c r="E49">
        <f t="shared" si="5"/>
        <v>270</v>
      </c>
    </row>
    <row r="50" spans="1:5" x14ac:dyDescent="0.25">
      <c r="A50">
        <v>28</v>
      </c>
      <c r="B50" s="1">
        <v>4.2999999999999997E-2</v>
      </c>
      <c r="C50">
        <f t="shared" si="3"/>
        <v>4.8869219055841224</v>
      </c>
      <c r="D50">
        <f t="shared" si="4"/>
        <v>4.2999999999999997E-2</v>
      </c>
      <c r="E50">
        <f t="shared" si="5"/>
        <v>280</v>
      </c>
    </row>
    <row r="51" spans="1:5" x14ac:dyDescent="0.25">
      <c r="A51">
        <v>29</v>
      </c>
      <c r="B51" s="1">
        <v>7.9000000000000001E-2</v>
      </c>
      <c r="C51">
        <f t="shared" si="3"/>
        <v>5.0614548307835552</v>
      </c>
      <c r="D51">
        <f t="shared" si="4"/>
        <v>7.9000000000000001E-2</v>
      </c>
      <c r="E51">
        <f t="shared" si="5"/>
        <v>290</v>
      </c>
    </row>
    <row r="52" spans="1:5" x14ac:dyDescent="0.25">
      <c r="A52">
        <v>30</v>
      </c>
      <c r="B52" s="1">
        <v>0.11899999999999999</v>
      </c>
      <c r="C52">
        <f t="shared" si="3"/>
        <v>5.2359877559829888</v>
      </c>
      <c r="D52">
        <f t="shared" si="4"/>
        <v>0.11899999999999999</v>
      </c>
      <c r="E52">
        <f t="shared" si="5"/>
        <v>300</v>
      </c>
    </row>
    <row r="53" spans="1:5" x14ac:dyDescent="0.25">
      <c r="A53">
        <v>31</v>
      </c>
      <c r="B53" s="1">
        <v>0.16200000000000001</v>
      </c>
      <c r="C53">
        <f t="shared" si="3"/>
        <v>5.4105206811824216</v>
      </c>
      <c r="D53">
        <f t="shared" si="4"/>
        <v>0.16200000000000001</v>
      </c>
      <c r="E53">
        <f t="shared" si="5"/>
        <v>310</v>
      </c>
    </row>
    <row r="54" spans="1:5" x14ac:dyDescent="0.25">
      <c r="A54">
        <v>32</v>
      </c>
      <c r="B54" s="1">
        <v>0.19900000000000001</v>
      </c>
      <c r="C54">
        <f t="shared" si="3"/>
        <v>5.5850536063818543</v>
      </c>
      <c r="D54">
        <f t="shared" si="4"/>
        <v>0.19900000000000001</v>
      </c>
      <c r="E54">
        <f t="shared" si="5"/>
        <v>320</v>
      </c>
    </row>
    <row r="55" spans="1:5" x14ac:dyDescent="0.25">
      <c r="A55">
        <v>33</v>
      </c>
      <c r="B55" s="1">
        <v>0.22500000000000001</v>
      </c>
      <c r="C55">
        <f t="shared" si="3"/>
        <v>5.7595865315812871</v>
      </c>
      <c r="D55">
        <f t="shared" si="4"/>
        <v>0.22500000000000001</v>
      </c>
      <c r="E55">
        <f t="shared" si="5"/>
        <v>330</v>
      </c>
    </row>
    <row r="56" spans="1:5" x14ac:dyDescent="0.25">
      <c r="A56">
        <v>34</v>
      </c>
      <c r="B56" s="1">
        <v>0.23899999999999999</v>
      </c>
      <c r="C56">
        <f t="shared" si="3"/>
        <v>5.9341194567807207</v>
      </c>
      <c r="D56">
        <f t="shared" si="4"/>
        <v>0.23899999999999999</v>
      </c>
      <c r="E56">
        <f t="shared" si="5"/>
        <v>340</v>
      </c>
    </row>
    <row r="57" spans="1:5" x14ac:dyDescent="0.25">
      <c r="A57">
        <v>35</v>
      </c>
      <c r="B57" s="1">
        <v>0.23799999999999999</v>
      </c>
      <c r="C57">
        <f t="shared" si="3"/>
        <v>6.1086523819801526</v>
      </c>
      <c r="D57">
        <f t="shared" si="4"/>
        <v>0.23799999999999999</v>
      </c>
      <c r="E57">
        <f t="shared" si="5"/>
        <v>350</v>
      </c>
    </row>
    <row r="58" spans="1:5" x14ac:dyDescent="0.25">
      <c r="A58">
        <v>36</v>
      </c>
      <c r="B58" s="1">
        <v>0.222</v>
      </c>
      <c r="C58">
        <f t="shared" si="3"/>
        <v>6.2831853071795862</v>
      </c>
      <c r="D58">
        <f t="shared" si="4"/>
        <v>0.222</v>
      </c>
      <c r="E58">
        <f t="shared" si="5"/>
        <v>360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Przemysław Ryś</dc:creator>
  <cp:lastModifiedBy>Przemysław Ryś</cp:lastModifiedBy>
  <dcterms:created xsi:type="dcterms:W3CDTF">2015-06-05T18:19:34Z</dcterms:created>
  <dcterms:modified xsi:type="dcterms:W3CDTF">2022-06-02T17:20:55Z</dcterms:modified>
</cp:coreProperties>
</file>