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0" documentId="8_{F29CA683-D0CB-4E23-9332-EEA89309E8B2}" xr6:coauthVersionLast="47" xr6:coauthVersionMax="47" xr10:uidLastSave="{00000000-0000-0000-0000-000000000000}"/>
  <bookViews>
    <workbookView xWindow="240" yWindow="105" windowWidth="14805" windowHeight="8010" firstSheet="5" activeTab="2" xr2:uid="{00000000-000D-0000-FFFF-FFFF00000000}"/>
  </bookViews>
  <sheets>
    <sheet name="Problem1_Cont" sheetId="1" r:id="rId1"/>
    <sheet name="Answer report to problem 1" sheetId="8" r:id="rId2"/>
    <sheet name="Sensitivity to problem 1" sheetId="9" r:id="rId3"/>
    <sheet name="Problem2" sheetId="2" r:id="rId4"/>
    <sheet name="Sensitivity Report 1" sheetId="7" state="hidden" r:id="rId5"/>
    <sheet name="Answer Report to problem 2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75" i="2" l="1" a="1"/>
  <c r="XFD1048575" i="2"/>
  <c r="XFD1048574" i="2" a="1"/>
  <c r="XFD1048574" i="2"/>
  <c r="XFD1048573" i="2" a="1"/>
  <c r="XFD1048573" i="2"/>
  <c r="XFD1048572" i="2" a="1"/>
  <c r="XFD1048572" i="2"/>
  <c r="XFD1048571" i="2" a="1"/>
  <c r="XFD1048571" i="2"/>
  <c r="XFD1048570" i="2" a="1"/>
  <c r="XFD1048570" i="2"/>
  <c r="XFD1048569" i="2" a="1"/>
  <c r="XFD1048569" i="2"/>
  <c r="XFD1048568" i="2" a="1"/>
  <c r="XFD1048568" i="2"/>
  <c r="XFD1048567" i="2" a="1"/>
  <c r="XFD1048567" i="2"/>
  <c r="XFD1048566" i="2" a="1"/>
  <c r="XFD1048566" i="2"/>
  <c r="XFD1048565" i="2" a="1"/>
  <c r="XFD1048565" i="2"/>
  <c r="XFD1048564" i="2" a="1"/>
  <c r="XFD1048564" i="2"/>
  <c r="XFD1048563" i="2" a="1"/>
  <c r="XFD1048563" i="2"/>
  <c r="XFD1048562" i="2" a="1"/>
  <c r="XFD1048562" i="2"/>
  <c r="XFD1048561" i="2" a="1"/>
  <c r="XFD1048561" i="2"/>
  <c r="XFD1048560" i="2" a="1"/>
  <c r="XFD1048560" i="2"/>
  <c r="XFD1048559" i="2" a="1"/>
  <c r="XFD1048559" i="2"/>
  <c r="XFD1048558" i="2" a="1"/>
  <c r="XFD1048558" i="2"/>
  <c r="XFD1048557" i="2" a="1"/>
  <c r="XFD1048557" i="2"/>
  <c r="XFD1048556" i="2" a="1"/>
  <c r="XFD1048556" i="2"/>
  <c r="XFD1048555" i="2" a="1"/>
  <c r="XFD1048555" i="2"/>
  <c r="XFD1048554" i="2" a="1"/>
  <c r="XFD1048554" i="2"/>
  <c r="XFD1048553" i="2" a="1"/>
  <c r="XFD1048553" i="2"/>
  <c r="XFD1048552" i="2" a="1"/>
  <c r="XFD1048552" i="2"/>
  <c r="XFD1048551" i="2" a="1"/>
  <c r="XFD1048551" i="2"/>
  <c r="XFD1048550" i="2" a="1"/>
  <c r="XFD1048550" i="2"/>
  <c r="C18" i="2"/>
  <c r="C20" i="2"/>
  <c r="C19" i="2"/>
  <c r="E19" i="1"/>
  <c r="E17" i="1"/>
  <c r="E18" i="1"/>
  <c r="E16" i="1"/>
  <c r="C15" i="1"/>
  <c r="C21" i="2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<sst xmlns="http://schemas.openxmlformats.org/spreadsheetml/2006/main" count="232" uniqueCount="115">
  <si>
    <t>x1</t>
  </si>
  <si>
    <t xml:space="preserve">Number of bread loaves </t>
  </si>
  <si>
    <t>x2</t>
  </si>
  <si>
    <t xml:space="preserve">Number of pastries </t>
  </si>
  <si>
    <t>x3</t>
  </si>
  <si>
    <t xml:space="preserve">Number of cakes </t>
  </si>
  <si>
    <t>x4</t>
  </si>
  <si>
    <t xml:space="preserve">Number of kremówki </t>
  </si>
  <si>
    <t>x5</t>
  </si>
  <si>
    <t>Number of eklerki</t>
  </si>
  <si>
    <t>Product</t>
  </si>
  <si>
    <t>Profit per unit</t>
  </si>
  <si>
    <t>Labour hours</t>
  </si>
  <si>
    <t>Oven time (hours)</t>
  </si>
  <si>
    <t>Ingredients</t>
  </si>
  <si>
    <t>How much to produce?</t>
  </si>
  <si>
    <t>&gt;20</t>
  </si>
  <si>
    <t>&lt;150</t>
  </si>
  <si>
    <t xml:space="preserve"> </t>
  </si>
  <si>
    <t>Profit =</t>
  </si>
  <si>
    <t>LHS</t>
  </si>
  <si>
    <t>RHS</t>
  </si>
  <si>
    <t>labour hours</t>
  </si>
  <si>
    <t>&lt;</t>
  </si>
  <si>
    <t>oven time</t>
  </si>
  <si>
    <t xml:space="preserve">ingredients </t>
  </si>
  <si>
    <t>sum of products</t>
  </si>
  <si>
    <t>&gt;</t>
  </si>
  <si>
    <t>-</t>
  </si>
  <si>
    <t>Microsoft Excel Answer Report</t>
  </si>
  <si>
    <t>Worksheet: Sheet1</t>
  </si>
  <si>
    <t>Report Created:Mon Dec 16 2024 15:50:22 GMT+0100 (Central European Standard Time)</t>
  </si>
  <si>
    <t>Result: Solver found a solution.  All constraints and optimality conditions are satisfied.</t>
  </si>
  <si>
    <t>Engine: Standard LP/Quadratic</t>
  </si>
  <si>
    <t>Solution Time: 2 milliseconds</t>
  </si>
  <si>
    <t>Iterations: 2</t>
  </si>
  <si>
    <t>Subproblems: 0</t>
  </si>
  <si>
    <t>Incumbent Solutions: 0</t>
  </si>
  <si>
    <t>Objective Cell (Max)</t>
  </si>
  <si>
    <t>Cell</t>
  </si>
  <si>
    <t>Original Value</t>
  </si>
  <si>
    <t>Final Value</t>
  </si>
  <si>
    <t>Sheet1'!$C$15</t>
  </si>
  <si>
    <t>Decision Variable Cells</t>
  </si>
  <si>
    <t>$C$12</t>
  </si>
  <si>
    <t>$D$12</t>
  </si>
  <si>
    <t>$E$12</t>
  </si>
  <si>
    <t>$F$12</t>
  </si>
  <si>
    <t>$G$12</t>
  </si>
  <si>
    <t>Constraints</t>
  </si>
  <si>
    <t>Lower Bound</t>
  </si>
  <si>
    <t>Upper Bound</t>
  </si>
  <si>
    <t>Slack</t>
  </si>
  <si>
    <t>$E$16</t>
  </si>
  <si>
    <t>$E$17</t>
  </si>
  <si>
    <t>$E$18</t>
  </si>
  <si>
    <t>$E$19</t>
  </si>
  <si>
    <t>Microsoft Excel Sensitivity Report</t>
  </si>
  <si>
    <t>Final</t>
  </si>
  <si>
    <t>Reduced</t>
  </si>
  <si>
    <t>Maximum</t>
  </si>
  <si>
    <t>Minimum</t>
  </si>
  <si>
    <t>Value</t>
  </si>
  <si>
    <t>Cost</t>
  </si>
  <si>
    <t>Objective Coefficient</t>
  </si>
  <si>
    <t>Shadow</t>
  </si>
  <si>
    <t>Constraint</t>
  </si>
  <si>
    <t>Allowable</t>
  </si>
  <si>
    <t>Price</t>
  </si>
  <si>
    <t>R.H.Side</t>
  </si>
  <si>
    <t>Increase</t>
  </si>
  <si>
    <t>Decrease</t>
  </si>
  <si>
    <r>
      <rPr>
        <b/>
        <sz val="12"/>
        <color rgb="FF000000"/>
        <rFont val="Aptos"/>
      </rPr>
      <t>Decision Variables</t>
    </r>
    <r>
      <rPr>
        <sz val="12"/>
        <color rgb="FF000000"/>
        <rFont val="Aptos"/>
      </rPr>
      <t> </t>
    </r>
  </si>
  <si>
    <r>
      <t>Efficiency Contributions</t>
    </r>
    <r>
      <rPr>
        <sz val="12"/>
        <color rgb="FF000000"/>
        <rFont val="WordVisiCarriageReturn_MSFontSe"/>
        <charset val="1"/>
      </rPr>
      <t> </t>
    </r>
  </si>
  <si>
    <r>
      <t>Budget Constraint</t>
    </r>
    <r>
      <rPr>
        <sz val="12"/>
        <color rgb="FF000000"/>
        <rFont val="Aptos"/>
        <charset val="1"/>
      </rPr>
      <t> </t>
    </r>
  </si>
  <si>
    <t>Whether to invest in marketing (1 = yes, 0 = no)</t>
  </si>
  <si>
    <t>Investment</t>
  </si>
  <si>
    <t>Roi (in thousands of dollars)</t>
  </si>
  <si>
    <t>Cost (in thousands of dollars)</t>
  </si>
  <si>
    <t>Whether to invest in new ovens and technology (1 = yes, 0 = no)</t>
  </si>
  <si>
    <t>Marketing (x1)</t>
  </si>
  <si>
    <t>Budget (in thousands of dollars)</t>
  </si>
  <si>
    <t>Whether to invest in employee training (1 = yes, 0 = no)</t>
  </si>
  <si>
    <t>New ovens and technology (x2)</t>
  </si>
  <si>
    <t>Whether to invest in minor renovations (1 = yes, 0 = no)</t>
  </si>
  <si>
    <t>Employee training(x3)</t>
  </si>
  <si>
    <t>Whether to invest in developing new product lines (1 = yes, 0 = no)</t>
  </si>
  <si>
    <t>Minor renovations(x4)</t>
  </si>
  <si>
    <t>x6</t>
  </si>
  <si>
    <t>Whether to invest in expanding the franchise model (1 = yes, 0 = no)</t>
  </si>
  <si>
    <t>Developing new product lines(x5)</t>
  </si>
  <si>
    <t>Expanding the franchise model(x6)</t>
  </si>
  <si>
    <t>x3 = 1</t>
  </si>
  <si>
    <t>x2 + x5 + x6 ≥ 2 </t>
  </si>
  <si>
    <t>50x1 + 150x2 + 100x3 + 50x4 + 120x5 + 180x6 ≤ 450</t>
  </si>
  <si>
    <t>(yes - 1, no - 0)</t>
  </si>
  <si>
    <t>x1, x2, x3, x4, x5, x6 ∈ {0, 1} </t>
  </si>
  <si>
    <t>Sum of x2,x5,x6</t>
  </si>
  <si>
    <t>Money spend</t>
  </si>
  <si>
    <t>Income</t>
  </si>
  <si>
    <t>Profit</t>
  </si>
  <si>
    <t>Report Created:Mon Dec 16 2024 15:49:48 GMT+0100 (Central European Standard Time)</t>
  </si>
  <si>
    <t>Worksheet: Second problem</t>
  </si>
  <si>
    <t>Report Created:Mon Dec 16 2024 22:05:07 GMT+0100 (czas środkowoeuropejski standardowy)</t>
  </si>
  <si>
    <t>Solution Time: 10 milliseconds</t>
  </si>
  <si>
    <t>Iterations: 0</t>
  </si>
  <si>
    <t>Second problem'!$C$21</t>
  </si>
  <si>
    <t>$C$14</t>
  </si>
  <si>
    <t>$D$14</t>
  </si>
  <si>
    <t>$E$14</t>
  </si>
  <si>
    <t>$F$14</t>
  </si>
  <si>
    <t>$G$14</t>
  </si>
  <si>
    <t>$H$14</t>
  </si>
  <si>
    <t>$C$18</t>
  </si>
  <si>
    <t>$C$19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</si>
</sst>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  <font>
      <sz val="10"/>
      <color rgb="FF000000"/>
      <name val="Aptos Narrow"/>
      <scheme val="minor"/>
    </font>
    <font>
      <sz val="12"/>
      <color theme="1"/>
      <name val="Aptos"/>
      <charset val="1"/>
    </font>
    <font>
      <sz val="10"/>
      <color theme="1"/>
      <name val="Aptos Narrow"/>
      <family val="2"/>
      <scheme val="minor"/>
    </font>
    <font>
      <sz val="10"/>
      <color theme="1"/>
      <name val="Aptos"/>
      <charset val="1"/>
    </font>
    <font>
      <u/>
      <sz val="11"/>
      <color theme="10"/>
      <name val="Aptos Narrow"/>
      <family val="2"/>
      <scheme val="minor"/>
    </font>
    <font>
      <sz val="12"/>
      <color rgb="FF000000"/>
      <name val="Aptos"/>
      <charset val="1"/>
    </font>
    <font>
      <b/>
      <sz val="12"/>
      <color rgb="FF000000"/>
      <name val="Aptos"/>
      <charset val="1"/>
    </font>
    <font>
      <b/>
      <sz val="12"/>
      <color rgb="FF000000"/>
      <name val="Aptos"/>
    </font>
    <font>
      <sz val="12"/>
      <color rgb="FF000000"/>
      <name val="Aptos"/>
    </font>
    <font>
      <sz val="12"/>
      <color rgb="FF000000"/>
      <name val="WordVisiCarriageReturn_MSFontSe"/>
      <charset val="1"/>
    </font>
    <font>
      <b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1" xfId="0" applyFont="1" applyBorder="1"/>
    <xf numFmtId="0" fontId="3" fillId="0" borderId="1" xfId="0" quotePrefix="1" applyFont="1" applyBorder="1"/>
    <xf numFmtId="0" fontId="3" fillId="0" borderId="2" xfId="0" applyFont="1" applyBorder="1"/>
    <xf numFmtId="0" fontId="3" fillId="0" borderId="0" xfId="0" applyFont="1"/>
    <xf numFmtId="0" fontId="4" fillId="0" borderId="0" xfId="0" applyFont="1"/>
    <xf numFmtId="0" fontId="7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6" fillId="4" borderId="0" xfId="0" applyFont="1" applyFill="1"/>
    <xf numFmtId="0" fontId="0" fillId="14" borderId="0" xfId="0" applyFill="1"/>
    <xf numFmtId="0" fontId="6" fillId="14" borderId="0" xfId="0" applyFont="1" applyFill="1"/>
    <xf numFmtId="0" fontId="0" fillId="15" borderId="3" xfId="0" applyFill="1" applyBorder="1"/>
    <xf numFmtId="0" fontId="17" fillId="3" borderId="3" xfId="0" applyFont="1" applyFill="1" applyBorder="1"/>
    <xf numFmtId="0" fontId="9" fillId="0" borderId="0" xfId="1"/>
    <xf numFmtId="0" fontId="11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119099E-0DA7-44C1-8510-5F7A13DFC050}">
  <we:reference id="1e10eb66-9ba2-46e3-84ee-57e2a49831f0" version="3.0.0.1" store="excatalog" storeType="excatalog"/>
  <we:alternateReferences>
    <we:reference id="WA104100404" version="3.0.0.1" store="pl-PL" storeType="omex"/>
  </we:alternateReferences>
  <we:properties>
    <we:property name="UniqueID" value="&quot;202411151734285479445&quot;"/>
    <we:property name="OxM7" value="&quot;&quot;"/>
    <we:property name="Jxk0BhNZbx4LGw==" value="&quot;UDJ1UlI=&quot;"/>
    <we:property name="Jxk0BhNZbwcIA14DBTYmPQ==" value="&quot;UDJ1UlVSahZNQAU=&quot;"/>
    <we:property name="Jxk0BhNZbyIGHUEHFQUtOyQ=" value="&quot;Qg==&quot;"/>
    <we:property name="Jxk0BhNZbyIGHUEHFQUvJjpF" value="&quot;UDR1UlE=&quot;"/>
    <we:property name="Jxk0BhNZbyIGHUEHFQUxKyVF" value="&quot;VE1sQw==&quot;"/>
    <we:property name="Jxk0BhNZbyIGHUEHFQUxJjpF" value="&quot;UDd1UlE=&quot;"/>
    <we:property name="Jxk0BhNZbyIGHUEHFQUvJjpG" value="&quot;UDR1UlA=&quot;"/>
    <we:property name="Jxk0BhNZbyIGHUEHFQUxKyVG" value="&quot;VE1sQw==&quot;"/>
    <we:property name="Jxk0BhNZbyIGHUEHFQUxJjpG" value="&quot;UDd1UlA=&quot;"/>
    <we:property name="Jxk0BhNZbyIGHUEHFQUvJjpH" value="&quot;UDR1Ul8=&quot;"/>
    <we:property name="Jxk0BhNZbyIGHUEHFQUxKyVH" value="&quot;VE1sQw==&quot;"/>
    <we:property name="Jxk0BhNZbyIGHUEHFQUxJjpH" value="&quot;UDd1Ul8=&quot;"/>
    <we:property name="Jxk0BhNZbyIGHUEHFQUvJjpA" value="&quot;UDJ1UlVSahZNQAU=&quot;"/>
    <we:property name="Jxk0BhNZbyIGHUEHFQUxKyVA" value="&quot;VE9sQw==&quot;"/>
    <we:property name="Jxk0BhNZbyIGHUEHFQUxJjpA" value="&quot;RkE=&quot;"/>
    <we:property name="Jxk0BhNZbyIGHUEHFQUvJjpB" value="&quot;UDR1Ul4=&quot;"/>
    <we:property name="Jxk0BhNZbyIGHUEHFQUxKyVB" value="&quot;VE9sQw==&quot;"/>
    <we:property name="Jxk0BhNZbyIGHUEHFQUxJjpB" value="&quot;UDd1Ul4=&quot;"/>
    <we:property name="Bx49FQIaETQHFg==" value="&quot;MyMW&quot;"/>
    <we:property name="Bx49FQIaET8MFg==" value="&quot;RQ==&quot;"/>
    <we:property name="Jxk0BhNZbyIGHUEHFQUvJjpC" value="&quot;UDJ1UlVSahZNQAU=&quot;"/>
    <we:property name="Jxk0BhNZbyIGHUEHFQUxKyVC" value="&quot;VE1sQw==&quot;"/>
    <we:property name="Jxk0BhNZbyIGHUEHFQUxJjpC" value="&quot;RURh&quot;"/>
    <we:property name="Jxk0BhNZbyIGHUEHFQUmIC4=" value="&quot;OCE=&quot;"/>
    <we:property name="Jxk0BhNZbxwICXoLCQ==" value="&quot;RQ==&quot;"/>
    <we:property name="JxQyDAkMbiEbHlUOAjdiASse" value="&quot;UDJ1UVY=&quot;"/>
    <we:property name="JxQyDAkMbiEbHlUOAjdiAygMPDgN" value="&quot;RQ==&quot;"/>
    <we:property name="JxQyDAkMbiEbHlUOAjdiGCgGGDABCw09" value="&quot;UDJ1UlNSahlNQAM=&quot;"/>
    <we:property name="JxQyDAkMbiEbHlUOAjdiGCgGGDABCw09YA==" value="&quot;&quot;"/>
    <we:property name="JxQyDAkMbiEbHlUOAjdiGCgGGDABCw09Yw==" value="&quot;&quot;"/>
    <we:property name="JxQyDAkMbiEbHlUOAjdiGCgGGDABCw09Yg==" value="&quot;&quot;"/>
    <we:property name="JxQyDAkMbiEbHlUOAjdiGCgGGDABCw09ZQ==" value="&quot;&quot;"/>
    <we:property name="JxQyDAkMbiEbHlUOAjdiGCgGGDABCw09ZA==" value="&quot;&quot;"/>
    <we:property name="JxQyDAkMbiEbHlUOAjdiPSYYBzQROAY7PA==" value="&quot;QA==&quot;"/>
    <we:property name="JxQyDAkMbiEbHlUOAjdiPSYYBzQROAQmIlg=" value="&quot;UDR1UlM=&quot;"/>
    <we:property name="JxQyDAkMbiEbHlUOAjdiPSYYBzQROBorPVg=" value="&quot;VExx&quot;"/>
    <we:property name="JxQyDAkMbiEbHlUOAjdiPSYYBzQROBomIlg=" value="&quot;RQ==&quot;"/>
    <we:property name="JxQyDAkMbiEbHlUOAjdiPSYYBzQROAQmIls=" value="&quot;UDJ1Ul8=&quot;"/>
    <we:property name="JxQyDAkMbiEbHlUOAjdiPSYYBzQROBorPVs=" value="&quot;VE9sQw==&quot;"/>
    <we:property name="JxQyDAkMbiEbHlUOAjdiPSYYBzQROBomIls=" value="&quot;Rg==&quot;"/>
    <we:property name="JxQyDAkMbiEbHlUOAjdiPSYYBzQROAQmIlo=" value="&quot;UDJ1Ul4=&quot;"/>
    <we:property name="JxQyDAkMbiEbHlUOAjdiPSYYBzQROBorPVo=" value="&quot;VE1sQw==&quot;"/>
    <we:property name="JxQyDAkMbiEbHlUOAjdiPSYYBzQROBomIlo=" value="&quot;QERh&quot;"/>
    <we:property name="JxQyDAkMbiEbHlUOAjdiPSYYBzQROAQmIl0=" value="&quot;UDJ1UlNSahlNQAM=&quot;"/>
    <we:property name="JxQyDAkMbiEbHlUOAjdiPSYYBzQROBorPV0=" value="&quot;VExxAQ4GLyMQ&quot;"/>
    <we:property name="JxQyDAkMbiEbHlUOAjdiPSYYBzQROBomIl0=" value="&quot;&quot;"/>
    <we:property name="JxQyDAkMbiEbHlUOAjdiPSYYBzQROAQmIlw=" value="&quot;&quot;"/>
    <we:property name="JxQyDAkMbiEbHlUOAjdiPSYYBzQROBorPVw=" value="&quot;VE1sQw==&quot;"/>
    <we:property name="JxQyDAkMbiEbHlUOAjdiPSYYBzQROBomIlw=" value="&quot;&quot;"/>
    <we:property name="JxQyDAkMbiEbHlUOAjdiPSYYBzQROAQmIl8=" value="&quot;&quot;"/>
    <we:property name="JxQyDAkMbiEbHlUOAjdiPSYYBzQROBorPV8=" value="&quot;VE1sQw==&quot;"/>
    <we:property name="JxQyDAkMbiEbHlUOAjdiPSYYBzQROBomIl8=" value="&quot;&quot;"/>
    <we:property name="JxQyDAkMbiEbHlUOAjdiPSYYBzQROAQmIl4=" value="&quot;&quot;"/>
    <we:property name="JxQyDAkMbiEbHlUOAjdiPSYYBzQROBorPV4=" value="&quot;VE1sQw==&quot;"/>
    <we:property name="JxQyDAkMbiEbHlUOAjdiPSYYBzQROBomIl4=" value="&quot;&quot;"/>
    <we:property name="JxQyDAkMbiEbHlUOAjdiPSYYBzQROAQmIlE=" value="&quot;&quot;"/>
    <we:property name="JxQyDAkMbiEbHlUOAjdiPSYYBzQROBorPVE=" value="&quot;VE1sQw==&quot;"/>
    <we:property name="JxQyDAkMbiEbHlUOAjdiPSYYBzQROBomIlE=" value="&quot;&quot;"/>
    <we:property name="JxQyDAkMbiEbHlUOAjdiPSYYBzQROAQmIlA=" value="&quot;&quot;"/>
    <we:property name="JxQyDAkMbiEbHlUOAjdiPSYYBzQROBorPVA=" value="&quot;VE1sQw==&quot;"/>
    <we:property name="JxQyDAkMbiEbHlUOAjdiPSYYBzQROBomIlA=" value="&quot;&quot;"/>
    <we:property name="JxQyDAkMbiEbHlUOAjdiGCgGGDABCw09Zw==" value="&quot;&quot;"/>
    <we:property name="JxQyDAkMbiEbHlUOAjdiGCgGGDABCw09Zg==" value="&quot;&quot;"/>
    <we:property name="JxQyDAkMbiEbHlUOAjdiGCgGGDABCw09aQ==" value="&quot;&quot;"/>
    <we:property name="JxQyDAkMbiEbHlUOAjdiGCgGGDABCw09aA==" value="&quot;&quot;"/>
    <we:property name="JxQyDAkMbiEbHlUOAjdiGCgGGDABCw09YFk=" value="&quot;&quot;"/>
    <we:property name="JxQyDAkMbiEbHlUOAjdiPSYYBzQROAQmIlhB" value="&quot;&quot;"/>
    <we:property name="JxQyDAkMbiEbHlUOAjdiPSYYBzQROBorPVhB" value="&quot;VE1sQw==&quot;"/>
    <we:property name="JxQyDAkMbiEbHlUOAjdiPSYYBzQROBomIlhB" value="&quot;&quot;"/>
    <we:property name="JxQyDAkMbiEbHlUOAjdiPSYYBzQROAQmIlhA" value="&quot;&quot;"/>
    <we:property name="JxQyDAkMbiEbHlUOAjdiPSYYBzQROBorPVhA" value="&quot;VE1sQw==&quot;"/>
    <we:property name="JxQyDAkMbiEbHlUOAjdiPSYYBzQROBomIlhA" value="&quot;&quot;"/>
    <we:property name="JxQyDAkMbiEbHlUOAjdiPSYYBzQROAQmIlhD" value="&quot;&quot;"/>
    <we:property name="JxQyDAkMbiEbHlUOAjdiPSYYBzQROBorPVhD" value="&quot;VE1sQw==&quot;"/>
    <we:property name="JxQyDAkMbiEbHlUOAjdiPSYYBzQROBomIlhD" value="&quot;&quot;"/>
    <we:property name="JxQyDAkMbiEbHlUOAjdiPSYYBzQROAQmIlhC" value="&quot;&quot;"/>
    <we:property name="JxQyDAkMbiEbHlUOAjdiPSYYBzQROBorPVhC" value="&quot;VE1sQw==&quot;"/>
    <we:property name="JxQyDAkMbiEbHlUOAjdiPSYYBzQROBomIlhC" value="&quot;&quot;"/>
    <we:property name="JxQyDAkMbiEbHlUOAjdiPSYYBzQROAQmIlhF" value="&quot;&quot;"/>
    <we:property name="JxQyDAkMbiEbHlUOAjdiPSYYBzQROBorPVhF" value="&quot;VE1sQw==&quot;"/>
    <we:property name="JxQyDAkMbiEbHlUOAjdiPSYYBzQROBomIlhF" value="&quot;&quot;"/>
    <we:property name="JxQyDAkMbiEbHlUOAjdiPSYYBzQROAQmIlhE" value="&quot;&quot;"/>
    <we:property name="JxQyDAkMbiEbHlUOAjdiPSYYBzQROBorPVhE" value="&quot;VE1sQw==&quot;"/>
    <we:property name="JxQyDAkMbiEbHlUOAjdiPSYYBzQROBomIlhE" value="&quot;&quot;"/>
    <we:property name="JxQyDAkMbiEbHlUOAjdiPSYYBzQROAQmIlhH" value="&quot;&quot;"/>
    <we:property name="JxQyDAkMbiEbHlUOAjdiPSYYBzQROBorPVhH" value="&quot;VE1sQw==&quot;"/>
    <we:property name="JxQyDAkMbiEbHlUOAjdiPSYYBzQROBomIlhH" value="&quot;&quot;"/>
    <we:property name="JxQyDAkMbiEbHlUOAjdiPSYYBzQROAQmIlhG" value="&quot;&quot;"/>
    <we:property name="JxQyDAkMbiEbHlUOAjdiPSYYBzQROBorPVhG" value="&quot;VE1sQw==&quot;"/>
    <we:property name="JxQyDAkMbiEbHlUOAjdiPSYYBzQROBomIlhG" value="&quot;&quot;"/>
    <we:property name="JxQyDAkMbiEbHlUOAjdiPSYYBzQROAQmIlhJ" value="&quot;&quot;"/>
    <we:property name="JxQyDAkMbiEbHlUOAjdiPSYYBzQROBorPVhJ" value="&quot;VE1sQw==&quot;"/>
    <we:property name="JxQyDAkMbiEbHlUOAjdiPSYYBzQROBomIlhJ" value="&quot;&quot;"/>
    <we:property name="JxQyDAkMbiEbHlUOAjdiGCgGGDABCw09YFg=" value="&quot;&quot;"/>
    <we:property name="JxQyDAkMbiEbHlUOAjdiPSYYBzQROAQmIlhI" value="&quot;&quot;"/>
    <we:property name="JxQyDAkMbiEbHlUOAjdiPSYYBzQROBorPVhI" value="&quot;VE1sQw==&quot;"/>
    <we:property name="JxQyDAkMbiEbHlUOAjdiPSYYBzQROBomIlhI" value="&quot;&quot;"/>
    <we:property name="JxQyDAkMbiEbHlUOAjdiGCgGGDABCw09YQ==" value="&quot;&quot;"/>
    <we:property name="JxQyDAkMbiEbHlUOAjdiPSYYBzQROA0gNg==" value="&quot;OCE=&quot;"/>
    <we:property name="Jxk0BhNZbyIGHUEHFQUvJjpD" value="&quot;UDR1UlE=&quot;"/>
    <we:property name="Jxk0BhNZbyIGHUEHFQUxKyVD" value="&quot;VE1sQw==&quot;"/>
    <we:property name="Jxk0BhNZbyIGHUEHFQUxJjpD" value="&quot;UDd1UlE=&quot;"/>
    <we:property name="JAM+AQsNI2A2MlgME3sOLzE5GD8=" value="&quot;RQ==&quot;"/>
    <we:property name="JAM+AQsNI2A2MlgME3sMLCM=" value="&quot;UDJ1UlI=&quot;"/>
    <we:property name="JAM+AQsNI2A2MlgME3sVLzsdEDMPAhs=" value="&quot;UDJ1UlVSahZNQAU=&quot;"/>
    <we:property name="JAM+AQsNI2A2MlgME3swISUCFCM8CR0j" value="&quot;Qg==&quot;"/>
    <we:property name="JAM+AQsNI2A2MlgME3swISUCFCM8CwA9YA==" value="&quot;UDR1UlE=&quot;"/>
    <we:property name="JAM+AQsNI2A2MlgME3swISUCFCM8FQ0iYA==" value="&quot;VE1sQw==&quot;"/>
    <we:property name="JAM+AQsNI2A2MlgME3swISUCFCM8FQA9YA==" value="&quot;UDd1UlE=&quot;"/>
    <we:property name="JAM+AQsNI2A2MlgME3swISUCFCM8CwA9Yw==" value="&quot;UDR1UlA=&quot;"/>
    <we:property name="JAM+AQsNI2A2MlgME3swISUCFCM8FQ0iYw==" value="&quot;VE1sQw==&quot;"/>
    <we:property name="JAM+AQsNI2A2MlgME3swISUCFCM8FQA9Yw==" value="&quot;UDd1UlA=&quot;"/>
    <we:property name="JAM+AQsNI2A2MlgME3swISUCFCM8CwA9Yg==" value="&quot;UDR1Ul8=&quot;"/>
    <we:property name="JAM+AQsNI2A2MlgME3swISUCFCM8FQ0iYg==" value="&quot;VE1sQw==&quot;"/>
    <we:property name="JAM+AQsNI2A2MlgME3swISUCFCM8FQA9Yg==" value="&quot;UDd1Ul8=&quot;"/>
    <we:property name="JAM+AQsNI2A2MlgME3swISUCFCM8CwA9ZQ==" value="&quot;UDR1Ul4=&quot;"/>
    <we:property name="JAM+AQsNI2A2MlgME3swISUCFCM8FQ0iZQ==" value="&quot;VE9sQw==&quot;"/>
    <we:property name="JAM+AQsNI2A2MlgME3swISUCFCM8FQA9ZQ==" value="&quot;UDd1Ul4=&quot;"/>
    <we:property name="JAM+AQsNI2A2MlgME3swISUCFCM8CwA9ZA==" value="&quot;UDJ1UlVSahZNQAU=&quot;"/>
    <we:property name="JAM+AQsNI2A2MlgME3swISUCFCM8FQ0iZA==" value="&quot;VE1sQw==&quot;"/>
    <we:property name="JAM+AQsNI2A2MlgME3swISUCFCM8FQA9ZA==" value="&quot;RURh&quot;"/>
    <we:property name="JAM+AQsNI2A2MlgME3swISUCFCM8AgYp" value="&quot;OCE=&quot;"/>
    <we:property name="JAM+AQsNI2A2MlgME3swISUCFCM8CwA9Zw==" value="&quot;UDJ1UlVSahZNQAU=&quot;"/>
    <we:property name="JAM+AQsNI2A2MlgME3swISUCFCM8FQ0iZw==" value="&quot;VE9sQw==&quot;"/>
    <we:property name="JAM+AQsNI2A2MlgME3swISUCFCM8FQA9Zw==" value="&quot;RkE=&quot;"/>
    <we:property name="JxQyDAkMbiEbHlUOAjdiPSYYBzQROAYrNg==" value="&quot;RQ==&quot;"/>
    <we:property name="JAM+AQsNI2A2MlgME3swISUCFCM8CQ0p" value="&quot;RQ==&quot;"/>
    <we:property name="JxQ/EA4cJycABU5TRiksIj8RAw4GCQ8=" value="&quot;MyMW&quot;"/>
    <we:property name="JxQ/EA4cJycABU5TRhciNgQdHw==" value="&quot;RQ==&quot;"/>
    <we:property name="JxQ/EA4cJycABU5TRhUhJA==" value="&quot;&quot;"/>
    <we:property name="JxQ/EA4cJycABU5TRiksIj8RAw4NAg8=" value="&quot;RQ==&quot;"/>
    <we:property name="JxQ/EA4cJycABU5TRiksIj8RAw4TFQ0=" value="&quot;RF9hU1dYfmA=&quot;"/>
    <we:property name="JxQ/EA4cJycABU5TRiksIj8RAw4QBAQ=" value="&quot;RQ==&quot;"/>
    <we:property name="JxQ/EA4cJycABU5TRiksIj8RAw4RCxA=" value="&quot;RA==&quot;"/>
    <we:property name="JxQ/EA4cJycABU5TRiksIj8RAw4XCAQ=" value="&quot;RF9hUg==&quot;"/>
    <we:property name="JxQ/EA4cJycABU5TRiksIj8RAw4AEQ8=" value="&quot;RF9hU1dZ&quot;"/>
    <we:property name="JxQ/EA4cJycABU5TRiksIj8RAw4OFAQ=" value="&quot;RA==&quot;"/>
    <we:property name="JxQ/EA4cJycABU5TRiksIj8RAw4QFBI=" value="&quot;RUFh&quot;"/>
    <we:property name="JxQ/EA4cJycABU5TRiksIj8RAw4RFAw=" value="&quot;RA==&quot;"/>
    <we:property name="JxQ/EA4cJycABU5TRiksIj8RAw4OFRw=" value="&quot;RF9hVFI=&quot;"/>
    <we:property name="JxQ/EA4cJycABU5TRiksIj8RAw4OCQE=" value="&quot;R0E=&quot;"/>
    <we:property name="JxQ/EA4cJycABU5TRiksIj8RAw4RBR4=" value="&quot;RQ==&quot;"/>
    <we:property name="JxQ/EA4cJycABU5TRiksIj8RAw4NExo=" value="&quot;Rg==&quot;"/>
    <we:property name="JxQ/EA4cJycABU5TRiksIj8RAw4CBAs=" value="&quot;RF9hU1Y=&quot;"/>
    <we:property name="JxQ/EA4cJycABU5TRiksIj8RAw4RAhs=" value="&quot;QQ==&quot;"/>
    <we:property name="JxQ/EA4cJycABU5TRiksIj8RAw4CFRs=" value="&quot;RQ==&quot;"/>
    <we:property name="JxQ/EA4cJycABU5TRiksIj8RAw4QEwk=" value="&quot;RA==&quot;"/>
    <we:property name="JxQ/EA4cJycABU5TRiksIj8RAw4OAhw=" value="&quot;Rg==&quot;"/>
    <we:property name="JxQ/EA4cJycABU5TRiksIj8RAw4QCAs=" value="&quot;RA==&quot;"/>
    <we:property name="JxQ/EA4cJycABU5TRiksIj8RAw4PFxw=" value="&quot;RA==&quot;"/>
    <we:property name="JxQ/EA4cJycABU5TRiksIj8RAw4PFxg=" value="&quot;RA==&quot;"/>
    <we:property name="JxQ/EA4cJycABU5TRiksIj8RAw4EBhg=" value="&quot;RF9hU1dYfmA=&quot;"/>
    <we:property name="JxQ/EA4cJycABU5TRiksIj8RAw4KFxs=" value="&quot;RF9oWg==&quot;"/>
    <we:property name="JxQ/EA4cJycABU5TRiksIj8RAw4FAgk=" value="&quot;RF9hU1dYfmA=&quot;"/>
    <we:property name="JxQ/EA4cJycABU5TRiksIj8RAw4KFwE=" value="&quot;RQ==&quot;"/>
    <we:property name="JxQ/EA4cJycABU5TRiksIj8RAw4KFww=" value="&quot;Rw==&quot;"/>
    <we:property name="NR8iFAIaf3AaHlsUAigcKycT" value="&quot;OCE=&quot;"/>
    <we:property name="NR8iFAIaf3AkEE8vDjQ=" value="&quot;RQ==&quot;"/>
    <we:property name="NR8iFAIaf3AmE10=" value="&quot;&quot;"/>
    <we:property name="NR8iFAIaf3AaHlsUAigcICwT" value="&quot;RQ==&quot;"/>
    <we:property name="NR8iFAIaf3AaHlsUAigcPjsR" value="&quot;RF9hU1dYfmA=&quot;"/>
    <we:property name="NR8iFAIaf3AaHlsUAigcPSoY" value="&quot;RQ==&quot;"/>
    <we:property name="NR8iFAIaf3AaHlsUAigcPCUM" value="&quot;RA==&quot;"/>
    <we:property name="NR8iFAIaf3AaHlsUAigcOiYY" value="&quot;RF9hUg==&quot;"/>
    <we:property name="NR8iFAIaf3AaHlsUAigcLT8T" value="&quot;RF9hU1dZ&quot;"/>
    <we:property name="NR8iFAIaf3AaHlsUAigcIzoY" value="&quot;RA==&quot;"/>
    <we:property name="NR8iFAIaf3AaHlsUAigcPToO" value="&quot;RUFh&quot;"/>
    <we:property name="NR8iFAIaf3AaHlsUAigcPDoQ" value="&quot;RA==&quot;"/>
    <we:property name="NR8iFAIaf3AaHlsUAigcIzsA" value="&quot;RF9hVFI=&quot;"/>
    <we:property name="NR8iFAIaf3AaHlsUAigcIycd" value="&quot;R0E=&quot;"/>
    <we:property name="NR8iFAIaf3AaHlsUAigcPCsC" value="&quot;RQ==&quot;"/>
    <we:property name="NR8iFAIaf3AaHlsUAigcID0G" value="&quot;Rg==&quot;"/>
    <we:property name="NR8iFAIaf3AaHlsUAigcLyoX" value="&quot;RF9hU1Y=&quot;"/>
    <we:property name="NR8iFAIaf3AaHlsUAigcPCwH" value="&quot;QQ==&quot;"/>
    <we:property name="NR8iFAIaf3AaHlsUAigcLzsH" value="&quot;RQ==&quot;"/>
    <we:property name="NR8iFAIaf3AaHlsUAigcPT0V" value="&quot;RA==&quot;"/>
    <we:property name="NR8iFAIaf3AaHlsUAigcIywA" value="&quot;Rg==&quot;"/>
    <we:property name="NR8iFAIaf3AaHlsUAigcPSYX" value="&quot;RA==&quot;"/>
    <we:property name="NR8iFAIaf3AaHlsUAigcIjkA" value="&quot;RA==&quot;"/>
    <we:property name="NR8iFAIaf3AaHlsUAigcIjkE" value="&quot;RA==&quot;"/>
    <we:property name="NR8iFAIaf3AaHlsUAigcKSgE" value="&quot;RF9hU1dYfmA=&quot;"/>
    <we:property name="NR8iFAIaf3AaHlsUAigcJzkH" value="&quot;RF9oWg==&quot;"/>
    <we:property name="NR8iFAIaf3AaHlsUAigcKCwV" value="&quot;RF9hU1dYfmA=&quot;"/>
    <we:property name="NR8iFAIaf3AaHlsUAigcJzkd" value="&quot;RQ==&quot;"/>
    <we:property name="NR8iFAIaf3AaHlsUAigcJzkQ" value="&quot;Rw==&quot;"/>
    <we:property name="NR8iFAIabgMMAVgQE3pybjoREj4NA0g+IwYTWwcKezAhJQIUIzwCBik=" value="&quot;MyMW&quot;"/>
    <we:property name="NR8iFAIabgMMAVgQE3pybjoREj4NA0g+IwYTWwcKew4vMTkYPw==" value="&quot;RQ==&quot;"/>
    <we:property name="NR8iFAIabgMMAVgQE3pybjoREj4NA0g+IwYTWwcKewwsIw==" value="&quot;&quot;"/>
    <we:property name="NR8iFAIabgMMAVgQE3pybjoREj4NA0g+IwYTWwcKezAhJQIUIzwJDSk=" value="&quot;RQ==&quot;"/>
    <we:property name="NR8iFAIabgMMAVgQE3pybjoREj4NA0g+IwYTWwcKezAhJQIUIzwXGis=" value="&quot;RF9hU1dYfmA=&quot;"/>
    <we:property name="NR8iFAIabgMMAVgQE3pybjoREj4NA0g+IwYTWwcKezAhJQIUIzwUCyI=" value="&quot;RQ==&quot;"/>
    <we:property name="NR8iFAIabgMMAVgQE3pybjoREj4NA0g+IwYTWwcKezAhJQIUIzwVBDY=" value="&quot;RA==&quot;"/>
    <we:property name="NR8iFAIabgMMAVgQE3pybjoREj4NA0g+IwYTWwcKezAhJQIUIzwTByI=" value="&quot;RF9hUg==&quot;"/>
    <we:property name="NR8iFAIabgMMAVgQE3pybjoREj4NA0g+IwYTWwcKezAhJQIUIzwEHik=" value="&quot;RF9hU1dZ&quot;"/>
    <we:property name="NR8iFAIabgMMAVgQE3pybjoREj4NA0g+IwYTWwcKezAhJQIUIzwKGyI=" value="&quot;RA==&quot;"/>
    <we:property name="NR8iFAIabgMMAVgQE3pybjoREj4NA0g+IwYTWwcKezAhJQIUIzwUGzQ=" value="&quot;RUFh&quot;"/>
    <we:property name="NR8iFAIabgMMAVgQE3pybjoREj4NA0g+IwYTWwcKezAhJQIUIzwVGyo=" value="&quot;RA==&quot;"/>
    <we:property name="NR8iFAIabgMMAVgQE3pybjoREj4NA0g+IwYTWwcKezAhJQIUIzwKGjo=" value="&quot;RF9hVFI=&quot;"/>
    <we:property name="NR8iFAIabgMMAVgQE3pybjoREj4NA0g+IwYTWwcKezAhJQIUIzwKBic=" value="&quot;R0E=&quot;"/>
    <we:property name="NR8iFAIabgMMAVgQE3pybjoREj4NA0g+IwYTWwcKezAhJQIUIzwVCjg=" value="&quot;RQ==&quot;"/>
    <we:property name="NR8iFAIabgMMAVgQE3pybjoREj4NA0g+IwYTWwcKezAhJQIUIzwJHDw=" value="&quot;Rg==&quot;"/>
    <we:property name="NR8iFAIabgMMAVgQE3pybjoREj4NA0g+IwYTWwcKezAhJQIUIzwGCy0=" value="&quot;RF9hU1Y=&quot;"/>
    <we:property name="NR8iFAIabgMMAVgQE3pybjoREj4NA0g+IwYTWwcKezAhJQIUIzwVDT0=" value="&quot;QQ==&quot;"/>
    <we:property name="NR8iFAIabgMMAVgQE3pybjoREj4NA0g+IwYTWwcKezAhJQIUIzwGGj0=" value="&quot;RQ==&quot;"/>
    <we:property name="NR8iFAIabgMMAVgQE3pybjoREj4NA0g+IwYTWwcKezAhJQIUIzwUHC8=" value="&quot;RA==&quot;"/>
    <we:property name="NR8iFAIabgMMAVgQE3pybjoREj4NA0g+IwYTWwcKezAhJQIUIzwKDTo=" value="&quot;Rg==&quot;"/>
    <we:property name="NR8iFAIabgMMAVgQE3pybjoREj4NA0g+IwYTWwcKezAhJQIUIzwUBy0=" value="&quot;RA==&quot;"/>
    <we:property name="NR8iFAIabgMMAVgQE3pybjoREj4NA0g+IwYTWwcKezAhJQIUIzwLGDo=" value="&quot;RA==&quot;"/>
    <we:property name="NR8iFAIabgMMAVgQE3pybjoREj4NA0g+IwYTWwcKezAhJQIUIzwLGD4=" value="&quot;RA==&quot;"/>
    <we:property name="NR8iFAIabgMMAVgQE3pybjoREj4NA0g+IwYTWwcKezAhJQIUIzwACT4=" value="&quot;RF9hU1dYfmA=&quot;"/>
    <we:property name="NR8iFAIabgMMAVgQE3pybjoREj4NA0g+IwYTWwcKezAhJQIUIzwOGD0=" value="&quot;RF9oWg==&quot;"/>
    <we:property name="NR8iFAIabgMMAVgQE3pybjoREj4NA0g+IwYTWwcKezAhJQIUIzwBDS8=" value="&quot;RF9hU1dYfmA=&quot;"/>
    <we:property name="NR8iFAIabgMMAVgQE3pybjoREj4NA0g+IwYTWwcKezAhJQIUIzwOGCc=" value="&quot;RQ==&quot;"/>
    <we:property name="NR8iFAIabgMMAVgQE3pybjoREj4NA0g+IwYTWwcKezAhJQIUIzwOGCo=" value="&quot;Rw==&quot;"/>
  </we:properties>
  <we:bindings>
    <we:binding id="Var$C$13:$G$13" type="matrix" appref="{D52EAE28-317E-4542-887A-BCA3566D0275}"/>
    <we:binding id="Var$C$13" type="matrix" appref="{65B27387-3E51-49AA-9A00-41AC3576520B}"/>
    <we:binding id="Var$D$13" type="matrix" appref="{13784712-A1FE-4F57-80C5-7C4E665D7621}"/>
    <we:binding id="Var$E$13" type="matrix" appref="{848C5FB2-EDFA-4D23-82DE-B4BF5B8FC73A}"/>
    <we:binding id="Var$F$13" type="matrix" appref="{8058EDB2-51B9-4E8F-9BD8-2AC1C347A1A5}"/>
    <we:binding id="Var$G$13" type="matrix" appref="{0E1D4805-7160-4538-A98C-8C9F884C260C}"/>
    <we:binding id="Var$H$13" type="matrix" appref="{F6A5F289-0263-4980-8D6F-7059ADF4DE7E}"/>
    <we:binding id="Var$C$13:$H$13" type="matrix" appref="{95D62C9F-3410-477D-A5AC-20DD8A3CB81F}"/>
    <we:binding id="Var$C$12:$G$12" type="matrix" appref="{9EE6AB30-9F02-42E8-8D73-CE2208774B08}"/>
    <we:binding id="refEdit" type="matrix" appref="{F1DFB1B4-A68C-4BC5-A467-ADA843366DB5}"/>
    <we:binding id="Worker" type="matrix" appref="{6BCA8AE4-56F7-4E5C-944E-E8C48FEDFDB0}"/>
    <we:binding id="Problem1_ContrefEdit" type="matrix" appref="{A6E5A5C4-2662-4B77-A75E-99A838CAF954}"/>
    <we:binding id="Problem1_ContWorker" type="matrix" appref="{F99289B6-7834-4C72-A366-E7E406CD099A}"/>
    <we:binding id="Sensitivity1refEdit" type="matrix" appref="{11E99447-55E5-47E7-B7D6-A8C6B54A308F}"/>
    <we:binding id="Sensitivity1Worker" type="matrix" appref="{F95D681C-86F2-4D6F-936B-D222083F95E5}"/>
    <we:binding id="Answer1refEdit" type="matrix" appref="{ED261A6F-1D2D-4091-8385-46D03200020A}"/>
    <we:binding id="Answer1Worker" type="matrix" appref="{82866D24-120E-4185-8110-D3FA70DECB69}"/>
    <we:binding id="Answer Report 1 second problemrefEdit" type="matrix" appref="{0836E4F6-25A8-40AB-91F0-FF15619C314C}"/>
    <we:binding id="Answer Report 1 second problemWorker" type="matrix" appref="{1E374E5F-E3A7-4EBF-A67B-3B5B0603239E}"/>
    <we:binding id="Var0" type="matrix" appref="{AA3F698D-6F0B-4208-B162-7035014C44DC}"/>
    <we:binding id="Obj" type="matrix" appref="{9F0345E7-57DA-4E87-BDC2-72FECA47DB85}"/>
    <we:binding id="Second problemrefEdit" type="matrix" appref="{46FFB761-A7B4-4C24-86E6-63449FF5966D}"/>
    <we:binding id="Second problemWorker" type="matrix" appref="{352D1287-5FC1-41BC-B721-D618833FF2E8}"/>
    <we:binding id="Var$C$14:$H$14" type="matrix" appref="{96DCA5B4-3EC2-4805-B7B6-33655C7C05F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B1" workbookViewId="0">
      <selection activeCell="D18" sqref="D18"/>
    </sheetView>
  </sheetViews>
  <sheetFormatPr defaultRowHeight="15"/>
  <cols>
    <col min="2" max="2" width="31.5703125" customWidth="1"/>
    <col min="3" max="3" width="9.28515625" customWidth="1"/>
    <col min="4" max="4" width="9.28515625" bestFit="1" customWidth="1"/>
    <col min="6" max="6" width="9.28515625" bestFit="1" customWidth="1"/>
    <col min="7" max="7" width="10.7109375" customWidth="1"/>
  </cols>
  <sheetData>
    <row r="1" spans="1:9">
      <c r="A1" t="s">
        <v>0</v>
      </c>
      <c r="B1" s="1" t="s">
        <v>1</v>
      </c>
    </row>
    <row r="2" spans="1:9">
      <c r="A2" t="s">
        <v>2</v>
      </c>
      <c r="B2" s="1" t="s">
        <v>3</v>
      </c>
    </row>
    <row r="3" spans="1:9">
      <c r="A3" t="s">
        <v>4</v>
      </c>
      <c r="B3" s="1" t="s">
        <v>5</v>
      </c>
    </row>
    <row r="4" spans="1:9">
      <c r="A4" t="s">
        <v>6</v>
      </c>
      <c r="B4" s="1" t="s">
        <v>7</v>
      </c>
    </row>
    <row r="5" spans="1:9">
      <c r="A5" t="s">
        <v>8</v>
      </c>
      <c r="B5" s="1" t="s">
        <v>9</v>
      </c>
    </row>
    <row r="7" spans="1:9">
      <c r="B7" s="2" t="s">
        <v>10</v>
      </c>
      <c r="C7" s="2" t="s">
        <v>0</v>
      </c>
      <c r="D7" s="2" t="s">
        <v>2</v>
      </c>
      <c r="E7" s="2" t="s">
        <v>4</v>
      </c>
      <c r="F7" s="2" t="s">
        <v>6</v>
      </c>
      <c r="G7" s="2" t="s">
        <v>8</v>
      </c>
    </row>
    <row r="8" spans="1:9">
      <c r="B8" s="2" t="s">
        <v>11</v>
      </c>
      <c r="C8" s="2">
        <v>5.5</v>
      </c>
      <c r="D8" s="2">
        <v>7</v>
      </c>
      <c r="E8" s="2">
        <v>15</v>
      </c>
      <c r="F8" s="2">
        <v>5.2</v>
      </c>
      <c r="G8" s="2">
        <v>3</v>
      </c>
    </row>
    <row r="9" spans="1:9">
      <c r="B9" s="2" t="s">
        <v>12</v>
      </c>
      <c r="C9" s="2">
        <v>0.6</v>
      </c>
      <c r="D9" s="2">
        <v>0.7</v>
      </c>
      <c r="E9" s="2">
        <v>3</v>
      </c>
      <c r="F9" s="2">
        <v>0.9</v>
      </c>
      <c r="G9" s="2">
        <v>0.85</v>
      </c>
    </row>
    <row r="10" spans="1:9">
      <c r="B10" s="2" t="s">
        <v>13</v>
      </c>
      <c r="C10" s="2">
        <v>1.1000000000000001</v>
      </c>
      <c r="D10" s="2">
        <v>1.9</v>
      </c>
      <c r="E10" s="2">
        <v>4</v>
      </c>
      <c r="F10" s="2">
        <v>1.1000000000000001</v>
      </c>
      <c r="G10" s="2">
        <v>0.95</v>
      </c>
    </row>
    <row r="11" spans="1:9">
      <c r="B11" s="2" t="s">
        <v>14</v>
      </c>
      <c r="C11" s="2">
        <v>4</v>
      </c>
      <c r="D11" s="2">
        <v>3</v>
      </c>
      <c r="E11" s="2">
        <v>10</v>
      </c>
      <c r="F11" s="2">
        <v>2</v>
      </c>
      <c r="G11" s="2">
        <v>2</v>
      </c>
    </row>
    <row r="12" spans="1:9">
      <c r="B1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t="s">
        <v>16</v>
      </c>
      <c r="I12" t="s">
        <v>17</v>
      </c>
    </row>
    <row r="15" spans="1:9">
      <c r="A15" t="s">
        <v>18</v>
      </c>
      <c r="B15" s="4" t="s">
        <v>19</v>
      </c>
      <c r="C15" s="4">
        <f>SUMPRODUCT(C12:G12,C8:G8)</f>
        <v>0</v>
      </c>
      <c r="E15" s="5" t="s">
        <v>20</v>
      </c>
      <c r="F15" s="5" t="s">
        <v>21</v>
      </c>
    </row>
    <row r="16" spans="1:9">
      <c r="E16">
        <f>SUMPRODUCT(C$12:G$12,C9:G9)</f>
        <v>0</v>
      </c>
      <c r="F16">
        <v>420</v>
      </c>
      <c r="G16" t="s">
        <v>22</v>
      </c>
      <c r="H16" t="s">
        <v>23</v>
      </c>
    </row>
    <row r="17" spans="2:8">
      <c r="E17">
        <f>SUMPRODUCT(C$12:G$12,C10:G10)</f>
        <v>0</v>
      </c>
      <c r="F17">
        <v>700</v>
      </c>
      <c r="G17" t="s">
        <v>24</v>
      </c>
      <c r="H17" t="s">
        <v>23</v>
      </c>
    </row>
    <row r="18" spans="2:8">
      <c r="E18">
        <f>SUMPRODUCT(C$12:G$12,C11:G11)</f>
        <v>0</v>
      </c>
      <c r="F18">
        <v>1300</v>
      </c>
      <c r="G18" t="s">
        <v>25</v>
      </c>
      <c r="H18" t="s">
        <v>23</v>
      </c>
    </row>
    <row r="19" spans="2:8">
      <c r="E19">
        <f>SUM(C12:G12)</f>
        <v>0</v>
      </c>
      <c r="F19">
        <v>450</v>
      </c>
      <c r="G19" t="s">
        <v>26</v>
      </c>
      <c r="H19" t="s">
        <v>27</v>
      </c>
    </row>
    <row r="22" spans="2:8">
      <c r="B22" t="s">
        <v>28</v>
      </c>
    </row>
    <row r="25" spans="2:8">
      <c r="B25" s="31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A1FB6CD-0226-4B76-BF40-22DD54AD5F18}">
          <xm:f>Problem1_Cont!$C$13:$G$13</xm:f>
        </x15:webExtension>
        <x15:webExtension appRef="{8D402460-93E3-402C-9FCC-C69296F15304}">
          <xm:f>Problem1_Cont!1:1048576</xm:f>
        </x15:webExtension>
        <x15:webExtension appRef="{2F03CB40-CACA-45F9-8D98-738ECD562312}">
          <xm:f>Problem1_Cont!XFD1048550:XFD1048575</xm:f>
        </x15:webExtension>
        <x15:webExtension appRef="{090252B1-C124-43DF-A404-EE36265FC185}">
          <xm:f>Problem1_Cont!$C$15</xm:f>
        </x15:webExtension>
        <x15:webExtension appRef="{60AAE970-74A9-4E72-AD34-2CDEC2D18452}">
          <xm:f>Problem1_Cont!$C$12:$G$12</xm:f>
        </x15:webExtension>
        <x15:webExtension appRef="{0CA56FD7-377B-4288-8B6D-DCC8E5D6B532}">
          <xm:f>Problem1_Cont!$C$12:$G$12</xm:f>
        </x15:webExtension>
        <x15:webExtension appRef="{729BBB4E-8A91-461A-96D9-B61B343780F5}">
          <xm:f>Problem1_Cont!1:1048576</xm:f>
        </x15:webExtension>
        <x15:webExtension appRef="{CD9A8DE1-6359-4698-9CA2-FF4909248709}">
          <xm:f>Problem1_Cont!XFD1048550:XFD1048575</xm:f>
        </x15:webExtension>
        <x15:webExtension appRef="{A1E6A585-CB29-438B-9CB6-C5F4A299DCA0}">
          <xm:f>Problem1_Cont!$C$15</xm:f>
        </x15:webExtension>
        <x15:webExtension appRef="{BB3312B6-31F0-4693-B914-ACC87AE242FB}">
          <xm:f>Problem1_Cont!$C$12:$G$12</xm:f>
        </x15:webExtension>
        <x15:webExtension appRef="{E739B50A-80FD-4C90-9AAD-8DFCC460314A}">
          <xm:f>Problem1_Cont!1:1048576</xm:f>
        </x15:webExtension>
        <x15:webExtension appRef="{F6C488AD-45C0-4671-954B-B7E607A6B522}">
          <xm:f>Problem1_Cont!XFD1048550:XFD1048575</xm:f>
        </x15:webExtension>
        <x15:webExtension appRef="{E0F50331-85F0-47E1-9CAE-D46C9F015A65}">
          <xm:f>Problem1_Cont!$C$15</xm:f>
        </x15:webExtension>
        <x15:webExtension appRef="{86D0902A-BD3D-40CA-945F-FD12858CFF43}">
          <xm:f>Problem1_Cont!$C$12:$G$12</xm:f>
        </x15:webExtension>
        <x15:webExtension appRef="{D52EAE28-317E-4542-887A-BCA3566D0275}">
          <xm:f>Problem1_Cont!$C$13:$G$13</xm:f>
        </x15:webExtension>
        <x15:webExtension appRef="{D52EAE28-317E-4542-887A-BCA3566D0275}">
          <xm:f>Problem1_Cont!$C$13:$G$13</xm:f>
        </x15:webExtension>
        <x15:webExtension appRef="{D52EAE28-317E-4542-887A-BCA3566D0275}">
          <xm:f>Problem1_Cont!$C$13:$G$13</xm:f>
        </x15:webExtension>
        <x15:webExtension appRef="{D52EAE28-317E-4542-887A-BCA3566D0275}">
          <xm:f>Problem1_Cont!$C$13:$G$13</xm:f>
        </x15:webExtension>
        <x15:webExtension appRef="{9EE6AB30-9F02-42E8-8D73-CE2208774B08}">
          <xm:f>Problem1_Cont!$C$12:$G$12</xm:f>
        </x15:webExtension>
        <x15:webExtension appRef="{A6E5A5C4-2662-4B77-A75E-99A838CAF954}">
          <xm:f>Problem1_Cont!1:1048576</xm:f>
        </x15:webExtension>
        <x15:webExtension appRef="{F99289B6-7834-4C72-A366-E7E406CD099A}">
          <xm:f>Problem1_Cont!XFD1048550:XFD1048575</xm:f>
        </x15:webExtension>
        <x15:webExtension appRef="{0836E4F6-25A8-40AB-91F0-FF15619C314C}">
          <xm:f>#REF!</xm:f>
        </x15:webExtension>
        <x15:webExtension appRef="{1E374E5F-E3A7-4EBF-A67B-3B5B0603239E}">
          <xm:f>#REF!</xm:f>
        </x15:webExtension>
        <x15:webExtension appRef="{D52EAE28-317E-4542-887A-BCA3566D0275}">
          <xm:f>Problem1_Cont!$C$13:$G$13</xm:f>
        </x15:webExtension>
        <x15:webExtension appRef="{9EE6AB30-9F02-42E8-8D73-CE2208774B08}">
          <xm:f>Problem1_Cont!$C$12:$G$12</xm:f>
        </x15:webExtension>
        <x15:webExtension appRef="{A6E5A5C4-2662-4B77-A75E-99A838CAF954}">
          <xm:f>Problem1_Cont!1:1048576</xm:f>
        </x15:webExtension>
        <x15:webExtension appRef="{F99289B6-7834-4C72-A366-E7E406CD099A}">
          <xm:f>Problem1_Cont!XFD1048550:XFD1048575</xm:f>
        </x15:webExtension>
        <x15:webExtension appRef="{0836E4F6-25A8-40AB-91F0-FF15619C314C}">
          <xm:f>#REF!</xm:f>
        </x15:webExtension>
        <x15:webExtension appRef="{1E374E5F-E3A7-4EBF-A67B-3B5B0603239E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F97F-1A23-42A0-B046-18B89D10D25F}">
  <dimension ref="A1:G30"/>
  <sheetViews>
    <sheetView workbookViewId="0">
      <selection activeCell="H30" sqref="H30"/>
    </sheetView>
  </sheetViews>
  <sheetFormatPr defaultRowHeight="15"/>
  <sheetData>
    <row r="1" spans="1:4">
      <c r="A1" s="6" t="s">
        <v>29</v>
      </c>
    </row>
    <row r="2" spans="1:4">
      <c r="A2" s="6" t="s">
        <v>30</v>
      </c>
    </row>
    <row r="3" spans="1:4">
      <c r="A3" s="6" t="s">
        <v>31</v>
      </c>
    </row>
    <row r="4" spans="1:4">
      <c r="A4" s="6" t="s">
        <v>32</v>
      </c>
    </row>
    <row r="5" spans="1:4">
      <c r="A5" s="6" t="s">
        <v>33</v>
      </c>
    </row>
    <row r="6" spans="1:4">
      <c r="A6" s="6" t="s">
        <v>34</v>
      </c>
    </row>
    <row r="7" spans="1:4">
      <c r="A7" s="6" t="s">
        <v>35</v>
      </c>
    </row>
    <row r="8" spans="1:4">
      <c r="A8" s="6" t="s">
        <v>36</v>
      </c>
    </row>
    <row r="9" spans="1:4">
      <c r="A9" s="6" t="s">
        <v>37</v>
      </c>
    </row>
    <row r="12" spans="1:4">
      <c r="A12" s="9" t="s">
        <v>38</v>
      </c>
      <c r="B12" s="9"/>
      <c r="C12" s="9"/>
      <c r="D12" s="9"/>
    </row>
    <row r="13" spans="1:4">
      <c r="A13" s="11"/>
      <c r="B13" s="11" t="s">
        <v>39</v>
      </c>
      <c r="C13" s="11" t="s">
        <v>40</v>
      </c>
      <c r="D13" s="11" t="s">
        <v>41</v>
      </c>
    </row>
    <row r="14" spans="1:4">
      <c r="A14" s="7"/>
      <c r="B14" s="8" t="s">
        <v>42</v>
      </c>
      <c r="C14" s="7">
        <v>0</v>
      </c>
      <c r="D14" s="7">
        <v>2645</v>
      </c>
    </row>
    <row r="17" spans="1:7">
      <c r="A17" s="9" t="s">
        <v>43</v>
      </c>
      <c r="B17" s="9"/>
      <c r="C17" s="9"/>
      <c r="D17" s="9"/>
    </row>
    <row r="18" spans="1:7">
      <c r="A18" s="11"/>
      <c r="B18" s="11" t="s">
        <v>39</v>
      </c>
      <c r="C18" s="11" t="s">
        <v>40</v>
      </c>
      <c r="D18" s="11" t="s">
        <v>41</v>
      </c>
    </row>
    <row r="19" spans="1:7">
      <c r="A19" s="10"/>
      <c r="B19" s="10" t="s">
        <v>44</v>
      </c>
      <c r="C19" s="10">
        <v>0</v>
      </c>
      <c r="D19" s="10">
        <v>20</v>
      </c>
    </row>
    <row r="20" spans="1:7">
      <c r="A20" s="10"/>
      <c r="B20" s="10" t="s">
        <v>45</v>
      </c>
      <c r="C20" s="10">
        <v>0</v>
      </c>
      <c r="D20" s="10">
        <v>150</v>
      </c>
    </row>
    <row r="21" spans="1:7">
      <c r="A21" s="10"/>
      <c r="B21" s="10" t="s">
        <v>46</v>
      </c>
      <c r="C21" s="10">
        <v>0</v>
      </c>
      <c r="D21" s="10">
        <v>25.399999999999977</v>
      </c>
    </row>
    <row r="22" spans="1:7">
      <c r="A22" s="10"/>
      <c r="B22" s="10" t="s">
        <v>47</v>
      </c>
      <c r="C22" s="10">
        <v>0</v>
      </c>
      <c r="D22" s="10">
        <v>150</v>
      </c>
    </row>
    <row r="23" spans="1:7">
      <c r="A23" s="7"/>
      <c r="B23" s="7" t="s">
        <v>48</v>
      </c>
      <c r="C23" s="7">
        <v>0</v>
      </c>
      <c r="D23" s="7">
        <v>108.00000000000009</v>
      </c>
    </row>
    <row r="25" spans="1:7">
      <c r="A25" s="9" t="s">
        <v>49</v>
      </c>
      <c r="B25" s="9"/>
      <c r="C25" s="9"/>
      <c r="D25" s="9"/>
      <c r="E25" s="9"/>
      <c r="F25" s="9"/>
      <c r="G25" s="9"/>
    </row>
    <row r="26" spans="1:7">
      <c r="A26" s="11"/>
      <c r="B26" s="11" t="s">
        <v>39</v>
      </c>
      <c r="C26" s="11" t="s">
        <v>40</v>
      </c>
      <c r="D26" s="11" t="s">
        <v>41</v>
      </c>
      <c r="E26" s="11" t="s">
        <v>50</v>
      </c>
      <c r="F26" s="11" t="s">
        <v>51</v>
      </c>
      <c r="G26" s="11" t="s">
        <v>52</v>
      </c>
    </row>
    <row r="27" spans="1:7">
      <c r="A27" s="10"/>
      <c r="B27" s="10" t="s">
        <v>53</v>
      </c>
      <c r="C27" s="10">
        <v>0</v>
      </c>
      <c r="D27" s="10">
        <v>420</v>
      </c>
      <c r="E27" s="10">
        <v>-1E+30</v>
      </c>
      <c r="F27" s="10">
        <v>420</v>
      </c>
      <c r="G27" s="10">
        <v>0</v>
      </c>
    </row>
    <row r="28" spans="1:7">
      <c r="A28" s="10"/>
      <c r="B28" s="10" t="s">
        <v>54</v>
      </c>
      <c r="C28" s="10">
        <v>0</v>
      </c>
      <c r="D28" s="10">
        <v>676.19999999999993</v>
      </c>
      <c r="E28" s="10">
        <v>-1E+30</v>
      </c>
      <c r="F28" s="10">
        <v>700</v>
      </c>
      <c r="G28" s="10">
        <v>23.800000000000068</v>
      </c>
    </row>
    <row r="29" spans="1:7">
      <c r="A29" s="10"/>
      <c r="B29" s="10" t="s">
        <v>55</v>
      </c>
      <c r="C29" s="10">
        <v>0</v>
      </c>
      <c r="D29" s="10">
        <v>1300</v>
      </c>
      <c r="E29" s="10">
        <v>-1E+30</v>
      </c>
      <c r="F29" s="10">
        <v>1300</v>
      </c>
      <c r="G29" s="10">
        <v>0</v>
      </c>
    </row>
    <row r="30" spans="1:7">
      <c r="A30" s="7"/>
      <c r="B30" s="7" t="s">
        <v>56</v>
      </c>
      <c r="C30" s="7">
        <v>0</v>
      </c>
      <c r="D30" s="7">
        <v>453.4</v>
      </c>
      <c r="E30" s="7">
        <v>450</v>
      </c>
      <c r="F30" s="7">
        <v>1E+30</v>
      </c>
      <c r="G30" s="7">
        <v>-3.4000000000000341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D261A6F-1D2D-4091-8385-46D03200020A}">
          <xm:f>'Answer report to problem 1'!1:1048576</xm:f>
        </x15:webExtension>
        <x15:webExtension appRef="{82866D24-120E-4185-8110-D3FA70DECB69}">
          <xm:f>'Answer report to problem 1'!XFD1048550:XFD1048575</xm:f>
        </x15:webExtension>
        <x15:webExtension appRef="{ED261A6F-1D2D-4091-8385-46D03200020A}">
          <xm:f>'Answer report to problem 1'!1:1048576</xm:f>
        </x15:webExtension>
        <x15:webExtension appRef="{82866D24-120E-4185-8110-D3FA70DECB69}">
          <xm:f>'Answer report to problem 1'!XFD1048550:XFD1048575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E9EB-3451-46EC-B98C-4020294AD25E}">
  <dimension ref="A1:G25"/>
  <sheetViews>
    <sheetView tabSelected="1" workbookViewId="0">
      <selection activeCell="G27" sqref="G27"/>
    </sheetView>
  </sheetViews>
  <sheetFormatPr defaultRowHeight="15"/>
  <cols>
    <col min="5" max="5" width="9.7109375" bestFit="1" customWidth="1"/>
    <col min="6" max="6" width="10.85546875" bestFit="1" customWidth="1"/>
    <col min="7" max="7" width="9.7109375" bestFit="1" customWidth="1"/>
  </cols>
  <sheetData>
    <row r="1" spans="1:6">
      <c r="A1" s="6" t="s">
        <v>57</v>
      </c>
    </row>
    <row r="2" spans="1:6">
      <c r="A2" s="6" t="s">
        <v>30</v>
      </c>
    </row>
    <row r="3" spans="1:6">
      <c r="A3" s="6" t="s">
        <v>31</v>
      </c>
    </row>
    <row r="4" spans="1:6">
      <c r="A4" s="6" t="s">
        <v>33</v>
      </c>
    </row>
    <row r="6" spans="1:6">
      <c r="A6" s="9" t="s">
        <v>38</v>
      </c>
      <c r="B6" s="9"/>
      <c r="C6" s="9"/>
      <c r="D6" s="9"/>
    </row>
    <row r="7" spans="1:6">
      <c r="A7" s="11"/>
      <c r="B7" s="11" t="s">
        <v>39</v>
      </c>
      <c r="C7" s="11" t="s">
        <v>40</v>
      </c>
      <c r="D7" s="11" t="s">
        <v>41</v>
      </c>
    </row>
    <row r="8" spans="1:6">
      <c r="A8" s="7"/>
      <c r="B8" s="8" t="s">
        <v>42</v>
      </c>
      <c r="C8" s="7">
        <v>0</v>
      </c>
      <c r="D8" s="7">
        <v>2645</v>
      </c>
    </row>
    <row r="10" spans="1:6">
      <c r="A10" s="9" t="s">
        <v>43</v>
      </c>
      <c r="B10" s="9"/>
      <c r="C10" s="9"/>
      <c r="D10" s="9"/>
      <c r="E10" s="9"/>
      <c r="F10" s="9"/>
    </row>
    <row r="11" spans="1:6">
      <c r="A11" s="11"/>
      <c r="B11" s="11"/>
      <c r="C11" s="11" t="s">
        <v>58</v>
      </c>
      <c r="D11" s="11" t="s">
        <v>59</v>
      </c>
      <c r="E11" s="11" t="s">
        <v>60</v>
      </c>
      <c r="F11" s="11" t="s">
        <v>61</v>
      </c>
    </row>
    <row r="12" spans="1:6">
      <c r="A12" s="11"/>
      <c r="B12" s="11" t="s">
        <v>39</v>
      </c>
      <c r="C12" s="11" t="s">
        <v>62</v>
      </c>
      <c r="D12" s="11" t="s">
        <v>63</v>
      </c>
      <c r="E12" s="11" t="s">
        <v>64</v>
      </c>
      <c r="F12" s="11" t="s">
        <v>64</v>
      </c>
    </row>
    <row r="13" spans="1:6">
      <c r="A13" s="10"/>
      <c r="B13" s="10" t="s">
        <v>44</v>
      </c>
      <c r="C13" s="10">
        <v>20</v>
      </c>
      <c r="D13" s="10">
        <v>-0.5</v>
      </c>
      <c r="E13" s="10">
        <v>6</v>
      </c>
      <c r="F13" s="10">
        <v>-1E+30</v>
      </c>
    </row>
    <row r="14" spans="1:6">
      <c r="A14" s="10"/>
      <c r="B14" s="10" t="s">
        <v>45</v>
      </c>
      <c r="C14" s="10">
        <v>150</v>
      </c>
      <c r="D14" s="10">
        <v>2.5</v>
      </c>
      <c r="E14" s="10">
        <v>1E+30</v>
      </c>
      <c r="F14" s="10">
        <v>4.5</v>
      </c>
    </row>
    <row r="15" spans="1:6">
      <c r="A15" s="10"/>
      <c r="B15" s="10" t="s">
        <v>46</v>
      </c>
      <c r="C15" s="10">
        <v>25.399999999999977</v>
      </c>
      <c r="D15" s="10">
        <v>0</v>
      </c>
      <c r="E15" s="10">
        <v>15.000000093169501</v>
      </c>
      <c r="F15" s="10">
        <v>14.431818068181819</v>
      </c>
    </row>
    <row r="16" spans="1:6">
      <c r="A16" s="10"/>
      <c r="B16" s="10" t="s">
        <v>47</v>
      </c>
      <c r="C16" s="10">
        <v>150</v>
      </c>
      <c r="D16" s="10">
        <v>2.2000000000000002</v>
      </c>
      <c r="E16" s="10">
        <v>1E+30</v>
      </c>
      <c r="F16" s="10">
        <v>3</v>
      </c>
    </row>
    <row r="17" spans="1:7">
      <c r="A17" s="7"/>
      <c r="B17" s="7" t="s">
        <v>48</v>
      </c>
      <c r="C17" s="7">
        <v>108.00000000000009</v>
      </c>
      <c r="D17" s="7">
        <v>0</v>
      </c>
      <c r="E17" s="7">
        <v>3.208333375</v>
      </c>
      <c r="F17" s="7">
        <v>2.9999999813660998</v>
      </c>
    </row>
    <row r="19" spans="1:7">
      <c r="A19" s="9" t="s">
        <v>49</v>
      </c>
      <c r="B19" s="9"/>
      <c r="C19" s="9"/>
      <c r="D19" s="9"/>
      <c r="E19" s="9"/>
      <c r="F19" s="9"/>
      <c r="G19" s="9"/>
    </row>
    <row r="20" spans="1:7">
      <c r="A20" s="11"/>
      <c r="B20" s="11"/>
      <c r="C20" s="11" t="s">
        <v>58</v>
      </c>
      <c r="D20" s="11" t="s">
        <v>65</v>
      </c>
      <c r="E20" s="11" t="s">
        <v>66</v>
      </c>
      <c r="F20" s="11" t="s">
        <v>67</v>
      </c>
      <c r="G20" s="11" t="s">
        <v>67</v>
      </c>
    </row>
    <row r="21" spans="1:7">
      <c r="A21" s="11"/>
      <c r="B21" s="11" t="s">
        <v>39</v>
      </c>
      <c r="C21" s="11" t="s">
        <v>62</v>
      </c>
      <c r="D21" s="11" t="s">
        <v>68</v>
      </c>
      <c r="E21" s="11" t="s">
        <v>69</v>
      </c>
      <c r="F21" s="11" t="s">
        <v>70</v>
      </c>
      <c r="G21" s="11" t="s">
        <v>71</v>
      </c>
    </row>
    <row r="22" spans="1:7">
      <c r="A22" s="10"/>
      <c r="B22" s="10" t="s">
        <v>53</v>
      </c>
      <c r="C22" s="10">
        <v>420</v>
      </c>
      <c r="D22" s="10">
        <v>0</v>
      </c>
      <c r="E22" s="10">
        <v>420</v>
      </c>
      <c r="F22" s="10">
        <v>6.7499999999999432</v>
      </c>
      <c r="G22" s="10">
        <v>1.0625</v>
      </c>
    </row>
    <row r="23" spans="1:7">
      <c r="A23" s="10"/>
      <c r="B23" s="10" t="s">
        <v>54</v>
      </c>
      <c r="C23" s="10">
        <v>676.19999999999993</v>
      </c>
      <c r="D23" s="10">
        <v>0</v>
      </c>
      <c r="E23" s="10">
        <v>700</v>
      </c>
      <c r="F23" s="10">
        <v>1E+30</v>
      </c>
      <c r="G23" s="10">
        <v>23.799999999999955</v>
      </c>
    </row>
    <row r="24" spans="1:7">
      <c r="A24" s="10"/>
      <c r="B24" s="10" t="s">
        <v>55</v>
      </c>
      <c r="C24" s="10">
        <v>1300</v>
      </c>
      <c r="D24" s="10">
        <v>1.5</v>
      </c>
      <c r="E24" s="10">
        <v>1300</v>
      </c>
      <c r="F24" s="10">
        <v>3.9534883720930338</v>
      </c>
      <c r="G24" s="10">
        <v>15.88235294117635</v>
      </c>
    </row>
    <row r="25" spans="1:7">
      <c r="A25" s="7"/>
      <c r="B25" s="7" t="s">
        <v>56</v>
      </c>
      <c r="C25" s="7">
        <v>453.4</v>
      </c>
      <c r="D25" s="7">
        <v>0</v>
      </c>
      <c r="E25" s="7">
        <v>450</v>
      </c>
      <c r="F25" s="7">
        <v>3.4000000000000341</v>
      </c>
      <c r="G25" s="7">
        <v>1E+30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1E99447-55E5-47E7-B7D6-A8C6B54A308F}">
          <xm:f>'Sensitivity to problem 1'!1:1048576</xm:f>
        </x15:webExtension>
        <x15:webExtension appRef="{F95D681C-86F2-4D6F-936B-D222083F95E5}">
          <xm:f>'Sensitivity to problem 1'!XFD1048550:XFD1048575</xm:f>
        </x15:webExtension>
        <x15:webExtension appRef="{11E99447-55E5-47E7-B7D6-A8C6B54A308F}">
          <xm:f>'Sensitivity to problem 1'!1:1048576</xm:f>
        </x15:webExtension>
        <x15:webExtension appRef="{F95D681C-86F2-4D6F-936B-D222083F95E5}">
          <xm:f>'Sensitivity to problem 1'!XFD1048550:XFD1048575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4762-5732-40F3-BB62-EDB8B2A35F4C}">
  <dimension ref="A1:XFD1048575"/>
  <sheetViews>
    <sheetView workbookViewId="0">
      <selection activeCell="G21" sqref="G21"/>
    </sheetView>
  </sheetViews>
  <sheetFormatPr defaultRowHeight="15"/>
  <cols>
    <col min="1" max="1" width="7" customWidth="1"/>
    <col min="2" max="2" width="31.42578125" customWidth="1"/>
    <col min="3" max="3" width="10.7109375" bestFit="1" customWidth="1"/>
    <col min="4" max="4" width="14.42578125" customWidth="1"/>
    <col min="5" max="5" width="15.28515625" customWidth="1"/>
    <col min="6" max="6" width="10.7109375" bestFit="1" customWidth="1"/>
    <col min="8" max="8" width="15.7109375" customWidth="1"/>
    <col min="9" max="9" width="14.42578125" customWidth="1"/>
    <col min="12" max="12" width="16.28515625" bestFit="1" customWidth="1"/>
    <col min="15" max="15" width="52.42578125" bestFit="1" customWidth="1"/>
  </cols>
  <sheetData>
    <row r="1" spans="1:15" ht="15.75">
      <c r="A1" s="32" t="s">
        <v>72</v>
      </c>
      <c r="B1" s="33"/>
      <c r="D1" s="34" t="s">
        <v>73</v>
      </c>
      <c r="E1" s="35"/>
      <c r="H1" s="36" t="s">
        <v>74</v>
      </c>
      <c r="I1" s="37"/>
    </row>
    <row r="2" spans="1:15" ht="48" customHeight="1">
      <c r="A2" s="12" t="s">
        <v>0</v>
      </c>
      <c r="B2" s="13" t="s">
        <v>75</v>
      </c>
      <c r="D2" s="19" t="s">
        <v>76</v>
      </c>
      <c r="E2" s="17" t="s">
        <v>77</v>
      </c>
      <c r="H2" s="21" t="s">
        <v>76</v>
      </c>
      <c r="I2" s="22" t="s">
        <v>78</v>
      </c>
    </row>
    <row r="3" spans="1:15" ht="54" customHeight="1">
      <c r="A3" s="12" t="s">
        <v>2</v>
      </c>
      <c r="B3" s="14" t="s">
        <v>79</v>
      </c>
      <c r="D3" s="16" t="s">
        <v>80</v>
      </c>
      <c r="E3" s="18">
        <v>120</v>
      </c>
      <c r="H3" s="20" t="s">
        <v>80</v>
      </c>
      <c r="I3" s="23">
        <v>50</v>
      </c>
      <c r="L3" s="24" t="s">
        <v>81</v>
      </c>
      <c r="M3" s="25">
        <v>450</v>
      </c>
    </row>
    <row r="4" spans="1:15" ht="41.25" customHeight="1">
      <c r="A4" s="12" t="s">
        <v>4</v>
      </c>
      <c r="B4" s="15" t="s">
        <v>82</v>
      </c>
      <c r="D4" s="16" t="s">
        <v>83</v>
      </c>
      <c r="E4" s="18">
        <v>200</v>
      </c>
      <c r="H4" s="20" t="s">
        <v>83</v>
      </c>
      <c r="I4" s="23">
        <v>150</v>
      </c>
    </row>
    <row r="5" spans="1:15" ht="41.25" customHeight="1">
      <c r="A5" s="12" t="s">
        <v>6</v>
      </c>
      <c r="B5" s="14" t="s">
        <v>84</v>
      </c>
      <c r="D5" s="16" t="s">
        <v>85</v>
      </c>
      <c r="E5" s="18">
        <v>150</v>
      </c>
      <c r="H5" s="20" t="s">
        <v>85</v>
      </c>
      <c r="I5" s="23">
        <v>100</v>
      </c>
    </row>
    <row r="6" spans="1:15" ht="54" customHeight="1">
      <c r="A6" s="12" t="s">
        <v>8</v>
      </c>
      <c r="B6" s="15" t="s">
        <v>86</v>
      </c>
      <c r="D6" s="16" t="s">
        <v>87</v>
      </c>
      <c r="E6" s="18">
        <v>80</v>
      </c>
      <c r="H6" s="20" t="s">
        <v>87</v>
      </c>
      <c r="I6" s="23">
        <v>50</v>
      </c>
    </row>
    <row r="7" spans="1:15" ht="55.5" customHeight="1">
      <c r="A7" s="12" t="s">
        <v>88</v>
      </c>
      <c r="B7" s="15" t="s">
        <v>89</v>
      </c>
      <c r="D7" s="16" t="s">
        <v>90</v>
      </c>
      <c r="E7" s="18">
        <v>180</v>
      </c>
      <c r="H7" s="20" t="s">
        <v>90</v>
      </c>
      <c r="I7" s="23">
        <v>120</v>
      </c>
    </row>
    <row r="8" spans="1:15" ht="45" customHeight="1">
      <c r="D8" s="16" t="s">
        <v>91</v>
      </c>
      <c r="E8" s="18">
        <v>250</v>
      </c>
      <c r="H8" s="20" t="s">
        <v>91</v>
      </c>
      <c r="I8" s="23">
        <v>180</v>
      </c>
    </row>
    <row r="10" spans="1:15">
      <c r="O10" s="26" t="s">
        <v>49</v>
      </c>
    </row>
    <row r="11" spans="1:15">
      <c r="O11" s="27" t="s">
        <v>92</v>
      </c>
    </row>
    <row r="12" spans="1:15" ht="15.75">
      <c r="O12" s="28" t="s">
        <v>93</v>
      </c>
    </row>
    <row r="13" spans="1:15" ht="15.75">
      <c r="B13" s="29" t="s">
        <v>76</v>
      </c>
      <c r="C13" s="29" t="s">
        <v>0</v>
      </c>
      <c r="D13" s="29" t="s">
        <v>2</v>
      </c>
      <c r="E13" s="29" t="s">
        <v>4</v>
      </c>
      <c r="F13" s="29" t="s">
        <v>6</v>
      </c>
      <c r="G13" s="29" t="s">
        <v>8</v>
      </c>
      <c r="H13" s="29" t="s">
        <v>88</v>
      </c>
      <c r="O13" s="28" t="s">
        <v>94</v>
      </c>
    </row>
    <row r="14" spans="1:15" ht="15.75">
      <c r="B14" s="29" t="s">
        <v>95</v>
      </c>
      <c r="C14" s="29">
        <v>1</v>
      </c>
      <c r="D14" s="29">
        <v>0</v>
      </c>
      <c r="E14" s="29">
        <v>1</v>
      </c>
      <c r="F14" s="29">
        <v>0</v>
      </c>
      <c r="G14" s="29">
        <v>1</v>
      </c>
      <c r="H14" s="29">
        <v>1</v>
      </c>
      <c r="O14" s="28" t="s">
        <v>96</v>
      </c>
    </row>
    <row r="18" spans="2:3" ht="18.75">
      <c r="B18" s="30" t="s">
        <v>97</v>
      </c>
      <c r="C18" s="30">
        <f>D14+G14+H14</f>
        <v>2</v>
      </c>
    </row>
    <row r="19" spans="2:3" ht="18.75">
      <c r="B19" s="30" t="s">
        <v>98</v>
      </c>
      <c r="C19" s="30">
        <f>C14*I3+D14*I4+E14*I5+F14*I6+G14*I7+H14*I8</f>
        <v>450</v>
      </c>
    </row>
    <row r="20" spans="2:3" ht="18.75">
      <c r="B20" s="30" t="s">
        <v>99</v>
      </c>
      <c r="C20" s="30">
        <f>C14*E3+D14*E4+E14*E5+F14*E6+G14*E7+H14*E8</f>
        <v>700</v>
      </c>
    </row>
    <row r="21" spans="2:3" ht="18.75">
      <c r="B21" s="30" t="s">
        <v>100</v>
      </c>
      <c r="C21" s="30">
        <f>C20-C19</f>
        <v>250</v>
      </c>
    </row>
    <row r="1048550" spans="16384:16384">
      <c r="XFD1048550" t="e" cm="1">
        <f t="array" aca="1" ref="XFD1048550" ca="1">solver_pre</f>
        <v>#NAME?</v>
      </c>
    </row>
    <row r="1048551" spans="16384:16384">
      <c r="XFD1048551" t="e" cm="1">
        <f t="array" aca="1" ref="XFD1048551" ca="1">solver_scl</f>
        <v>#NAME?</v>
      </c>
    </row>
    <row r="1048552" spans="16384:16384">
      <c r="XFD1048552" t="e" cm="1">
        <f t="array" aca="1" ref="XFD1048552" ca="1">solver_rlx</f>
        <v>#NAME?</v>
      </c>
    </row>
    <row r="1048553" spans="16384:16384">
      <c r="XFD1048553" t="e" cm="1">
        <f t="array" aca="1" ref="XFD1048553" ca="1">solver_tol</f>
        <v>#NAME?</v>
      </c>
    </row>
    <row r="1048554" spans="16384:16384">
      <c r="XFD1048554" t="e" cm="1">
        <f t="array" aca="1" ref="XFD1048554" ca="1">solver_cvg</f>
        <v>#NAME?</v>
      </c>
    </row>
    <row r="1048555" spans="16384:16384">
      <c r="XFD1048555" t="e" cm="1">
        <f t="array" aca="1" ref="XFD1048555" ca="1">AREAS(solver_adj1)</f>
        <v>#NAME?</v>
      </c>
    </row>
    <row r="1048556" spans="16384:16384">
      <c r="XFD1048556" t="e" cm="1">
        <f t="array" aca="1" ref="XFD1048556" ca="1">solver_ssz</f>
        <v>#NAME?</v>
      </c>
    </row>
    <row r="1048557" spans="16384:16384">
      <c r="XFD1048557" t="e" cm="1">
        <f t="array" aca="1" ref="XFD1048557" ca="1">solver_rsd</f>
        <v>#NAME?</v>
      </c>
    </row>
    <row r="1048558" spans="16384:16384">
      <c r="XFD1048558" t="e" cm="1">
        <f t="array" aca="1" ref="XFD1048558" ca="1">solver_mrt</f>
        <v>#NAME?</v>
      </c>
    </row>
    <row r="1048559" spans="16384:16384">
      <c r="XFD1048559" t="e" cm="1">
        <f t="array" aca="1" ref="XFD1048559" ca="1">solver_mni</f>
        <v>#NAME?</v>
      </c>
    </row>
    <row r="1048560" spans="16384:16384">
      <c r="XFD1048560" t="e" cm="1">
        <f t="array" aca="1" ref="XFD1048560" ca="1">solver_rbv</f>
        <v>#NAME?</v>
      </c>
    </row>
    <row r="1048561" spans="16384:16384">
      <c r="XFD1048561" t="e" cm="1">
        <f t="array" aca="1" ref="XFD1048561" ca="1">solver_neg</f>
        <v>#NAME?</v>
      </c>
    </row>
    <row r="1048562" spans="16384:16384">
      <c r="XFD1048562" t="e" cm="1">
        <f t="array" aca="1" ref="XFD1048562" ca="1">solver_ntr</f>
        <v>#NAME?</v>
      </c>
    </row>
    <row r="1048563" spans="16384:16384">
      <c r="XFD1048563" t="e" cm="1">
        <f t="array" aca="1" ref="XFD1048563" ca="1">solver_acc</f>
        <v>#NAME?</v>
      </c>
    </row>
    <row r="1048564" spans="16384:16384">
      <c r="XFD1048564" t="e" cm="1">
        <f t="array" aca="1" ref="XFD1048564" ca="1">solver_res</f>
        <v>#NAME?</v>
      </c>
    </row>
    <row r="1048565" spans="16384:16384">
      <c r="XFD1048565" t="e" cm="1">
        <f t="array" aca="1" ref="XFD1048565" ca="1">solver_ars</f>
        <v>#NAME?</v>
      </c>
    </row>
    <row r="1048566" spans="16384:16384">
      <c r="XFD1048566" t="e" cm="1">
        <f t="array" aca="1" ref="XFD1048566" ca="1">solver_sta</f>
        <v>#NAME?</v>
      </c>
    </row>
    <row r="1048567" spans="16384:16384">
      <c r="XFD1048567" t="e" cm="1">
        <f t="array" aca="1" ref="XFD1048567" ca="1">solver_met</f>
        <v>#NAME?</v>
      </c>
    </row>
    <row r="1048568" spans="16384:16384">
      <c r="XFD1048568" t="e" cm="1">
        <f t="array" aca="1" ref="XFD1048568" ca="1">solver_soc</f>
        <v>#NAME?</v>
      </c>
    </row>
    <row r="1048569" spans="16384:16384">
      <c r="XFD1048569" t="e" cm="1">
        <f t="array" aca="1" ref="XFD1048569" ca="1">solver_lpt</f>
        <v>#NAME?</v>
      </c>
    </row>
    <row r="1048570" spans="16384:16384">
      <c r="XFD1048570" t="e" cm="1">
        <f t="array" aca="1" ref="XFD1048570" ca="1">solver_lpp</f>
        <v>#NAME?</v>
      </c>
    </row>
    <row r="1048571" spans="16384:16384">
      <c r="XFD1048571" t="e" cm="1">
        <f t="array" aca="1" ref="XFD1048571" ca="1">solver_gap</f>
        <v>#NAME?</v>
      </c>
    </row>
    <row r="1048572" spans="16384:16384">
      <c r="XFD1048572" t="e" cm="1">
        <f t="array" aca="1" ref="XFD1048572" ca="1">solver_ips</f>
        <v>#NAME?</v>
      </c>
    </row>
    <row r="1048573" spans="16384:16384">
      <c r="XFD1048573" t="e" cm="1">
        <f t="array" aca="1" ref="XFD1048573" ca="1">solver_fea</f>
        <v>#NAME?</v>
      </c>
    </row>
    <row r="1048574" spans="16384:16384">
      <c r="XFD1048574" t="e" cm="1">
        <f t="array" aca="1" ref="XFD1048574" ca="1">solver_ipi</f>
        <v>#NAME?</v>
      </c>
    </row>
    <row r="1048575" spans="16384:16384">
      <c r="XFD1048575" t="e" cm="1">
        <f t="array" aca="1" ref="XFD1048575" ca="1">solver_ipd</f>
        <v>#NAME?</v>
      </c>
    </row>
  </sheetData>
  <mergeCells count="3">
    <mergeCell ref="A1:B1"/>
    <mergeCell ref="D1:E1"/>
    <mergeCell ref="H1:I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BE7DF50-5E52-4E26-A257-08FBF6992229}">
          <xm:f>Problem2!1:1048576</xm:f>
        </x15:webExtension>
        <x15:webExtension appRef="{78A729AC-92EC-4D1E-BE7B-9BF714130B68}">
          <xm:f>Problem2!XFD1048551:XFD1048576</xm:f>
        </x15:webExtension>
        <x15:webExtension appRef="{1B7A1B16-87FA-437C-A987-835AB5D94C88}">
          <xm:f>Problem2!$C$21</xm:f>
        </x15:webExtension>
        <x15:webExtension appRef="{C451852B-CA95-4075-A1BF-63C112D7F09C}">
          <xm:f>Problem2!$C$14</xm:f>
        </x15:webExtension>
        <x15:webExtension appRef="{F2FC2A12-E0C8-4D11-B3F9-10047FE8C3E7}">
          <xm:f>Problem2!$D$14</xm:f>
        </x15:webExtension>
        <x15:webExtension appRef="{2376C8BC-DE64-46F8-97DC-E77EF4BEDC10}">
          <xm:f>Problem2!$E$14</xm:f>
        </x15:webExtension>
        <x15:webExtension appRef="{B7A4365D-C034-42D8-AFFF-278AD742283E}">
          <xm:f>Problem2!$F$14</xm:f>
        </x15:webExtension>
        <x15:webExtension appRef="{7F98CE8E-FE93-41B1-A12E-EC24FB6F156B}">
          <xm:f>Problem2!$G$14</xm:f>
        </x15:webExtension>
        <x15:webExtension appRef="{479C7DEE-EFB5-41F1-86D4-7371D3D6795F}">
          <xm:f>Problem2!$H$14</xm:f>
        </x15:webExtension>
        <x15:webExtension appRef="{65B27387-3E51-49AA-9A00-41AC3576520B}">
          <xm:f>Problem2!$C$14</xm:f>
        </x15:webExtension>
        <x15:webExtension appRef="{13784712-A1FE-4F57-80C5-7C4E665D7621}">
          <xm:f>Problem2!$D$14</xm:f>
        </x15:webExtension>
        <x15:webExtension appRef="{848C5FB2-EDFA-4D23-82DE-B4BF5B8FC73A}">
          <xm:f>Problem2!$E$14</xm:f>
        </x15:webExtension>
        <x15:webExtension appRef="{8058EDB2-51B9-4E8F-9BD8-2AC1C347A1A5}">
          <xm:f>Problem2!$F$14</xm:f>
        </x15:webExtension>
        <x15:webExtension appRef="{0E1D4805-7160-4538-A98C-8C9F884C260C}">
          <xm:f>Problem2!$G$14</xm:f>
        </x15:webExtension>
        <x15:webExtension appRef="{F6A5F289-0263-4980-8D6F-7059ADF4DE7E}">
          <xm:f>Problem2!$H$14</xm:f>
        </x15:webExtension>
        <x15:webExtension appRef="{95D62C9F-3410-477D-A5AC-20DD8A3CB81F}">
          <xm:f>Problem2!$C$14:$H$14</xm:f>
        </x15:webExtension>
        <x15:webExtension appRef="{65B27387-3E51-49AA-9A00-41AC3576520B}">
          <xm:f>Problem2!$C$14</xm:f>
        </x15:webExtension>
        <x15:webExtension appRef="{13784712-A1FE-4F57-80C5-7C4E665D7621}">
          <xm:f>Problem2!$D$14</xm:f>
        </x15:webExtension>
        <x15:webExtension appRef="{848C5FB2-EDFA-4D23-82DE-B4BF5B8FC73A}">
          <xm:f>Problem2!$E$14</xm:f>
        </x15:webExtension>
        <x15:webExtension appRef="{8058EDB2-51B9-4E8F-9BD8-2AC1C347A1A5}">
          <xm:f>Problem2!$F$14</xm:f>
        </x15:webExtension>
        <x15:webExtension appRef="{0E1D4805-7160-4538-A98C-8C9F884C260C}">
          <xm:f>Problem2!$G$14</xm:f>
        </x15:webExtension>
        <x15:webExtension appRef="{F6A5F289-0263-4980-8D6F-7059ADF4DE7E}">
          <xm:f>Problem2!$H$14</xm:f>
        </x15:webExtension>
        <x15:webExtension appRef="{95D62C9F-3410-477D-A5AC-20DD8A3CB81F}">
          <xm:f>Problem2!$C$14:$H$14</xm:f>
        </x15:webExtension>
        <x15:webExtension appRef="{65B27387-3E51-49AA-9A00-41AC3576520B}">
          <xm:f>Problem2!$C$14</xm:f>
        </x15:webExtension>
        <x15:webExtension appRef="{13784712-A1FE-4F57-80C5-7C4E665D7621}">
          <xm:f>Problem2!$D$14</xm:f>
        </x15:webExtension>
        <x15:webExtension appRef="{848C5FB2-EDFA-4D23-82DE-B4BF5B8FC73A}">
          <xm:f>Problem2!$E$14</xm:f>
        </x15:webExtension>
        <x15:webExtension appRef="{8058EDB2-51B9-4E8F-9BD8-2AC1C347A1A5}">
          <xm:f>Problem2!$F$14</xm:f>
        </x15:webExtension>
        <x15:webExtension appRef="{0E1D4805-7160-4538-A98C-8C9F884C260C}">
          <xm:f>Problem2!$G$14</xm:f>
        </x15:webExtension>
        <x15:webExtension appRef="{F6A5F289-0263-4980-8D6F-7059ADF4DE7E}">
          <xm:f>Problem2!$H$14</xm:f>
        </x15:webExtension>
        <x15:webExtension appRef="{95D62C9F-3410-477D-A5AC-20DD8A3CB81F}">
          <xm:f>Problem2!$C$14:$H$14</xm:f>
        </x15:webExtension>
        <x15:webExtension appRef="{F1DFB1B4-A68C-4BC5-A467-ADA843366DB5}">
          <xm:f>Problem2!1:1048576</xm:f>
        </x15:webExtension>
        <x15:webExtension appRef="{6BCA8AE4-56F7-4E5C-944E-E8C48FEDFDB0}">
          <xm:f>Problem2!XFD1048550:XFD1048575</xm:f>
        </x15:webExtension>
        <x15:webExtension appRef="{AA3F698D-6F0B-4208-B162-7035014C44DC}">
          <xm:f>Problem2!$C$14:$H$14</xm:f>
        </x15:webExtension>
        <x15:webExtension appRef="{9F0345E7-57DA-4E87-BDC2-72FECA47DB85}">
          <xm:f>Problem2!$C$21</xm:f>
        </x15:webExtension>
        <x15:webExtension appRef="{46FFB761-A7B4-4C24-86E6-63449FF5966D}">
          <xm:f>Problem2!1:1048576</xm:f>
        </x15:webExtension>
        <x15:webExtension appRef="{352D1287-5FC1-41BC-B721-D618833FF2E8}">
          <xm:f>Problem2!XFD1048550:XFD1048575</xm:f>
        </x15:webExtension>
        <x15:webExtension appRef="{96DCA5B4-3EC2-4805-B7B6-33655C7C05F4}">
          <xm:f>Problem2!$C$14:$H$14</xm:f>
        </x15:webExtension>
        <x15:webExtension appRef="{65B27387-3E51-49AA-9A00-41AC3576520B}">
          <xm:f>Problem2!$C$14</xm:f>
        </x15:webExtension>
        <x15:webExtension appRef="{13784712-A1FE-4F57-80C5-7C4E665D7621}">
          <xm:f>Problem2!$D$14</xm:f>
        </x15:webExtension>
        <x15:webExtension appRef="{848C5FB2-EDFA-4D23-82DE-B4BF5B8FC73A}">
          <xm:f>Problem2!$E$14</xm:f>
        </x15:webExtension>
        <x15:webExtension appRef="{8058EDB2-51B9-4E8F-9BD8-2AC1C347A1A5}">
          <xm:f>Problem2!$F$14</xm:f>
        </x15:webExtension>
        <x15:webExtension appRef="{0E1D4805-7160-4538-A98C-8C9F884C260C}">
          <xm:f>Problem2!$G$14</xm:f>
        </x15:webExtension>
        <x15:webExtension appRef="{F6A5F289-0263-4980-8D6F-7059ADF4DE7E}">
          <xm:f>Problem2!$H$14</xm:f>
        </x15:webExtension>
        <x15:webExtension appRef="{95D62C9F-3410-477D-A5AC-20DD8A3CB81F}">
          <xm:f>Problem2!$C$14:$H$14</xm:f>
        </x15:webExtension>
        <x15:webExtension appRef="{F1DFB1B4-A68C-4BC5-A467-ADA843366DB5}">
          <xm:f>Problem2!1:1048576</xm:f>
        </x15:webExtension>
        <x15:webExtension appRef="{6BCA8AE4-56F7-4E5C-944E-E8C48FEDFDB0}">
          <xm:f>Problem2!XFD1048550:XFD1048575</xm:f>
        </x15:webExtension>
        <x15:webExtension appRef="{AA3F698D-6F0B-4208-B162-7035014C44DC}">
          <xm:f>Problem2!$C$14:$H$14</xm:f>
        </x15:webExtension>
        <x15:webExtension appRef="{9F0345E7-57DA-4E87-BDC2-72FECA47DB85}">
          <xm:f>Problem2!$C$21</xm:f>
        </x15:webExtension>
        <x15:webExtension appRef="{46FFB761-A7B4-4C24-86E6-63449FF5966D}">
          <xm:f>Problem2!1:1048576</xm:f>
        </x15:webExtension>
        <x15:webExtension appRef="{352D1287-5FC1-41BC-B721-D618833FF2E8}">
          <xm:f>Problem2!XFD1048550:XFD1048575</xm:f>
        </x15:webExtension>
        <x15:webExtension appRef="{96DCA5B4-3EC2-4805-B7B6-33655C7C05F4}">
          <xm:f>Problem2!$C$14:$H$14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E1C2-BE74-4B4E-8972-F3E6C0467103}">
  <dimension ref="A1:G25"/>
  <sheetViews>
    <sheetView workbookViewId="0"/>
  </sheetViews>
  <sheetFormatPr defaultRowHeight="15"/>
  <cols>
    <col min="5" max="5" width="9.7109375" bestFit="1" customWidth="1"/>
    <col min="6" max="6" width="10.85546875" bestFit="1" customWidth="1"/>
    <col min="7" max="7" width="9.7109375" bestFit="1" customWidth="1"/>
  </cols>
  <sheetData>
    <row r="1" spans="1:6">
      <c r="A1" s="6" t="s">
        <v>57</v>
      </c>
    </row>
    <row r="2" spans="1:6">
      <c r="A2" s="6" t="s">
        <v>30</v>
      </c>
    </row>
    <row r="3" spans="1:6">
      <c r="A3" s="6" t="s">
        <v>101</v>
      </c>
    </row>
    <row r="4" spans="1:6">
      <c r="A4" s="6" t="s">
        <v>33</v>
      </c>
    </row>
    <row r="6" spans="1:6">
      <c r="A6" s="9" t="s">
        <v>38</v>
      </c>
      <c r="B6" s="9"/>
      <c r="C6" s="9"/>
      <c r="D6" s="9"/>
    </row>
    <row r="7" spans="1:6">
      <c r="A7" s="11"/>
      <c r="B7" s="11" t="s">
        <v>39</v>
      </c>
      <c r="C7" s="11" t="s">
        <v>40</v>
      </c>
      <c r="D7" s="11" t="s">
        <v>41</v>
      </c>
    </row>
    <row r="8" spans="1:6">
      <c r="A8" s="7"/>
      <c r="B8" s="8" t="s">
        <v>42</v>
      </c>
      <c r="C8" s="7">
        <v>0</v>
      </c>
      <c r="D8" s="7">
        <v>2645</v>
      </c>
    </row>
    <row r="10" spans="1:6">
      <c r="A10" s="9" t="s">
        <v>43</v>
      </c>
      <c r="B10" s="9"/>
      <c r="C10" s="9"/>
      <c r="D10" s="9"/>
      <c r="E10" s="9"/>
      <c r="F10" s="9"/>
    </row>
    <row r="11" spans="1:6">
      <c r="A11" s="11"/>
      <c r="B11" s="11"/>
      <c r="C11" s="11" t="s">
        <v>58</v>
      </c>
      <c r="D11" s="11" t="s">
        <v>59</v>
      </c>
      <c r="E11" s="11" t="s">
        <v>60</v>
      </c>
      <c r="F11" s="11" t="s">
        <v>61</v>
      </c>
    </row>
    <row r="12" spans="1:6">
      <c r="A12" s="11"/>
      <c r="B12" s="11" t="s">
        <v>39</v>
      </c>
      <c r="C12" s="11" t="s">
        <v>62</v>
      </c>
      <c r="D12" s="11" t="s">
        <v>63</v>
      </c>
      <c r="E12" s="11" t="s">
        <v>64</v>
      </c>
      <c r="F12" s="11" t="s">
        <v>64</v>
      </c>
    </row>
    <row r="13" spans="1:6">
      <c r="A13" s="10"/>
      <c r="B13" s="10" t="s">
        <v>44</v>
      </c>
      <c r="C13" s="10">
        <v>20</v>
      </c>
      <c r="D13" s="10">
        <v>-0.5</v>
      </c>
      <c r="E13" s="10">
        <v>6</v>
      </c>
      <c r="F13" s="10">
        <v>-1E+30</v>
      </c>
    </row>
    <row r="14" spans="1:6">
      <c r="A14" s="10"/>
      <c r="B14" s="10" t="s">
        <v>45</v>
      </c>
      <c r="C14" s="10">
        <v>150</v>
      </c>
      <c r="D14" s="10">
        <v>2.5</v>
      </c>
      <c r="E14" s="10">
        <v>1E+30</v>
      </c>
      <c r="F14" s="10">
        <v>4.5</v>
      </c>
    </row>
    <row r="15" spans="1:6">
      <c r="A15" s="10"/>
      <c r="B15" s="10" t="s">
        <v>46</v>
      </c>
      <c r="C15" s="10">
        <v>25.399999999999977</v>
      </c>
      <c r="D15" s="10">
        <v>0</v>
      </c>
      <c r="E15" s="10">
        <v>15.000000093169501</v>
      </c>
      <c r="F15" s="10">
        <v>14.431818068181819</v>
      </c>
    </row>
    <row r="16" spans="1:6">
      <c r="A16" s="10"/>
      <c r="B16" s="10" t="s">
        <v>47</v>
      </c>
      <c r="C16" s="10">
        <v>150</v>
      </c>
      <c r="D16" s="10">
        <v>2.2000000000000002</v>
      </c>
      <c r="E16" s="10">
        <v>1E+30</v>
      </c>
      <c r="F16" s="10">
        <v>3</v>
      </c>
    </row>
    <row r="17" spans="1:7">
      <c r="A17" s="7"/>
      <c r="B17" s="7" t="s">
        <v>48</v>
      </c>
      <c r="C17" s="7">
        <v>108.00000000000009</v>
      </c>
      <c r="D17" s="7">
        <v>0</v>
      </c>
      <c r="E17" s="7">
        <v>3.208333375</v>
      </c>
      <c r="F17" s="7">
        <v>2.9999999813660998</v>
      </c>
    </row>
    <row r="19" spans="1:7">
      <c r="A19" s="9" t="s">
        <v>49</v>
      </c>
      <c r="B19" s="9"/>
      <c r="C19" s="9"/>
      <c r="D19" s="9"/>
      <c r="E19" s="9"/>
      <c r="F19" s="9"/>
      <c r="G19" s="9"/>
    </row>
    <row r="20" spans="1:7">
      <c r="A20" s="11"/>
      <c r="B20" s="11"/>
      <c r="C20" s="11" t="s">
        <v>58</v>
      </c>
      <c r="D20" s="11" t="s">
        <v>65</v>
      </c>
      <c r="E20" s="11" t="s">
        <v>66</v>
      </c>
      <c r="F20" s="11" t="s">
        <v>67</v>
      </c>
      <c r="G20" s="11" t="s">
        <v>67</v>
      </c>
    </row>
    <row r="21" spans="1:7">
      <c r="A21" s="11"/>
      <c r="B21" s="11" t="s">
        <v>39</v>
      </c>
      <c r="C21" s="11" t="s">
        <v>62</v>
      </c>
      <c r="D21" s="11" t="s">
        <v>68</v>
      </c>
      <c r="E21" s="11" t="s">
        <v>69</v>
      </c>
      <c r="F21" s="11" t="s">
        <v>70</v>
      </c>
      <c r="G21" s="11" t="s">
        <v>71</v>
      </c>
    </row>
    <row r="22" spans="1:7">
      <c r="A22" s="10"/>
      <c r="B22" s="10" t="s">
        <v>53</v>
      </c>
      <c r="C22" s="10">
        <v>420</v>
      </c>
      <c r="D22" s="10">
        <v>0</v>
      </c>
      <c r="E22" s="10">
        <v>420</v>
      </c>
      <c r="F22" s="10">
        <v>6.7499999999999432</v>
      </c>
      <c r="G22" s="10">
        <v>1.0625</v>
      </c>
    </row>
    <row r="23" spans="1:7">
      <c r="A23" s="10"/>
      <c r="B23" s="10" t="s">
        <v>54</v>
      </c>
      <c r="C23" s="10">
        <v>676.19999999999993</v>
      </c>
      <c r="D23" s="10">
        <v>0</v>
      </c>
      <c r="E23" s="10">
        <v>700</v>
      </c>
      <c r="F23" s="10">
        <v>1E+30</v>
      </c>
      <c r="G23" s="10">
        <v>23.799999999999955</v>
      </c>
    </row>
    <row r="24" spans="1:7">
      <c r="A24" s="10"/>
      <c r="B24" s="10" t="s">
        <v>55</v>
      </c>
      <c r="C24" s="10">
        <v>1300</v>
      </c>
      <c r="D24" s="10">
        <v>1.5</v>
      </c>
      <c r="E24" s="10">
        <v>1300</v>
      </c>
      <c r="F24" s="10">
        <v>3.9534883720930338</v>
      </c>
      <c r="G24" s="10">
        <v>15.88235294117635</v>
      </c>
    </row>
    <row r="25" spans="1:7">
      <c r="A25" s="7"/>
      <c r="B25" s="7" t="s">
        <v>56</v>
      </c>
      <c r="C25" s="7">
        <v>453.4</v>
      </c>
      <c r="D25" s="7">
        <v>0</v>
      </c>
      <c r="E25" s="7">
        <v>450</v>
      </c>
      <c r="F25" s="7">
        <v>3.4000000000000341</v>
      </c>
      <c r="G25" s="7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8112-5F3A-43B7-A862-8D482644E0B3}">
  <dimension ref="A1:G29"/>
  <sheetViews>
    <sheetView topLeftCell="A9" workbookViewId="0">
      <selection activeCell="O17" sqref="O17"/>
    </sheetView>
  </sheetViews>
  <sheetFormatPr defaultRowHeight="15"/>
  <sheetData>
    <row r="1" spans="1:4">
      <c r="A1" s="6" t="s">
        <v>29</v>
      </c>
    </row>
    <row r="2" spans="1:4">
      <c r="A2" s="6" t="s">
        <v>102</v>
      </c>
    </row>
    <row r="3" spans="1:4">
      <c r="A3" s="6" t="s">
        <v>103</v>
      </c>
    </row>
    <row r="4" spans="1:4">
      <c r="A4" s="6" t="s">
        <v>32</v>
      </c>
    </row>
    <row r="5" spans="1:4">
      <c r="A5" s="6" t="s">
        <v>33</v>
      </c>
    </row>
    <row r="6" spans="1:4">
      <c r="A6" s="6" t="s">
        <v>104</v>
      </c>
    </row>
    <row r="7" spans="1:4">
      <c r="A7" s="6" t="s">
        <v>105</v>
      </c>
    </row>
    <row r="8" spans="1:4">
      <c r="A8" s="6" t="s">
        <v>36</v>
      </c>
    </row>
    <row r="9" spans="1:4">
      <c r="A9" s="6" t="s">
        <v>37</v>
      </c>
    </row>
    <row r="12" spans="1:4">
      <c r="A12" s="9" t="s">
        <v>38</v>
      </c>
      <c r="B12" s="9"/>
      <c r="C12" s="9"/>
      <c r="D12" s="9"/>
    </row>
    <row r="13" spans="1:4">
      <c r="A13" s="11"/>
      <c r="B13" s="11" t="s">
        <v>39</v>
      </c>
      <c r="C13" s="11" t="s">
        <v>40</v>
      </c>
      <c r="D13" s="11" t="s">
        <v>41</v>
      </c>
    </row>
    <row r="14" spans="1:4">
      <c r="A14" s="7"/>
      <c r="B14" s="8" t="s">
        <v>106</v>
      </c>
      <c r="C14" s="7">
        <v>0</v>
      </c>
      <c r="D14" s="7">
        <v>250</v>
      </c>
    </row>
    <row r="17" spans="1:7">
      <c r="A17" s="9" t="s">
        <v>43</v>
      </c>
      <c r="B17" s="9"/>
      <c r="C17" s="9"/>
      <c r="D17" s="9"/>
    </row>
    <row r="18" spans="1:7">
      <c r="A18" s="11"/>
      <c r="B18" s="11" t="s">
        <v>39</v>
      </c>
      <c r="C18" s="11" t="s">
        <v>40</v>
      </c>
      <c r="D18" s="11" t="s">
        <v>41</v>
      </c>
    </row>
    <row r="19" spans="1:7">
      <c r="A19" s="10"/>
      <c r="B19" s="10" t="s">
        <v>107</v>
      </c>
      <c r="C19" s="10">
        <v>0</v>
      </c>
      <c r="D19" s="10">
        <v>1</v>
      </c>
    </row>
    <row r="20" spans="1:7">
      <c r="A20" s="10"/>
      <c r="B20" s="10" t="s">
        <v>108</v>
      </c>
      <c r="C20" s="10">
        <v>0</v>
      </c>
      <c r="D20" s="10">
        <v>0</v>
      </c>
    </row>
    <row r="21" spans="1:7">
      <c r="A21" s="10"/>
      <c r="B21" s="10" t="s">
        <v>109</v>
      </c>
      <c r="C21" s="10">
        <v>0</v>
      </c>
      <c r="D21" s="10">
        <v>1</v>
      </c>
    </row>
    <row r="22" spans="1:7">
      <c r="A22" s="10"/>
      <c r="B22" s="10" t="s">
        <v>110</v>
      </c>
      <c r="C22" s="10">
        <v>0</v>
      </c>
      <c r="D22" s="10">
        <v>0</v>
      </c>
    </row>
    <row r="23" spans="1:7">
      <c r="A23" s="10"/>
      <c r="B23" s="10" t="s">
        <v>111</v>
      </c>
      <c r="C23" s="10">
        <v>0</v>
      </c>
      <c r="D23" s="10">
        <v>1</v>
      </c>
    </row>
    <row r="24" spans="1:7">
      <c r="A24" s="7"/>
      <c r="B24" s="7" t="s">
        <v>112</v>
      </c>
      <c r="C24" s="7">
        <v>0</v>
      </c>
      <c r="D24" s="7">
        <v>1</v>
      </c>
    </row>
    <row r="26" spans="1:7">
      <c r="A26" s="9" t="s">
        <v>49</v>
      </c>
      <c r="B26" s="9"/>
      <c r="C26" s="9"/>
      <c r="D26" s="9"/>
      <c r="E26" s="9"/>
      <c r="F26" s="9"/>
      <c r="G26" s="9"/>
    </row>
    <row r="27" spans="1:7">
      <c r="A27" s="11"/>
      <c r="B27" s="11" t="s">
        <v>39</v>
      </c>
      <c r="C27" s="11" t="s">
        <v>40</v>
      </c>
      <c r="D27" s="11" t="s">
        <v>41</v>
      </c>
      <c r="E27" s="11" t="s">
        <v>50</v>
      </c>
      <c r="F27" s="11" t="s">
        <v>51</v>
      </c>
      <c r="G27" s="11" t="s">
        <v>52</v>
      </c>
    </row>
    <row r="28" spans="1:7">
      <c r="A28" s="10"/>
      <c r="B28" s="10" t="s">
        <v>113</v>
      </c>
      <c r="C28" s="10">
        <v>0</v>
      </c>
      <c r="D28" s="10">
        <v>2</v>
      </c>
      <c r="E28" s="10">
        <v>2</v>
      </c>
      <c r="F28" s="10">
        <v>1E+30</v>
      </c>
      <c r="G28" s="10">
        <v>0</v>
      </c>
    </row>
    <row r="29" spans="1:7">
      <c r="A29" s="7"/>
      <c r="B29" s="7" t="s">
        <v>114</v>
      </c>
      <c r="C29" s="7">
        <v>0</v>
      </c>
      <c r="D29" s="7">
        <v>450</v>
      </c>
      <c r="E29" s="7">
        <v>-1E+30</v>
      </c>
      <c r="F29" s="7">
        <v>450</v>
      </c>
      <c r="G2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2024-12-15T17:18:33Z</dcterms:created>
  <dcterms:modified xsi:type="dcterms:W3CDTF">2024-12-16T21:34:20Z</dcterms:modified>
  <cp:category/>
  <cp:contentStatus/>
</cp:coreProperties>
</file>